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belsky_nAS\Data\Projektové dokumentace\2023\FVE\Opava ITI Projekty\Budova D+E\DPS MM Opava budova D+E\Verze 10.9\"/>
    </mc:Choice>
  </mc:AlternateContent>
  <xr:revisionPtr revIDLastSave="0" documentId="13_ncr:1_{E18F372D-D594-4369-9B62-DAAC1CDB5B8F}" xr6:coauthVersionLast="47" xr6:coauthVersionMax="47" xr10:uidLastSave="{00000000-0000-0000-0000-000000000000}"/>
  <bookViews>
    <workbookView xWindow="38290" yWindow="-110" windowWidth="38620" windowHeight="21220" xr2:uid="{00000000-000D-0000-FFFF-FFFF00000000}"/>
  </bookViews>
  <sheets>
    <sheet name="Rekapitulace" sheetId="7" r:id="rId1"/>
    <sheet name="Přívod" sheetId="3" r:id="rId2"/>
    <sheet name="Rozvaděč RDC 1-4" sheetId="9" r:id="rId3"/>
    <sheet name="Rozvaděč RDC 1.1 - 4.1" sheetId="14" r:id="rId4"/>
    <sheet name="Rozvaděč R-FVE-AC" sheetId="8" r:id="rId5"/>
    <sheet name="Trasy vedení" sheetId="5" r:id="rId6"/>
    <sheet name="FVE Položky" sheetId="13" r:id="rId7"/>
    <sheet name="Stavba a konstrukce" sheetId="15" r:id="rId8"/>
    <sheet name="Ostatní položky" sheetId="4" r:id="rId9"/>
  </sheets>
  <definedNames>
    <definedName name="_xlnm.Print_Area" localSheetId="1">Přívod!$A$1:$F$22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D16" i="7"/>
  <c r="D15" i="7"/>
  <c r="D14" i="7"/>
  <c r="C15" i="7"/>
  <c r="C14" i="7"/>
  <c r="C16" i="7"/>
  <c r="E20" i="3"/>
  <c r="G40" i="8"/>
  <c r="H40" i="8"/>
  <c r="I40" i="8" s="1"/>
  <c r="G20" i="14"/>
  <c r="H20" i="14"/>
  <c r="G20" i="9"/>
  <c r="H20" i="9"/>
  <c r="I20" i="14" l="1"/>
  <c r="I20" i="9"/>
  <c r="E53" i="15"/>
  <c r="E54" i="15"/>
  <c r="E55" i="15"/>
  <c r="E56" i="15"/>
  <c r="E52" i="15"/>
  <c r="E6" i="15"/>
  <c r="E9" i="15"/>
  <c r="E12" i="15"/>
  <c r="E15" i="15"/>
  <c r="E18" i="15"/>
  <c r="E21" i="15"/>
  <c r="E24" i="15"/>
  <c r="E28" i="15"/>
  <c r="E29" i="15"/>
  <c r="E30" i="15"/>
  <c r="E27" i="15"/>
  <c r="F33" i="4"/>
  <c r="E41" i="15"/>
  <c r="E42" i="15"/>
  <c r="E43" i="15"/>
  <c r="E44" i="15"/>
  <c r="E45" i="15"/>
  <c r="E46" i="15"/>
  <c r="E47" i="15"/>
  <c r="E48" i="15"/>
  <c r="E49" i="15"/>
  <c r="E38" i="15"/>
  <c r="E37" i="15"/>
  <c r="E36" i="15"/>
  <c r="E35" i="15"/>
  <c r="E34" i="15"/>
  <c r="E33" i="15"/>
  <c r="E32" i="15"/>
  <c r="E26" i="15"/>
  <c r="E23" i="15"/>
  <c r="E20" i="15"/>
  <c r="E17" i="15"/>
  <c r="E14" i="15"/>
  <c r="E11" i="15"/>
  <c r="E8" i="15"/>
  <c r="E5" i="15"/>
  <c r="H23" i="8"/>
  <c r="G23" i="8"/>
  <c r="H11" i="13"/>
  <c r="G11" i="13"/>
  <c r="H10" i="13"/>
  <c r="G10" i="13"/>
  <c r="H9" i="13"/>
  <c r="G9" i="13"/>
  <c r="H21" i="13"/>
  <c r="G21" i="13"/>
  <c r="F32" i="4"/>
  <c r="H13" i="5"/>
  <c r="I13" i="5" s="1"/>
  <c r="G13" i="5"/>
  <c r="H20" i="13"/>
  <c r="G20" i="13"/>
  <c r="H19" i="13"/>
  <c r="G19" i="13"/>
  <c r="D17" i="13"/>
  <c r="H15" i="13"/>
  <c r="G15" i="1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5" i="4"/>
  <c r="F2" i="4" l="1"/>
  <c r="I23" i="8"/>
  <c r="E51" i="15"/>
  <c r="E2" i="15" s="1"/>
  <c r="I11" i="13"/>
  <c r="E40" i="15"/>
  <c r="I10" i="13"/>
  <c r="I9" i="13"/>
  <c r="I20" i="13"/>
  <c r="I21" i="13"/>
  <c r="I15" i="13"/>
  <c r="I19" i="13"/>
  <c r="E19" i="7" l="1"/>
  <c r="H25" i="8"/>
  <c r="G25" i="8"/>
  <c r="H24" i="8"/>
  <c r="G24" i="8"/>
  <c r="H29" i="8"/>
  <c r="G29" i="8"/>
  <c r="H11" i="8"/>
  <c r="G11" i="8"/>
  <c r="H9" i="8"/>
  <c r="G9" i="8"/>
  <c r="H19" i="14"/>
  <c r="G19" i="14"/>
  <c r="H18" i="14"/>
  <c r="G18" i="14"/>
  <c r="H17" i="14"/>
  <c r="I17" i="14" s="1"/>
  <c r="G17" i="14"/>
  <c r="H16" i="14"/>
  <c r="G16" i="14"/>
  <c r="H15" i="14"/>
  <c r="G15" i="14"/>
  <c r="H14" i="14"/>
  <c r="I14" i="14" s="1"/>
  <c r="G14" i="14"/>
  <c r="H13" i="14"/>
  <c r="G13" i="14"/>
  <c r="H12" i="14"/>
  <c r="G12" i="14"/>
  <c r="H11" i="14"/>
  <c r="G11" i="14"/>
  <c r="H10" i="14"/>
  <c r="G10" i="14"/>
  <c r="H9" i="14"/>
  <c r="G9" i="14"/>
  <c r="H8" i="14"/>
  <c r="I8" i="14" s="1"/>
  <c r="G8" i="14"/>
  <c r="H7" i="14"/>
  <c r="G7" i="14"/>
  <c r="H6" i="14"/>
  <c r="G6" i="14"/>
  <c r="H5" i="14"/>
  <c r="G5" i="14"/>
  <c r="H17" i="9"/>
  <c r="G17" i="9"/>
  <c r="F11" i="3"/>
  <c r="F9" i="3"/>
  <c r="H31" i="13"/>
  <c r="G31" i="13"/>
  <c r="H18" i="13"/>
  <c r="G18" i="13"/>
  <c r="G17" i="13"/>
  <c r="H17" i="13"/>
  <c r="H24" i="13"/>
  <c r="G25" i="13"/>
  <c r="H25" i="13"/>
  <c r="G26" i="13"/>
  <c r="H26" i="13"/>
  <c r="G27" i="13"/>
  <c r="H27" i="13"/>
  <c r="I27" i="13" s="1"/>
  <c r="G28" i="13"/>
  <c r="H28" i="13"/>
  <c r="G29" i="13"/>
  <c r="H29" i="13"/>
  <c r="G30" i="13"/>
  <c r="H30" i="13"/>
  <c r="G24" i="13"/>
  <c r="G8" i="13"/>
  <c r="H8" i="13"/>
  <c r="H32" i="13"/>
  <c r="I32" i="13" s="1"/>
  <c r="H14" i="13"/>
  <c r="G14" i="13"/>
  <c r="H13" i="13"/>
  <c r="G13" i="13"/>
  <c r="H7" i="13"/>
  <c r="G7" i="13"/>
  <c r="H6" i="13"/>
  <c r="G6" i="13"/>
  <c r="C18" i="7" s="1"/>
  <c r="I28" i="13" l="1"/>
  <c r="I12" i="14"/>
  <c r="I17" i="9"/>
  <c r="I7" i="14"/>
  <c r="I11" i="14"/>
  <c r="I16" i="14"/>
  <c r="I9" i="14"/>
  <c r="I25" i="8"/>
  <c r="I19" i="14"/>
  <c r="I13" i="14"/>
  <c r="I6" i="14"/>
  <c r="I15" i="14"/>
  <c r="I5" i="14"/>
  <c r="I10" i="14"/>
  <c r="I18" i="14"/>
  <c r="H23" i="14"/>
  <c r="I23" i="14" s="1"/>
  <c r="I31" i="13"/>
  <c r="F36" i="13"/>
  <c r="H36" i="13" s="1"/>
  <c r="I36" i="13" s="1"/>
  <c r="I18" i="13"/>
  <c r="I29" i="13"/>
  <c r="I26" i="13"/>
  <c r="I25" i="13"/>
  <c r="I24" i="13"/>
  <c r="I8" i="13"/>
  <c r="F35" i="13"/>
  <c r="H35" i="13" s="1"/>
  <c r="I35" i="13" s="1"/>
  <c r="F33" i="13"/>
  <c r="H33" i="13" s="1"/>
  <c r="I33" i="13" s="1"/>
  <c r="F34" i="13"/>
  <c r="H34" i="13" s="1"/>
  <c r="I34" i="13" s="1"/>
  <c r="I29" i="8"/>
  <c r="I24" i="8"/>
  <c r="I9" i="8"/>
  <c r="I11" i="8"/>
  <c r="H21" i="14"/>
  <c r="I21" i="14" s="1"/>
  <c r="H22" i="14"/>
  <c r="I22" i="14" s="1"/>
  <c r="I17" i="13"/>
  <c r="I30" i="13"/>
  <c r="I7" i="13"/>
  <c r="I13" i="13"/>
  <c r="I14" i="13"/>
  <c r="I6" i="13"/>
  <c r="G34" i="8"/>
  <c r="G33" i="8"/>
  <c r="G32" i="8"/>
  <c r="G31" i="8"/>
  <c r="G30" i="8"/>
  <c r="G28" i="8"/>
  <c r="G27" i="8"/>
  <c r="G26" i="8"/>
  <c r="G22" i="8"/>
  <c r="G21" i="8"/>
  <c r="G17" i="8"/>
  <c r="G18" i="8"/>
  <c r="G19" i="8"/>
  <c r="G20" i="8"/>
  <c r="G16" i="8"/>
  <c r="G15" i="8"/>
  <c r="G14" i="8"/>
  <c r="G13" i="8"/>
  <c r="H34" i="8"/>
  <c r="H33" i="8"/>
  <c r="H32" i="8"/>
  <c r="H31" i="8"/>
  <c r="H30" i="8"/>
  <c r="H28" i="8"/>
  <c r="H27" i="8"/>
  <c r="H26" i="8"/>
  <c r="H22" i="8"/>
  <c r="H21" i="8"/>
  <c r="H16" i="8"/>
  <c r="H15" i="8"/>
  <c r="H14" i="8"/>
  <c r="H13" i="8"/>
  <c r="H12" i="8"/>
  <c r="H39" i="8"/>
  <c r="G39" i="8"/>
  <c r="G12" i="8"/>
  <c r="G6" i="5"/>
  <c r="H6" i="5"/>
  <c r="G7" i="5"/>
  <c r="H7" i="5"/>
  <c r="G8" i="5"/>
  <c r="H8" i="5"/>
  <c r="G9" i="5"/>
  <c r="H9" i="5"/>
  <c r="G10" i="5"/>
  <c r="H10" i="5"/>
  <c r="G12" i="5"/>
  <c r="H12" i="5"/>
  <c r="F17" i="3"/>
  <c r="F18" i="3"/>
  <c r="F6" i="3"/>
  <c r="F7" i="3"/>
  <c r="F8" i="3"/>
  <c r="H14" i="9"/>
  <c r="I14" i="9" s="1"/>
  <c r="H15" i="9"/>
  <c r="G19" i="9"/>
  <c r="G14" i="9"/>
  <c r="G5" i="5"/>
  <c r="G8" i="8"/>
  <c r="H8" i="8"/>
  <c r="G10" i="8"/>
  <c r="H10" i="8"/>
  <c r="H17" i="8"/>
  <c r="H18" i="8"/>
  <c r="H19" i="8"/>
  <c r="H20" i="8"/>
  <c r="G35" i="8"/>
  <c r="H35" i="8"/>
  <c r="G36" i="8"/>
  <c r="H36" i="8"/>
  <c r="G8" i="9"/>
  <c r="H8" i="9"/>
  <c r="H5" i="5"/>
  <c r="I4" i="14" l="1"/>
  <c r="C17" i="7"/>
  <c r="I5" i="13"/>
  <c r="I2" i="14"/>
  <c r="I23" i="13"/>
  <c r="I6" i="5"/>
  <c r="I12" i="5"/>
  <c r="I7" i="5"/>
  <c r="I9" i="5"/>
  <c r="I8" i="5"/>
  <c r="F16" i="5"/>
  <c r="F15" i="5"/>
  <c r="I16" i="8"/>
  <c r="I28" i="8"/>
  <c r="I22" i="8"/>
  <c r="I15" i="8"/>
  <c r="I30" i="8"/>
  <c r="I27" i="8"/>
  <c r="I34" i="8"/>
  <c r="I21" i="8"/>
  <c r="I26" i="8"/>
  <c r="I31" i="8"/>
  <c r="I39" i="8"/>
  <c r="I13" i="8"/>
  <c r="I32" i="8"/>
  <c r="I14" i="8"/>
  <c r="I33" i="8"/>
  <c r="D18" i="7"/>
  <c r="E18" i="7" s="1"/>
  <c r="I12" i="8"/>
  <c r="I35" i="8"/>
  <c r="I20" i="8"/>
  <c r="I36" i="8"/>
  <c r="I10" i="8"/>
  <c r="I18" i="8"/>
  <c r="I8" i="8"/>
  <c r="I17" i="8"/>
  <c r="F17" i="5"/>
  <c r="H17" i="5" s="1"/>
  <c r="I10" i="5"/>
  <c r="I5" i="5"/>
  <c r="I19" i="8"/>
  <c r="I8" i="9"/>
  <c r="F19" i="3"/>
  <c r="F16" i="3"/>
  <c r="F5" i="3"/>
  <c r="F10" i="3"/>
  <c r="G15" i="9"/>
  <c r="I15" i="9" s="1"/>
  <c r="G6" i="9"/>
  <c r="H9" i="9"/>
  <c r="H10" i="9"/>
  <c r="H19" i="9"/>
  <c r="H18" i="9"/>
  <c r="G18" i="9"/>
  <c r="H16" i="9"/>
  <c r="G16" i="9"/>
  <c r="H13" i="9"/>
  <c r="G13" i="9"/>
  <c r="H12" i="9"/>
  <c r="G12" i="9"/>
  <c r="H11" i="9"/>
  <c r="G11" i="9"/>
  <c r="G10" i="9"/>
  <c r="G9" i="9"/>
  <c r="H7" i="9"/>
  <c r="G7" i="9"/>
  <c r="H6" i="9"/>
  <c r="H5" i="9"/>
  <c r="G5" i="9"/>
  <c r="H38" i="8"/>
  <c r="G38" i="8"/>
  <c r="H37" i="8"/>
  <c r="G37" i="8"/>
  <c r="H7" i="8"/>
  <c r="G7" i="8"/>
  <c r="H6" i="8"/>
  <c r="G6" i="8"/>
  <c r="H5" i="8"/>
  <c r="G5" i="8"/>
  <c r="E15" i="7" l="1"/>
  <c r="H23" i="9"/>
  <c r="I23" i="9" s="1"/>
  <c r="E12" i="3"/>
  <c r="I2" i="13"/>
  <c r="I9" i="9"/>
  <c r="I19" i="9"/>
  <c r="I5" i="9"/>
  <c r="I16" i="9"/>
  <c r="I7" i="9"/>
  <c r="I10" i="9"/>
  <c r="H21" i="9"/>
  <c r="I21" i="9" s="1"/>
  <c r="I11" i="9"/>
  <c r="I12" i="9"/>
  <c r="I13" i="9"/>
  <c r="I18" i="9"/>
  <c r="I6" i="9"/>
  <c r="H22" i="9"/>
  <c r="I22" i="9" s="1"/>
  <c r="H43" i="8"/>
  <c r="I43" i="8" s="1"/>
  <c r="H41" i="8"/>
  <c r="I41" i="8" s="1"/>
  <c r="H42" i="8"/>
  <c r="I42" i="8" s="1"/>
  <c r="I7" i="8"/>
  <c r="I37" i="8"/>
  <c r="I6" i="8"/>
  <c r="I38" i="8"/>
  <c r="I5" i="8"/>
  <c r="H16" i="5"/>
  <c r="I16" i="5" s="1"/>
  <c r="I4" i="8" l="1"/>
  <c r="E16" i="7"/>
  <c r="I2" i="8"/>
  <c r="I4" i="9"/>
  <c r="I2" i="9" s="1"/>
  <c r="I17" i="5" l="1"/>
  <c r="E20" i="7" l="1"/>
  <c r="F12" i="3"/>
  <c r="E13" i="3"/>
  <c r="F13" i="3" s="1"/>
  <c r="F20" i="3"/>
  <c r="E21" i="3"/>
  <c r="F21" i="3" s="1"/>
  <c r="E22" i="3"/>
  <c r="F22" i="3" s="1"/>
  <c r="F4" i="3" l="1"/>
  <c r="C13" i="7" s="1"/>
  <c r="F15" i="3"/>
  <c r="D13" i="7" s="1"/>
  <c r="F2" i="3" l="1"/>
  <c r="E13" i="7" s="1"/>
  <c r="E14" i="7" l="1"/>
  <c r="H15" i="5"/>
  <c r="D17" i="7" s="1"/>
  <c r="I15" i="5" l="1"/>
  <c r="I4" i="5" s="1"/>
  <c r="I2" i="5" s="1"/>
  <c r="E17" i="7"/>
</calcChain>
</file>

<file path=xl/sharedStrings.xml><?xml version="1.0" encoding="utf-8"?>
<sst xmlns="http://schemas.openxmlformats.org/spreadsheetml/2006/main" count="643" uniqueCount="242">
  <si>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</si>
  <si>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</si>
  <si>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</si>
  <si>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</si>
  <si>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</si>
  <si>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</si>
  <si>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</si>
  <si>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</si>
  <si>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</si>
  <si>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</si>
  <si>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</si>
  <si>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</si>
  <si>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</si>
  <si>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</si>
  <si>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</si>
  <si>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</si>
  <si>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</si>
  <si>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</si>
  <si>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</si>
  <si>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</si>
  <si>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</si>
  <si>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</si>
  <si>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</si>
  <si>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</si>
  <si>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</si>
  <si>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</si>
  <si>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</si>
  <si>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</si>
  <si>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</si>
  <si>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</si>
  <si>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</si>
  <si>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</si>
  <si>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</si>
  <si>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</si>
  <si>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</si>
  <si>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</si>
  <si>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</si>
  <si>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</si>
  <si>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</si>
  <si>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</si>
  <si>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</si>
  <si>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</si>
  <si>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</si>
  <si>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</si>
  <si>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</si>
  <si>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</si>
  <si>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</si>
  <si>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</si>
  <si>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</si>
  <si>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</si>
  <si>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</si>
  <si>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</si>
  <si>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</si>
  <si>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</si>
  <si>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</si>
  <si>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</si>
  <si>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</si>
  <si>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</si>
  <si>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</si>
  <si>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</si>
  <si>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</si>
  <si>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</si>
  <si>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</si>
  <si>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</si>
  <si>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</si>
  <si>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</si>
  <si>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</si>
  <si>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</si>
  <si>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</si>
  <si>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</si>
  <si>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</si>
  <si>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</si>
  <si>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Usazení rozvaděče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</si>
  <si>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</si>
  <si>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</si>
  <si>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</si>
  <si>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</si>
  <si>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</si>
  <si>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</si>
  <si>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CYKY-J 5x4</t>
  </si>
  <si>
    <t>Celoplastová rozvodnice 12M, 1500VDC IP65</t>
  </si>
  <si>
    <t>Svodič přepětí DG SE DC 900</t>
  </si>
  <si>
    <t>Pojistkoý odpojovač E92/32 PV</t>
  </si>
  <si>
    <t>Pojistka 10x38  16A gPV</t>
  </si>
  <si>
    <t>Svorka řadová červená 6mm2</t>
  </si>
  <si>
    <t>Svorka řadová černá 6mm2</t>
  </si>
  <si>
    <t>Krycí koncové čelo svorky 6mm2</t>
  </si>
  <si>
    <t>Koncový doraz řadové svorky</t>
  </si>
  <si>
    <t>Dutinka vodiče CY6</t>
  </si>
  <si>
    <t>Dutinka vodiče CYA 16</t>
  </si>
  <si>
    <t>Dutinka vodiče CY6 dvojitá</t>
  </si>
  <si>
    <t>Průchodka PG 11</t>
  </si>
  <si>
    <t>Označovací štítek do rozvaděče</t>
  </si>
  <si>
    <t>Dodávky trasy</t>
  </si>
  <si>
    <t>Trasy vedení</t>
  </si>
  <si>
    <t xml:space="preserve"> Oceloplechová rozvodnice 1400x600x400mm, IP55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</si>
  <si>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</si>
  <si>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</si>
  <si>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</si>
  <si>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</si>
  <si>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</si>
  <si>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</si>
  <si>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</si>
  <si>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</si>
  <si>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</si>
  <si>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</si>
  <si>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</si>
  <si>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</si>
  <si>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</si>
  <si>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</si>
  <si>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</si>
  <si>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</si>
  <si>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</si>
  <si>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H1Z2Z2-K 6mm2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</si>
  <si>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</si>
  <si>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</si>
  <si>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</si>
  <si>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</si>
  <si>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</si>
  <si>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</si>
  <si>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</si>
  <si>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</si>
  <si>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</si>
  <si>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</si>
  <si>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</si>
  <si>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</si>
  <si>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</si>
  <si>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</si>
  <si>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Statutární město Opava, Horní náměstí 69, 746 01 Opava</t>
  </si>
  <si>
    <t>Kabel CYKY-J 5x35</t>
  </si>
  <si>
    <t>Lisovací oko 35x12</t>
  </si>
  <si>
    <t>Lisovací oko 35x10</t>
  </si>
  <si>
    <t>Pojistkový trojfázový odpojovač 200A pro pojistky NH1</t>
  </si>
  <si>
    <t>Pojistka NH1 200A gG</t>
  </si>
  <si>
    <t>Montáž kabel Cu plný kulatý žíla 5x35 mm2 pokládka v kaelovém kanále</t>
  </si>
  <si>
    <t>Ukončení kabelu CYKY-J 5x35, zapojení</t>
  </si>
  <si>
    <t>Smršťovací fólie s lepidlem pro vodič CY 35</t>
  </si>
  <si>
    <t>Instalace pojistkového odpojovače, prodrátování</t>
  </si>
  <si>
    <t>Průchodka M40 včetně matice</t>
  </si>
  <si>
    <t>Instalace průchodky do stávajícího rozvaděče</t>
  </si>
  <si>
    <t>Konektor MC4 pro instalaci na desku</t>
  </si>
  <si>
    <t>Pojistka 10x38  20A gPV</t>
  </si>
  <si>
    <t xml:space="preserve">Napěťová spoušt hlavního jističe 230V </t>
  </si>
  <si>
    <t>Pomocné kontakty hlavního jističe 1xNO, 1xNC</t>
  </si>
  <si>
    <t>Proudový chránič s jističem B16/2/30mA typ A</t>
  </si>
  <si>
    <t>Proudový chránič s jističem B10/2/30mA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</si>
  <si>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</si>
  <si>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</si>
  <si>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</si>
  <si>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</si>
  <si>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Jistič B32/4</t>
  </si>
  <si>
    <t>Stykač 160A, 3xNO, + pomocné kontakty 1xNO, 1xNC</t>
  </si>
  <si>
    <t>Relé 230V 3xNO+NC</t>
  </si>
  <si>
    <t>Relé 230V 1xNO+NC</t>
  </si>
  <si>
    <t>Svorka řadová 4mm2</t>
  </si>
  <si>
    <t>Svorka řadová 2,5mm2</t>
  </si>
  <si>
    <t>Ukončovací deska svorky 4mm2</t>
  </si>
  <si>
    <t>Ukončovací deska svorky 2,5mm2</t>
  </si>
  <si>
    <t xml:space="preserve">Usazení rozvaděče </t>
  </si>
  <si>
    <t>Stop tlačítko na dveře rozvaděče s aretací</t>
  </si>
  <si>
    <t>Elektroměr pro nepřímé měření x/5A výstup RS 485</t>
  </si>
  <si>
    <t>MTP 200/5 pro elektroměr s výstupem RS485</t>
  </si>
  <si>
    <t>Soubor</t>
  </si>
  <si>
    <t xml:space="preserve">Koordinace s poskytovatelem datového připojení, IT technikem </t>
  </si>
  <si>
    <t>Úprava elektroměrového rozvaděče dle požadavků distributora</t>
  </si>
  <si>
    <t>FV panel 480Wp, Voc=4076V, Isc= 11,48A, účinnost 22,24%, 1903x1134mm</t>
  </si>
  <si>
    <t>Střídač hybridní trojfázový 12kW</t>
  </si>
  <si>
    <t>Baterie 5kWh, instalace do Racku</t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</si>
  <si>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</si>
  <si>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</si>
  <si>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</si>
  <si>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</si>
  <si>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</si>
  <si>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ŽZ Víko kabelového žlabu 200</t>
  </si>
  <si>
    <t>ŽZ Spojka žlabu (spoj. mat. "G5")</t>
  </si>
  <si>
    <t xml:space="preserve">ŽZ Spojka víka </t>
  </si>
  <si>
    <t>ŽZ Nosník žlabu 200</t>
  </si>
  <si>
    <t>Podružný materiál pro kabelový žlab</t>
  </si>
  <si>
    <t>Nátěr žlabu umístěného na fasádě do barvy fasády</t>
  </si>
  <si>
    <t>ŽZ Kabelový žlab plný neperforovaný 200/50</t>
  </si>
  <si>
    <t>Získání stanoviska TIČR + adminitrace s tím spojená</t>
  </si>
  <si>
    <t>Ochranné pouzdro MC4 konektorů s keramickým složením a nerezovým obalem</t>
  </si>
  <si>
    <t xml:space="preserve">Stavba a konstrukce </t>
  </si>
  <si>
    <t>Prorážení otvorů</t>
  </si>
  <si>
    <t>Výroba a montáž kov. atypických konstr. nad 500 kg</t>
  </si>
  <si>
    <t>Přesun hmot pro zámečnické konstr., výšky do 6 m</t>
  </si>
  <si>
    <t>kg</t>
  </si>
  <si>
    <t>kus</t>
  </si>
  <si>
    <t>Kontejner, přistavení na 24 h, odvoz a likvidace, suť bez příměsí, kapacita 3 t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</si>
  <si>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</si>
  <si>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</si>
  <si>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</si>
  <si>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</si>
  <si>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</si>
  <si>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</si>
  <si>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</si>
  <si>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</si>
  <si>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</si>
  <si>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m2</t>
  </si>
  <si>
    <t>Vedlejší náklady konstrukce a stavba</t>
  </si>
  <si>
    <t xml:space="preserve">Rack pro 8 baterií kompletní </t>
  </si>
  <si>
    <t>Příslušenství pro připojení baterií (kabely silové, komunikační kabely, spojky, šrouby, atp.)</t>
  </si>
  <si>
    <t>Smartmeter pro přímé měření, výstup RS485</t>
  </si>
  <si>
    <t>Instalace FVE na střechu Magistrátu města Opavy budova D</t>
  </si>
  <si>
    <t>Krnovská 71d, 746 01 Opava</t>
  </si>
  <si>
    <t>Rozvaděč R-FVE-DC 1-4</t>
  </si>
  <si>
    <t>Rozvaděč R-FVE-DC 1.1-4.1</t>
  </si>
  <si>
    <t>Jistič 160A/3</t>
  </si>
  <si>
    <t>Vysílač + přijímač pro dálkový přenos signálu HDO, 230V AC</t>
  </si>
  <si>
    <t>Podpěra žlabu na plochou střechu</t>
  </si>
  <si>
    <r>
      <t>Konstrukce pod panel jižní 10</t>
    </r>
    <r>
      <rPr>
        <sz val="9"/>
        <color rgb="FF000000"/>
        <rFont val="Calibri"/>
        <family val="2"/>
        <charset val="238"/>
      </rPr>
      <t>°</t>
    </r>
  </si>
  <si>
    <t>Základy,zvláštní zakládání</t>
  </si>
  <si>
    <t>Základová deska z betonu C 16/20, včetně bednění, dobetonování podlahy</t>
  </si>
  <si>
    <t>m3</t>
  </si>
  <si>
    <t>Svislé a kompletní konstrukce</t>
  </si>
  <si>
    <t>Příčka SDK tl.100mm,ocel.kce,1x oplášť.,RFI 12,5mm, přístavba technické místnosti</t>
  </si>
  <si>
    <t>Upravy povrchů vnější</t>
  </si>
  <si>
    <t>KZS z minerálních desek, plocha s otvory, budovy výšky do 6 m, desky fasádní z minerálního vlákna, tl. 100 mm, lešení</t>
  </si>
  <si>
    <t>Výplně otvorů</t>
  </si>
  <si>
    <t>Zazdění dveří jednokřídlových, omítka, zeď tloušťky 45 cm</t>
  </si>
  <si>
    <t>Bourání konstrukcí</t>
  </si>
  <si>
    <t>Vybourání kovových dveřních zárubní pl. nad 2 m2</t>
  </si>
  <si>
    <t>Staveništní přesun hmot</t>
  </si>
  <si>
    <t>Přesun hmot, budovy zděné, příplatek do 5 km</t>
  </si>
  <si>
    <t>Konstrukce truhlářské</t>
  </si>
  <si>
    <t>Přesun hmot pro truhlářské konstr., výšky do 6 m</t>
  </si>
  <si>
    <t>Montáž obložkové zárubně a dřevěného křídla dveří</t>
  </si>
  <si>
    <t>Dveře protipožární EI30 plné 1-křídlé 800 x 1970 mm fólie</t>
  </si>
  <si>
    <t>Zárubeň obložková protipožární FÓLIE 1-křídlá 800 x 1970 mm</t>
  </si>
  <si>
    <t>Konstrukce zámečnické</t>
  </si>
  <si>
    <t>Tyč ocelová HEB 300, S235JR</t>
  </si>
  <si>
    <t>Tyč ocelová I 200, S235JR</t>
  </si>
  <si>
    <t>Tyč ocelová I 300, S235JR</t>
  </si>
  <si>
    <t>Trubka bezešvá konstrukční S355J2H, rozměr 244,5 x 10,0 mm</t>
  </si>
  <si>
    <t>Klimatizační jednotka pro chlazení technické místnosti</t>
  </si>
  <si>
    <t>Kompletní demontáž skladby střešního pláště po nosnou ŽB desku</t>
  </si>
  <si>
    <t>Parostěsná vrstva asfaltového pásu - nová</t>
  </si>
  <si>
    <t>EPS 150</t>
  </si>
  <si>
    <t>Separační sklo vláknitá vrstva 120/g/m2</t>
  </si>
  <si>
    <t>PVC fólie min. tl. 1,5mm s klasifikací Broof (t3)</t>
  </si>
  <si>
    <t xml:space="preserve">Opravy střechy - zpracováno na základě dodaných podkladových materiálů, zpracovaných investorem </t>
  </si>
  <si>
    <t>Stavba a konstrukce, střecha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</si>
</sst>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206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horizontal="center" vertical="center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4" fontId="0" fillId="0" borderId="0" xfId="0" applyNumberFormat="1"/>
    <xf numFmtId="164" fontId="0" fillId="0" borderId="0" xfId="0" applyNumberFormat="1"/>
    <xf numFmtId="164" fontId="2" fillId="0" borderId="0" xfId="2" applyNumberFormat="1"/>
    <xf numFmtId="169" fontId="0" fillId="0" borderId="0" xfId="0" applyNumberFormat="1"/>
    <xf numFmtId="0" fontId="35" fillId="0" borderId="0" xfId="0" applyFont="1"/>
    <xf numFmtId="44" fontId="14" fillId="0" borderId="8" xfId="0" applyNumberFormat="1" applyFont="1" applyFill="1" applyBorder="1" applyAlignment="1">
      <alignment horizontal="right" vertical="center"/>
    </xf>
    <xf numFmtId="44" fontId="14" fillId="0" borderId="9" xfId="1" applyFont="1" applyFill="1" applyBorder="1" applyAlignment="1">
      <alignment horizontal="right" vertical="center"/>
    </xf>
    <xf numFmtId="164" fontId="19" fillId="0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4">
    <cellStyle name="Měna" xfId="1" builtinId="4"/>
    <cellStyle name="Normal 2" xfId="7" xr:uid="{00000000-0005-0000-0000-000001000000}"/>
    <cellStyle name="Normální" xfId="0" builtinId="0"/>
    <cellStyle name="Normální 10" xfId="13" xr:uid="{00000000-0005-0000-0000-000003000000}"/>
    <cellStyle name="normální 2" xfId="4" xr:uid="{00000000-0005-0000-0000-000004000000}"/>
    <cellStyle name="Normální 3" xfId="3" xr:uid="{00000000-0005-0000-0000-000005000000}"/>
    <cellStyle name="normální 4" xfId="6" xr:uid="{00000000-0005-0000-0000-000006000000}"/>
    <cellStyle name="Normální 5" xfId="8" xr:uid="{00000000-0005-0000-0000-000007000000}"/>
    <cellStyle name="Normální 6" xfId="9" xr:uid="{00000000-0005-0000-0000-000008000000}"/>
    <cellStyle name="Normální 7" xfId="10" xr:uid="{00000000-0005-0000-0000-000009000000}"/>
    <cellStyle name="Normální 8" xfId="11" xr:uid="{00000000-0005-0000-0000-00000A000000}"/>
    <cellStyle name="Normální 9" xfId="12" xr:uid="{00000000-0005-0000-0000-00000B000000}"/>
    <cellStyle name="Styl 1" xfId="5" xr:uid="{00000000-0005-0000-0000-00000C000000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view="pageBreakPreview" zoomScaleNormal="100" zoomScaleSheetLayoutView="100" workbookViewId="0">
      <selection activeCell="E22" sqref="E22"/>
    </sheetView>
  </sheetViews>
  <sheetFormatPr defaultColWidth="8.7265625" defaultRowHeight="14.5"/>
  <cols>
    <col min="1" max="1" width="11.81640625" customWidth="1"/>
    <col min="2" max="2" width="46.7265625" bestFit="1" customWidth="1"/>
    <col min="3" max="3" width="15.453125" bestFit="1" customWidth="1"/>
    <col min="4" max="4" width="13.81640625" bestFit="1" customWidth="1"/>
    <col min="5" max="5" width="20.26953125" bestFit="1" customWidth="1"/>
    <col min="6" max="6" width="34.81640625" customWidth="1"/>
  </cols>
  <sheetData>
    <row r="1" spans="1:7" ht="18">
      <c r="A1" s="87" t="s">
        <v>53</v>
      </c>
      <c r="B1" s="1"/>
      <c r="C1" s="1"/>
      <c r="D1" s="1"/>
      <c r="E1" s="1"/>
      <c r="F1" s="73"/>
      <c r="G1" s="1"/>
    </row>
    <row r="2" spans="1:7">
      <c r="A2" s="1"/>
      <c r="B2" s="1"/>
      <c r="C2" s="1"/>
      <c r="D2" s="1"/>
      <c r="E2" s="1"/>
      <c r="F2" s="73"/>
      <c r="G2" s="1"/>
    </row>
    <row r="3" spans="1:7">
      <c r="A3" s="88" t="s">
        <v>54</v>
      </c>
      <c r="B3" s="1" t="s">
        <v>203</v>
      </c>
      <c r="D3" s="1"/>
      <c r="E3" s="1"/>
      <c r="F3" s="73"/>
      <c r="G3" s="1"/>
    </row>
    <row r="4" spans="1:7">
      <c r="A4" s="1"/>
      <c r="B4" s="1"/>
      <c r="D4" s="1"/>
      <c r="E4" s="1"/>
      <c r="F4" s="73"/>
      <c r="G4" s="1"/>
    </row>
    <row r="5" spans="1:7">
      <c r="A5" s="88" t="s">
        <v>55</v>
      </c>
      <c r="B5" s="89" t="s">
        <v>204</v>
      </c>
      <c r="D5" s="1"/>
      <c r="E5" s="90" t="s">
        <v>56</v>
      </c>
      <c r="F5" s="91">
        <v>45323</v>
      </c>
      <c r="G5" s="1"/>
    </row>
    <row r="6" spans="1:7">
      <c r="A6" s="88" t="s">
        <v>57</v>
      </c>
      <c r="B6" s="89" t="s">
        <v>128</v>
      </c>
      <c r="D6" s="1"/>
      <c r="E6" s="90" t="s">
        <v>58</v>
      </c>
      <c r="F6" s="92" t="s">
        <v>59</v>
      </c>
      <c r="G6" s="1"/>
    </row>
    <row r="7" spans="1:7">
      <c r="A7" s="88"/>
      <c r="B7" s="204"/>
      <c r="C7" s="204"/>
      <c r="D7" s="204"/>
      <c r="E7" s="90" t="s">
        <v>60</v>
      </c>
      <c r="F7" s="92" t="s">
        <v>59</v>
      </c>
      <c r="G7" s="1"/>
    </row>
    <row r="8" spans="1:7">
      <c r="A8" s="88" t="s">
        <v>122</v>
      </c>
      <c r="B8" s="139"/>
      <c r="C8" s="139"/>
      <c r="D8" s="139"/>
      <c r="E8" s="90"/>
      <c r="F8" s="92"/>
      <c r="G8" s="1"/>
    </row>
    <row r="9" spans="1:7">
      <c r="A9" s="88" t="s">
        <v>123</v>
      </c>
      <c r="B9" s="139"/>
      <c r="C9" s="139"/>
      <c r="D9" s="139"/>
      <c r="E9" s="90"/>
      <c r="F9" s="92"/>
      <c r="G9" s="1"/>
    </row>
    <row r="10" spans="1:7">
      <c r="A10" s="88" t="s">
        <v>124</v>
      </c>
      <c r="B10" s="139"/>
      <c r="C10" s="139"/>
      <c r="D10" s="139"/>
      <c r="E10" s="90"/>
      <c r="F10" s="92"/>
      <c r="G10" s="1"/>
    </row>
    <row r="11" spans="1:7" ht="25.5" thickBot="1">
      <c r="A11" s="195" t="s">
        <v>125</v>
      </c>
      <c r="B11" s="139"/>
      <c r="C11" s="139"/>
      <c r="D11" s="139"/>
      <c r="E11" s="90"/>
      <c r="F11" s="92"/>
      <c r="G11" s="1"/>
    </row>
    <row r="12" spans="1:7" ht="15" thickBot="1">
      <c r="A12" s="1"/>
      <c r="B12" s="192" t="s">
        <v>10</v>
      </c>
      <c r="C12" s="193" t="s">
        <v>61</v>
      </c>
      <c r="D12" s="193" t="s">
        <v>62</v>
      </c>
      <c r="E12" s="194" t="s">
        <v>63</v>
      </c>
      <c r="F12" s="73"/>
      <c r="G12" s="1"/>
    </row>
    <row r="13" spans="1:7">
      <c r="B13" s="93" t="s">
        <v>64</v>
      </c>
      <c r="C13" s="94">
        <f>Přívod!F4</f>
        <v>0</v>
      </c>
      <c r="D13" s="94">
        <f>Přívod!F15</f>
        <v>0</v>
      </c>
      <c r="E13" s="95">
        <f>Přívod!F2</f>
        <v>0</v>
      </c>
    </row>
    <row r="14" spans="1:7">
      <c r="B14" s="96" t="s">
        <v>205</v>
      </c>
      <c r="C14" s="97">
        <f>SUM('Rozvaděč RDC 1-4'!G5:G20)</f>
        <v>0</v>
      </c>
      <c r="D14" s="97">
        <f>SUM('Rozvaděč RDC 1-4'!H5:H20)+'Rozvaděč RDC 1-4'!I21+'Rozvaděč RDC 1-4'!I22+'Rozvaděč RDC 1-4'!I23</f>
        <v>0</v>
      </c>
      <c r="E14" s="95">
        <f t="shared" ref="E14:E18" si="0">D14+C14</f>
        <v>0</v>
      </c>
    </row>
    <row r="15" spans="1:7">
      <c r="B15" s="96" t="s">
        <v>206</v>
      </c>
      <c r="C15" s="97">
        <f>SUM('Rozvaděč RDC 1.1 - 4.1'!G5:G20)</f>
        <v>0</v>
      </c>
      <c r="D15" s="97">
        <f>SUM('Rozvaděč RDC 1.1 - 4.1'!H5:H20)+'Rozvaděč RDC 1.1 - 4.1'!I21+'Rozvaděč RDC 1.1 - 4.1'!I22+'Rozvaděč RDC 1.1 - 4.1'!I23</f>
        <v>0</v>
      </c>
      <c r="E15" s="95">
        <f t="shared" ref="E15" si="1">D15+C15</f>
        <v>0</v>
      </c>
    </row>
    <row r="16" spans="1:7">
      <c r="B16" s="96" t="s">
        <v>106</v>
      </c>
      <c r="C16" s="97">
        <f>SUM('Rozvaděč R-FVE-AC'!G5:G40)</f>
        <v>0</v>
      </c>
      <c r="D16" s="97">
        <f>SUM('Rozvaděč R-FVE-AC'!H5:H40)+'Rozvaděč R-FVE-AC'!I41+'Rozvaděč R-FVE-AC'!I42+'Rozvaděč R-FVE-AC'!I43</f>
        <v>0</v>
      </c>
      <c r="E16" s="95">
        <f>D16+C16</f>
        <v>0</v>
      </c>
    </row>
    <row r="17" spans="2:6">
      <c r="B17" s="96" t="s">
        <v>94</v>
      </c>
      <c r="C17" s="97">
        <f>SUM('Trasy vedení'!G5:G13)</f>
        <v>0</v>
      </c>
      <c r="D17" s="97">
        <f>SUM('Trasy vedení'!H5:H17)</f>
        <v>0</v>
      </c>
      <c r="E17" s="95">
        <f t="shared" si="0"/>
        <v>0</v>
      </c>
    </row>
    <row r="18" spans="2:6">
      <c r="B18" s="186" t="s">
        <v>118</v>
      </c>
      <c r="C18" s="97">
        <f>SUM('FVE Položky'!G6:G31)</f>
        <v>0</v>
      </c>
      <c r="D18" s="97">
        <f>SUM('FVE Položky'!H6:H36)</f>
        <v>0</v>
      </c>
      <c r="E18" s="201">
        <f t="shared" si="0"/>
        <v>0</v>
      </c>
      <c r="F18" s="200"/>
    </row>
    <row r="19" spans="2:6">
      <c r="B19" s="186" t="s">
        <v>241</v>
      </c>
      <c r="C19" s="97"/>
      <c r="D19" s="97"/>
      <c r="E19" s="95">
        <f>'Stavba a konstrukce'!E2</f>
        <v>0</v>
      </c>
    </row>
    <row r="20" spans="2:6">
      <c r="B20" s="96" t="s">
        <v>65</v>
      </c>
      <c r="C20" s="97"/>
      <c r="D20" s="97"/>
      <c r="E20" s="202">
        <f>'Ostatní položky'!F2</f>
        <v>0</v>
      </c>
      <c r="F20" s="200"/>
    </row>
    <row r="21" spans="2:6" ht="16" thickBot="1">
      <c r="B21" s="98" t="s">
        <v>15</v>
      </c>
      <c r="C21" s="99"/>
      <c r="D21" s="99"/>
      <c r="E21" s="100">
        <f>SUM(E13:E20)</f>
        <v>0</v>
      </c>
    </row>
  </sheetData>
  <mergeCells count="1">
    <mergeCell ref="B7:D7"/>
  </mergeCells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2"/>
  <sheetViews>
    <sheetView view="pageBreakPreview" zoomScale="115" zoomScaleNormal="100" zoomScaleSheetLayoutView="115" workbookViewId="0">
      <selection activeCell="E21" sqref="E21"/>
    </sheetView>
  </sheetViews>
  <sheetFormatPr defaultRowHeight="14.5"/>
  <cols>
    <col min="1" max="1" width="8.54296875" style="5" customWidth="1"/>
    <col min="2" max="2" width="31.54296875" style="155" customWidth="1"/>
    <col min="3" max="3" width="8.5429687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7" width="17.54296875" style="5" customWidth="1"/>
    <col min="8" max="8" width="8.54296875" style="5" customWidth="1"/>
    <col min="9" max="9" width="10.26953125" style="5" customWidth="1"/>
    <col min="10" max="1024" width="8.5429687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205"/>
      <c r="I1" s="205"/>
    </row>
    <row r="2" spans="1:9" ht="15.5">
      <c r="A2" s="6" t="s">
        <v>15</v>
      </c>
      <c r="B2" s="151"/>
      <c r="C2" s="7"/>
      <c r="D2" s="7"/>
      <c r="E2" s="8"/>
      <c r="F2" s="9">
        <f>F4+F15</f>
        <v>0</v>
      </c>
      <c r="H2" s="10"/>
      <c r="I2" s="11"/>
    </row>
    <row r="3" spans="1:9">
      <c r="A3" s="12"/>
      <c r="B3" s="152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3" t="s">
        <v>18</v>
      </c>
      <c r="C4" s="17"/>
      <c r="D4" s="17"/>
      <c r="E4" s="18"/>
      <c r="F4" s="19">
        <f>SUM(F5:F13)</f>
        <v>0</v>
      </c>
      <c r="H4" s="10"/>
      <c r="I4" s="10"/>
    </row>
    <row r="5" spans="1:9">
      <c r="A5" s="20" t="s">
        <v>17</v>
      </c>
      <c r="B5" s="41" t="s">
        <v>129</v>
      </c>
      <c r="C5" s="20" t="s">
        <v>19</v>
      </c>
      <c r="D5" s="21">
        <v>15</v>
      </c>
      <c r="E5" s="22"/>
      <c r="F5" s="23">
        <f t="shared" ref="F5:F11" si="0">E5*D5</f>
        <v>0</v>
      </c>
      <c r="G5" s="198"/>
      <c r="H5" s="10"/>
      <c r="I5" s="10"/>
    </row>
    <row r="6" spans="1:9">
      <c r="A6" s="20" t="s">
        <v>17</v>
      </c>
      <c r="B6" s="41" t="s">
        <v>130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131</v>
      </c>
      <c r="C7" s="20" t="s">
        <v>20</v>
      </c>
      <c r="D7" s="21">
        <v>1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136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132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133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41" t="s">
        <v>138</v>
      </c>
      <c r="C11" s="20" t="s">
        <v>20</v>
      </c>
      <c r="D11" s="21">
        <v>1</v>
      </c>
      <c r="E11" s="22"/>
      <c r="F11" s="23">
        <f t="shared" si="0"/>
        <v>0</v>
      </c>
      <c r="H11" s="10"/>
      <c r="I11" s="10"/>
    </row>
    <row r="12" spans="1:9">
      <c r="A12" s="20" t="s">
        <v>17</v>
      </c>
      <c r="B12" s="24" t="s">
        <v>21</v>
      </c>
      <c r="C12" s="25"/>
      <c r="D12" s="27">
        <v>0.1</v>
      </c>
      <c r="E12" s="22">
        <f>SUM(F5:F8)</f>
        <v>0</v>
      </c>
      <c r="F12" s="23">
        <f>E12*0.1</f>
        <v>0</v>
      </c>
      <c r="H12" s="10"/>
      <c r="I12" s="10"/>
    </row>
    <row r="13" spans="1:9">
      <c r="A13" s="20" t="s">
        <v>17</v>
      </c>
      <c r="B13" s="24" t="s">
        <v>22</v>
      </c>
      <c r="C13" s="25"/>
      <c r="D13" s="27">
        <v>0.03</v>
      </c>
      <c r="E13" s="22">
        <f>SUM(F5:F10)</f>
        <v>0</v>
      </c>
      <c r="F13" s="23">
        <f>E13*D13</f>
        <v>0</v>
      </c>
      <c r="H13" s="10"/>
      <c r="I13" s="10"/>
    </row>
    <row r="14" spans="1:9">
      <c r="A14" s="20"/>
      <c r="B14" s="24"/>
      <c r="C14" s="25"/>
      <c r="D14" s="26"/>
      <c r="E14" s="28"/>
      <c r="F14" s="29"/>
      <c r="H14" s="10"/>
      <c r="I14" s="10"/>
    </row>
    <row r="15" spans="1:9">
      <c r="A15" s="30" t="s">
        <v>23</v>
      </c>
      <c r="B15" s="31" t="s">
        <v>24</v>
      </c>
      <c r="C15" s="32"/>
      <c r="D15" s="33"/>
      <c r="E15" s="34"/>
      <c r="F15" s="35">
        <f>SUM(F16:F19)+F21+F22+F20</f>
        <v>0</v>
      </c>
      <c r="H15" s="10"/>
      <c r="I15" s="10"/>
    </row>
    <row r="16" spans="1:9" ht="24">
      <c r="A16" s="20" t="s">
        <v>25</v>
      </c>
      <c r="B16" s="154" t="s">
        <v>134</v>
      </c>
      <c r="C16" s="25" t="s">
        <v>19</v>
      </c>
      <c r="D16" s="26">
        <v>15</v>
      </c>
      <c r="E16" s="28"/>
      <c r="F16" s="29">
        <f t="shared" ref="F16:F22" si="1">E16*D16</f>
        <v>0</v>
      </c>
      <c r="G16" s="198"/>
      <c r="H16" s="10"/>
      <c r="I16" s="10"/>
    </row>
    <row r="17" spans="1:9">
      <c r="A17" s="20" t="s">
        <v>25</v>
      </c>
      <c r="B17" s="154" t="s">
        <v>135</v>
      </c>
      <c r="C17" s="25" t="s">
        <v>38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4" t="s">
        <v>137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 ht="24">
      <c r="A19" s="20" t="s">
        <v>25</v>
      </c>
      <c r="B19" s="154" t="s">
        <v>139</v>
      </c>
      <c r="C19" s="25" t="s">
        <v>26</v>
      </c>
      <c r="D19" s="26">
        <v>1</v>
      </c>
      <c r="E19" s="28"/>
      <c r="F19" s="29">
        <f t="shared" si="1"/>
        <v>0</v>
      </c>
      <c r="H19" s="10"/>
      <c r="I19" s="10"/>
    </row>
    <row r="20" spans="1:9">
      <c r="A20" s="20" t="s">
        <v>25</v>
      </c>
      <c r="B20" s="154" t="s">
        <v>27</v>
      </c>
      <c r="C20" s="36"/>
      <c r="D20" s="37">
        <v>0.03</v>
      </c>
      <c r="E20" s="38">
        <f>SUM(F16:F19)</f>
        <v>0</v>
      </c>
      <c r="F20" s="39">
        <f t="shared" si="1"/>
        <v>0</v>
      </c>
      <c r="H20" s="10"/>
      <c r="I20" s="10"/>
    </row>
    <row r="21" spans="1:9">
      <c r="A21" s="20" t="s">
        <v>25</v>
      </c>
      <c r="B21" s="41" t="s">
        <v>29</v>
      </c>
      <c r="C21" s="20"/>
      <c r="D21" s="27">
        <v>4.4999999999999998E-2</v>
      </c>
      <c r="E21" s="42">
        <f>SUM(F5:F10)</f>
        <v>0</v>
      </c>
      <c r="F21" s="29">
        <f t="shared" si="1"/>
        <v>0</v>
      </c>
    </row>
    <row r="22" spans="1:9">
      <c r="A22" s="20" t="s">
        <v>25</v>
      </c>
      <c r="B22" s="41" t="s">
        <v>30</v>
      </c>
      <c r="C22" s="20"/>
      <c r="D22" s="27">
        <v>0.03</v>
      </c>
      <c r="E22" s="42">
        <f>SUM(F5:F10)</f>
        <v>0</v>
      </c>
      <c r="F22" s="29">
        <f t="shared" si="1"/>
        <v>0</v>
      </c>
    </row>
  </sheetData>
  <mergeCells count="1">
    <mergeCell ref="H1:I1"/>
  </mergeCells>
  <pageMargins left="0.7" right="0.7" top="0.78740157499999996" bottom="0.78740157499999996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view="pageBreakPreview" zoomScale="115" zoomScaleNormal="100" zoomScaleSheetLayoutView="115" workbookViewId="0">
      <selection activeCell="E20" sqref="E20:F20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  <col min="10" max="10" width="12.453125" bestFit="1" customWidth="1"/>
  </cols>
  <sheetData>
    <row r="1" spans="1:10" ht="23">
      <c r="A1" s="71" t="s">
        <v>9</v>
      </c>
      <c r="B1" s="136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7" t="s">
        <v>14</v>
      </c>
    </row>
    <row r="2" spans="1:10" ht="15.5">
      <c r="A2" s="138" t="s">
        <v>15</v>
      </c>
      <c r="B2" s="1"/>
      <c r="C2" s="139"/>
      <c r="D2" s="139"/>
      <c r="E2" s="139"/>
      <c r="F2" s="140"/>
      <c r="G2" s="140"/>
      <c r="H2" s="140"/>
      <c r="I2" s="74">
        <f>I4+I20+I21+I22+I23</f>
        <v>0</v>
      </c>
    </row>
    <row r="3" spans="1:10">
      <c r="A3" s="77"/>
      <c r="B3" s="75" t="s">
        <v>16</v>
      </c>
      <c r="C3" s="141"/>
      <c r="D3" s="141"/>
      <c r="E3" s="141"/>
      <c r="F3" s="142"/>
      <c r="G3" s="142"/>
      <c r="H3" s="142"/>
      <c r="I3" s="76"/>
    </row>
    <row r="4" spans="1:10">
      <c r="A4" s="143" t="s">
        <v>50</v>
      </c>
      <c r="B4" s="144" t="s">
        <v>69</v>
      </c>
      <c r="C4" s="145"/>
      <c r="D4" s="146"/>
      <c r="E4" s="146"/>
      <c r="F4" s="147"/>
      <c r="G4" s="147"/>
      <c r="H4" s="147"/>
      <c r="I4" s="148">
        <f>SUM(I5:I19)</f>
        <v>0</v>
      </c>
      <c r="J4" s="199"/>
    </row>
    <row r="5" spans="1:10" ht="23">
      <c r="A5" s="78" t="s">
        <v>50</v>
      </c>
      <c r="B5" s="126" t="s">
        <v>80</v>
      </c>
      <c r="C5" s="81" t="s">
        <v>26</v>
      </c>
      <c r="D5" s="149">
        <v>4</v>
      </c>
      <c r="E5" s="83"/>
      <c r="F5" s="83"/>
      <c r="G5" s="83">
        <f>E5*D5</f>
        <v>0</v>
      </c>
      <c r="H5" s="83">
        <f>F5*D5</f>
        <v>0</v>
      </c>
      <c r="I5" s="150">
        <f>H5+G5</f>
        <v>0</v>
      </c>
    </row>
    <row r="6" spans="1:10">
      <c r="A6" s="78" t="s">
        <v>50</v>
      </c>
      <c r="B6" s="126" t="s">
        <v>81</v>
      </c>
      <c r="C6" s="81" t="s">
        <v>26</v>
      </c>
      <c r="D6" s="149">
        <v>8</v>
      </c>
      <c r="E6" s="83"/>
      <c r="F6" s="83"/>
      <c r="G6" s="83">
        <f t="shared" ref="G6:G19" si="0">E6*D6</f>
        <v>0</v>
      </c>
      <c r="H6" s="83">
        <f t="shared" ref="H6:H19" si="1">F6*D6</f>
        <v>0</v>
      </c>
      <c r="I6" s="150">
        <f t="shared" ref="I6:I20" si="2">H6+G6</f>
        <v>0</v>
      </c>
    </row>
    <row r="7" spans="1:10">
      <c r="A7" s="78" t="s">
        <v>50</v>
      </c>
      <c r="B7" s="126" t="s">
        <v>82</v>
      </c>
      <c r="C7" s="81" t="s">
        <v>26</v>
      </c>
      <c r="D7" s="149">
        <v>8</v>
      </c>
      <c r="E7" s="83"/>
      <c r="F7" s="83"/>
      <c r="G7" s="83">
        <f t="shared" si="0"/>
        <v>0</v>
      </c>
      <c r="H7" s="83">
        <f t="shared" si="1"/>
        <v>0</v>
      </c>
      <c r="I7" s="150">
        <f t="shared" si="2"/>
        <v>0</v>
      </c>
    </row>
    <row r="8" spans="1:10">
      <c r="A8" s="175" t="s">
        <v>50</v>
      </c>
      <c r="B8" s="176" t="s">
        <v>83</v>
      </c>
      <c r="C8" s="177" t="s">
        <v>26</v>
      </c>
      <c r="D8" s="178">
        <v>16</v>
      </c>
      <c r="E8" s="179"/>
      <c r="F8" s="179"/>
      <c r="G8" s="83">
        <f t="shared" ref="G8" si="3">E8*D8</f>
        <v>0</v>
      </c>
      <c r="H8" s="83">
        <f t="shared" ref="H8" si="4">F8*D8</f>
        <v>0</v>
      </c>
      <c r="I8" s="150">
        <f t="shared" ref="I8" si="5">H8+G8</f>
        <v>0</v>
      </c>
    </row>
    <row r="9" spans="1:10">
      <c r="A9" s="78" t="s">
        <v>50</v>
      </c>
      <c r="B9" s="126" t="s">
        <v>84</v>
      </c>
      <c r="C9" s="81" t="s">
        <v>26</v>
      </c>
      <c r="D9" s="149">
        <v>8</v>
      </c>
      <c r="E9" s="83"/>
      <c r="F9" s="83"/>
      <c r="G9" s="83">
        <f t="shared" si="0"/>
        <v>0</v>
      </c>
      <c r="H9" s="83">
        <f t="shared" si="1"/>
        <v>0</v>
      </c>
      <c r="I9" s="150">
        <f t="shared" si="2"/>
        <v>0</v>
      </c>
    </row>
    <row r="10" spans="1:10">
      <c r="A10" s="78" t="s">
        <v>50</v>
      </c>
      <c r="B10" s="85" t="s">
        <v>85</v>
      </c>
      <c r="C10" s="81" t="s">
        <v>26</v>
      </c>
      <c r="D10" s="149">
        <v>8</v>
      </c>
      <c r="E10" s="83"/>
      <c r="F10" s="83"/>
      <c r="G10" s="83">
        <f t="shared" si="0"/>
        <v>0</v>
      </c>
      <c r="H10" s="83">
        <f t="shared" si="1"/>
        <v>0</v>
      </c>
      <c r="I10" s="150">
        <f t="shared" si="2"/>
        <v>0</v>
      </c>
    </row>
    <row r="11" spans="1:10">
      <c r="A11" s="78" t="s">
        <v>50</v>
      </c>
      <c r="B11" s="126" t="s">
        <v>86</v>
      </c>
      <c r="C11" s="81" t="s">
        <v>26</v>
      </c>
      <c r="D11" s="149">
        <v>4</v>
      </c>
      <c r="E11" s="83"/>
      <c r="F11" s="83"/>
      <c r="G11" s="83">
        <f t="shared" si="0"/>
        <v>0</v>
      </c>
      <c r="H11" s="83">
        <f t="shared" si="1"/>
        <v>0</v>
      </c>
      <c r="I11" s="150">
        <f t="shared" si="2"/>
        <v>0</v>
      </c>
    </row>
    <row r="12" spans="1:10">
      <c r="A12" s="78" t="s">
        <v>50</v>
      </c>
      <c r="B12" s="126" t="s">
        <v>87</v>
      </c>
      <c r="C12" s="81" t="s">
        <v>26</v>
      </c>
      <c r="D12" s="149">
        <v>8</v>
      </c>
      <c r="E12" s="83"/>
      <c r="F12" s="83"/>
      <c r="G12" s="83">
        <f t="shared" si="0"/>
        <v>0</v>
      </c>
      <c r="H12" s="83">
        <f t="shared" si="1"/>
        <v>0</v>
      </c>
      <c r="I12" s="150">
        <f t="shared" si="2"/>
        <v>0</v>
      </c>
    </row>
    <row r="13" spans="1:10">
      <c r="A13" s="78" t="s">
        <v>50</v>
      </c>
      <c r="B13" s="126" t="s">
        <v>88</v>
      </c>
      <c r="C13" s="81" t="s">
        <v>26</v>
      </c>
      <c r="D13" s="149">
        <v>40</v>
      </c>
      <c r="E13" s="83"/>
      <c r="F13" s="83"/>
      <c r="G13" s="83">
        <f t="shared" si="0"/>
        <v>0</v>
      </c>
      <c r="H13" s="83">
        <f t="shared" si="1"/>
        <v>0</v>
      </c>
      <c r="I13" s="150">
        <f t="shared" si="2"/>
        <v>0</v>
      </c>
    </row>
    <row r="14" spans="1:10">
      <c r="A14" s="175" t="s">
        <v>50</v>
      </c>
      <c r="B14" s="176" t="s">
        <v>90</v>
      </c>
      <c r="C14" s="177" t="s">
        <v>26</v>
      </c>
      <c r="D14" s="178">
        <v>8</v>
      </c>
      <c r="E14" s="179"/>
      <c r="F14" s="179"/>
      <c r="G14" s="179">
        <f t="shared" si="0"/>
        <v>0</v>
      </c>
      <c r="H14" s="83">
        <f t="shared" ref="H14:H15" si="6">F14*D14</f>
        <v>0</v>
      </c>
      <c r="I14" s="150">
        <f t="shared" ref="I14:I15" si="7">H14+G14</f>
        <v>0</v>
      </c>
    </row>
    <row r="15" spans="1:10">
      <c r="A15" s="78" t="s">
        <v>50</v>
      </c>
      <c r="B15" s="126" t="s">
        <v>89</v>
      </c>
      <c r="C15" s="81" t="s">
        <v>26</v>
      </c>
      <c r="D15" s="149">
        <v>8</v>
      </c>
      <c r="E15" s="83"/>
      <c r="F15" s="83"/>
      <c r="G15" s="83">
        <f t="shared" si="0"/>
        <v>0</v>
      </c>
      <c r="H15" s="83">
        <f t="shared" si="6"/>
        <v>0</v>
      </c>
      <c r="I15" s="150">
        <f t="shared" si="7"/>
        <v>0</v>
      </c>
    </row>
    <row r="16" spans="1:10">
      <c r="A16" s="78" t="s">
        <v>50</v>
      </c>
      <c r="B16" s="126" t="s">
        <v>91</v>
      </c>
      <c r="C16" s="81" t="s">
        <v>26</v>
      </c>
      <c r="D16" s="149">
        <v>4</v>
      </c>
      <c r="E16" s="83"/>
      <c r="F16" s="83"/>
      <c r="G16" s="83">
        <f t="shared" si="0"/>
        <v>0</v>
      </c>
      <c r="H16" s="83">
        <f t="shared" si="1"/>
        <v>0</v>
      </c>
      <c r="I16" s="150">
        <f t="shared" si="2"/>
        <v>0</v>
      </c>
    </row>
    <row r="17" spans="1:9">
      <c r="A17" s="175" t="s">
        <v>50</v>
      </c>
      <c r="B17" s="176" t="s">
        <v>140</v>
      </c>
      <c r="C17" s="177" t="s">
        <v>26</v>
      </c>
      <c r="D17" s="178">
        <v>32</v>
      </c>
      <c r="E17" s="179"/>
      <c r="F17" s="179"/>
      <c r="G17" s="179">
        <f t="shared" si="0"/>
        <v>0</v>
      </c>
      <c r="H17" s="179">
        <f t="shared" si="1"/>
        <v>0</v>
      </c>
      <c r="I17" s="180">
        <f t="shared" si="2"/>
        <v>0</v>
      </c>
    </row>
    <row r="18" spans="1:9">
      <c r="A18" s="78" t="s">
        <v>50</v>
      </c>
      <c r="B18" s="85" t="s">
        <v>92</v>
      </c>
      <c r="C18" s="81" t="s">
        <v>26</v>
      </c>
      <c r="D18" s="149">
        <v>16</v>
      </c>
      <c r="E18" s="83"/>
      <c r="F18" s="83"/>
      <c r="G18" s="83">
        <f t="shared" si="0"/>
        <v>0</v>
      </c>
      <c r="H18" s="83">
        <f t="shared" si="1"/>
        <v>0</v>
      </c>
      <c r="I18" s="150">
        <f t="shared" si="2"/>
        <v>0</v>
      </c>
    </row>
    <row r="19" spans="1:9">
      <c r="A19" s="78" t="s">
        <v>50</v>
      </c>
      <c r="B19" s="85" t="s">
        <v>72</v>
      </c>
      <c r="C19" s="81" t="s">
        <v>26</v>
      </c>
      <c r="D19" s="149">
        <v>4</v>
      </c>
      <c r="E19" s="83"/>
      <c r="F19" s="83"/>
      <c r="G19" s="83">
        <f t="shared" si="0"/>
        <v>0</v>
      </c>
      <c r="H19" s="83">
        <f t="shared" si="1"/>
        <v>0</v>
      </c>
      <c r="I19" s="150">
        <f t="shared" si="2"/>
        <v>0</v>
      </c>
    </row>
    <row r="20" spans="1:9" ht="34.5">
      <c r="A20" s="78"/>
      <c r="B20" s="85" t="s">
        <v>71</v>
      </c>
      <c r="C20" s="81" t="s">
        <v>38</v>
      </c>
      <c r="D20" s="149">
        <v>4</v>
      </c>
      <c r="E20" s="83"/>
      <c r="F20" s="83"/>
      <c r="G20" s="83">
        <f t="shared" ref="G20" si="8">E20*D20</f>
        <v>0</v>
      </c>
      <c r="H20" s="83">
        <f t="shared" ref="H20" si="9">F20*D20</f>
        <v>0</v>
      </c>
      <c r="I20" s="150">
        <f t="shared" si="2"/>
        <v>0</v>
      </c>
    </row>
    <row r="21" spans="1:9">
      <c r="A21" s="79"/>
      <c r="B21" s="85" t="s">
        <v>27</v>
      </c>
      <c r="C21" s="81"/>
      <c r="D21" s="86">
        <v>0.03</v>
      </c>
      <c r="E21" s="79"/>
      <c r="F21" s="79"/>
      <c r="G21" s="83"/>
      <c r="H21" s="83">
        <f>SUM(H5:H19)</f>
        <v>0</v>
      </c>
      <c r="I21" s="84">
        <f>0.03*H21</f>
        <v>0</v>
      </c>
    </row>
    <row r="22" spans="1:9">
      <c r="A22" s="79"/>
      <c r="B22" s="80" t="s">
        <v>51</v>
      </c>
      <c r="C22" s="81"/>
      <c r="D22" s="82">
        <v>4.4999999999999998E-2</v>
      </c>
      <c r="E22" s="79"/>
      <c r="F22" s="79"/>
      <c r="G22" s="83"/>
      <c r="H22" s="83">
        <f>SUM(H5:H19)</f>
        <v>0</v>
      </c>
      <c r="I22" s="84">
        <f>0.045*H22</f>
        <v>0</v>
      </c>
    </row>
    <row r="23" spans="1:9">
      <c r="A23" s="79"/>
      <c r="B23" s="85" t="s">
        <v>52</v>
      </c>
      <c r="C23" s="81"/>
      <c r="D23" s="86">
        <v>0.03</v>
      </c>
      <c r="E23" s="79"/>
      <c r="F23" s="79"/>
      <c r="G23" s="83"/>
      <c r="H23" s="83">
        <f>SUM(G5:G19)</f>
        <v>0</v>
      </c>
      <c r="I23" s="84">
        <f>0.03*H23</f>
        <v>0</v>
      </c>
    </row>
  </sheetData>
  <pageMargins left="0.7" right="0.7" top="0.78740157499999996" bottom="0.78740157499999996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view="pageBreakPreview" zoomScale="115" zoomScaleNormal="100" zoomScaleSheetLayoutView="115" workbookViewId="0">
      <selection activeCell="F23" sqref="F23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6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7" t="s">
        <v>14</v>
      </c>
    </row>
    <row r="2" spans="1:9" ht="15.5">
      <c r="A2" s="138" t="s">
        <v>15</v>
      </c>
      <c r="B2" s="1"/>
      <c r="C2" s="139"/>
      <c r="D2" s="139"/>
      <c r="E2" s="139"/>
      <c r="F2" s="140"/>
      <c r="G2" s="140"/>
      <c r="H2" s="140"/>
      <c r="I2" s="74">
        <f>I4+I20+I21+I22+I23</f>
        <v>0</v>
      </c>
    </row>
    <row r="3" spans="1:9">
      <c r="A3" s="77"/>
      <c r="B3" s="75" t="s">
        <v>16</v>
      </c>
      <c r="C3" s="141"/>
      <c r="D3" s="141"/>
      <c r="E3" s="141"/>
      <c r="F3" s="142"/>
      <c r="G3" s="142"/>
      <c r="H3" s="142"/>
      <c r="I3" s="76"/>
    </row>
    <row r="4" spans="1:9">
      <c r="A4" s="143" t="s">
        <v>50</v>
      </c>
      <c r="B4" s="144" t="s">
        <v>69</v>
      </c>
      <c r="C4" s="145"/>
      <c r="D4" s="146"/>
      <c r="E4" s="146"/>
      <c r="F4" s="147"/>
      <c r="G4" s="147"/>
      <c r="H4" s="147"/>
      <c r="I4" s="148">
        <f>SUM(I5:I19)</f>
        <v>0</v>
      </c>
    </row>
    <row r="5" spans="1:9" ht="23">
      <c r="A5" s="78" t="s">
        <v>50</v>
      </c>
      <c r="B5" s="126" t="s">
        <v>80</v>
      </c>
      <c r="C5" s="81" t="s">
        <v>26</v>
      </c>
      <c r="D5" s="149">
        <v>4</v>
      </c>
      <c r="E5" s="83"/>
      <c r="F5" s="83"/>
      <c r="G5" s="83">
        <f>E5*D5</f>
        <v>0</v>
      </c>
      <c r="H5" s="83">
        <f>F5*D5</f>
        <v>0</v>
      </c>
      <c r="I5" s="150">
        <f>H5+G5</f>
        <v>0</v>
      </c>
    </row>
    <row r="6" spans="1:9">
      <c r="A6" s="78" t="s">
        <v>50</v>
      </c>
      <c r="B6" s="126" t="s">
        <v>81</v>
      </c>
      <c r="C6" s="81" t="s">
        <v>26</v>
      </c>
      <c r="D6" s="149">
        <v>8</v>
      </c>
      <c r="E6" s="83"/>
      <c r="F6" s="83"/>
      <c r="G6" s="83">
        <f t="shared" ref="G6:G19" si="0">E6*D6</f>
        <v>0</v>
      </c>
      <c r="H6" s="83">
        <f t="shared" ref="H6:H19" si="1">F6*D6</f>
        <v>0</v>
      </c>
      <c r="I6" s="150">
        <f t="shared" ref="I6:I19" si="2">H6+G6</f>
        <v>0</v>
      </c>
    </row>
    <row r="7" spans="1:9">
      <c r="A7" s="78" t="s">
        <v>50</v>
      </c>
      <c r="B7" s="126" t="s">
        <v>82</v>
      </c>
      <c r="C7" s="81" t="s">
        <v>26</v>
      </c>
      <c r="D7" s="149">
        <v>8</v>
      </c>
      <c r="E7" s="83"/>
      <c r="F7" s="83"/>
      <c r="G7" s="83">
        <f t="shared" si="0"/>
        <v>0</v>
      </c>
      <c r="H7" s="83">
        <f t="shared" si="1"/>
        <v>0</v>
      </c>
      <c r="I7" s="150">
        <f t="shared" si="2"/>
        <v>0</v>
      </c>
    </row>
    <row r="8" spans="1:9">
      <c r="A8" s="175" t="s">
        <v>50</v>
      </c>
      <c r="B8" s="176" t="s">
        <v>141</v>
      </c>
      <c r="C8" s="177" t="s">
        <v>26</v>
      </c>
      <c r="D8" s="178">
        <v>16</v>
      </c>
      <c r="E8" s="179"/>
      <c r="F8" s="179"/>
      <c r="G8" s="83">
        <f t="shared" si="0"/>
        <v>0</v>
      </c>
      <c r="H8" s="83">
        <f t="shared" si="1"/>
        <v>0</v>
      </c>
      <c r="I8" s="150">
        <f t="shared" si="2"/>
        <v>0</v>
      </c>
    </row>
    <row r="9" spans="1:9">
      <c r="A9" s="78" t="s">
        <v>50</v>
      </c>
      <c r="B9" s="126" t="s">
        <v>84</v>
      </c>
      <c r="C9" s="81" t="s">
        <v>26</v>
      </c>
      <c r="D9" s="149">
        <v>8</v>
      </c>
      <c r="E9" s="83"/>
      <c r="F9" s="83"/>
      <c r="G9" s="83">
        <f t="shared" si="0"/>
        <v>0</v>
      </c>
      <c r="H9" s="83">
        <f t="shared" si="1"/>
        <v>0</v>
      </c>
      <c r="I9" s="150">
        <f t="shared" si="2"/>
        <v>0</v>
      </c>
    </row>
    <row r="10" spans="1:9">
      <c r="A10" s="78" t="s">
        <v>50</v>
      </c>
      <c r="B10" s="85" t="s">
        <v>85</v>
      </c>
      <c r="C10" s="81" t="s">
        <v>26</v>
      </c>
      <c r="D10" s="149">
        <v>8</v>
      </c>
      <c r="E10" s="83"/>
      <c r="F10" s="83"/>
      <c r="G10" s="83">
        <f t="shared" si="0"/>
        <v>0</v>
      </c>
      <c r="H10" s="83">
        <f t="shared" si="1"/>
        <v>0</v>
      </c>
      <c r="I10" s="150">
        <f t="shared" si="2"/>
        <v>0</v>
      </c>
    </row>
    <row r="11" spans="1:9">
      <c r="A11" s="78" t="s">
        <v>50</v>
      </c>
      <c r="B11" s="126" t="s">
        <v>86</v>
      </c>
      <c r="C11" s="81" t="s">
        <v>26</v>
      </c>
      <c r="D11" s="149">
        <v>4</v>
      </c>
      <c r="E11" s="83"/>
      <c r="F11" s="83"/>
      <c r="G11" s="83">
        <f t="shared" si="0"/>
        <v>0</v>
      </c>
      <c r="H11" s="83">
        <f t="shared" si="1"/>
        <v>0</v>
      </c>
      <c r="I11" s="150">
        <f t="shared" si="2"/>
        <v>0</v>
      </c>
    </row>
    <row r="12" spans="1:9">
      <c r="A12" s="78" t="s">
        <v>50</v>
      </c>
      <c r="B12" s="126" t="s">
        <v>87</v>
      </c>
      <c r="C12" s="81" t="s">
        <v>26</v>
      </c>
      <c r="D12" s="149">
        <v>8</v>
      </c>
      <c r="E12" s="83"/>
      <c r="F12" s="83"/>
      <c r="G12" s="83">
        <f t="shared" si="0"/>
        <v>0</v>
      </c>
      <c r="H12" s="83">
        <f t="shared" si="1"/>
        <v>0</v>
      </c>
      <c r="I12" s="150">
        <f t="shared" si="2"/>
        <v>0</v>
      </c>
    </row>
    <row r="13" spans="1:9">
      <c r="A13" s="78" t="s">
        <v>50</v>
      </c>
      <c r="B13" s="126" t="s">
        <v>88</v>
      </c>
      <c r="C13" s="81" t="s">
        <v>26</v>
      </c>
      <c r="D13" s="149">
        <v>40</v>
      </c>
      <c r="E13" s="83"/>
      <c r="F13" s="83"/>
      <c r="G13" s="83">
        <f t="shared" si="0"/>
        <v>0</v>
      </c>
      <c r="H13" s="83">
        <f t="shared" si="1"/>
        <v>0</v>
      </c>
      <c r="I13" s="150">
        <f t="shared" si="2"/>
        <v>0</v>
      </c>
    </row>
    <row r="14" spans="1:9">
      <c r="A14" s="175" t="s">
        <v>50</v>
      </c>
      <c r="B14" s="176" t="s">
        <v>90</v>
      </c>
      <c r="C14" s="177" t="s">
        <v>26</v>
      </c>
      <c r="D14" s="178">
        <v>8</v>
      </c>
      <c r="E14" s="179"/>
      <c r="F14" s="179"/>
      <c r="G14" s="179">
        <f t="shared" si="0"/>
        <v>0</v>
      </c>
      <c r="H14" s="83">
        <f t="shared" si="1"/>
        <v>0</v>
      </c>
      <c r="I14" s="150">
        <f t="shared" si="2"/>
        <v>0</v>
      </c>
    </row>
    <row r="15" spans="1:9">
      <c r="A15" s="78" t="s">
        <v>50</v>
      </c>
      <c r="B15" s="126" t="s">
        <v>89</v>
      </c>
      <c r="C15" s="81" t="s">
        <v>26</v>
      </c>
      <c r="D15" s="149">
        <v>8</v>
      </c>
      <c r="E15" s="83"/>
      <c r="F15" s="83"/>
      <c r="G15" s="83">
        <f t="shared" si="0"/>
        <v>0</v>
      </c>
      <c r="H15" s="83">
        <f t="shared" si="1"/>
        <v>0</v>
      </c>
      <c r="I15" s="150">
        <f t="shared" si="2"/>
        <v>0</v>
      </c>
    </row>
    <row r="16" spans="1:9">
      <c r="A16" s="78" t="s">
        <v>50</v>
      </c>
      <c r="B16" s="126" t="s">
        <v>91</v>
      </c>
      <c r="C16" s="81" t="s">
        <v>26</v>
      </c>
      <c r="D16" s="149">
        <v>4</v>
      </c>
      <c r="E16" s="83"/>
      <c r="F16" s="83"/>
      <c r="G16" s="83">
        <f t="shared" si="0"/>
        <v>0</v>
      </c>
      <c r="H16" s="83">
        <f t="shared" si="1"/>
        <v>0</v>
      </c>
      <c r="I16" s="150">
        <f t="shared" si="2"/>
        <v>0</v>
      </c>
    </row>
    <row r="17" spans="1:9">
      <c r="A17" s="175" t="s">
        <v>50</v>
      </c>
      <c r="B17" s="176" t="s">
        <v>140</v>
      </c>
      <c r="C17" s="177" t="s">
        <v>26</v>
      </c>
      <c r="D17" s="178">
        <v>32</v>
      </c>
      <c r="E17" s="179"/>
      <c r="F17" s="179"/>
      <c r="G17" s="179">
        <f t="shared" si="0"/>
        <v>0</v>
      </c>
      <c r="H17" s="179">
        <f t="shared" si="1"/>
        <v>0</v>
      </c>
      <c r="I17" s="180">
        <f t="shared" si="2"/>
        <v>0</v>
      </c>
    </row>
    <row r="18" spans="1:9">
      <c r="A18" s="78" t="s">
        <v>50</v>
      </c>
      <c r="B18" s="85" t="s">
        <v>92</v>
      </c>
      <c r="C18" s="81" t="s">
        <v>26</v>
      </c>
      <c r="D18" s="149">
        <v>16</v>
      </c>
      <c r="E18" s="83"/>
      <c r="F18" s="83"/>
      <c r="G18" s="83">
        <f t="shared" si="0"/>
        <v>0</v>
      </c>
      <c r="H18" s="83">
        <f t="shared" si="1"/>
        <v>0</v>
      </c>
      <c r="I18" s="150">
        <f t="shared" si="2"/>
        <v>0</v>
      </c>
    </row>
    <row r="19" spans="1:9">
      <c r="A19" s="78" t="s">
        <v>50</v>
      </c>
      <c r="B19" s="85" t="s">
        <v>72</v>
      </c>
      <c r="C19" s="81" t="s">
        <v>26</v>
      </c>
      <c r="D19" s="149">
        <v>4</v>
      </c>
      <c r="E19" s="83"/>
      <c r="F19" s="83"/>
      <c r="G19" s="83">
        <f t="shared" si="0"/>
        <v>0</v>
      </c>
      <c r="H19" s="83">
        <f t="shared" si="1"/>
        <v>0</v>
      </c>
      <c r="I19" s="150">
        <f t="shared" si="2"/>
        <v>0</v>
      </c>
    </row>
    <row r="20" spans="1:9" ht="34.5">
      <c r="A20" s="78"/>
      <c r="B20" s="85" t="s">
        <v>71</v>
      </c>
      <c r="C20" s="81" t="s">
        <v>38</v>
      </c>
      <c r="D20" s="149">
        <v>4</v>
      </c>
      <c r="E20" s="83"/>
      <c r="F20" s="83"/>
      <c r="G20" s="83">
        <f t="shared" ref="G20" si="3">E20*D20</f>
        <v>0</v>
      </c>
      <c r="H20" s="83">
        <f t="shared" ref="H20" si="4">F20*D20</f>
        <v>0</v>
      </c>
      <c r="I20" s="150">
        <f t="shared" ref="I20" si="5">H20+G20</f>
        <v>0</v>
      </c>
    </row>
    <row r="21" spans="1:9">
      <c r="A21" s="79"/>
      <c r="B21" s="85" t="s">
        <v>27</v>
      </c>
      <c r="C21" s="81"/>
      <c r="D21" s="86">
        <v>0.03</v>
      </c>
      <c r="E21" s="79"/>
      <c r="F21" s="79"/>
      <c r="G21" s="83"/>
      <c r="H21" s="83">
        <f>SUM(H5:H19)</f>
        <v>0</v>
      </c>
      <c r="I21" s="84">
        <f>0.03*H21</f>
        <v>0</v>
      </c>
    </row>
    <row r="22" spans="1:9">
      <c r="A22" s="79"/>
      <c r="B22" s="80" t="s">
        <v>51</v>
      </c>
      <c r="C22" s="81"/>
      <c r="D22" s="82">
        <v>4.4999999999999998E-2</v>
      </c>
      <c r="E22" s="79"/>
      <c r="F22" s="79"/>
      <c r="G22" s="83"/>
      <c r="H22" s="83">
        <f>SUM(H5:H19)</f>
        <v>0</v>
      </c>
      <c r="I22" s="84">
        <f>0.045*H22</f>
        <v>0</v>
      </c>
    </row>
    <row r="23" spans="1:9">
      <c r="A23" s="79"/>
      <c r="B23" s="85" t="s">
        <v>52</v>
      </c>
      <c r="C23" s="81"/>
      <c r="D23" s="86">
        <v>0.03</v>
      </c>
      <c r="E23" s="79"/>
      <c r="F23" s="79"/>
      <c r="G23" s="83"/>
      <c r="H23" s="83">
        <f>SUM(G5:G19)</f>
        <v>0</v>
      </c>
      <c r="I23" s="84">
        <f>0.03*H23</f>
        <v>0</v>
      </c>
    </row>
  </sheetData>
  <pageMargins left="0.7" right="0.7" top="0.78740157499999996" bottom="0.78740157499999996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3"/>
  <sheetViews>
    <sheetView view="pageBreakPreview" topLeftCell="A9" zoomScale="115" zoomScaleNormal="100" zoomScaleSheetLayoutView="115" workbookViewId="0">
      <selection activeCell="E4" sqref="E4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6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7" t="s">
        <v>14</v>
      </c>
    </row>
    <row r="2" spans="1:9" ht="15.5">
      <c r="A2" s="138" t="s">
        <v>15</v>
      </c>
      <c r="B2" s="1"/>
      <c r="C2" s="139"/>
      <c r="D2" s="139"/>
      <c r="E2" s="139"/>
      <c r="F2" s="140"/>
      <c r="G2" s="140"/>
      <c r="H2" s="140"/>
      <c r="I2" s="74">
        <f>I4</f>
        <v>0</v>
      </c>
    </row>
    <row r="3" spans="1:9">
      <c r="A3" s="77"/>
      <c r="B3" s="75" t="s">
        <v>16</v>
      </c>
      <c r="C3" s="141"/>
      <c r="D3" s="141"/>
      <c r="E3" s="141"/>
      <c r="F3" s="142"/>
      <c r="G3" s="142"/>
      <c r="H3" s="142"/>
      <c r="I3" s="76"/>
    </row>
    <row r="4" spans="1:9">
      <c r="A4" s="143" t="s">
        <v>50</v>
      </c>
      <c r="B4" s="144" t="s">
        <v>69</v>
      </c>
      <c r="C4" s="145"/>
      <c r="D4" s="146"/>
      <c r="E4" s="146"/>
      <c r="F4" s="147"/>
      <c r="G4" s="147"/>
      <c r="H4" s="147"/>
      <c r="I4" s="148">
        <f>SUM(I5:I43)</f>
        <v>0</v>
      </c>
    </row>
    <row r="5" spans="1:9" ht="23">
      <c r="A5" s="78" t="s">
        <v>50</v>
      </c>
      <c r="B5" s="126" t="s">
        <v>95</v>
      </c>
      <c r="C5" s="81" t="s">
        <v>26</v>
      </c>
      <c r="D5" s="149">
        <v>1</v>
      </c>
      <c r="E5" s="83"/>
      <c r="F5" s="83"/>
      <c r="G5" s="83">
        <f>E5*D5</f>
        <v>0</v>
      </c>
      <c r="H5" s="83">
        <f>F5*D5</f>
        <v>0</v>
      </c>
      <c r="I5" s="150">
        <f>H5+G5</f>
        <v>0</v>
      </c>
    </row>
    <row r="6" spans="1:9" ht="23">
      <c r="A6" s="78" t="s">
        <v>50</v>
      </c>
      <c r="B6" s="126" t="s">
        <v>99</v>
      </c>
      <c r="C6" s="81" t="s">
        <v>26</v>
      </c>
      <c r="D6" s="149">
        <v>1</v>
      </c>
      <c r="E6" s="83"/>
      <c r="F6" s="83"/>
      <c r="G6" s="83">
        <f t="shared" ref="G6:G39" si="0">E6*D6</f>
        <v>0</v>
      </c>
      <c r="H6" s="83">
        <f t="shared" ref="H6:H39" si="1">F6*D6</f>
        <v>0</v>
      </c>
      <c r="I6" s="150">
        <f t="shared" ref="I6:I39" si="2">H6+G6</f>
        <v>0</v>
      </c>
    </row>
    <row r="7" spans="1:9">
      <c r="A7" s="78" t="s">
        <v>50</v>
      </c>
      <c r="B7" s="126" t="s">
        <v>207</v>
      </c>
      <c r="C7" s="81" t="s">
        <v>26</v>
      </c>
      <c r="D7" s="149">
        <v>1</v>
      </c>
      <c r="E7" s="83"/>
      <c r="F7" s="83"/>
      <c r="G7" s="83">
        <f t="shared" si="0"/>
        <v>0</v>
      </c>
      <c r="H7" s="83">
        <f t="shared" si="1"/>
        <v>0</v>
      </c>
      <c r="I7" s="150">
        <f t="shared" si="2"/>
        <v>0</v>
      </c>
    </row>
    <row r="8" spans="1:9" ht="23">
      <c r="A8" s="78" t="s">
        <v>50</v>
      </c>
      <c r="B8" s="176" t="s">
        <v>142</v>
      </c>
      <c r="C8" s="177" t="s">
        <v>26</v>
      </c>
      <c r="D8" s="178">
        <v>1</v>
      </c>
      <c r="E8" s="179"/>
      <c r="F8" s="179"/>
      <c r="G8" s="83">
        <f t="shared" ref="G8:G36" si="3">E8*D8</f>
        <v>0</v>
      </c>
      <c r="H8" s="83">
        <f t="shared" ref="H8:H36" si="4">F8*D8</f>
        <v>0</v>
      </c>
      <c r="I8" s="150">
        <f t="shared" ref="I8:I36" si="5">H8+G8</f>
        <v>0</v>
      </c>
    </row>
    <row r="9" spans="1:9" ht="23">
      <c r="A9" s="175" t="s">
        <v>50</v>
      </c>
      <c r="B9" s="176" t="s">
        <v>143</v>
      </c>
      <c r="C9" s="177" t="s">
        <v>26</v>
      </c>
      <c r="D9" s="178">
        <v>1</v>
      </c>
      <c r="E9" s="179"/>
      <c r="F9" s="179"/>
      <c r="G9" s="179">
        <f t="shared" si="3"/>
        <v>0</v>
      </c>
      <c r="H9" s="179">
        <f t="shared" si="4"/>
        <v>0</v>
      </c>
      <c r="I9" s="180">
        <f t="shared" si="5"/>
        <v>0</v>
      </c>
    </row>
    <row r="10" spans="1:9" ht="23">
      <c r="A10" s="78" t="s">
        <v>50</v>
      </c>
      <c r="B10" s="126" t="s">
        <v>144</v>
      </c>
      <c r="C10" s="177" t="s">
        <v>26</v>
      </c>
      <c r="D10" s="149">
        <v>1</v>
      </c>
      <c r="E10" s="83"/>
      <c r="F10" s="83"/>
      <c r="G10" s="83">
        <f t="shared" si="3"/>
        <v>0</v>
      </c>
      <c r="H10" s="83">
        <f t="shared" si="4"/>
        <v>0</v>
      </c>
      <c r="I10" s="150">
        <f t="shared" si="5"/>
        <v>0</v>
      </c>
    </row>
    <row r="11" spans="1:9" ht="23">
      <c r="A11" s="175" t="s">
        <v>50</v>
      </c>
      <c r="B11" s="176" t="s">
        <v>145</v>
      </c>
      <c r="C11" s="177" t="s">
        <v>26</v>
      </c>
      <c r="D11" s="178">
        <v>1</v>
      </c>
      <c r="E11" s="179"/>
      <c r="F11" s="179"/>
      <c r="G11" s="179">
        <f t="shared" si="3"/>
        <v>0</v>
      </c>
      <c r="H11" s="179">
        <f t="shared" si="4"/>
        <v>0</v>
      </c>
      <c r="I11" s="180">
        <f t="shared" si="5"/>
        <v>0</v>
      </c>
    </row>
    <row r="12" spans="1:9" ht="23">
      <c r="A12" s="175" t="s">
        <v>50</v>
      </c>
      <c r="B12" s="176" t="s">
        <v>146</v>
      </c>
      <c r="C12" s="177" t="s">
        <v>26</v>
      </c>
      <c r="D12" s="178">
        <v>1</v>
      </c>
      <c r="E12" s="179"/>
      <c r="F12" s="179"/>
      <c r="G12" s="179">
        <f t="shared" si="3"/>
        <v>0</v>
      </c>
      <c r="H12" s="179">
        <f t="shared" si="4"/>
        <v>0</v>
      </c>
      <c r="I12" s="180">
        <f t="shared" si="5"/>
        <v>0</v>
      </c>
    </row>
    <row r="13" spans="1:9">
      <c r="A13" s="175" t="s">
        <v>50</v>
      </c>
      <c r="B13" s="176" t="s">
        <v>96</v>
      </c>
      <c r="C13" s="177" t="s">
        <v>26</v>
      </c>
      <c r="D13" s="178">
        <v>3</v>
      </c>
      <c r="E13" s="179"/>
      <c r="F13" s="179"/>
      <c r="G13" s="179">
        <f t="shared" si="3"/>
        <v>0</v>
      </c>
      <c r="H13" s="179">
        <f t="shared" si="4"/>
        <v>0</v>
      </c>
      <c r="I13" s="180">
        <f t="shared" si="5"/>
        <v>0</v>
      </c>
    </row>
    <row r="14" spans="1:9" ht="23">
      <c r="A14" s="175" t="s">
        <v>50</v>
      </c>
      <c r="B14" s="176" t="s">
        <v>147</v>
      </c>
      <c r="C14" s="177"/>
      <c r="D14" s="178">
        <v>1</v>
      </c>
      <c r="E14" s="179"/>
      <c r="F14" s="179"/>
      <c r="G14" s="179">
        <f t="shared" si="3"/>
        <v>0</v>
      </c>
      <c r="H14" s="179">
        <f t="shared" si="4"/>
        <v>0</v>
      </c>
      <c r="I14" s="180">
        <f t="shared" si="5"/>
        <v>0</v>
      </c>
    </row>
    <row r="15" spans="1:9">
      <c r="A15" s="175" t="s">
        <v>50</v>
      </c>
      <c r="B15" s="176" t="s">
        <v>97</v>
      </c>
      <c r="C15" s="177" t="s">
        <v>26</v>
      </c>
      <c r="D15" s="178">
        <v>3</v>
      </c>
      <c r="E15" s="179"/>
      <c r="F15" s="179"/>
      <c r="G15" s="179">
        <f t="shared" si="3"/>
        <v>0</v>
      </c>
      <c r="H15" s="179">
        <f t="shared" si="4"/>
        <v>0</v>
      </c>
      <c r="I15" s="180">
        <f t="shared" si="5"/>
        <v>0</v>
      </c>
    </row>
    <row r="16" spans="1:9">
      <c r="A16" s="175" t="s">
        <v>50</v>
      </c>
      <c r="B16" s="176" t="s">
        <v>98</v>
      </c>
      <c r="C16" s="177" t="s">
        <v>26</v>
      </c>
      <c r="D16" s="178">
        <v>1</v>
      </c>
      <c r="E16" s="179"/>
      <c r="F16" s="179"/>
      <c r="G16" s="179">
        <f t="shared" si="3"/>
        <v>0</v>
      </c>
      <c r="H16" s="179">
        <f t="shared" si="4"/>
        <v>0</v>
      </c>
      <c r="I16" s="180">
        <f t="shared" si="5"/>
        <v>0</v>
      </c>
    </row>
    <row r="17" spans="1:9">
      <c r="A17" s="78" t="s">
        <v>50</v>
      </c>
      <c r="B17" s="85" t="s">
        <v>148</v>
      </c>
      <c r="C17" s="177" t="s">
        <v>26</v>
      </c>
      <c r="D17" s="149">
        <v>2</v>
      </c>
      <c r="E17" s="83"/>
      <c r="F17" s="83"/>
      <c r="G17" s="179">
        <f t="shared" si="3"/>
        <v>0</v>
      </c>
      <c r="H17" s="83">
        <f t="shared" si="4"/>
        <v>0</v>
      </c>
      <c r="I17" s="150">
        <f t="shared" si="5"/>
        <v>0</v>
      </c>
    </row>
    <row r="18" spans="1:9">
      <c r="A18" s="78" t="s">
        <v>50</v>
      </c>
      <c r="B18" s="126" t="s">
        <v>149</v>
      </c>
      <c r="C18" s="177" t="s">
        <v>26</v>
      </c>
      <c r="D18" s="149">
        <v>3</v>
      </c>
      <c r="E18" s="181"/>
      <c r="F18" s="83"/>
      <c r="G18" s="179">
        <f t="shared" si="3"/>
        <v>0</v>
      </c>
      <c r="H18" s="83">
        <f t="shared" si="4"/>
        <v>0</v>
      </c>
      <c r="I18" s="150">
        <f t="shared" si="5"/>
        <v>0</v>
      </c>
    </row>
    <row r="19" spans="1:9">
      <c r="A19" s="175" t="s">
        <v>50</v>
      </c>
      <c r="B19" s="176" t="s">
        <v>150</v>
      </c>
      <c r="C19" s="177" t="s">
        <v>26</v>
      </c>
      <c r="D19" s="178">
        <v>4</v>
      </c>
      <c r="E19" s="179"/>
      <c r="F19" s="179"/>
      <c r="G19" s="179">
        <f t="shared" si="3"/>
        <v>0</v>
      </c>
      <c r="H19" s="83">
        <f t="shared" si="4"/>
        <v>0</v>
      </c>
      <c r="I19" s="150">
        <f t="shared" si="5"/>
        <v>0</v>
      </c>
    </row>
    <row r="20" spans="1:9" ht="23">
      <c r="A20" s="78" t="s">
        <v>50</v>
      </c>
      <c r="B20" s="126" t="s">
        <v>151</v>
      </c>
      <c r="C20" s="177" t="s">
        <v>26</v>
      </c>
      <c r="D20" s="149">
        <v>1</v>
      </c>
      <c r="E20" s="83"/>
      <c r="F20" s="83"/>
      <c r="G20" s="179">
        <f t="shared" si="3"/>
        <v>0</v>
      </c>
      <c r="H20" s="83">
        <f t="shared" si="4"/>
        <v>0</v>
      </c>
      <c r="I20" s="150">
        <f t="shared" si="5"/>
        <v>0</v>
      </c>
    </row>
    <row r="21" spans="1:9">
      <c r="A21" s="78" t="s">
        <v>50</v>
      </c>
      <c r="B21" s="176" t="s">
        <v>152</v>
      </c>
      <c r="C21" s="177" t="s">
        <v>26</v>
      </c>
      <c r="D21" s="178">
        <v>1</v>
      </c>
      <c r="E21" s="179"/>
      <c r="F21" s="179"/>
      <c r="G21" s="179">
        <f t="shared" si="3"/>
        <v>0</v>
      </c>
      <c r="H21" s="179">
        <f t="shared" si="4"/>
        <v>0</v>
      </c>
      <c r="I21" s="180">
        <f t="shared" si="5"/>
        <v>0</v>
      </c>
    </row>
    <row r="22" spans="1:9">
      <c r="A22" s="175" t="s">
        <v>50</v>
      </c>
      <c r="B22" s="176" t="s">
        <v>153</v>
      </c>
      <c r="C22" s="177" t="s">
        <v>26</v>
      </c>
      <c r="D22" s="178">
        <v>1</v>
      </c>
      <c r="E22" s="179"/>
      <c r="F22" s="179"/>
      <c r="G22" s="179">
        <f t="shared" si="3"/>
        <v>0</v>
      </c>
      <c r="H22" s="179">
        <f t="shared" si="4"/>
        <v>0</v>
      </c>
      <c r="I22" s="180">
        <f t="shared" si="5"/>
        <v>0</v>
      </c>
    </row>
    <row r="23" spans="1:9" ht="23">
      <c r="A23" s="175" t="s">
        <v>50</v>
      </c>
      <c r="B23" s="176" t="s">
        <v>208</v>
      </c>
      <c r="C23" s="177" t="s">
        <v>26</v>
      </c>
      <c r="D23" s="178">
        <v>1</v>
      </c>
      <c r="E23" s="179"/>
      <c r="F23" s="179"/>
      <c r="G23" s="179">
        <f t="shared" si="3"/>
        <v>0</v>
      </c>
      <c r="H23" s="179">
        <f t="shared" si="4"/>
        <v>0</v>
      </c>
      <c r="I23" s="180">
        <f t="shared" si="5"/>
        <v>0</v>
      </c>
    </row>
    <row r="24" spans="1:9" ht="23">
      <c r="A24" s="175" t="s">
        <v>50</v>
      </c>
      <c r="B24" s="176" t="s">
        <v>160</v>
      </c>
      <c r="C24" s="177" t="s">
        <v>20</v>
      </c>
      <c r="D24" s="178">
        <v>1</v>
      </c>
      <c r="E24" s="179"/>
      <c r="F24" s="179"/>
      <c r="G24" s="179">
        <f t="shared" si="3"/>
        <v>0</v>
      </c>
      <c r="H24" s="179">
        <f t="shared" si="4"/>
        <v>0</v>
      </c>
      <c r="I24" s="180">
        <f t="shared" si="5"/>
        <v>0</v>
      </c>
    </row>
    <row r="25" spans="1:9" ht="23">
      <c r="A25" s="175" t="s">
        <v>50</v>
      </c>
      <c r="B25" s="176" t="s">
        <v>161</v>
      </c>
      <c r="C25" s="177" t="s">
        <v>26</v>
      </c>
      <c r="D25" s="178">
        <v>3</v>
      </c>
      <c r="E25" s="179"/>
      <c r="F25" s="179"/>
      <c r="G25" s="179">
        <f t="shared" si="3"/>
        <v>0</v>
      </c>
      <c r="H25" s="179">
        <f t="shared" si="4"/>
        <v>0</v>
      </c>
      <c r="I25" s="180">
        <f t="shared" si="5"/>
        <v>0</v>
      </c>
    </row>
    <row r="26" spans="1:9" ht="23">
      <c r="A26" s="78" t="s">
        <v>50</v>
      </c>
      <c r="B26" s="176" t="s">
        <v>101</v>
      </c>
      <c r="C26" s="177" t="s">
        <v>26</v>
      </c>
      <c r="D26" s="178">
        <v>2</v>
      </c>
      <c r="E26" s="179"/>
      <c r="F26" s="179"/>
      <c r="G26" s="179">
        <f t="shared" si="3"/>
        <v>0</v>
      </c>
      <c r="H26" s="179">
        <f t="shared" si="4"/>
        <v>0</v>
      </c>
      <c r="I26" s="180">
        <f t="shared" si="5"/>
        <v>0</v>
      </c>
    </row>
    <row r="27" spans="1:9" ht="23">
      <c r="A27" s="78" t="s">
        <v>50</v>
      </c>
      <c r="B27" s="176" t="s">
        <v>102</v>
      </c>
      <c r="C27" s="177" t="s">
        <v>26</v>
      </c>
      <c r="D27" s="178">
        <v>1</v>
      </c>
      <c r="E27" s="179"/>
      <c r="F27" s="179"/>
      <c r="G27" s="179">
        <f t="shared" si="3"/>
        <v>0</v>
      </c>
      <c r="H27" s="179">
        <f t="shared" si="4"/>
        <v>0</v>
      </c>
      <c r="I27" s="180">
        <f t="shared" si="5"/>
        <v>0</v>
      </c>
    </row>
    <row r="28" spans="1:9" ht="23">
      <c r="A28" s="175" t="s">
        <v>50</v>
      </c>
      <c r="B28" s="176" t="s">
        <v>104</v>
      </c>
      <c r="C28" s="177" t="s">
        <v>26</v>
      </c>
      <c r="D28" s="178">
        <v>1</v>
      </c>
      <c r="E28" s="179"/>
      <c r="F28" s="179"/>
      <c r="G28" s="179">
        <f t="shared" si="3"/>
        <v>0</v>
      </c>
      <c r="H28" s="179">
        <f t="shared" si="4"/>
        <v>0</v>
      </c>
      <c r="I28" s="180">
        <f t="shared" si="5"/>
        <v>0</v>
      </c>
    </row>
    <row r="29" spans="1:9" ht="23">
      <c r="A29" s="175" t="s">
        <v>50</v>
      </c>
      <c r="B29" s="176" t="s">
        <v>159</v>
      </c>
      <c r="C29" s="177" t="s">
        <v>26</v>
      </c>
      <c r="D29" s="178">
        <v>1</v>
      </c>
      <c r="E29" s="179"/>
      <c r="F29" s="179"/>
      <c r="G29" s="179">
        <f t="shared" si="3"/>
        <v>0</v>
      </c>
      <c r="H29" s="179">
        <f t="shared" si="4"/>
        <v>0</v>
      </c>
      <c r="I29" s="180">
        <f t="shared" si="5"/>
        <v>0</v>
      </c>
    </row>
    <row r="30" spans="1:9">
      <c r="A30" s="175" t="s">
        <v>50</v>
      </c>
      <c r="B30" s="176" t="s">
        <v>100</v>
      </c>
      <c r="C30" s="177" t="s">
        <v>26</v>
      </c>
      <c r="D30" s="178">
        <v>1</v>
      </c>
      <c r="E30" s="179"/>
      <c r="F30" s="179"/>
      <c r="G30" s="179">
        <f t="shared" si="3"/>
        <v>0</v>
      </c>
      <c r="H30" s="179">
        <f t="shared" si="4"/>
        <v>0</v>
      </c>
      <c r="I30" s="180">
        <f t="shared" si="5"/>
        <v>0</v>
      </c>
    </row>
    <row r="31" spans="1:9">
      <c r="A31" s="175" t="s">
        <v>50</v>
      </c>
      <c r="B31" s="176" t="s">
        <v>154</v>
      </c>
      <c r="C31" s="177" t="s">
        <v>26</v>
      </c>
      <c r="D31" s="178">
        <v>20</v>
      </c>
      <c r="E31" s="179"/>
      <c r="F31" s="179"/>
      <c r="G31" s="179">
        <f t="shared" si="3"/>
        <v>0</v>
      </c>
      <c r="H31" s="179">
        <f t="shared" si="4"/>
        <v>0</v>
      </c>
      <c r="I31" s="180">
        <f t="shared" si="5"/>
        <v>0</v>
      </c>
    </row>
    <row r="32" spans="1:9">
      <c r="A32" s="175" t="s">
        <v>50</v>
      </c>
      <c r="B32" s="176" t="s">
        <v>155</v>
      </c>
      <c r="C32" s="177" t="s">
        <v>26</v>
      </c>
      <c r="D32" s="178">
        <v>23</v>
      </c>
      <c r="E32" s="179"/>
      <c r="F32" s="179"/>
      <c r="G32" s="179">
        <f t="shared" si="3"/>
        <v>0</v>
      </c>
      <c r="H32" s="179">
        <f t="shared" si="4"/>
        <v>0</v>
      </c>
      <c r="I32" s="180">
        <f t="shared" si="5"/>
        <v>0</v>
      </c>
    </row>
    <row r="33" spans="1:9">
      <c r="A33" s="175" t="s">
        <v>50</v>
      </c>
      <c r="B33" s="176" t="s">
        <v>156</v>
      </c>
      <c r="C33" s="177" t="s">
        <v>26</v>
      </c>
      <c r="D33" s="178">
        <v>4</v>
      </c>
      <c r="E33" s="179"/>
      <c r="F33" s="179"/>
      <c r="G33" s="179">
        <f t="shared" si="3"/>
        <v>0</v>
      </c>
      <c r="H33" s="179">
        <f t="shared" si="4"/>
        <v>0</v>
      </c>
      <c r="I33" s="180">
        <f t="shared" si="5"/>
        <v>0</v>
      </c>
    </row>
    <row r="34" spans="1:9">
      <c r="A34" s="175" t="s">
        <v>50</v>
      </c>
      <c r="B34" s="176" t="s">
        <v>157</v>
      </c>
      <c r="C34" s="177" t="s">
        <v>26</v>
      </c>
      <c r="D34" s="178">
        <v>4</v>
      </c>
      <c r="E34" s="179"/>
      <c r="F34" s="179"/>
      <c r="G34" s="179">
        <f t="shared" si="3"/>
        <v>0</v>
      </c>
      <c r="H34" s="179">
        <f t="shared" si="4"/>
        <v>0</v>
      </c>
      <c r="I34" s="180">
        <f t="shared" si="5"/>
        <v>0</v>
      </c>
    </row>
    <row r="35" spans="1:9">
      <c r="A35" s="78" t="s">
        <v>50</v>
      </c>
      <c r="B35" s="126" t="s">
        <v>77</v>
      </c>
      <c r="C35" s="81" t="s">
        <v>26</v>
      </c>
      <c r="D35" s="149">
        <v>10</v>
      </c>
      <c r="E35" s="83"/>
      <c r="F35" s="83"/>
      <c r="G35" s="83">
        <f t="shared" si="3"/>
        <v>0</v>
      </c>
      <c r="H35" s="83">
        <f t="shared" si="4"/>
        <v>0</v>
      </c>
      <c r="I35" s="150">
        <f t="shared" si="5"/>
        <v>0</v>
      </c>
    </row>
    <row r="36" spans="1:9">
      <c r="A36" s="78" t="s">
        <v>50</v>
      </c>
      <c r="B36" s="126" t="s">
        <v>78</v>
      </c>
      <c r="C36" s="81" t="s">
        <v>26</v>
      </c>
      <c r="D36" s="149">
        <v>2</v>
      </c>
      <c r="E36" s="83"/>
      <c r="F36" s="83"/>
      <c r="G36" s="83">
        <f t="shared" si="3"/>
        <v>0</v>
      </c>
      <c r="H36" s="83">
        <f t="shared" si="4"/>
        <v>0</v>
      </c>
      <c r="I36" s="150">
        <f t="shared" si="5"/>
        <v>0</v>
      </c>
    </row>
    <row r="37" spans="1:9" ht="23">
      <c r="A37" s="78" t="s">
        <v>50</v>
      </c>
      <c r="B37" s="85" t="s">
        <v>70</v>
      </c>
      <c r="C37" s="81" t="s">
        <v>26</v>
      </c>
      <c r="D37" s="149">
        <v>1</v>
      </c>
      <c r="E37" s="83"/>
      <c r="F37" s="83"/>
      <c r="G37" s="83">
        <f t="shared" si="0"/>
        <v>0</v>
      </c>
      <c r="H37" s="83">
        <f t="shared" si="1"/>
        <v>0</v>
      </c>
      <c r="I37" s="150">
        <f t="shared" si="2"/>
        <v>0</v>
      </c>
    </row>
    <row r="38" spans="1:9">
      <c r="A38" s="78" t="s">
        <v>50</v>
      </c>
      <c r="B38" s="85" t="s">
        <v>158</v>
      </c>
      <c r="C38" s="81" t="s">
        <v>26</v>
      </c>
      <c r="D38" s="149">
        <v>1</v>
      </c>
      <c r="E38" s="83"/>
      <c r="F38" s="83"/>
      <c r="G38" s="83">
        <f t="shared" si="0"/>
        <v>0</v>
      </c>
      <c r="H38" s="83">
        <f t="shared" si="1"/>
        <v>0</v>
      </c>
      <c r="I38" s="150">
        <f t="shared" si="2"/>
        <v>0</v>
      </c>
    </row>
    <row r="39" spans="1:9" ht="46">
      <c r="A39" s="78" t="s">
        <v>50</v>
      </c>
      <c r="B39" s="85" t="s">
        <v>103</v>
      </c>
      <c r="C39" s="81" t="s">
        <v>38</v>
      </c>
      <c r="D39" s="149">
        <v>1</v>
      </c>
      <c r="E39" s="149"/>
      <c r="F39" s="83"/>
      <c r="G39" s="83">
        <f t="shared" si="0"/>
        <v>0</v>
      </c>
      <c r="H39" s="83">
        <f t="shared" si="1"/>
        <v>0</v>
      </c>
      <c r="I39" s="150">
        <f t="shared" si="2"/>
        <v>0</v>
      </c>
    </row>
    <row r="40" spans="1:9" ht="34.5">
      <c r="A40" s="78"/>
      <c r="B40" s="85" t="s">
        <v>71</v>
      </c>
      <c r="C40" s="81" t="s">
        <v>38</v>
      </c>
      <c r="D40" s="149">
        <v>1</v>
      </c>
      <c r="E40" s="149"/>
      <c r="F40" s="83"/>
      <c r="G40" s="83">
        <f t="shared" ref="G40" si="6">E40*D40</f>
        <v>0</v>
      </c>
      <c r="H40" s="83">
        <f t="shared" ref="H40" si="7">F40*D40</f>
        <v>0</v>
      </c>
      <c r="I40" s="150">
        <f t="shared" ref="I40" si="8">H40+G40</f>
        <v>0</v>
      </c>
    </row>
    <row r="41" spans="1:9">
      <c r="A41" s="79"/>
      <c r="B41" s="85" t="s">
        <v>27</v>
      </c>
      <c r="C41" s="81"/>
      <c r="D41" s="86">
        <v>0.03</v>
      </c>
      <c r="E41" s="79"/>
      <c r="F41" s="79"/>
      <c r="G41" s="83"/>
      <c r="H41" s="83">
        <f>SUM(H5:H38)</f>
        <v>0</v>
      </c>
      <c r="I41" s="84">
        <f>0.03*H41</f>
        <v>0</v>
      </c>
    </row>
    <row r="42" spans="1:9">
      <c r="A42" s="79"/>
      <c r="B42" s="80" t="s">
        <v>51</v>
      </c>
      <c r="C42" s="81"/>
      <c r="D42" s="82">
        <v>4.4999999999999998E-2</v>
      </c>
      <c r="E42" s="79"/>
      <c r="F42" s="79"/>
      <c r="G42" s="83"/>
      <c r="H42" s="83">
        <f>SUM(H5:H38)</f>
        <v>0</v>
      </c>
      <c r="I42" s="84">
        <f>0.045*H42</f>
        <v>0</v>
      </c>
    </row>
    <row r="43" spans="1:9">
      <c r="A43" s="79"/>
      <c r="B43" s="85" t="s">
        <v>52</v>
      </c>
      <c r="C43" s="81"/>
      <c r="D43" s="86">
        <v>0.03</v>
      </c>
      <c r="E43" s="79"/>
      <c r="F43" s="79"/>
      <c r="G43" s="83"/>
      <c r="H43" s="83">
        <f>SUM(G5:G38)</f>
        <v>0</v>
      </c>
      <c r="I43" s="84">
        <f>0.03*H43</f>
        <v>0</v>
      </c>
    </row>
  </sheetData>
  <pageMargins left="0.7" right="0.7" top="0.78740157499999996" bottom="0.78740157499999996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H17"/>
  <sheetViews>
    <sheetView view="pageBreakPreview" topLeftCell="B1" zoomScale="115" zoomScaleNormal="100" zoomScaleSheetLayoutView="115" workbookViewId="0">
      <selection activeCell="E5" sqref="E5:F14"/>
    </sheetView>
  </sheetViews>
  <sheetFormatPr defaultRowHeight="14.5"/>
  <cols>
    <col min="1" max="1" width="8.54296875" style="104" customWidth="1"/>
    <col min="2" max="2" width="71.453125" style="104" customWidth="1"/>
    <col min="3" max="3" width="8.54296875" style="104" customWidth="1"/>
    <col min="4" max="5" width="10.7265625" style="104" customWidth="1"/>
    <col min="6" max="6" width="10.7265625" style="135" customWidth="1"/>
    <col min="7" max="7" width="10.7265625" style="104" customWidth="1"/>
    <col min="8" max="8" width="11.1796875" style="104" bestFit="1" customWidth="1"/>
    <col min="9" max="9" width="15.1796875" style="104" customWidth="1"/>
    <col min="10" max="10" width="8.54296875" style="104" customWidth="1"/>
    <col min="11" max="11" width="8.81640625" style="104" customWidth="1"/>
    <col min="12" max="12" width="9" style="104" customWidth="1"/>
    <col min="13" max="13" width="8.81640625" style="104" customWidth="1"/>
    <col min="14" max="1022" width="8.54296875" style="104" customWidth="1"/>
  </cols>
  <sheetData>
    <row r="1" spans="1:12" ht="34.5">
      <c r="A1" s="101" t="s">
        <v>9</v>
      </c>
      <c r="B1" s="101" t="s">
        <v>10</v>
      </c>
      <c r="C1" s="101" t="s">
        <v>11</v>
      </c>
      <c r="D1" s="101" t="s">
        <v>12</v>
      </c>
      <c r="E1" s="102" t="s">
        <v>28</v>
      </c>
      <c r="F1" s="133" t="s">
        <v>66</v>
      </c>
      <c r="G1" s="102" t="s">
        <v>67</v>
      </c>
      <c r="H1" s="102" t="s">
        <v>68</v>
      </c>
      <c r="I1" s="103" t="s">
        <v>14</v>
      </c>
    </row>
    <row r="2" spans="1:12">
      <c r="A2" s="105" t="s">
        <v>15</v>
      </c>
      <c r="B2" s="106"/>
      <c r="C2" s="106"/>
      <c r="D2" s="106"/>
      <c r="E2" s="106"/>
      <c r="F2" s="134"/>
      <c r="G2" s="106"/>
      <c r="H2" s="107"/>
      <c r="I2" s="108">
        <f>I4</f>
        <v>0</v>
      </c>
    </row>
    <row r="3" spans="1:12">
      <c r="A3" s="109"/>
      <c r="B3" s="109" t="s">
        <v>94</v>
      </c>
      <c r="C3" s="110"/>
      <c r="D3" s="110"/>
      <c r="E3" s="130"/>
      <c r="F3" s="130"/>
      <c r="G3" s="110"/>
      <c r="H3" s="111"/>
      <c r="I3" s="112"/>
    </row>
    <row r="4" spans="1:12">
      <c r="A4" s="114" t="s">
        <v>17</v>
      </c>
      <c r="B4" s="115" t="s">
        <v>93</v>
      </c>
      <c r="C4" s="116"/>
      <c r="D4" s="117"/>
      <c r="E4" s="131"/>
      <c r="F4" s="131"/>
      <c r="G4" s="117"/>
      <c r="H4" s="118"/>
      <c r="I4" s="119">
        <f>SUM(I5:I17)</f>
        <v>0</v>
      </c>
    </row>
    <row r="5" spans="1:12">
      <c r="A5" s="113" t="s">
        <v>50</v>
      </c>
      <c r="B5" s="24" t="s">
        <v>179</v>
      </c>
      <c r="C5" s="121" t="s">
        <v>19</v>
      </c>
      <c r="D5" s="26">
        <v>95</v>
      </c>
      <c r="E5" s="156"/>
      <c r="F5" s="156"/>
      <c r="G5" s="26">
        <f t="shared" ref="G5" si="0">D5*E5</f>
        <v>0</v>
      </c>
      <c r="H5" s="157">
        <f t="shared" ref="H5" si="1">F5*D5</f>
        <v>0</v>
      </c>
      <c r="I5" s="29">
        <f t="shared" ref="I5:I13" si="2">G5+H5</f>
        <v>0</v>
      </c>
      <c r="L5" s="135"/>
    </row>
    <row r="6" spans="1:12">
      <c r="A6" s="113" t="s">
        <v>50</v>
      </c>
      <c r="B6" s="24" t="s">
        <v>173</v>
      </c>
      <c r="C6" s="25" t="s">
        <v>19</v>
      </c>
      <c r="D6" s="26">
        <v>95</v>
      </c>
      <c r="E6" s="156"/>
      <c r="F6" s="156"/>
      <c r="G6" s="26">
        <f t="shared" ref="G6:G13" si="3">D6*E6</f>
        <v>0</v>
      </c>
      <c r="H6" s="157">
        <f t="shared" ref="H6:H13" si="4">F6*D6</f>
        <v>0</v>
      </c>
      <c r="I6" s="29">
        <f t="shared" si="2"/>
        <v>0</v>
      </c>
      <c r="L6" s="135"/>
    </row>
    <row r="7" spans="1:12">
      <c r="A7" s="113" t="s">
        <v>50</v>
      </c>
      <c r="B7" s="120" t="s">
        <v>174</v>
      </c>
      <c r="C7" s="121" t="s">
        <v>26</v>
      </c>
      <c r="D7" s="122">
        <v>95</v>
      </c>
      <c r="E7" s="132"/>
      <c r="F7" s="132"/>
      <c r="G7" s="26">
        <f t="shared" si="3"/>
        <v>0</v>
      </c>
      <c r="H7" s="157">
        <f t="shared" si="4"/>
        <v>0</v>
      </c>
      <c r="I7" s="29">
        <f t="shared" si="2"/>
        <v>0</v>
      </c>
      <c r="L7" s="135"/>
    </row>
    <row r="8" spans="1:12">
      <c r="A8" s="113" t="s">
        <v>50</v>
      </c>
      <c r="B8" s="120" t="s">
        <v>175</v>
      </c>
      <c r="C8" s="121" t="s">
        <v>26</v>
      </c>
      <c r="D8" s="122">
        <v>190</v>
      </c>
      <c r="E8" s="132"/>
      <c r="F8" s="132"/>
      <c r="G8" s="26">
        <f t="shared" si="3"/>
        <v>0</v>
      </c>
      <c r="H8" s="157">
        <f t="shared" si="4"/>
        <v>0</v>
      </c>
      <c r="I8" s="29">
        <f t="shared" si="2"/>
        <v>0</v>
      </c>
      <c r="L8" s="135"/>
    </row>
    <row r="9" spans="1:12">
      <c r="A9" s="113" t="s">
        <v>50</v>
      </c>
      <c r="B9" s="120" t="s">
        <v>176</v>
      </c>
      <c r="C9" s="121" t="s">
        <v>26</v>
      </c>
      <c r="D9" s="122">
        <v>15</v>
      </c>
      <c r="E9" s="132"/>
      <c r="F9" s="132"/>
      <c r="G9" s="26">
        <f t="shared" si="3"/>
        <v>0</v>
      </c>
      <c r="H9" s="157">
        <f t="shared" si="4"/>
        <v>0</v>
      </c>
      <c r="I9" s="29">
        <f t="shared" si="2"/>
        <v>0</v>
      </c>
      <c r="L9" s="135"/>
    </row>
    <row r="10" spans="1:12">
      <c r="A10" s="113" t="s">
        <v>50</v>
      </c>
      <c r="B10" s="120" t="s">
        <v>209</v>
      </c>
      <c r="C10" s="121" t="s">
        <v>26</v>
      </c>
      <c r="D10" s="122">
        <v>150</v>
      </c>
      <c r="E10" s="132"/>
      <c r="F10" s="132"/>
      <c r="G10" s="26">
        <f t="shared" si="3"/>
        <v>0</v>
      </c>
      <c r="H10" s="157">
        <f t="shared" si="4"/>
        <v>0</v>
      </c>
      <c r="I10" s="29">
        <f t="shared" si="2"/>
        <v>0</v>
      </c>
      <c r="L10" s="135"/>
    </row>
    <row r="11" spans="1:12">
      <c r="A11" s="113"/>
      <c r="B11" s="120"/>
      <c r="C11" s="121"/>
      <c r="D11" s="122"/>
      <c r="E11" s="132"/>
      <c r="F11" s="132"/>
      <c r="G11" s="26"/>
      <c r="H11" s="157"/>
      <c r="I11" s="29"/>
    </row>
    <row r="12" spans="1:12">
      <c r="A12" s="113" t="s">
        <v>50</v>
      </c>
      <c r="B12" s="24" t="s">
        <v>177</v>
      </c>
      <c r="C12" s="121" t="s">
        <v>38</v>
      </c>
      <c r="D12" s="26">
        <v>1</v>
      </c>
      <c r="E12" s="156"/>
      <c r="F12" s="156"/>
      <c r="G12" s="26">
        <f t="shared" si="3"/>
        <v>0</v>
      </c>
      <c r="H12" s="157">
        <f t="shared" si="4"/>
        <v>0</v>
      </c>
      <c r="I12" s="29">
        <f t="shared" si="2"/>
        <v>0</v>
      </c>
    </row>
    <row r="13" spans="1:12">
      <c r="A13" s="20"/>
      <c r="B13" s="24" t="s">
        <v>178</v>
      </c>
      <c r="C13" s="25" t="s">
        <v>38</v>
      </c>
      <c r="D13" s="26">
        <v>1</v>
      </c>
      <c r="E13" s="156"/>
      <c r="F13" s="156"/>
      <c r="G13" s="26">
        <f t="shared" si="3"/>
        <v>0</v>
      </c>
      <c r="H13" s="157">
        <f t="shared" si="4"/>
        <v>0</v>
      </c>
      <c r="I13" s="29">
        <f t="shared" si="2"/>
        <v>0</v>
      </c>
    </row>
    <row r="14" spans="1:12">
      <c r="A14" s="113"/>
      <c r="B14" s="24"/>
      <c r="C14" s="25"/>
      <c r="D14" s="26"/>
      <c r="E14" s="156"/>
      <c r="F14" s="156"/>
      <c r="G14" s="122"/>
      <c r="H14" s="123"/>
      <c r="I14" s="124"/>
    </row>
    <row r="15" spans="1:12">
      <c r="A15" s="113" t="s">
        <v>25</v>
      </c>
      <c r="B15" s="125" t="s">
        <v>27</v>
      </c>
      <c r="C15" s="121"/>
      <c r="D15" s="128">
        <v>0.03</v>
      </c>
      <c r="E15" s="132"/>
      <c r="F15" s="132">
        <f>0.03*SUM(H5:H12)</f>
        <v>0</v>
      </c>
      <c r="G15" s="128"/>
      <c r="H15" s="129">
        <f t="shared" ref="H15:H16" si="5">F15</f>
        <v>0</v>
      </c>
      <c r="I15" s="124">
        <f>H15+G15</f>
        <v>0</v>
      </c>
    </row>
    <row r="16" spans="1:12">
      <c r="A16" s="113" t="s">
        <v>25</v>
      </c>
      <c r="B16" s="127" t="s">
        <v>29</v>
      </c>
      <c r="C16" s="113"/>
      <c r="D16" s="128">
        <v>4.4999999999999998E-2</v>
      </c>
      <c r="E16" s="132"/>
      <c r="F16" s="132">
        <f>0.045*SUM(G1:G12)</f>
        <v>0</v>
      </c>
      <c r="G16" s="128"/>
      <c r="H16" s="129">
        <f t="shared" si="5"/>
        <v>0</v>
      </c>
      <c r="I16" s="124">
        <f>H16+G16</f>
        <v>0</v>
      </c>
    </row>
    <row r="17" spans="1:9">
      <c r="A17" s="113" t="s">
        <v>25</v>
      </c>
      <c r="B17" s="127" t="s">
        <v>30</v>
      </c>
      <c r="C17" s="113"/>
      <c r="D17" s="128">
        <v>0.03</v>
      </c>
      <c r="E17" s="132"/>
      <c r="F17" s="132">
        <f>SUM(G5:G12)*0.03</f>
        <v>0</v>
      </c>
      <c r="G17" s="132"/>
      <c r="H17" s="129">
        <f>F17</f>
        <v>0</v>
      </c>
      <c r="I17" s="124">
        <f>H17+G17</f>
        <v>0</v>
      </c>
    </row>
  </sheetData>
  <pageMargins left="0.7" right="0.7" top="0.78740157499999996" bottom="0.78740157499999996" header="0.3" footer="0.3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view="pageBreakPreview" zoomScale="130" zoomScaleNormal="100" zoomScaleSheetLayoutView="130" workbookViewId="0">
      <selection activeCell="D33" sqref="D33"/>
    </sheetView>
  </sheetViews>
  <sheetFormatPr defaultRowHeight="14.5"/>
  <cols>
    <col min="1" max="1" width="8.54296875" customWidth="1"/>
    <col min="2" max="2" width="49.7265625" bestFit="1" customWidth="1"/>
    <col min="3" max="3" width="8.54296875" customWidth="1"/>
    <col min="4" max="4" width="10.7265625" customWidth="1"/>
    <col min="5" max="6" width="12.453125" bestFit="1" customWidth="1"/>
    <col min="7" max="7" width="15" bestFit="1" customWidth="1"/>
    <col min="8" max="8" width="13.54296875" bestFit="1" customWidth="1"/>
    <col min="9" max="9" width="15.1796875" customWidth="1"/>
  </cols>
  <sheetData>
    <row r="1" spans="1:9" ht="23">
      <c r="A1" s="101" t="s">
        <v>9</v>
      </c>
      <c r="B1" s="101" t="s">
        <v>10</v>
      </c>
      <c r="C1" s="101" t="s">
        <v>11</v>
      </c>
      <c r="D1" s="101" t="s">
        <v>12</v>
      </c>
      <c r="E1" s="102" t="s">
        <v>28</v>
      </c>
      <c r="F1" s="133" t="s">
        <v>66</v>
      </c>
      <c r="G1" s="102" t="s">
        <v>67</v>
      </c>
      <c r="H1" s="102" t="s">
        <v>68</v>
      </c>
      <c r="I1" s="103" t="s">
        <v>14</v>
      </c>
    </row>
    <row r="2" spans="1:9">
      <c r="A2" s="105" t="s">
        <v>15</v>
      </c>
      <c r="B2" s="106"/>
      <c r="C2" s="106"/>
      <c r="D2" s="158"/>
      <c r="E2" s="158"/>
      <c r="F2" s="159"/>
      <c r="G2" s="158"/>
      <c r="H2" s="160"/>
      <c r="I2" s="108">
        <f>I5+I23</f>
        <v>0</v>
      </c>
    </row>
    <row r="3" spans="1:9">
      <c r="A3" s="161"/>
      <c r="B3" s="161" t="s">
        <v>107</v>
      </c>
      <c r="C3" s="17"/>
      <c r="D3" s="16"/>
      <c r="E3" s="162"/>
      <c r="F3" s="162"/>
      <c r="G3" s="16"/>
      <c r="H3" s="163"/>
      <c r="I3" s="19"/>
    </row>
    <row r="4" spans="1:9">
      <c r="A4" s="36"/>
      <c r="B4" s="36"/>
      <c r="C4" s="36"/>
      <c r="D4" s="164"/>
      <c r="E4" s="164"/>
      <c r="F4" s="165"/>
      <c r="G4" s="164"/>
      <c r="H4" s="164"/>
      <c r="I4" s="36"/>
    </row>
    <row r="5" spans="1:9">
      <c r="A5" s="166" t="s">
        <v>50</v>
      </c>
      <c r="B5" s="167" t="s">
        <v>108</v>
      </c>
      <c r="C5" s="168"/>
      <c r="D5" s="169"/>
      <c r="E5" s="170"/>
      <c r="F5" s="170"/>
      <c r="G5" s="169"/>
      <c r="H5" s="171"/>
      <c r="I5" s="172">
        <f>SUM(I6:I21)</f>
        <v>0</v>
      </c>
    </row>
    <row r="6" spans="1:9" ht="24">
      <c r="A6" s="20" t="s">
        <v>50</v>
      </c>
      <c r="B6" s="154" t="s">
        <v>165</v>
      </c>
      <c r="C6" s="20" t="s">
        <v>26</v>
      </c>
      <c r="D6" s="173">
        <v>118</v>
      </c>
      <c r="E6" s="174"/>
      <c r="F6" s="174"/>
      <c r="G6" s="174">
        <f t="shared" ref="G6:G11" si="0">E6*D6</f>
        <v>0</v>
      </c>
      <c r="H6" s="174">
        <f t="shared" ref="H6:H11" si="1">F6*D6</f>
        <v>0</v>
      </c>
      <c r="I6" s="29">
        <f t="shared" ref="I6:I11" si="2">H6+G6</f>
        <v>0</v>
      </c>
    </row>
    <row r="7" spans="1:9">
      <c r="A7" s="20" t="s">
        <v>50</v>
      </c>
      <c r="B7" s="154" t="s">
        <v>166</v>
      </c>
      <c r="C7" s="20" t="s">
        <v>26</v>
      </c>
      <c r="D7" s="173">
        <v>4</v>
      </c>
      <c r="E7" s="174"/>
      <c r="F7" s="174"/>
      <c r="G7" s="174">
        <f t="shared" si="0"/>
        <v>0</v>
      </c>
      <c r="H7" s="174">
        <f t="shared" si="1"/>
        <v>0</v>
      </c>
      <c r="I7" s="29">
        <f t="shared" si="2"/>
        <v>0</v>
      </c>
    </row>
    <row r="8" spans="1:9">
      <c r="A8" s="20" t="s">
        <v>50</v>
      </c>
      <c r="B8" s="154" t="s">
        <v>167</v>
      </c>
      <c r="C8" s="20" t="s">
        <v>26</v>
      </c>
      <c r="D8" s="173">
        <v>18</v>
      </c>
      <c r="E8" s="174"/>
      <c r="F8" s="174"/>
      <c r="G8" s="174">
        <f t="shared" si="0"/>
        <v>0</v>
      </c>
      <c r="H8" s="174">
        <f t="shared" si="1"/>
        <v>0</v>
      </c>
      <c r="I8" s="29">
        <f t="shared" si="2"/>
        <v>0</v>
      </c>
    </row>
    <row r="9" spans="1:9">
      <c r="A9" s="20" t="s">
        <v>50</v>
      </c>
      <c r="B9" s="154" t="s">
        <v>200</v>
      </c>
      <c r="C9" s="20" t="s">
        <v>26</v>
      </c>
      <c r="D9" s="173">
        <v>3</v>
      </c>
      <c r="E9" s="174"/>
      <c r="F9" s="174"/>
      <c r="G9" s="174">
        <f t="shared" si="0"/>
        <v>0</v>
      </c>
      <c r="H9" s="174">
        <f t="shared" si="1"/>
        <v>0</v>
      </c>
      <c r="I9" s="29">
        <f t="shared" si="2"/>
        <v>0</v>
      </c>
    </row>
    <row r="10" spans="1:9" ht="24">
      <c r="A10" s="20" t="s">
        <v>50</v>
      </c>
      <c r="B10" s="154" t="s">
        <v>201</v>
      </c>
      <c r="C10" s="20" t="s">
        <v>38</v>
      </c>
      <c r="D10" s="173">
        <v>1</v>
      </c>
      <c r="E10" s="174"/>
      <c r="F10" s="174"/>
      <c r="G10" s="174">
        <f t="shared" si="0"/>
        <v>0</v>
      </c>
      <c r="H10" s="174">
        <f t="shared" si="1"/>
        <v>0</v>
      </c>
      <c r="I10" s="29">
        <f t="shared" si="2"/>
        <v>0</v>
      </c>
    </row>
    <row r="11" spans="1:9">
      <c r="A11" s="20" t="s">
        <v>50</v>
      </c>
      <c r="B11" s="154" t="s">
        <v>202</v>
      </c>
      <c r="C11" s="20" t="s">
        <v>26</v>
      </c>
      <c r="D11" s="173">
        <v>1</v>
      </c>
      <c r="E11" s="174"/>
      <c r="F11" s="174"/>
      <c r="G11" s="174">
        <f t="shared" si="0"/>
        <v>0</v>
      </c>
      <c r="H11" s="174">
        <f t="shared" si="1"/>
        <v>0</v>
      </c>
      <c r="I11" s="29">
        <f t="shared" si="2"/>
        <v>0</v>
      </c>
    </row>
    <row r="12" spans="1:9">
      <c r="A12" s="20"/>
      <c r="B12" s="154"/>
      <c r="C12" s="20"/>
      <c r="D12" s="173"/>
      <c r="E12" s="174"/>
      <c r="F12" s="174"/>
      <c r="G12" s="174"/>
      <c r="H12" s="174"/>
      <c r="I12" s="29"/>
    </row>
    <row r="13" spans="1:9">
      <c r="A13" s="20" t="s">
        <v>50</v>
      </c>
      <c r="B13" s="154" t="s">
        <v>210</v>
      </c>
      <c r="C13" s="20" t="s">
        <v>26</v>
      </c>
      <c r="D13" s="173">
        <v>118</v>
      </c>
      <c r="E13" s="174"/>
      <c r="F13" s="174"/>
      <c r="G13" s="174">
        <f t="shared" ref="G13:G15" si="3">E13*D13</f>
        <v>0</v>
      </c>
      <c r="H13" s="174">
        <f t="shared" ref="H13:H15" si="4">F13*D13</f>
        <v>0</v>
      </c>
      <c r="I13" s="29">
        <f t="shared" ref="I13:I15" si="5">H13+G13</f>
        <v>0</v>
      </c>
    </row>
    <row r="14" spans="1:9">
      <c r="A14" s="20" t="s">
        <v>50</v>
      </c>
      <c r="B14" s="154" t="s">
        <v>109</v>
      </c>
      <c r="C14" s="20" t="s">
        <v>38</v>
      </c>
      <c r="D14" s="173">
        <v>1</v>
      </c>
      <c r="E14" s="174"/>
      <c r="F14" s="174"/>
      <c r="G14" s="174">
        <f t="shared" si="3"/>
        <v>0</v>
      </c>
      <c r="H14" s="174">
        <f t="shared" si="4"/>
        <v>0</v>
      </c>
      <c r="I14" s="29">
        <f t="shared" si="5"/>
        <v>0</v>
      </c>
    </row>
    <row r="15" spans="1:9">
      <c r="A15" s="20" t="s">
        <v>50</v>
      </c>
      <c r="B15" s="154" t="s">
        <v>168</v>
      </c>
      <c r="C15" s="20" t="s">
        <v>26</v>
      </c>
      <c r="D15" s="173">
        <v>59</v>
      </c>
      <c r="E15" s="174"/>
      <c r="F15" s="174"/>
      <c r="G15" s="174">
        <f t="shared" si="3"/>
        <v>0</v>
      </c>
      <c r="H15" s="174">
        <f t="shared" si="4"/>
        <v>0</v>
      </c>
      <c r="I15" s="29">
        <f t="shared" si="5"/>
        <v>0</v>
      </c>
    </row>
    <row r="16" spans="1:9">
      <c r="A16" s="20"/>
      <c r="B16" s="154"/>
      <c r="C16" s="20"/>
      <c r="D16" s="173"/>
      <c r="E16" s="174"/>
      <c r="F16" s="174"/>
      <c r="G16" s="174"/>
      <c r="H16" s="174"/>
      <c r="I16" s="29"/>
    </row>
    <row r="17" spans="1:9">
      <c r="A17" s="20" t="s">
        <v>50</v>
      </c>
      <c r="B17" s="154" t="s">
        <v>116</v>
      </c>
      <c r="C17" s="20" t="s">
        <v>26</v>
      </c>
      <c r="D17" s="173">
        <f>D6+D15</f>
        <v>177</v>
      </c>
      <c r="E17" s="174"/>
      <c r="F17" s="174"/>
      <c r="G17" s="174">
        <f t="shared" ref="G17:G21" si="6">E17*D17</f>
        <v>0</v>
      </c>
      <c r="H17" s="174">
        <f t="shared" ref="H17:H21" si="7">F17*D17</f>
        <v>0</v>
      </c>
      <c r="I17" s="29">
        <f t="shared" ref="I17:I21" si="8">H17+G17</f>
        <v>0</v>
      </c>
    </row>
    <row r="18" spans="1:9">
      <c r="A18" s="20" t="s">
        <v>50</v>
      </c>
      <c r="B18" s="154" t="s">
        <v>169</v>
      </c>
      <c r="C18" s="20" t="s">
        <v>26</v>
      </c>
      <c r="D18" s="173">
        <v>1</v>
      </c>
      <c r="E18" s="174"/>
      <c r="F18" s="174"/>
      <c r="G18" s="174">
        <f t="shared" si="6"/>
        <v>0</v>
      </c>
      <c r="H18" s="174">
        <f t="shared" si="7"/>
        <v>0</v>
      </c>
      <c r="I18" s="29">
        <f t="shared" si="8"/>
        <v>0</v>
      </c>
    </row>
    <row r="19" spans="1:9">
      <c r="A19" s="20" t="s">
        <v>50</v>
      </c>
      <c r="B19" s="154" t="s">
        <v>170</v>
      </c>
      <c r="C19" s="20" t="s">
        <v>38</v>
      </c>
      <c r="D19" s="173">
        <v>4</v>
      </c>
      <c r="E19" s="174"/>
      <c r="F19" s="174"/>
      <c r="G19" s="174">
        <f t="shared" si="6"/>
        <v>0</v>
      </c>
      <c r="H19" s="174">
        <f t="shared" si="7"/>
        <v>0</v>
      </c>
      <c r="I19" s="29">
        <f t="shared" si="8"/>
        <v>0</v>
      </c>
    </row>
    <row r="20" spans="1:9">
      <c r="A20" s="20" t="s">
        <v>50</v>
      </c>
      <c r="B20" s="154" t="s">
        <v>171</v>
      </c>
      <c r="C20" s="20" t="s">
        <v>26</v>
      </c>
      <c r="D20" s="173">
        <v>1</v>
      </c>
      <c r="E20" s="174"/>
      <c r="F20" s="174"/>
      <c r="G20" s="174">
        <f t="shared" si="6"/>
        <v>0</v>
      </c>
      <c r="H20" s="174">
        <f t="shared" si="7"/>
        <v>0</v>
      </c>
      <c r="I20" s="29">
        <f t="shared" si="8"/>
        <v>0</v>
      </c>
    </row>
    <row r="21" spans="1:9" ht="24">
      <c r="A21" s="20" t="s">
        <v>50</v>
      </c>
      <c r="B21" s="154" t="s">
        <v>181</v>
      </c>
      <c r="C21" s="20" t="s">
        <v>26</v>
      </c>
      <c r="D21" s="173">
        <v>260</v>
      </c>
      <c r="E21" s="174"/>
      <c r="F21" s="174"/>
      <c r="G21" s="174">
        <f t="shared" si="6"/>
        <v>0</v>
      </c>
      <c r="H21" s="174">
        <f t="shared" si="7"/>
        <v>0</v>
      </c>
      <c r="I21" s="29">
        <f t="shared" si="8"/>
        <v>0</v>
      </c>
    </row>
    <row r="22" spans="1:9">
      <c r="A22" s="20"/>
      <c r="B22" s="154"/>
      <c r="C22" s="20"/>
      <c r="D22" s="173"/>
      <c r="E22" s="174"/>
      <c r="F22" s="174"/>
      <c r="G22" s="174"/>
      <c r="H22" s="174"/>
      <c r="I22" s="29"/>
    </row>
    <row r="23" spans="1:9">
      <c r="A23" s="166" t="s">
        <v>50</v>
      </c>
      <c r="B23" s="167" t="s">
        <v>110</v>
      </c>
      <c r="C23" s="168"/>
      <c r="D23" s="169"/>
      <c r="E23" s="170"/>
      <c r="F23" s="170"/>
      <c r="G23" s="169"/>
      <c r="H23" s="171"/>
      <c r="I23" s="172">
        <f>SUM(I24:I36)</f>
        <v>0</v>
      </c>
    </row>
    <row r="24" spans="1:9">
      <c r="A24" s="20" t="s">
        <v>50</v>
      </c>
      <c r="B24" s="182" t="s">
        <v>79</v>
      </c>
      <c r="C24" s="20" t="s">
        <v>19</v>
      </c>
      <c r="D24" s="173">
        <v>30</v>
      </c>
      <c r="E24" s="174"/>
      <c r="F24" s="174"/>
      <c r="G24" s="174">
        <f t="shared" ref="G24" si="9">E24*D24</f>
        <v>0</v>
      </c>
      <c r="H24" s="174">
        <f>F24*D24</f>
        <v>0</v>
      </c>
      <c r="I24" s="29">
        <f t="shared" ref="I24" si="10">H24+G24</f>
        <v>0</v>
      </c>
    </row>
    <row r="25" spans="1:9">
      <c r="A25" s="20" t="s">
        <v>50</v>
      </c>
      <c r="B25" s="182" t="s">
        <v>111</v>
      </c>
      <c r="C25" s="20" t="s">
        <v>19</v>
      </c>
      <c r="D25" s="173">
        <v>100</v>
      </c>
      <c r="E25" s="174"/>
      <c r="F25" s="174"/>
      <c r="G25" s="174">
        <f t="shared" ref="G25:G31" si="11">E25*D25</f>
        <v>0</v>
      </c>
      <c r="H25" s="174">
        <f t="shared" ref="H25:H31" si="12">F25*D25</f>
        <v>0</v>
      </c>
      <c r="I25" s="29">
        <f t="shared" ref="I25:I31" si="13">H25+G25</f>
        <v>0</v>
      </c>
    </row>
    <row r="26" spans="1:9">
      <c r="A26" s="20" t="s">
        <v>50</v>
      </c>
      <c r="B26" s="182" t="s">
        <v>112</v>
      </c>
      <c r="C26" s="20" t="s">
        <v>19</v>
      </c>
      <c r="D26" s="173">
        <v>30</v>
      </c>
      <c r="E26" s="174"/>
      <c r="F26" s="174"/>
      <c r="G26" s="174">
        <f t="shared" si="11"/>
        <v>0</v>
      </c>
      <c r="H26" s="174">
        <f t="shared" si="12"/>
        <v>0</v>
      </c>
      <c r="I26" s="29">
        <f t="shared" si="13"/>
        <v>0</v>
      </c>
    </row>
    <row r="27" spans="1:9">
      <c r="A27" s="20" t="s">
        <v>50</v>
      </c>
      <c r="B27" s="182" t="s">
        <v>113</v>
      </c>
      <c r="C27" s="20" t="s">
        <v>19</v>
      </c>
      <c r="D27" s="173">
        <v>1680</v>
      </c>
      <c r="E27" s="174"/>
      <c r="F27" s="174"/>
      <c r="G27" s="174">
        <f t="shared" si="11"/>
        <v>0</v>
      </c>
      <c r="H27" s="174">
        <f t="shared" si="12"/>
        <v>0</v>
      </c>
      <c r="I27" s="29">
        <f t="shared" si="13"/>
        <v>0</v>
      </c>
    </row>
    <row r="28" spans="1:9">
      <c r="A28" s="20" t="s">
        <v>50</v>
      </c>
      <c r="B28" s="182" t="s">
        <v>0</v>
      </c>
      <c r="C28" s="20" t="s">
        <v>19</v>
      </c>
      <c r="D28" s="173">
        <v>10</v>
      </c>
      <c r="E28" s="174"/>
      <c r="F28" s="174"/>
      <c r="G28" s="174">
        <f t="shared" si="11"/>
        <v>0</v>
      </c>
      <c r="H28" s="174">
        <f t="shared" si="12"/>
        <v>0</v>
      </c>
      <c r="I28" s="29">
        <f t="shared" si="13"/>
        <v>0</v>
      </c>
    </row>
    <row r="29" spans="1:9">
      <c r="A29" s="20" t="s">
        <v>50</v>
      </c>
      <c r="B29" s="182" t="s">
        <v>114</v>
      </c>
      <c r="C29" s="20" t="s">
        <v>19</v>
      </c>
      <c r="D29" s="173">
        <v>10</v>
      </c>
      <c r="E29" s="174"/>
      <c r="F29" s="174"/>
      <c r="G29" s="174">
        <f t="shared" si="11"/>
        <v>0</v>
      </c>
      <c r="H29" s="174">
        <f t="shared" si="12"/>
        <v>0</v>
      </c>
      <c r="I29" s="29">
        <f t="shared" si="13"/>
        <v>0</v>
      </c>
    </row>
    <row r="30" spans="1:9">
      <c r="A30" s="20" t="s">
        <v>50</v>
      </c>
      <c r="B30" s="182" t="s">
        <v>115</v>
      </c>
      <c r="C30" s="20" t="s">
        <v>19</v>
      </c>
      <c r="D30" s="173">
        <v>20</v>
      </c>
      <c r="E30" s="174"/>
      <c r="F30" s="174"/>
      <c r="G30" s="174">
        <f t="shared" si="11"/>
        <v>0</v>
      </c>
      <c r="H30" s="174">
        <f t="shared" si="12"/>
        <v>0</v>
      </c>
      <c r="I30" s="29">
        <f t="shared" si="13"/>
        <v>0</v>
      </c>
    </row>
    <row r="31" spans="1:9">
      <c r="A31" s="20" t="s">
        <v>50</v>
      </c>
      <c r="B31" s="182" t="s">
        <v>172</v>
      </c>
      <c r="C31" s="20" t="s">
        <v>19</v>
      </c>
      <c r="D31" s="173">
        <v>5</v>
      </c>
      <c r="E31" s="174"/>
      <c r="F31" s="174"/>
      <c r="G31" s="174">
        <f t="shared" si="11"/>
        <v>0</v>
      </c>
      <c r="H31" s="174">
        <f t="shared" si="12"/>
        <v>0</v>
      </c>
      <c r="I31" s="29">
        <f t="shared" si="13"/>
        <v>0</v>
      </c>
    </row>
    <row r="32" spans="1:9">
      <c r="A32" s="20" t="s">
        <v>32</v>
      </c>
      <c r="B32" s="182" t="s">
        <v>75</v>
      </c>
      <c r="C32" s="20" t="s">
        <v>38</v>
      </c>
      <c r="D32" s="173">
        <v>1</v>
      </c>
      <c r="E32" s="174"/>
      <c r="F32" s="174"/>
      <c r="G32" s="174"/>
      <c r="H32" s="174">
        <f t="shared" ref="H32" si="14">F32*D32</f>
        <v>0</v>
      </c>
      <c r="I32" s="29">
        <f t="shared" ref="I32" si="15">H32+G32</f>
        <v>0</v>
      </c>
    </row>
    <row r="33" spans="1:9">
      <c r="A33" s="20" t="s">
        <v>32</v>
      </c>
      <c r="B33" s="182" t="s">
        <v>27</v>
      </c>
      <c r="C33" s="20"/>
      <c r="D33" s="173">
        <v>0.03</v>
      </c>
      <c r="E33" s="174"/>
      <c r="F33" s="174">
        <f>0.03*SUM(H6:H14)</f>
        <v>0</v>
      </c>
      <c r="G33" s="174"/>
      <c r="H33" s="174">
        <f t="shared" ref="H33:H34" si="16">F33</f>
        <v>0</v>
      </c>
      <c r="I33" s="29">
        <f>H33+G33</f>
        <v>0</v>
      </c>
    </row>
    <row r="34" spans="1:9">
      <c r="A34" s="20" t="s">
        <v>32</v>
      </c>
      <c r="B34" s="127" t="s">
        <v>29</v>
      </c>
      <c r="C34" s="113"/>
      <c r="D34" s="184">
        <v>4.4999999999999998E-2</v>
      </c>
      <c r="E34" s="132"/>
      <c r="F34" s="132">
        <f>0.045*SUM(G6:G14)</f>
        <v>0</v>
      </c>
      <c r="G34" s="128"/>
      <c r="H34" s="129">
        <f t="shared" si="16"/>
        <v>0</v>
      </c>
      <c r="I34" s="124">
        <f>H34+G34</f>
        <v>0</v>
      </c>
    </row>
    <row r="35" spans="1:9">
      <c r="A35" s="20" t="s">
        <v>32</v>
      </c>
      <c r="B35" s="127" t="s">
        <v>30</v>
      </c>
      <c r="C35" s="113"/>
      <c r="D35" s="184">
        <v>0.03</v>
      </c>
      <c r="E35" s="132"/>
      <c r="F35" s="132">
        <f>SUM(G6:G14)*0.03</f>
        <v>0</v>
      </c>
      <c r="G35" s="132"/>
      <c r="H35" s="129">
        <f>F35</f>
        <v>0</v>
      </c>
      <c r="I35" s="124">
        <f>H35+G35</f>
        <v>0</v>
      </c>
    </row>
    <row r="36" spans="1:9">
      <c r="A36" s="20" t="s">
        <v>17</v>
      </c>
      <c r="B36" s="154" t="s">
        <v>76</v>
      </c>
      <c r="C36" s="20"/>
      <c r="D36" s="183" t="s">
        <v>105</v>
      </c>
      <c r="E36" s="174"/>
      <c r="F36" s="174">
        <f>(SUM(G24:G31))</f>
        <v>0</v>
      </c>
      <c r="G36" s="174"/>
      <c r="H36" s="174">
        <f t="shared" ref="H36" si="17">F36*D36</f>
        <v>0</v>
      </c>
      <c r="I36" s="29">
        <f t="shared" ref="I36" si="18">H36+G36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6"/>
  <sheetViews>
    <sheetView view="pageBreakPreview" topLeftCell="A12" zoomScale="130" zoomScaleNormal="100" zoomScaleSheetLayoutView="130" workbookViewId="0">
      <selection activeCell="D26" sqref="D26"/>
    </sheetView>
  </sheetViews>
  <sheetFormatPr defaultRowHeight="14.5"/>
  <cols>
    <col min="1" max="1" width="49.7265625" bestFit="1" customWidth="1"/>
    <col min="2" max="2" width="8.54296875" customWidth="1"/>
    <col min="3" max="3" width="10.7265625" customWidth="1"/>
    <col min="4" max="4" width="12.453125" bestFit="1" customWidth="1"/>
    <col min="5" max="5" width="15.1796875" customWidth="1"/>
    <col min="6" max="6" width="14" bestFit="1" customWidth="1"/>
  </cols>
  <sheetData>
    <row r="1" spans="1:5">
      <c r="A1" s="101" t="s">
        <v>10</v>
      </c>
      <c r="B1" s="101" t="s">
        <v>11</v>
      </c>
      <c r="C1" s="101" t="s">
        <v>12</v>
      </c>
      <c r="D1" s="102" t="s">
        <v>13</v>
      </c>
      <c r="E1" s="103" t="s">
        <v>14</v>
      </c>
    </row>
    <row r="2" spans="1:5">
      <c r="A2" s="105" t="s">
        <v>15</v>
      </c>
      <c r="B2" s="106"/>
      <c r="C2" s="158"/>
      <c r="D2" s="158"/>
      <c r="E2" s="108">
        <f>E5+E8+E11+E14+E17+E20+E23+E26+E32+E40+E51</f>
        <v>0</v>
      </c>
    </row>
    <row r="3" spans="1:5">
      <c r="A3" s="161" t="s">
        <v>182</v>
      </c>
      <c r="B3" s="17"/>
      <c r="C3" s="16"/>
      <c r="D3" s="162"/>
      <c r="E3" s="19"/>
    </row>
    <row r="4" spans="1:5" ht="13" customHeight="1">
      <c r="A4" s="36"/>
      <c r="B4" s="36"/>
      <c r="C4" s="164"/>
      <c r="D4" s="164"/>
      <c r="E4" s="36"/>
    </row>
    <row r="5" spans="1:5">
      <c r="A5" s="167" t="s">
        <v>211</v>
      </c>
      <c r="B5" s="168"/>
      <c r="C5" s="169"/>
      <c r="D5" s="170"/>
      <c r="E5" s="172">
        <f>SUMIF(AC6:AC6,"&lt;&gt;NOR",E6:E6)</f>
        <v>0</v>
      </c>
    </row>
    <row r="6" spans="1:5" ht="23">
      <c r="A6" s="182" t="s">
        <v>212</v>
      </c>
      <c r="B6" s="20" t="s">
        <v>213</v>
      </c>
      <c r="C6" s="173">
        <v>4.3029999999999999</v>
      </c>
      <c r="D6" s="174"/>
      <c r="E6" s="29">
        <f>D6*C6</f>
        <v>0</v>
      </c>
    </row>
    <row r="7" spans="1:5">
      <c r="A7" s="182"/>
      <c r="B7" s="20"/>
      <c r="C7" s="173"/>
      <c r="D7" s="174"/>
      <c r="E7" s="29"/>
    </row>
    <row r="8" spans="1:5">
      <c r="A8" s="167" t="s">
        <v>214</v>
      </c>
      <c r="B8" s="168"/>
      <c r="C8" s="169"/>
      <c r="D8" s="170"/>
      <c r="E8" s="172">
        <f>SUMIF(AC9:AC9,"&lt;&gt;NOR",E9:E9)</f>
        <v>0</v>
      </c>
    </row>
    <row r="9" spans="1:5" ht="23">
      <c r="A9" s="182" t="s">
        <v>215</v>
      </c>
      <c r="B9" s="20" t="s">
        <v>198</v>
      </c>
      <c r="C9" s="173">
        <v>27.06</v>
      </c>
      <c r="D9" s="174"/>
      <c r="E9" s="29">
        <f>D9*C9</f>
        <v>0</v>
      </c>
    </row>
    <row r="10" spans="1:5">
      <c r="A10" s="182"/>
      <c r="B10" s="20"/>
      <c r="C10" s="173"/>
      <c r="D10" s="174"/>
      <c r="E10" s="29"/>
    </row>
    <row r="11" spans="1:5" ht="13.5" customHeight="1">
      <c r="A11" s="167" t="s">
        <v>216</v>
      </c>
      <c r="B11" s="168"/>
      <c r="C11" s="169"/>
      <c r="D11" s="170"/>
      <c r="E11" s="172">
        <f>SUMIF(AC12:AC12,"&lt;&gt;NOR",E12:E12)</f>
        <v>0</v>
      </c>
    </row>
    <row r="12" spans="1:5" ht="23">
      <c r="A12" s="182" t="s">
        <v>217</v>
      </c>
      <c r="B12" s="20" t="s">
        <v>198</v>
      </c>
      <c r="C12" s="173">
        <v>27.66</v>
      </c>
      <c r="D12" s="174"/>
      <c r="E12" s="29">
        <f>D12*C12</f>
        <v>0</v>
      </c>
    </row>
    <row r="13" spans="1:5">
      <c r="A13" s="182"/>
      <c r="B13" s="20"/>
      <c r="C13" s="173"/>
      <c r="D13" s="174"/>
      <c r="E13" s="29"/>
    </row>
    <row r="14" spans="1:5" ht="13.5" customHeight="1">
      <c r="A14" s="167" t="s">
        <v>218</v>
      </c>
      <c r="B14" s="168"/>
      <c r="C14" s="169"/>
      <c r="D14" s="170"/>
      <c r="E14" s="172">
        <f>SUMIF(AC15:AC15,"&lt;&gt;NOR",E15:E15)</f>
        <v>0</v>
      </c>
    </row>
    <row r="15" spans="1:5">
      <c r="A15" s="182" t="s">
        <v>219</v>
      </c>
      <c r="B15" s="20" t="s">
        <v>187</v>
      </c>
      <c r="C15" s="173">
        <v>1</v>
      </c>
      <c r="D15" s="174"/>
      <c r="E15" s="29">
        <f>D15*C15</f>
        <v>0</v>
      </c>
    </row>
    <row r="16" spans="1:5">
      <c r="A16" s="182"/>
      <c r="B16" s="20"/>
      <c r="C16" s="173"/>
      <c r="D16" s="174"/>
      <c r="E16" s="29"/>
    </row>
    <row r="17" spans="1:6" ht="13.5" customHeight="1">
      <c r="A17" s="167" t="s">
        <v>220</v>
      </c>
      <c r="B17" s="168"/>
      <c r="C17" s="169"/>
      <c r="D17" s="170"/>
      <c r="E17" s="172">
        <f>SUMIF(AC18:AC18,"&lt;&gt;NOR",E18:E18)</f>
        <v>0</v>
      </c>
    </row>
    <row r="18" spans="1:6">
      <c r="A18" s="182" t="s">
        <v>221</v>
      </c>
      <c r="B18" s="20" t="s">
        <v>198</v>
      </c>
      <c r="C18" s="173">
        <v>3.15</v>
      </c>
      <c r="D18" s="174"/>
      <c r="E18" s="29">
        <f>D18*C18</f>
        <v>0</v>
      </c>
    </row>
    <row r="19" spans="1:6">
      <c r="A19" s="182"/>
      <c r="B19" s="20"/>
      <c r="C19" s="173"/>
      <c r="D19" s="174"/>
      <c r="E19" s="29"/>
    </row>
    <row r="20" spans="1:6" ht="13.5" customHeight="1">
      <c r="A20" s="167" t="s">
        <v>183</v>
      </c>
      <c r="B20" s="168"/>
      <c r="C20" s="169"/>
      <c r="D20" s="170"/>
      <c r="E20" s="172">
        <f>SUMIF(AC21:AC21,"&lt;&gt;NOR",E21:E21)</f>
        <v>0</v>
      </c>
    </row>
    <row r="21" spans="1:6" ht="23">
      <c r="A21" s="182" t="s">
        <v>188</v>
      </c>
      <c r="B21" s="20" t="s">
        <v>35</v>
      </c>
      <c r="C21" s="173">
        <v>3</v>
      </c>
      <c r="D21" s="174"/>
      <c r="E21" s="29">
        <f>D21*C21</f>
        <v>0</v>
      </c>
    </row>
    <row r="22" spans="1:6">
      <c r="A22" s="182"/>
      <c r="B22" s="20"/>
      <c r="C22" s="173"/>
      <c r="D22" s="174"/>
      <c r="E22" s="29"/>
    </row>
    <row r="23" spans="1:6" ht="13.5" customHeight="1">
      <c r="A23" s="167" t="s">
        <v>222</v>
      </c>
      <c r="B23" s="168"/>
      <c r="C23" s="169"/>
      <c r="D23" s="170"/>
      <c r="E23" s="172">
        <f>SUMIF(AC24:AC24,"&lt;&gt;NOR",E24:E24)</f>
        <v>0</v>
      </c>
    </row>
    <row r="24" spans="1:6">
      <c r="A24" s="182" t="s">
        <v>223</v>
      </c>
      <c r="B24" s="20" t="s">
        <v>35</v>
      </c>
      <c r="C24" s="173">
        <v>16.589359999999999</v>
      </c>
      <c r="D24" s="174"/>
      <c r="E24" s="29">
        <f>D24*C24</f>
        <v>0</v>
      </c>
    </row>
    <row r="25" spans="1:6">
      <c r="A25" s="182"/>
      <c r="B25" s="20"/>
      <c r="C25" s="173"/>
      <c r="D25" s="174"/>
      <c r="E25" s="29"/>
    </row>
    <row r="26" spans="1:6" ht="13.5" customHeight="1">
      <c r="A26" s="167" t="s">
        <v>224</v>
      </c>
      <c r="B26" s="168"/>
      <c r="C26" s="169"/>
      <c r="D26" s="170"/>
      <c r="E26" s="172">
        <f>SUMIF(AC27:AC30,"&lt;&gt;NOR",E27:E30)</f>
        <v>0</v>
      </c>
      <c r="F26" s="196"/>
    </row>
    <row r="27" spans="1:6">
      <c r="A27" s="182" t="s">
        <v>225</v>
      </c>
      <c r="B27" s="20" t="s">
        <v>35</v>
      </c>
      <c r="C27" s="173">
        <v>4.9020000000000001E-2</v>
      </c>
      <c r="D27" s="174"/>
      <c r="E27" s="29">
        <f>C27*D27</f>
        <v>0</v>
      </c>
    </row>
    <row r="28" spans="1:6">
      <c r="A28" s="182" t="s">
        <v>226</v>
      </c>
      <c r="B28" s="20" t="s">
        <v>187</v>
      </c>
      <c r="C28" s="173">
        <v>1</v>
      </c>
      <c r="D28" s="174"/>
      <c r="E28" s="29">
        <f t="shared" ref="E28:E30" si="0">C28*D28</f>
        <v>0</v>
      </c>
    </row>
    <row r="29" spans="1:6">
      <c r="A29" s="182" t="s">
        <v>227</v>
      </c>
      <c r="B29" s="20" t="s">
        <v>187</v>
      </c>
      <c r="C29" s="173">
        <v>1</v>
      </c>
      <c r="D29" s="174"/>
      <c r="E29" s="29">
        <f t="shared" si="0"/>
        <v>0</v>
      </c>
    </row>
    <row r="30" spans="1:6">
      <c r="A30" s="182" t="s">
        <v>228</v>
      </c>
      <c r="B30" s="20" t="s">
        <v>187</v>
      </c>
      <c r="C30" s="173">
        <v>1</v>
      </c>
      <c r="D30" s="174"/>
      <c r="E30" s="29">
        <f t="shared" si="0"/>
        <v>0</v>
      </c>
    </row>
    <row r="31" spans="1:6">
      <c r="A31" s="182"/>
      <c r="B31" s="20"/>
      <c r="C31" s="173"/>
      <c r="D31" s="174"/>
      <c r="E31" s="29"/>
    </row>
    <row r="32" spans="1:6" ht="13.5" customHeight="1">
      <c r="A32" s="167" t="s">
        <v>229</v>
      </c>
      <c r="B32" s="168"/>
      <c r="C32" s="169"/>
      <c r="D32" s="170"/>
      <c r="E32" s="172">
        <f>SUMIF(AC33:AC38,"&lt;&gt;NOR",E33:E38)</f>
        <v>0</v>
      </c>
    </row>
    <row r="33" spans="1:5">
      <c r="A33" s="182" t="s">
        <v>184</v>
      </c>
      <c r="B33" s="20" t="s">
        <v>186</v>
      </c>
      <c r="C33" s="173">
        <v>26370</v>
      </c>
      <c r="D33" s="174"/>
      <c r="E33" s="29">
        <f t="shared" ref="E33:E37" si="1">D33*C33</f>
        <v>0</v>
      </c>
    </row>
    <row r="34" spans="1:5">
      <c r="A34" s="182" t="s">
        <v>230</v>
      </c>
      <c r="B34" s="20" t="s">
        <v>35</v>
      </c>
      <c r="C34" s="173">
        <v>8.4730000000000008</v>
      </c>
      <c r="D34" s="174"/>
      <c r="E34" s="29">
        <f t="shared" si="1"/>
        <v>0</v>
      </c>
    </row>
    <row r="35" spans="1:5">
      <c r="A35" s="182" t="s">
        <v>231</v>
      </c>
      <c r="B35" s="20" t="s">
        <v>35</v>
      </c>
      <c r="C35" s="173">
        <v>13.648999999999999</v>
      </c>
      <c r="D35" s="174"/>
      <c r="E35" s="29">
        <f>D35*C35</f>
        <v>0</v>
      </c>
    </row>
    <row r="36" spans="1:5">
      <c r="A36" s="182" t="s">
        <v>232</v>
      </c>
      <c r="B36" s="20" t="s">
        <v>35</v>
      </c>
      <c r="C36" s="173">
        <v>4.4619999999999997</v>
      </c>
      <c r="D36" s="174"/>
      <c r="E36" s="29">
        <f t="shared" si="1"/>
        <v>0</v>
      </c>
    </row>
    <row r="37" spans="1:5">
      <c r="A37" s="182" t="s">
        <v>233</v>
      </c>
      <c r="B37" s="20" t="s">
        <v>19</v>
      </c>
      <c r="C37" s="173">
        <v>12</v>
      </c>
      <c r="D37" s="174"/>
      <c r="E37" s="29">
        <f t="shared" si="1"/>
        <v>0</v>
      </c>
    </row>
    <row r="38" spans="1:5">
      <c r="A38" s="182" t="s">
        <v>185</v>
      </c>
      <c r="B38" s="20" t="s">
        <v>35</v>
      </c>
      <c r="C38" s="173">
        <v>26.477460000000001</v>
      </c>
      <c r="D38" s="174"/>
      <c r="E38" s="29">
        <f>D38*C38</f>
        <v>0</v>
      </c>
    </row>
    <row r="39" spans="1:5">
      <c r="A39" s="154"/>
      <c r="B39" s="20"/>
      <c r="C39" s="173"/>
      <c r="D39" s="174"/>
      <c r="E39" s="29"/>
    </row>
    <row r="40" spans="1:5">
      <c r="A40" s="167" t="s">
        <v>199</v>
      </c>
      <c r="B40" s="168"/>
      <c r="C40" s="169"/>
      <c r="D40" s="170"/>
      <c r="E40" s="172">
        <f>SUM(E41:E49)</f>
        <v>0</v>
      </c>
    </row>
    <row r="41" spans="1:5">
      <c r="A41" s="182" t="s">
        <v>189</v>
      </c>
      <c r="B41" s="20" t="s">
        <v>162</v>
      </c>
      <c r="C41" s="173">
        <v>1</v>
      </c>
      <c r="D41" s="174"/>
      <c r="E41" s="29">
        <f t="shared" ref="E41:E49" si="2">D41*C41</f>
        <v>0</v>
      </c>
    </row>
    <row r="42" spans="1:5">
      <c r="A42" s="182" t="s">
        <v>190</v>
      </c>
      <c r="B42" s="20" t="s">
        <v>162</v>
      </c>
      <c r="C42" s="173">
        <v>1</v>
      </c>
      <c r="D42" s="174"/>
      <c r="E42" s="29">
        <f t="shared" si="2"/>
        <v>0</v>
      </c>
    </row>
    <row r="43" spans="1:5">
      <c r="A43" s="182" t="s">
        <v>191</v>
      </c>
      <c r="B43" s="20" t="s">
        <v>162</v>
      </c>
      <c r="C43" s="173">
        <v>1</v>
      </c>
      <c r="D43" s="174"/>
      <c r="E43" s="29">
        <f t="shared" si="2"/>
        <v>0</v>
      </c>
    </row>
    <row r="44" spans="1:5">
      <c r="A44" s="182" t="s">
        <v>192</v>
      </c>
      <c r="B44" s="20" t="s">
        <v>162</v>
      </c>
      <c r="C44" s="173">
        <v>1</v>
      </c>
      <c r="D44" s="174"/>
      <c r="E44" s="29">
        <f t="shared" si="2"/>
        <v>0</v>
      </c>
    </row>
    <row r="45" spans="1:5">
      <c r="A45" s="182" t="s">
        <v>193</v>
      </c>
      <c r="B45" s="20" t="s">
        <v>162</v>
      </c>
      <c r="C45" s="173">
        <v>1</v>
      </c>
      <c r="D45" s="174"/>
      <c r="E45" s="29">
        <f t="shared" si="2"/>
        <v>0</v>
      </c>
    </row>
    <row r="46" spans="1:5">
      <c r="A46" s="182" t="s">
        <v>194</v>
      </c>
      <c r="B46" s="20" t="s">
        <v>162</v>
      </c>
      <c r="C46" s="173">
        <v>1</v>
      </c>
      <c r="D46" s="174"/>
      <c r="E46" s="29">
        <f t="shared" si="2"/>
        <v>0</v>
      </c>
    </row>
    <row r="47" spans="1:5">
      <c r="A47" s="182" t="s">
        <v>195</v>
      </c>
      <c r="B47" s="20" t="s">
        <v>162</v>
      </c>
      <c r="C47" s="173">
        <v>1</v>
      </c>
      <c r="D47" s="174"/>
      <c r="E47" s="29">
        <f t="shared" si="2"/>
        <v>0</v>
      </c>
    </row>
    <row r="48" spans="1:5">
      <c r="A48" s="182" t="s">
        <v>196</v>
      </c>
      <c r="B48" s="20" t="s">
        <v>162</v>
      </c>
      <c r="C48" s="173">
        <v>2</v>
      </c>
      <c r="D48" s="174"/>
      <c r="E48" s="29">
        <f t="shared" si="2"/>
        <v>0</v>
      </c>
    </row>
    <row r="49" spans="1:6">
      <c r="A49" s="182" t="s">
        <v>197</v>
      </c>
      <c r="B49" s="20" t="s">
        <v>38</v>
      </c>
      <c r="C49" s="173">
        <v>1</v>
      </c>
      <c r="D49" s="174"/>
      <c r="E49" s="29">
        <f t="shared" si="2"/>
        <v>0</v>
      </c>
      <c r="F49" s="197"/>
    </row>
    <row r="51" spans="1:6" ht="23">
      <c r="A51" s="167" t="s">
        <v>240</v>
      </c>
      <c r="B51" s="168"/>
      <c r="C51" s="169"/>
      <c r="D51" s="170"/>
      <c r="E51" s="172">
        <f>SUM(E52:E62)</f>
        <v>0</v>
      </c>
    </row>
    <row r="52" spans="1:6" ht="23">
      <c r="A52" s="182" t="s">
        <v>235</v>
      </c>
      <c r="B52" s="20" t="s">
        <v>198</v>
      </c>
      <c r="C52" s="173">
        <v>599</v>
      </c>
      <c r="D52" s="174"/>
      <c r="E52" s="29">
        <f>D52*C52</f>
        <v>0</v>
      </c>
    </row>
    <row r="53" spans="1:6">
      <c r="A53" s="182" t="s">
        <v>236</v>
      </c>
      <c r="B53" s="20" t="s">
        <v>198</v>
      </c>
      <c r="C53" s="173">
        <v>599</v>
      </c>
      <c r="D53" s="174"/>
      <c r="E53" s="29">
        <f t="shared" ref="E53:E56" si="3">D53*C53</f>
        <v>0</v>
      </c>
    </row>
    <row r="54" spans="1:6">
      <c r="A54" s="182" t="s">
        <v>237</v>
      </c>
      <c r="B54" s="20" t="s">
        <v>198</v>
      </c>
      <c r="C54" s="173">
        <v>599</v>
      </c>
      <c r="D54" s="174"/>
      <c r="E54" s="29">
        <f t="shared" si="3"/>
        <v>0</v>
      </c>
    </row>
    <row r="55" spans="1:6">
      <c r="A55" s="182" t="s">
        <v>238</v>
      </c>
      <c r="B55" s="20" t="s">
        <v>198</v>
      </c>
      <c r="C55" s="173">
        <v>599</v>
      </c>
      <c r="D55" s="174"/>
      <c r="E55" s="29">
        <f t="shared" si="3"/>
        <v>0</v>
      </c>
    </row>
    <row r="56" spans="1:6">
      <c r="A56" s="182" t="s">
        <v>239</v>
      </c>
      <c r="B56" s="20" t="s">
        <v>198</v>
      </c>
      <c r="C56" s="173">
        <v>599</v>
      </c>
      <c r="D56" s="174"/>
      <c r="E56" s="29">
        <f t="shared" si="3"/>
        <v>0</v>
      </c>
      <c r="F56" s="197"/>
    </row>
  </sheetData>
  <phoneticPr fontId="34" type="noConversion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view="pageBreakPreview" zoomScale="115" zoomScaleNormal="115" zoomScaleSheetLayoutView="115" workbookViewId="0">
      <selection activeCell="B23" sqref="B23"/>
    </sheetView>
  </sheetViews>
  <sheetFormatPr defaultRowHeight="14.5"/>
  <cols>
    <col min="1" max="1" width="4.81640625" customWidth="1"/>
    <col min="2" max="2" width="52.453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SUM(F5:F33)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3" t="s">
        <v>31</v>
      </c>
      <c r="D5" s="68">
        <v>30</v>
      </c>
      <c r="E5" s="66"/>
      <c r="F5" s="61">
        <f>E5*D5</f>
        <v>0</v>
      </c>
    </row>
    <row r="6" spans="1:6">
      <c r="A6" s="59" t="s">
        <v>32</v>
      </c>
      <c r="B6" s="62" t="s">
        <v>73</v>
      </c>
      <c r="C6" s="69" t="s">
        <v>35</v>
      </c>
      <c r="D6" s="70">
        <v>3</v>
      </c>
      <c r="E6" s="67"/>
      <c r="F6" s="61">
        <f t="shared" ref="F6:F33" si="0">E6*D6</f>
        <v>0</v>
      </c>
    </row>
    <row r="7" spans="1:6">
      <c r="A7" s="59" t="s">
        <v>32</v>
      </c>
      <c r="B7" s="62" t="s">
        <v>74</v>
      </c>
      <c r="C7" s="69" t="s">
        <v>35</v>
      </c>
      <c r="D7" s="70">
        <v>3</v>
      </c>
      <c r="E7" s="67"/>
      <c r="F7" s="61">
        <f t="shared" si="0"/>
        <v>0</v>
      </c>
    </row>
    <row r="8" spans="1:6">
      <c r="A8" s="59" t="s">
        <v>32</v>
      </c>
      <c r="B8" s="62" t="s">
        <v>36</v>
      </c>
      <c r="C8" s="69" t="s">
        <v>31</v>
      </c>
      <c r="D8" s="70">
        <v>50</v>
      </c>
      <c r="E8" s="67"/>
      <c r="F8" s="61">
        <f t="shared" si="0"/>
        <v>0</v>
      </c>
    </row>
    <row r="9" spans="1:6">
      <c r="A9" s="59" t="s">
        <v>32</v>
      </c>
      <c r="B9" s="64" t="s">
        <v>39</v>
      </c>
      <c r="C9" s="63" t="s">
        <v>162</v>
      </c>
      <c r="D9" s="68">
        <v>1</v>
      </c>
      <c r="E9" s="66"/>
      <c r="F9" s="61">
        <f t="shared" si="0"/>
        <v>0</v>
      </c>
    </row>
    <row r="10" spans="1:6">
      <c r="A10" s="59" t="s">
        <v>32</v>
      </c>
      <c r="B10" s="64" t="s">
        <v>40</v>
      </c>
      <c r="C10" s="63" t="s">
        <v>31</v>
      </c>
      <c r="D10" s="68">
        <v>10</v>
      </c>
      <c r="E10" s="66"/>
      <c r="F10" s="61">
        <f t="shared" si="0"/>
        <v>0</v>
      </c>
    </row>
    <row r="11" spans="1:6">
      <c r="A11" s="59" t="s">
        <v>32</v>
      </c>
      <c r="B11" s="60" t="s">
        <v>41</v>
      </c>
      <c r="C11" s="63" t="s">
        <v>31</v>
      </c>
      <c r="D11" s="68">
        <v>4</v>
      </c>
      <c r="E11" s="66"/>
      <c r="F11" s="61">
        <f t="shared" si="0"/>
        <v>0</v>
      </c>
    </row>
    <row r="12" spans="1:6">
      <c r="A12" s="59" t="s">
        <v>32</v>
      </c>
      <c r="B12" s="65" t="s">
        <v>8</v>
      </c>
      <c r="C12" s="63" t="s">
        <v>31</v>
      </c>
      <c r="D12" s="68">
        <v>1</v>
      </c>
      <c r="E12" s="66"/>
      <c r="F12" s="61">
        <f t="shared" si="0"/>
        <v>0</v>
      </c>
    </row>
    <row r="13" spans="1:6">
      <c r="A13" s="59" t="s">
        <v>32</v>
      </c>
      <c r="B13" s="65" t="s">
        <v>42</v>
      </c>
      <c r="C13" s="63" t="s">
        <v>31</v>
      </c>
      <c r="D13" s="68">
        <v>7</v>
      </c>
      <c r="E13" s="66"/>
      <c r="F13" s="61">
        <f t="shared" si="0"/>
        <v>0</v>
      </c>
    </row>
    <row r="14" spans="1:6">
      <c r="A14" s="59" t="s">
        <v>32</v>
      </c>
      <c r="B14" s="64" t="s">
        <v>43</v>
      </c>
      <c r="C14" s="63" t="s">
        <v>38</v>
      </c>
      <c r="D14" s="68">
        <v>1</v>
      </c>
      <c r="E14" s="66"/>
      <c r="F14" s="61">
        <f t="shared" si="0"/>
        <v>0</v>
      </c>
    </row>
    <row r="15" spans="1:6">
      <c r="A15" s="59" t="s">
        <v>32</v>
      </c>
      <c r="B15" s="64" t="s">
        <v>42</v>
      </c>
      <c r="C15" s="63" t="s">
        <v>31</v>
      </c>
      <c r="D15" s="68">
        <v>10</v>
      </c>
      <c r="E15" s="66"/>
      <c r="F15" s="61">
        <f t="shared" si="0"/>
        <v>0</v>
      </c>
    </row>
    <row r="16" spans="1:6">
      <c r="A16" s="59" t="s">
        <v>32</v>
      </c>
      <c r="B16" s="64" t="s">
        <v>1</v>
      </c>
      <c r="C16" s="63" t="s">
        <v>44</v>
      </c>
      <c r="D16" s="68">
        <v>2</v>
      </c>
      <c r="E16" s="66"/>
      <c r="F16" s="61">
        <f t="shared" si="0"/>
        <v>0</v>
      </c>
    </row>
    <row r="17" spans="1:6">
      <c r="A17" s="59" t="s">
        <v>32</v>
      </c>
      <c r="B17" s="64" t="s">
        <v>2</v>
      </c>
      <c r="C17" s="63" t="s">
        <v>162</v>
      </c>
      <c r="D17" s="68">
        <v>1</v>
      </c>
      <c r="E17" s="66"/>
      <c r="F17" s="61">
        <f t="shared" si="0"/>
        <v>0</v>
      </c>
    </row>
    <row r="18" spans="1:6">
      <c r="A18" s="59" t="s">
        <v>32</v>
      </c>
      <c r="B18" s="64" t="s">
        <v>3</v>
      </c>
      <c r="C18" s="63" t="s">
        <v>162</v>
      </c>
      <c r="D18" s="68">
        <v>1</v>
      </c>
      <c r="E18" s="66"/>
      <c r="F18" s="61">
        <f t="shared" si="0"/>
        <v>0</v>
      </c>
    </row>
    <row r="19" spans="1:6">
      <c r="A19" s="59" t="s">
        <v>32</v>
      </c>
      <c r="B19" s="64" t="s">
        <v>4</v>
      </c>
      <c r="C19" s="63" t="s">
        <v>31</v>
      </c>
      <c r="D19" s="68">
        <v>15</v>
      </c>
      <c r="E19" s="66"/>
      <c r="F19" s="61">
        <f t="shared" si="0"/>
        <v>0</v>
      </c>
    </row>
    <row r="20" spans="1:6">
      <c r="A20" s="59" t="s">
        <v>32</v>
      </c>
      <c r="B20" s="64" t="s">
        <v>45</v>
      </c>
      <c r="C20" s="63" t="s">
        <v>31</v>
      </c>
      <c r="D20" s="68">
        <v>10</v>
      </c>
      <c r="E20" s="66"/>
      <c r="F20" s="61">
        <f t="shared" si="0"/>
        <v>0</v>
      </c>
    </row>
    <row r="21" spans="1:6">
      <c r="A21" s="59" t="s">
        <v>32</v>
      </c>
      <c r="B21" s="64" t="s">
        <v>163</v>
      </c>
      <c r="C21" s="63" t="s">
        <v>31</v>
      </c>
      <c r="D21" s="68">
        <v>10</v>
      </c>
      <c r="E21" s="66"/>
      <c r="F21" s="61">
        <f t="shared" si="0"/>
        <v>0</v>
      </c>
    </row>
    <row r="22" spans="1:6">
      <c r="A22" s="59" t="s">
        <v>32</v>
      </c>
      <c r="B22" s="185" t="s">
        <v>5</v>
      </c>
      <c r="C22" s="63" t="s">
        <v>31</v>
      </c>
      <c r="D22" s="68">
        <v>20</v>
      </c>
      <c r="E22" s="66"/>
      <c r="F22" s="61">
        <f t="shared" si="0"/>
        <v>0</v>
      </c>
    </row>
    <row r="23" spans="1:6">
      <c r="A23" s="59" t="s">
        <v>32</v>
      </c>
      <c r="B23" s="64" t="s">
        <v>6</v>
      </c>
      <c r="C23" s="63" t="s">
        <v>162</v>
      </c>
      <c r="D23" s="68">
        <v>1</v>
      </c>
      <c r="E23" s="66"/>
      <c r="F23" s="61">
        <f t="shared" si="0"/>
        <v>0</v>
      </c>
    </row>
    <row r="24" spans="1:6">
      <c r="A24" s="59" t="s">
        <v>32</v>
      </c>
      <c r="B24" s="64" t="s">
        <v>7</v>
      </c>
      <c r="C24" s="63" t="s">
        <v>31</v>
      </c>
      <c r="D24" s="68">
        <v>16</v>
      </c>
      <c r="E24" s="66"/>
      <c r="F24" s="61">
        <f t="shared" si="0"/>
        <v>0</v>
      </c>
    </row>
    <row r="25" spans="1:6">
      <c r="A25" s="59" t="s">
        <v>32</v>
      </c>
      <c r="B25" s="64" t="s">
        <v>119</v>
      </c>
      <c r="C25" s="63" t="s">
        <v>162</v>
      </c>
      <c r="D25" s="68">
        <v>1</v>
      </c>
      <c r="E25" s="66"/>
      <c r="F25" s="61">
        <f t="shared" si="0"/>
        <v>0</v>
      </c>
    </row>
    <row r="26" spans="1:6">
      <c r="A26" s="187" t="s">
        <v>32</v>
      </c>
      <c r="B26" s="188" t="s">
        <v>120</v>
      </c>
      <c r="C26" s="189" t="s">
        <v>162</v>
      </c>
      <c r="D26" s="190">
        <v>1</v>
      </c>
      <c r="E26" s="191"/>
      <c r="F26" s="61">
        <f t="shared" si="0"/>
        <v>0</v>
      </c>
    </row>
    <row r="27" spans="1:6">
      <c r="A27" s="187" t="s">
        <v>32</v>
      </c>
      <c r="B27" s="188" t="s">
        <v>121</v>
      </c>
      <c r="C27" s="189" t="s">
        <v>162</v>
      </c>
      <c r="D27" s="190">
        <v>1</v>
      </c>
      <c r="E27" s="191"/>
      <c r="F27" s="61">
        <f t="shared" si="0"/>
        <v>0</v>
      </c>
    </row>
    <row r="28" spans="1:6">
      <c r="A28" s="187" t="s">
        <v>32</v>
      </c>
      <c r="B28" s="188" t="s">
        <v>127</v>
      </c>
      <c r="C28" s="189" t="s">
        <v>162</v>
      </c>
      <c r="D28" s="190">
        <v>1</v>
      </c>
      <c r="E28" s="191"/>
      <c r="F28" s="61">
        <f t="shared" si="0"/>
        <v>0</v>
      </c>
    </row>
    <row r="29" spans="1:6">
      <c r="A29" s="187" t="s">
        <v>32</v>
      </c>
      <c r="B29" s="188" t="s">
        <v>37</v>
      </c>
      <c r="C29" s="189" t="s">
        <v>162</v>
      </c>
      <c r="D29" s="190">
        <v>1</v>
      </c>
      <c r="E29" s="191"/>
      <c r="F29" s="61">
        <f t="shared" si="0"/>
        <v>0</v>
      </c>
    </row>
    <row r="30" spans="1:6">
      <c r="A30" s="187" t="s">
        <v>32</v>
      </c>
      <c r="B30" s="188" t="s">
        <v>164</v>
      </c>
      <c r="C30" s="189" t="s">
        <v>162</v>
      </c>
      <c r="D30" s="190">
        <v>1</v>
      </c>
      <c r="E30" s="191"/>
      <c r="F30" s="61">
        <f t="shared" si="0"/>
        <v>0</v>
      </c>
    </row>
    <row r="31" spans="1:6">
      <c r="A31" s="187" t="s">
        <v>126</v>
      </c>
      <c r="B31" s="188" t="s">
        <v>117</v>
      </c>
      <c r="C31" s="189" t="s">
        <v>31</v>
      </c>
      <c r="D31" s="190">
        <v>3</v>
      </c>
      <c r="E31" s="191"/>
      <c r="F31" s="61">
        <f t="shared" si="0"/>
        <v>0</v>
      </c>
    </row>
    <row r="32" spans="1:6">
      <c r="A32" s="187" t="s">
        <v>32</v>
      </c>
      <c r="B32" s="188" t="s">
        <v>180</v>
      </c>
      <c r="C32" s="189" t="s">
        <v>162</v>
      </c>
      <c r="D32" s="190">
        <v>1</v>
      </c>
      <c r="E32" s="191"/>
      <c r="F32" s="61">
        <f t="shared" si="0"/>
        <v>0</v>
      </c>
    </row>
    <row r="33" spans="1:6">
      <c r="A33" s="187" t="s">
        <v>32</v>
      </c>
      <c r="B33" s="188" t="s">
        <v>234</v>
      </c>
      <c r="C33" s="189" t="s">
        <v>162</v>
      </c>
      <c r="D33" s="190">
        <v>1</v>
      </c>
      <c r="E33" s="191"/>
      <c r="F33" s="203">
        <f t="shared" si="0"/>
        <v>0</v>
      </c>
    </row>
  </sheetData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</vt:lpstr>
      <vt:lpstr>Přívod</vt:lpstr>
      <vt:lpstr>Rozvaděč RDC 1-4</vt:lpstr>
      <vt:lpstr>Rozvaděč RDC 1.1 - 4.1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cp:lastPrinted>2024-06-05T08:49:19Z</cp:lastPrinted>
  <dcterms:created xsi:type="dcterms:W3CDTF">2022-04-14T06:36:08Z</dcterms:created>
  <dcterms:modified xsi:type="dcterms:W3CDTF">2024-09-11T12:38:45Z</dcterms:modified>
</cp:coreProperties>
</file>