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belsky_nAS\Data\Projektové dokumentace\2023\FVE\Opava ITI Projekty\MŠ-Olomoucká 103-Opava\DPS MŠ Olomoucká 103\"/>
    </mc:Choice>
  </mc:AlternateContent>
  <xr:revisionPtr revIDLastSave="0" documentId="13_ncr:1_{E4F42228-3B7C-4225-9FDC-FF98DCA9EA7D}" xr6:coauthVersionLast="47" xr6:coauthVersionMax="47" xr10:uidLastSave="{00000000-0000-0000-0000-000000000000}"/>
  <bookViews>
    <workbookView xWindow="38290" yWindow="-110" windowWidth="38620" windowHeight="21220" xr2:uid="{B4EB1AAF-5923-48BA-A0B4-9F9FE103FA84}"/>
  </bookViews>
  <sheets>
    <sheet name="Rekapitulace" sheetId="7" r:id="rId1"/>
    <sheet name="Přívod" sheetId="3" r:id="rId2"/>
    <sheet name="Rozvaděč RDC 1-3" sheetId="9" r:id="rId3"/>
    <sheet name="Rozvaděč RDC 1.1 - 3.1" sheetId="14" r:id="rId4"/>
    <sheet name="Rozvaděč R-FVE-AC" sheetId="8" r:id="rId5"/>
    <sheet name="Trasy vedení" sheetId="5" r:id="rId6"/>
    <sheet name="FVE Položky" sheetId="13" r:id="rId7"/>
    <sheet name="Stavba a konstrukce" sheetId="15" r:id="rId8"/>
    <sheet name="Ostatní položky" sheetId="4" r:id="rId9"/>
  </sheets>
  <definedNames>
    <definedName name="_xlnm.Print_Area" localSheetId="1">Přívod!$A$1:$F$22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7" l="1"/>
  <c r="D15" i="7"/>
  <c r="D14" i="7"/>
  <c r="C15" i="7"/>
  <c r="C14" i="7"/>
  <c r="C16" i="7"/>
  <c r="G39" i="8"/>
  <c r="H39" i="8"/>
  <c r="I39" i="8" s="1"/>
  <c r="G18" i="14"/>
  <c r="H18" i="14"/>
  <c r="I18" i="14" s="1"/>
  <c r="G19" i="14"/>
  <c r="H19" i="14"/>
  <c r="I19" i="14" s="1"/>
  <c r="G20" i="14"/>
  <c r="H20" i="14"/>
  <c r="G19" i="9"/>
  <c r="H19" i="9"/>
  <c r="I19" i="9" s="1"/>
  <c r="G20" i="9"/>
  <c r="H20" i="9"/>
  <c r="E30" i="15"/>
  <c r="E29" i="15"/>
  <c r="E28" i="15" s="1"/>
  <c r="H11" i="13"/>
  <c r="G11" i="13"/>
  <c r="H10" i="13"/>
  <c r="G10" i="13"/>
  <c r="H9" i="13"/>
  <c r="G9" i="13"/>
  <c r="E26" i="15"/>
  <c r="E18" i="15"/>
  <c r="E19" i="15"/>
  <c r="E20" i="15"/>
  <c r="E21" i="15"/>
  <c r="E22" i="15"/>
  <c r="E23" i="15"/>
  <c r="E24" i="15"/>
  <c r="E25" i="15"/>
  <c r="E6" i="15"/>
  <c r="E9" i="15"/>
  <c r="E10" i="15"/>
  <c r="E11" i="15"/>
  <c r="E12" i="15"/>
  <c r="E13" i="15"/>
  <c r="E14" i="15"/>
  <c r="E15" i="15"/>
  <c r="E8" i="15"/>
  <c r="H21" i="13"/>
  <c r="G21" i="13"/>
  <c r="F32" i="4"/>
  <c r="H13" i="5"/>
  <c r="I13" i="5" s="1"/>
  <c r="G13" i="5"/>
  <c r="H32" i="13"/>
  <c r="G32" i="13"/>
  <c r="H20" i="13"/>
  <c r="G20" i="13"/>
  <c r="H19" i="13"/>
  <c r="G19" i="13"/>
  <c r="D17" i="13"/>
  <c r="H15" i="13"/>
  <c r="G15" i="13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5" i="4"/>
  <c r="F2" i="4" l="1"/>
  <c r="E5" i="15"/>
  <c r="E17" i="15"/>
  <c r="E2" i="15" s="1"/>
  <c r="I10" i="13"/>
  <c r="I11" i="13"/>
  <c r="I20" i="14"/>
  <c r="I20" i="9"/>
  <c r="I9" i="13"/>
  <c r="I20" i="13"/>
  <c r="I21" i="13"/>
  <c r="I32" i="13"/>
  <c r="I15" i="13"/>
  <c r="I19" i="13"/>
  <c r="E19" i="7" l="1"/>
  <c r="H24" i="8"/>
  <c r="G24" i="8"/>
  <c r="H23" i="8"/>
  <c r="G23" i="8"/>
  <c r="H28" i="8"/>
  <c r="G28" i="8"/>
  <c r="H11" i="8"/>
  <c r="G11" i="8"/>
  <c r="H9" i="8"/>
  <c r="G9" i="8"/>
  <c r="H17" i="14"/>
  <c r="I17" i="14" s="1"/>
  <c r="G17" i="14"/>
  <c r="H16" i="14"/>
  <c r="G16" i="14"/>
  <c r="H15" i="14"/>
  <c r="I15" i="14" s="1"/>
  <c r="G15" i="14"/>
  <c r="H14" i="14"/>
  <c r="I14" i="14" s="1"/>
  <c r="G14" i="14"/>
  <c r="H13" i="14"/>
  <c r="G13" i="14"/>
  <c r="H12" i="14"/>
  <c r="G12" i="14"/>
  <c r="H11" i="14"/>
  <c r="I11" i="14" s="1"/>
  <c r="G11" i="14"/>
  <c r="H10" i="14"/>
  <c r="G10" i="14"/>
  <c r="I10" i="14" s="1"/>
  <c r="H9" i="14"/>
  <c r="I9" i="14" s="1"/>
  <c r="G9" i="14"/>
  <c r="H8" i="14"/>
  <c r="I8" i="14" s="1"/>
  <c r="G8" i="14"/>
  <c r="H7" i="14"/>
  <c r="G7" i="14"/>
  <c r="H6" i="14"/>
  <c r="I6" i="14" s="1"/>
  <c r="G6" i="14"/>
  <c r="H5" i="14"/>
  <c r="I5" i="14" s="1"/>
  <c r="G5" i="14"/>
  <c r="H17" i="9"/>
  <c r="G17" i="9"/>
  <c r="F11" i="3"/>
  <c r="F9" i="3"/>
  <c r="H31" i="13"/>
  <c r="G31" i="13"/>
  <c r="H18" i="13"/>
  <c r="G18" i="13"/>
  <c r="G17" i="13"/>
  <c r="H17" i="13"/>
  <c r="H24" i="13"/>
  <c r="G25" i="13"/>
  <c r="H25" i="13"/>
  <c r="G26" i="13"/>
  <c r="H26" i="13"/>
  <c r="G27" i="13"/>
  <c r="H27" i="13"/>
  <c r="I27" i="13" s="1"/>
  <c r="G28" i="13"/>
  <c r="H28" i="13"/>
  <c r="I28" i="13" s="1"/>
  <c r="G29" i="13"/>
  <c r="H29" i="13"/>
  <c r="G30" i="13"/>
  <c r="H30" i="13"/>
  <c r="G24" i="13"/>
  <c r="G8" i="13"/>
  <c r="H8" i="13"/>
  <c r="H33" i="13"/>
  <c r="I33" i="13" s="1"/>
  <c r="H14" i="13"/>
  <c r="G14" i="13"/>
  <c r="H13" i="13"/>
  <c r="G13" i="13"/>
  <c r="H7" i="13"/>
  <c r="G7" i="13"/>
  <c r="H6" i="13"/>
  <c r="G6" i="13"/>
  <c r="C18" i="7" l="1"/>
  <c r="I24" i="8"/>
  <c r="I16" i="14"/>
  <c r="I12" i="14"/>
  <c r="I13" i="14"/>
  <c r="I7" i="14"/>
  <c r="I17" i="9"/>
  <c r="H23" i="14"/>
  <c r="I23" i="14" s="1"/>
  <c r="I4" i="14"/>
  <c r="I31" i="13"/>
  <c r="F37" i="13"/>
  <c r="H37" i="13" s="1"/>
  <c r="I37" i="13" s="1"/>
  <c r="I18" i="13"/>
  <c r="I29" i="13"/>
  <c r="I26" i="13"/>
  <c r="I25" i="13"/>
  <c r="I24" i="13"/>
  <c r="I8" i="13"/>
  <c r="F36" i="13"/>
  <c r="H36" i="13" s="1"/>
  <c r="I36" i="13" s="1"/>
  <c r="F34" i="13"/>
  <c r="H34" i="13" s="1"/>
  <c r="I34" i="13" s="1"/>
  <c r="F35" i="13"/>
  <c r="H35" i="13" s="1"/>
  <c r="I35" i="13" s="1"/>
  <c r="I28" i="8"/>
  <c r="I23" i="8"/>
  <c r="I9" i="8"/>
  <c r="I11" i="8"/>
  <c r="H21" i="14"/>
  <c r="I21" i="14" s="1"/>
  <c r="H22" i="14"/>
  <c r="I22" i="14" s="1"/>
  <c r="I17" i="13"/>
  <c r="I30" i="13"/>
  <c r="I7" i="13"/>
  <c r="I13" i="13"/>
  <c r="I14" i="13"/>
  <c r="I6" i="13"/>
  <c r="G33" i="8"/>
  <c r="G32" i="8"/>
  <c r="G31" i="8"/>
  <c r="G30" i="8"/>
  <c r="G29" i="8"/>
  <c r="G27" i="8"/>
  <c r="G26" i="8"/>
  <c r="G25" i="8"/>
  <c r="G22" i="8"/>
  <c r="G21" i="8"/>
  <c r="G17" i="8"/>
  <c r="G18" i="8"/>
  <c r="G19" i="8"/>
  <c r="G20" i="8"/>
  <c r="G16" i="8"/>
  <c r="G15" i="8"/>
  <c r="G14" i="8"/>
  <c r="G13" i="8"/>
  <c r="H33" i="8"/>
  <c r="H32" i="8"/>
  <c r="H31" i="8"/>
  <c r="H30" i="8"/>
  <c r="H29" i="8"/>
  <c r="H27" i="8"/>
  <c r="H26" i="8"/>
  <c r="H25" i="8"/>
  <c r="H22" i="8"/>
  <c r="H21" i="8"/>
  <c r="H16" i="8"/>
  <c r="H15" i="8"/>
  <c r="H14" i="8"/>
  <c r="H13" i="8"/>
  <c r="H12" i="8"/>
  <c r="H38" i="8"/>
  <c r="G38" i="8"/>
  <c r="G12" i="8"/>
  <c r="G6" i="5"/>
  <c r="H6" i="5"/>
  <c r="G7" i="5"/>
  <c r="H7" i="5"/>
  <c r="G8" i="5"/>
  <c r="H8" i="5"/>
  <c r="G9" i="5"/>
  <c r="H9" i="5"/>
  <c r="G10" i="5"/>
  <c r="H10" i="5"/>
  <c r="G12" i="5"/>
  <c r="H12" i="5"/>
  <c r="F17" i="3"/>
  <c r="F18" i="3"/>
  <c r="F6" i="3"/>
  <c r="F7" i="3"/>
  <c r="F8" i="3"/>
  <c r="H14" i="9"/>
  <c r="H15" i="9"/>
  <c r="G14" i="9"/>
  <c r="G5" i="5"/>
  <c r="G8" i="8"/>
  <c r="H8" i="8"/>
  <c r="G10" i="8"/>
  <c r="H10" i="8"/>
  <c r="H17" i="8"/>
  <c r="H18" i="8"/>
  <c r="H19" i="8"/>
  <c r="H20" i="8"/>
  <c r="G34" i="8"/>
  <c r="H34" i="8"/>
  <c r="G35" i="8"/>
  <c r="H35" i="8"/>
  <c r="G8" i="9"/>
  <c r="H8" i="9"/>
  <c r="H5" i="5"/>
  <c r="I5" i="13" l="1"/>
  <c r="I23" i="13"/>
  <c r="D18" i="7"/>
  <c r="E18" i="7" s="1"/>
  <c r="C17" i="7"/>
  <c r="I14" i="9"/>
  <c r="I2" i="14"/>
  <c r="I6" i="5"/>
  <c r="I12" i="5"/>
  <c r="I7" i="5"/>
  <c r="I9" i="5"/>
  <c r="I8" i="5"/>
  <c r="F16" i="5"/>
  <c r="F15" i="5"/>
  <c r="I16" i="8"/>
  <c r="I27" i="8"/>
  <c r="I22" i="8"/>
  <c r="I15" i="8"/>
  <c r="I29" i="8"/>
  <c r="I26" i="8"/>
  <c r="I33" i="8"/>
  <c r="I21" i="8"/>
  <c r="I25" i="8"/>
  <c r="I30" i="8"/>
  <c r="I38" i="8"/>
  <c r="I13" i="8"/>
  <c r="I31" i="8"/>
  <c r="I14" i="8"/>
  <c r="I32" i="8"/>
  <c r="I12" i="8"/>
  <c r="I34" i="8"/>
  <c r="I20" i="8"/>
  <c r="I35" i="8"/>
  <c r="I10" i="8"/>
  <c r="I18" i="8"/>
  <c r="I8" i="8"/>
  <c r="I17" i="8"/>
  <c r="F17" i="5"/>
  <c r="H17" i="5" s="1"/>
  <c r="I10" i="5"/>
  <c r="I5" i="5"/>
  <c r="I19" i="8"/>
  <c r="I8" i="9"/>
  <c r="F19" i="3"/>
  <c r="F16" i="3"/>
  <c r="F5" i="3"/>
  <c r="F10" i="3"/>
  <c r="G15" i="9"/>
  <c r="I15" i="9" s="1"/>
  <c r="G6" i="9"/>
  <c r="H9" i="9"/>
  <c r="H10" i="9"/>
  <c r="H18" i="9"/>
  <c r="G18" i="9"/>
  <c r="H16" i="9"/>
  <c r="G16" i="9"/>
  <c r="H13" i="9"/>
  <c r="G13" i="9"/>
  <c r="H12" i="9"/>
  <c r="G12" i="9"/>
  <c r="H11" i="9"/>
  <c r="G11" i="9"/>
  <c r="G10" i="9"/>
  <c r="G9" i="9"/>
  <c r="H7" i="9"/>
  <c r="G7" i="9"/>
  <c r="H6" i="9"/>
  <c r="H5" i="9"/>
  <c r="G5" i="9"/>
  <c r="H37" i="8"/>
  <c r="G37" i="8"/>
  <c r="H36" i="8"/>
  <c r="G36" i="8"/>
  <c r="H7" i="8"/>
  <c r="G7" i="8"/>
  <c r="H6" i="8"/>
  <c r="G6" i="8"/>
  <c r="H5" i="8"/>
  <c r="G5" i="8"/>
  <c r="E20" i="3" l="1"/>
  <c r="E15" i="7"/>
  <c r="H23" i="9"/>
  <c r="I23" i="9" s="1"/>
  <c r="E12" i="3"/>
  <c r="I2" i="13"/>
  <c r="I9" i="9"/>
  <c r="I5" i="9"/>
  <c r="I16" i="9"/>
  <c r="I7" i="9"/>
  <c r="I10" i="9"/>
  <c r="H21" i="9"/>
  <c r="I21" i="9" s="1"/>
  <c r="I11" i="9"/>
  <c r="I12" i="9"/>
  <c r="I13" i="9"/>
  <c r="I18" i="9"/>
  <c r="I6" i="9"/>
  <c r="H22" i="9"/>
  <c r="I22" i="9" s="1"/>
  <c r="H42" i="8"/>
  <c r="I42" i="8" s="1"/>
  <c r="H40" i="8"/>
  <c r="I40" i="8" s="1"/>
  <c r="H41" i="8"/>
  <c r="I41" i="8" s="1"/>
  <c r="I7" i="8"/>
  <c r="I36" i="8"/>
  <c r="I6" i="8"/>
  <c r="I37" i="8"/>
  <c r="I5" i="8"/>
  <c r="H16" i="5"/>
  <c r="I16" i="5" s="1"/>
  <c r="D16" i="7" l="1"/>
  <c r="E16" i="7" s="1"/>
  <c r="I4" i="8"/>
  <c r="I2" i="8" s="1"/>
  <c r="I4" i="9"/>
  <c r="I2" i="9" s="1"/>
  <c r="I17" i="5" l="1"/>
  <c r="E20" i="7" l="1"/>
  <c r="F12" i="3"/>
  <c r="E13" i="3"/>
  <c r="F13" i="3" s="1"/>
  <c r="F20" i="3"/>
  <c r="E21" i="3"/>
  <c r="F21" i="3" s="1"/>
  <c r="E22" i="3"/>
  <c r="F22" i="3" s="1"/>
  <c r="F4" i="3" l="1"/>
  <c r="C13" i="7" s="1"/>
  <c r="F15" i="3"/>
  <c r="D13" i="7" s="1"/>
  <c r="F2" i="3" l="1"/>
  <c r="E13" i="7" s="1"/>
  <c r="E14" i="7" l="1"/>
  <c r="H15" i="5"/>
  <c r="D17" i="7" s="1"/>
  <c r="I15" i="5" l="1"/>
  <c r="I4" i="5" s="1"/>
  <c r="I2" i="5" s="1"/>
  <c r="E17" i="7"/>
</calcChain>
</file>

<file path=xl/sharedStrings.xml><?xml version="1.0" encoding="utf-8"?>
<sst xmlns="http://schemas.openxmlformats.org/spreadsheetml/2006/main" count="610" uniqueCount="221">
  <si>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</si>
  <si>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</si>
  <si>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</si>
  <si>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</si>
  <si>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</si>
  <si>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</si>
  <si>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</si>
  <si>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</si>
  <si>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</si>
  <si>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</si>
  <si>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</si>
  <si>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</si>
  <si>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</si>
  <si>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</si>
  <si>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</si>
  <si>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</si>
  <si>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</si>
  <si>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</si>
  <si>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</si>
  <si>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</si>
  <si>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</si>
  <si>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</si>
  <si>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</si>
  <si>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</si>
  <si>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</si>
  <si>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</si>
  <si>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</si>
  <si>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</si>
  <si>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</si>
  <si>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</si>
  <si>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</si>
  <si>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</si>
  <si>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</si>
  <si>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</si>
  <si>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</si>
  <si>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</si>
  <si>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</si>
  <si>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</si>
  <si>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</si>
  <si>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</si>
  <si>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</si>
  <si>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</si>
  <si>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</si>
  <si>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</si>
  <si>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</si>
  <si>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</si>
  <si>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</si>
  <si>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</si>
  <si>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</si>
  <si>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</si>
  <si>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</si>
  <si>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</si>
  <si>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</si>
  <si>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</si>
  <si>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</si>
  <si>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</si>
  <si>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</si>
  <si>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</si>
  <si>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</si>
  <si>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</si>
  <si>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</si>
  <si>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</si>
  <si>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</si>
  <si>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</si>
  <si>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</si>
  <si>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</si>
  <si>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</si>
  <si>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</si>
  <si>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</si>
  <si>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</si>
  <si>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</si>
  <si>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</si>
  <si>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Usazení rozvaděče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</si>
  <si>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</si>
  <si>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</si>
  <si>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</si>
  <si>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</si>
  <si>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</si>
  <si>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</si>
  <si>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CYKY-J 5x4</t>
  </si>
  <si>
    <t>Celoplastová rozvodnice 12M, 1500VDC IP65</t>
  </si>
  <si>
    <t>Svodič přepětí DG SE DC 900</t>
  </si>
  <si>
    <t>Pojistkoý odpojovač E92/32 PV</t>
  </si>
  <si>
    <t>Pojistka 10x38  16A gPV</t>
  </si>
  <si>
    <t>Svorka řadová červená 6mm2</t>
  </si>
  <si>
    <t>Svorka řadová černá 6mm2</t>
  </si>
  <si>
    <t>Krycí koncové čelo svorky 6mm2</t>
  </si>
  <si>
    <t>Koncový doraz řadové svorky</t>
  </si>
  <si>
    <t>Dutinka vodiče CY6</t>
  </si>
  <si>
    <t>Dutinka vodiče CYA 16</t>
  </si>
  <si>
    <t>Dutinka vodiče CY6 dvojitá</t>
  </si>
  <si>
    <t>Průchodka PG 11</t>
  </si>
  <si>
    <t>Označovací štítek do rozvaděče</t>
  </si>
  <si>
    <t>Dodávky trasy</t>
  </si>
  <si>
    <t>Trasy vedení</t>
  </si>
  <si>
    <t xml:space="preserve"> Oceloplechová rozvodnice 1400x600x400mm, IP55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</si>
  <si>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</si>
  <si>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</si>
  <si>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</si>
  <si>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</si>
  <si>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</si>
  <si>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</si>
  <si>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</si>
  <si>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</si>
  <si>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</si>
  <si>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</si>
  <si>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</si>
  <si>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</si>
  <si>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</si>
  <si>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</si>
  <si>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</si>
  <si>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</si>
  <si>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</si>
  <si>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H1Z2Z2-K 6mm2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</si>
  <si>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</si>
  <si>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</si>
  <si>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</si>
  <si>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</si>
  <si>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</si>
  <si>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</si>
  <si>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</si>
  <si>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</si>
  <si>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</si>
  <si>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</si>
  <si>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</si>
  <si>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</si>
  <si>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</si>
  <si>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</si>
  <si>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Instalace FVE na střechu Mateřské školy Sedmikrásky - Olomoucká 103</t>
  </si>
  <si>
    <t>Olomoucká 103, 746 01 Opava</t>
  </si>
  <si>
    <t>Statutární město Opava, Horní náměstí 69, 746 01 Opava</t>
  </si>
  <si>
    <t>Kabel CYKY-J 5x35</t>
  </si>
  <si>
    <t>Lisovací oko 35x12</t>
  </si>
  <si>
    <t>Lisovací oko 35x10</t>
  </si>
  <si>
    <t>Pojistkový trojfázový odpojovač 200A pro pojistky NH1</t>
  </si>
  <si>
    <t>Pojistka NH1 200A gG</t>
  </si>
  <si>
    <t>Montáž kabel Cu plný kulatý žíla 5x35 mm2 pokládka v kaelovém kanále</t>
  </si>
  <si>
    <t>Ukončení kabelu CYKY-J 5x35, zapojení</t>
  </si>
  <si>
    <t>Smršťovací fólie s lepidlem pro vodič CY 35</t>
  </si>
  <si>
    <t>Instalace pojistkového odpojovače, prodrátování</t>
  </si>
  <si>
    <t>Průchodka M40 včetně matice</t>
  </si>
  <si>
    <t>Instalace průchodky do stávajícího rozvaděče</t>
  </si>
  <si>
    <t>Konektor MC4 pro instalaci na desku</t>
  </si>
  <si>
    <t>Pojistka 10x38  20A gPV</t>
  </si>
  <si>
    <t>Jistič B80/3</t>
  </si>
  <si>
    <t xml:space="preserve">Napěťová spoušt hlavního jističe 230V </t>
  </si>
  <si>
    <t>Pomocné kontakty hlavního jističe 1xNO, 1xNC</t>
  </si>
  <si>
    <t>Proudový chránič s jističem B16/2/30mA typ A</t>
  </si>
  <si>
    <t>Proudový chránič s jističem B10/2/30mA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</si>
  <si>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</si>
  <si>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</si>
  <si>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</si>
  <si>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</si>
  <si>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Jistič B32/4</t>
  </si>
  <si>
    <t>Stykač 160A, 3xNO, + pomocné kontakty 1xNO, 1xNC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</si>
  <si>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</si>
  <si>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</si>
  <si>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</si>
  <si>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</si>
  <si>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</si>
  <si>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</si>
  <si>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</si>
  <si>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</si>
  <si>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</si>
  <si>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</si>
  <si>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</si>
  <si>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</si>
  <si>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</si>
  <si>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Střídač hybridní trojfázový 12kW</t>
  </si>
  <si>
    <t>Baterie 5kWh, instalace do Racku</t>
  </si>
  <si>
    <r>
      <t>Konstrukce pod panel východ/ západ 10</t>
    </r>
    <r>
      <rPr>
        <sz val="9"/>
        <color rgb="FF000000"/>
        <rFont val="Calibri"/>
        <family val="2"/>
        <charset val="238"/>
      </rPr>
      <t>°</t>
    </r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</si>
  <si>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</si>
  <si>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</si>
  <si>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</si>
  <si>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</si>
  <si>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</si>
  <si>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CY 95</t>
  </si>
  <si>
    <t>ŽZ Víko kabelového žlabu 200</t>
  </si>
  <si>
    <t>ŽZ Spojka žlabu (spoj. mat. "G5")</t>
  </si>
  <si>
    <t xml:space="preserve">ŽZ Spojka víka </t>
  </si>
  <si>
    <t>ŽZ Nosník žlabu 200</t>
  </si>
  <si>
    <t>Podpěra žlabu naplochou střechu</t>
  </si>
  <si>
    <t>Podružný materiál pro kabelový žlab</t>
  </si>
  <si>
    <t>Nátěr žlabu umístěného na fasádě do barvy fasády</t>
  </si>
  <si>
    <t>ŽZ Kabelový žlab plný neperforovaný 200/50</t>
  </si>
  <si>
    <t>Rozvaděč R-FVE-DC 1-3</t>
  </si>
  <si>
    <t>Rozvaděč R-FVE-DC 1.1-3.1</t>
  </si>
  <si>
    <t>Získání stanoviska TIČR + adminitrace s tím spojená</t>
  </si>
  <si>
    <t>Ochranné pouzdro MC4 konektorů s keramickým složením a nerezovým obalem</t>
  </si>
  <si>
    <t xml:space="preserve">Stavba a konstrukce </t>
  </si>
  <si>
    <t>Prorážení otvorů</t>
  </si>
  <si>
    <t>Výroba a montáž kov. atypických konstr. nad 500 kg</t>
  </si>
  <si>
    <t>Přesun hmot pro zámečnické konstr., výšky do 6 m</t>
  </si>
  <si>
    <t>Trubka bezešvá hladká 11 353.0, rozměr 152,0 x 10,0 mm</t>
  </si>
  <si>
    <t>Tyč ocelová kruhová S235JR, průměr 100 mm</t>
  </si>
  <si>
    <t>Tyč ocelová HEA 140, S235JR</t>
  </si>
  <si>
    <t>Tyč ocelová HEA 120, S235JR</t>
  </si>
  <si>
    <t>Tyč ocelová I 100, S235JR</t>
  </si>
  <si>
    <t>Dveře protipožární jednokřídlové 80 x 197 cm, EI 30</t>
  </si>
  <si>
    <t>kg</t>
  </si>
  <si>
    <t>kus</t>
  </si>
  <si>
    <t>Kontejner, přistavení na 24 h, odvoz a likvidace, suť bez příměsí, kapacita 3 t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</si>
  <si>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</si>
  <si>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</si>
  <si>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</si>
  <si>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</si>
  <si>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</si>
  <si>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</si>
  <si>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</si>
  <si>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</si>
  <si>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</si>
  <si>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</si>
  <si>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</si>
  <si>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>Příslušenství pro připojení baterií (kabely silové, komunikační kabely, spojky, šrouby, atp.)</t>
  </si>
  <si>
    <t>Smartmeter pro přímé měření, výstup RS485</t>
  </si>
  <si>
    <t xml:space="preserve">Rack pro 12 baterií kompletní </t>
  </si>
  <si>
    <t>Stavba a konstrukce, střechy</t>
  </si>
  <si>
    <t>Penetrace asfaltovou emulzí</t>
  </si>
  <si>
    <t>Nový  SBS pás s vrchním hrubozrnným břidličným posypem 5,2mm - klasifikace Broof (t3)</t>
  </si>
  <si>
    <t xml:space="preserve">Opravy střechy - zpracováno na základě dodaných podkladových materiálů, zpracovaných investorem </t>
  </si>
  <si>
    <t>FV panel 480Wp, Voc=40,76V, Isc= 11,48A, účinnost 22,24%, 1903x1134mm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</si>
</sst>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05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horizontal="center" vertical="center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19" fillId="0" borderId="13" xfId="2" applyFont="1" applyFill="1" applyBorder="1" applyAlignment="1">
      <alignment horizontal="center" vertical="center"/>
    </xf>
    <xf numFmtId="0" fontId="20" fillId="0" borderId="13" xfId="2" applyFont="1" applyFill="1" applyBorder="1"/>
    <xf numFmtId="0" fontId="20" fillId="0" borderId="13" xfId="2" applyFont="1" applyFill="1" applyBorder="1" applyAlignment="1">
      <alignment horizontal="center" vertical="center"/>
    </xf>
    <xf numFmtId="165" fontId="20" fillId="0" borderId="13" xfId="2" applyNumberFormat="1" applyFont="1" applyFill="1" applyBorder="1" applyAlignment="1">
      <alignment horizontal="center" vertical="center"/>
    </xf>
    <xf numFmtId="44" fontId="20" fillId="0" borderId="13" xfId="1" applyFont="1" applyFill="1" applyBorder="1" applyAlignment="1" applyProtection="1">
      <alignment horizontal="center" vertical="center"/>
      <protection locked="0"/>
    </xf>
    <xf numFmtId="164" fontId="19" fillId="0" borderId="13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32DE3635-48DE-4803-9FE7-72385D25AD29}"/>
    <cellStyle name="Normální" xfId="0" builtinId="0"/>
    <cellStyle name="Normální 10" xfId="13" xr:uid="{00D99077-8B4F-4FA3-9CF7-7A320859B4CD}"/>
    <cellStyle name="normální 2" xfId="4" xr:uid="{4F303DFA-9A9D-455B-81B6-D41C5A70AD5B}"/>
    <cellStyle name="Normální 3" xfId="3" xr:uid="{5D4985FF-B645-427F-B6E1-2306EC2A710E}"/>
    <cellStyle name="normální 4" xfId="6" xr:uid="{ACBCE718-E965-4C9F-A1D0-29579B378F76}"/>
    <cellStyle name="Normální 5" xfId="8" xr:uid="{0DF16C29-DF93-4AB4-9D75-1FBC2317965B}"/>
    <cellStyle name="Normální 6" xfId="9" xr:uid="{A8813E4F-2D0F-446F-9246-E25A95E43D57}"/>
    <cellStyle name="Normální 7" xfId="10" xr:uid="{02221273-CFBC-4645-BDFB-FE0CBAE8615B}"/>
    <cellStyle name="Normální 8" xfId="11" xr:uid="{080DAA23-FE5C-4F5F-B50A-039EF9EC7D3E}"/>
    <cellStyle name="Normální 9" xfId="12" xr:uid="{9A8E69AE-0321-4AA9-AAC2-4D66B5998B0D}"/>
    <cellStyle name="Styl 1" xfId="5" xr:uid="{D95FE964-B807-4D23-A93A-B1A8C3BDEAB8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086-6915-4FA8-A150-F4CE05899FAD}">
  <dimension ref="A1:G21"/>
  <sheetViews>
    <sheetView tabSelected="1" view="pageBreakPreview" zoomScaleNormal="100" zoomScaleSheetLayoutView="100" workbookViewId="0">
      <selection activeCell="E22" sqref="E22"/>
    </sheetView>
  </sheetViews>
  <sheetFormatPr defaultColWidth="8.7265625" defaultRowHeight="14.5"/>
  <cols>
    <col min="1" max="1" width="11.81640625" customWidth="1"/>
    <col min="2" max="2" width="46.7265625" bestFit="1" customWidth="1"/>
    <col min="3" max="3" width="15.453125" bestFit="1" customWidth="1"/>
    <col min="4" max="4" width="13.90625" bestFit="1" customWidth="1"/>
    <col min="5" max="5" width="18.54296875" bestFit="1" customWidth="1"/>
    <col min="6" max="6" width="15.54296875" customWidth="1"/>
  </cols>
  <sheetData>
    <row r="1" spans="1:7" ht="18">
      <c r="A1" s="87" t="s">
        <v>53</v>
      </c>
      <c r="B1" s="1"/>
      <c r="C1" s="1"/>
      <c r="D1" s="1"/>
      <c r="E1" s="1"/>
      <c r="F1" s="73"/>
      <c r="G1" s="1"/>
    </row>
    <row r="2" spans="1:7">
      <c r="A2" s="1"/>
      <c r="B2" s="1"/>
      <c r="C2" s="1"/>
      <c r="D2" s="1"/>
      <c r="E2" s="1"/>
      <c r="F2" s="73"/>
      <c r="G2" s="1"/>
    </row>
    <row r="3" spans="1:7">
      <c r="A3" s="88" t="s">
        <v>54</v>
      </c>
      <c r="B3" s="1" t="s">
        <v>128</v>
      </c>
      <c r="D3" s="1"/>
      <c r="E3" s="1"/>
      <c r="F3" s="73"/>
      <c r="G3" s="1"/>
    </row>
    <row r="4" spans="1:7">
      <c r="A4" s="1"/>
      <c r="B4" s="1"/>
      <c r="D4" s="1"/>
      <c r="E4" s="1"/>
      <c r="F4" s="73"/>
      <c r="G4" s="1"/>
    </row>
    <row r="5" spans="1:7">
      <c r="A5" s="88" t="s">
        <v>55</v>
      </c>
      <c r="B5" s="89" t="s">
        <v>129</v>
      </c>
      <c r="D5" s="1"/>
      <c r="E5" s="90" t="s">
        <v>56</v>
      </c>
      <c r="F5" s="91">
        <v>45323</v>
      </c>
      <c r="G5" s="1"/>
    </row>
    <row r="6" spans="1:7">
      <c r="A6" s="88" t="s">
        <v>57</v>
      </c>
      <c r="B6" s="89" t="s">
        <v>130</v>
      </c>
      <c r="D6" s="1"/>
      <c r="E6" s="90" t="s">
        <v>58</v>
      </c>
      <c r="F6" s="92" t="s">
        <v>59</v>
      </c>
      <c r="G6" s="1"/>
    </row>
    <row r="7" spans="1:7">
      <c r="A7" s="88"/>
      <c r="B7" s="203"/>
      <c r="C7" s="203"/>
      <c r="D7" s="203"/>
      <c r="E7" s="90" t="s">
        <v>60</v>
      </c>
      <c r="F7" s="92" t="s">
        <v>59</v>
      </c>
      <c r="G7" s="1"/>
    </row>
    <row r="8" spans="1:7">
      <c r="A8" s="88" t="s">
        <v>122</v>
      </c>
      <c r="B8" s="140"/>
      <c r="C8" s="140"/>
      <c r="D8" s="140"/>
      <c r="E8" s="90"/>
      <c r="F8" s="92"/>
      <c r="G8" s="1"/>
    </row>
    <row r="9" spans="1:7">
      <c r="A9" s="88" t="s">
        <v>123</v>
      </c>
      <c r="B9" s="140"/>
      <c r="C9" s="140"/>
      <c r="D9" s="140"/>
      <c r="E9" s="90"/>
      <c r="F9" s="92"/>
      <c r="G9" s="1"/>
    </row>
    <row r="10" spans="1:7">
      <c r="A10" s="88" t="s">
        <v>124</v>
      </c>
      <c r="B10" s="140"/>
      <c r="C10" s="140"/>
      <c r="D10" s="140"/>
      <c r="E10" s="90"/>
      <c r="F10" s="92"/>
      <c r="G10" s="1"/>
    </row>
    <row r="11" spans="1:7" ht="25.5" thickBot="1">
      <c r="A11" s="196" t="s">
        <v>125</v>
      </c>
      <c r="B11" s="140"/>
      <c r="C11" s="140"/>
      <c r="D11" s="140"/>
      <c r="E11" s="90"/>
      <c r="F11" s="92"/>
      <c r="G11" s="1"/>
    </row>
    <row r="12" spans="1:7" ht="15" thickBot="1">
      <c r="A12" s="1"/>
      <c r="B12" s="193" t="s">
        <v>10</v>
      </c>
      <c r="C12" s="194" t="s">
        <v>61</v>
      </c>
      <c r="D12" s="194" t="s">
        <v>62</v>
      </c>
      <c r="E12" s="195" t="s">
        <v>63</v>
      </c>
      <c r="F12" s="73"/>
      <c r="G12" s="1"/>
    </row>
    <row r="13" spans="1:7">
      <c r="B13" s="93" t="s">
        <v>64</v>
      </c>
      <c r="C13" s="94">
        <f>Přívod!F4</f>
        <v>0</v>
      </c>
      <c r="D13" s="94">
        <f>Přívod!F15</f>
        <v>0</v>
      </c>
      <c r="E13" s="95">
        <f>Přívod!F2</f>
        <v>0</v>
      </c>
    </row>
    <row r="14" spans="1:7">
      <c r="B14" s="96" t="s">
        <v>185</v>
      </c>
      <c r="C14" s="97">
        <f>SUM('Rozvaděč RDC 1-3'!G5:G20)</f>
        <v>0</v>
      </c>
      <c r="D14" s="97">
        <f>SUM('Rozvaděč RDC 1-3'!H5:H20)+'Rozvaděč RDC 1-3'!I21+'Rozvaděč RDC 1-3'!I22+'Rozvaděč RDC 1-3'!I23</f>
        <v>0</v>
      </c>
      <c r="E14" s="95">
        <f t="shared" ref="E14:E18" si="0">D14+C14</f>
        <v>0</v>
      </c>
    </row>
    <row r="15" spans="1:7">
      <c r="B15" s="96" t="s">
        <v>186</v>
      </c>
      <c r="C15" s="97">
        <f>SUM('Rozvaděč RDC 1.1 - 3.1'!G5:G20)</f>
        <v>0</v>
      </c>
      <c r="D15" s="97">
        <f>SUM('Rozvaděč RDC 1.1 - 3.1'!H5:H20)+'Rozvaděč RDC 1.1 - 3.1'!I21+'Rozvaděč RDC 1.1 - 3.1'!I22+'Rozvaděč RDC 1.1 - 3.1'!I23</f>
        <v>0</v>
      </c>
      <c r="E15" s="95">
        <f t="shared" ref="E15" si="1">D15+C15</f>
        <v>0</v>
      </c>
    </row>
    <row r="16" spans="1:7">
      <c r="B16" s="96" t="s">
        <v>106</v>
      </c>
      <c r="C16" s="97">
        <f>SUM('Rozvaděč R-FVE-AC'!G5:G40)</f>
        <v>0</v>
      </c>
      <c r="D16" s="97">
        <f>SUM('Rozvaděč R-FVE-AC'!H5:H38)+'Rozvaděč R-FVE-AC'!I39+'Rozvaděč R-FVE-AC'!I40+'Rozvaděč R-FVE-AC'!I41+'Rozvaděč R-FVE-AC'!I42</f>
        <v>0</v>
      </c>
      <c r="E16" s="95">
        <f>D16+C16</f>
        <v>0</v>
      </c>
    </row>
    <row r="17" spans="2:5">
      <c r="B17" s="96" t="s">
        <v>94</v>
      </c>
      <c r="C17" s="97">
        <f>SUM('Trasy vedení'!G5:G13)</f>
        <v>0</v>
      </c>
      <c r="D17" s="97">
        <f>SUM('Trasy vedení'!H5:H17)</f>
        <v>0</v>
      </c>
      <c r="E17" s="95">
        <f t="shared" si="0"/>
        <v>0</v>
      </c>
    </row>
    <row r="18" spans="2:5">
      <c r="B18" s="187" t="s">
        <v>118</v>
      </c>
      <c r="C18" s="97">
        <f>SUM('FVE Položky'!G6:G32)</f>
        <v>0</v>
      </c>
      <c r="D18" s="97">
        <f>SUM('FVE Položky'!H6:H37)</f>
        <v>0</v>
      </c>
      <c r="E18" s="95">
        <f t="shared" si="0"/>
        <v>0</v>
      </c>
    </row>
    <row r="19" spans="2:5">
      <c r="B19" s="187" t="s">
        <v>216</v>
      </c>
      <c r="C19" s="97"/>
      <c r="D19" s="97"/>
      <c r="E19" s="95">
        <f>'Stavba a konstrukce'!E2</f>
        <v>0</v>
      </c>
    </row>
    <row r="20" spans="2:5">
      <c r="B20" s="96" t="s">
        <v>65</v>
      </c>
      <c r="C20" s="97"/>
      <c r="D20" s="97"/>
      <c r="E20" s="98">
        <f>'Ostatní položky'!F2</f>
        <v>0</v>
      </c>
    </row>
    <row r="21" spans="2:5" ht="16" thickBot="1">
      <c r="B21" s="99" t="s">
        <v>15</v>
      </c>
      <c r="C21" s="100"/>
      <c r="D21" s="100"/>
      <c r="E21" s="101">
        <f>SUM(E13:E20)</f>
        <v>0</v>
      </c>
    </row>
  </sheetData>
  <mergeCells count="1">
    <mergeCell ref="B7:D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A9F-CB22-47A6-B088-7C3C754CA47A}">
  <dimension ref="A1:AMJ22"/>
  <sheetViews>
    <sheetView view="pageBreakPreview" zoomScale="115" zoomScaleNormal="100" zoomScaleSheetLayoutView="115" workbookViewId="0">
      <selection activeCell="E18" sqref="E18"/>
    </sheetView>
  </sheetViews>
  <sheetFormatPr defaultRowHeight="14.5"/>
  <cols>
    <col min="1" max="1" width="8.6328125" style="5" customWidth="1"/>
    <col min="2" max="2" width="31.54296875" style="156" customWidth="1"/>
    <col min="3" max="3" width="8.6328125" style="5" customWidth="1"/>
    <col min="4" max="4" width="10.7265625" style="5" customWidth="1"/>
    <col min="5" max="5" width="13.26953125" style="40" customWidth="1"/>
    <col min="6" max="6" width="15.81640625" style="5" bestFit="1" customWidth="1"/>
    <col min="7" max="8" width="8.6328125" style="5" customWidth="1"/>
    <col min="9" max="9" width="10.26953125" style="5" customWidth="1"/>
    <col min="10" max="1024" width="8.6328125" style="5" customWidth="1"/>
  </cols>
  <sheetData>
    <row r="1" spans="1:9" ht="23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4"/>
      <c r="I1" s="204"/>
    </row>
    <row r="2" spans="1:9" ht="15.5">
      <c r="A2" s="6" t="s">
        <v>15</v>
      </c>
      <c r="B2" s="152"/>
      <c r="C2" s="7"/>
      <c r="D2" s="7"/>
      <c r="E2" s="8"/>
      <c r="F2" s="9">
        <f>F4+F15</f>
        <v>0</v>
      </c>
      <c r="H2" s="10"/>
      <c r="I2" s="11"/>
    </row>
    <row r="3" spans="1:9">
      <c r="A3" s="12"/>
      <c r="B3" s="153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4" t="s">
        <v>18</v>
      </c>
      <c r="C4" s="17"/>
      <c r="D4" s="17"/>
      <c r="E4" s="18"/>
      <c r="F4" s="19">
        <f>SUM(F5:F13)</f>
        <v>0</v>
      </c>
      <c r="H4" s="10"/>
      <c r="I4" s="10"/>
    </row>
    <row r="5" spans="1:9">
      <c r="A5" s="20" t="s">
        <v>17</v>
      </c>
      <c r="B5" s="41" t="s">
        <v>131</v>
      </c>
      <c r="C5" s="20" t="s">
        <v>19</v>
      </c>
      <c r="D5" s="21">
        <v>30</v>
      </c>
      <c r="E5" s="22"/>
      <c r="F5" s="23">
        <f t="shared" ref="F5:F11" si="0">E5*D5</f>
        <v>0</v>
      </c>
      <c r="H5" s="10"/>
      <c r="I5" s="10"/>
    </row>
    <row r="6" spans="1:9">
      <c r="A6" s="20" t="s">
        <v>17</v>
      </c>
      <c r="B6" s="41" t="s">
        <v>132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133</v>
      </c>
      <c r="C7" s="20" t="s">
        <v>20</v>
      </c>
      <c r="D7" s="21">
        <v>1</v>
      </c>
      <c r="E7" s="22"/>
      <c r="F7" s="23">
        <f t="shared" si="0"/>
        <v>0</v>
      </c>
      <c r="H7" s="10"/>
      <c r="I7" s="10"/>
    </row>
    <row r="8" spans="1:9" ht="24">
      <c r="A8" s="20" t="s">
        <v>17</v>
      </c>
      <c r="B8" s="41" t="s">
        <v>138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">
      <c r="A9" s="20" t="s">
        <v>17</v>
      </c>
      <c r="B9" s="41" t="s">
        <v>134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135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41" t="s">
        <v>140</v>
      </c>
      <c r="C11" s="20" t="s">
        <v>20</v>
      </c>
      <c r="D11" s="21">
        <v>1</v>
      </c>
      <c r="E11" s="22"/>
      <c r="F11" s="23">
        <f t="shared" si="0"/>
        <v>0</v>
      </c>
      <c r="H11" s="10"/>
      <c r="I11" s="10"/>
    </row>
    <row r="12" spans="1:9">
      <c r="A12" s="20" t="s">
        <v>17</v>
      </c>
      <c r="B12" s="24" t="s">
        <v>21</v>
      </c>
      <c r="C12" s="25"/>
      <c r="D12" s="27">
        <v>0.1</v>
      </c>
      <c r="E12" s="22">
        <f>SUM(F5:F8)</f>
        <v>0</v>
      </c>
      <c r="F12" s="23">
        <f>E12*0.1</f>
        <v>0</v>
      </c>
      <c r="H12" s="10"/>
      <c r="I12" s="10"/>
    </row>
    <row r="13" spans="1:9">
      <c r="A13" s="20" t="s">
        <v>17</v>
      </c>
      <c r="B13" s="24" t="s">
        <v>22</v>
      </c>
      <c r="C13" s="25"/>
      <c r="D13" s="27">
        <v>0.03</v>
      </c>
      <c r="E13" s="22">
        <f>SUM(F5:F10)</f>
        <v>0</v>
      </c>
      <c r="F13" s="23">
        <f>E13*D13</f>
        <v>0</v>
      </c>
      <c r="H13" s="10"/>
      <c r="I13" s="10"/>
    </row>
    <row r="14" spans="1:9">
      <c r="A14" s="20"/>
      <c r="B14" s="24"/>
      <c r="C14" s="25"/>
      <c r="D14" s="26"/>
      <c r="E14" s="28"/>
      <c r="F14" s="29"/>
      <c r="H14" s="10"/>
      <c r="I14" s="10"/>
    </row>
    <row r="15" spans="1:9">
      <c r="A15" s="30" t="s">
        <v>23</v>
      </c>
      <c r="B15" s="31" t="s">
        <v>24</v>
      </c>
      <c r="C15" s="32"/>
      <c r="D15" s="33"/>
      <c r="E15" s="34"/>
      <c r="F15" s="35">
        <f>SUM(F16:F19)+F21+F22+F20</f>
        <v>0</v>
      </c>
      <c r="H15" s="10"/>
      <c r="I15" s="10"/>
    </row>
    <row r="16" spans="1:9" ht="24">
      <c r="A16" s="20" t="s">
        <v>25</v>
      </c>
      <c r="B16" s="155" t="s">
        <v>136</v>
      </c>
      <c r="C16" s="25" t="s">
        <v>19</v>
      </c>
      <c r="D16" s="26">
        <v>30</v>
      </c>
      <c r="E16" s="28"/>
      <c r="F16" s="29">
        <f t="shared" ref="F16:F22" si="1">E16*D16</f>
        <v>0</v>
      </c>
      <c r="H16" s="10"/>
      <c r="I16" s="10"/>
    </row>
    <row r="17" spans="1:9">
      <c r="A17" s="20" t="s">
        <v>25</v>
      </c>
      <c r="B17" s="155" t="s">
        <v>137</v>
      </c>
      <c r="C17" s="25" t="s">
        <v>38</v>
      </c>
      <c r="D17" s="26">
        <v>1</v>
      </c>
      <c r="E17" s="28"/>
      <c r="F17" s="29">
        <f t="shared" si="1"/>
        <v>0</v>
      </c>
      <c r="H17" s="10"/>
      <c r="I17" s="10"/>
    </row>
    <row r="18" spans="1:9" ht="24">
      <c r="A18" s="20" t="s">
        <v>25</v>
      </c>
      <c r="B18" s="155" t="s">
        <v>139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 ht="24">
      <c r="A19" s="20" t="s">
        <v>25</v>
      </c>
      <c r="B19" s="155" t="s">
        <v>141</v>
      </c>
      <c r="C19" s="25" t="s">
        <v>26</v>
      </c>
      <c r="D19" s="26">
        <v>1</v>
      </c>
      <c r="E19" s="28"/>
      <c r="F19" s="29">
        <f t="shared" si="1"/>
        <v>0</v>
      </c>
      <c r="H19" s="10"/>
      <c r="I19" s="10"/>
    </row>
    <row r="20" spans="1:9">
      <c r="A20" s="20" t="s">
        <v>25</v>
      </c>
      <c r="B20" s="155" t="s">
        <v>27</v>
      </c>
      <c r="C20" s="36"/>
      <c r="D20" s="37">
        <v>0.03</v>
      </c>
      <c r="E20" s="38">
        <f>SUM(F16:F19)</f>
        <v>0</v>
      </c>
      <c r="F20" s="39">
        <f t="shared" si="1"/>
        <v>0</v>
      </c>
      <c r="H20" s="10"/>
      <c r="I20" s="10"/>
    </row>
    <row r="21" spans="1:9">
      <c r="A21" s="20" t="s">
        <v>25</v>
      </c>
      <c r="B21" s="41" t="s">
        <v>29</v>
      </c>
      <c r="C21" s="20"/>
      <c r="D21" s="27">
        <v>4.4999999999999998E-2</v>
      </c>
      <c r="E21" s="42">
        <f>SUM(F5:F10)</f>
        <v>0</v>
      </c>
      <c r="F21" s="29">
        <f t="shared" si="1"/>
        <v>0</v>
      </c>
    </row>
    <row r="22" spans="1:9">
      <c r="A22" s="20" t="s">
        <v>25</v>
      </c>
      <c r="B22" s="41" t="s">
        <v>30</v>
      </c>
      <c r="C22" s="20"/>
      <c r="D22" s="27">
        <v>0.03</v>
      </c>
      <c r="E22" s="42">
        <f>SUM(F5:F10)</f>
        <v>0</v>
      </c>
      <c r="F22" s="29">
        <f t="shared" si="1"/>
        <v>0</v>
      </c>
    </row>
  </sheetData>
  <mergeCells count="1"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150B-0C18-4FA8-969C-85474C9C0C2F}">
  <dimension ref="A1:I23"/>
  <sheetViews>
    <sheetView view="pageBreakPreview" zoomScale="115" zoomScaleNormal="100" zoomScaleSheetLayoutView="115" workbookViewId="0">
      <selection activeCell="F32" sqref="F31:F32"/>
    </sheetView>
  </sheetViews>
  <sheetFormatPr defaultRowHeight="14.5"/>
  <cols>
    <col min="1" max="1" width="5" customWidth="1"/>
    <col min="2" max="2" width="28.7265625" bestFit="1" customWidth="1"/>
    <col min="3" max="3" width="3.08984375" bestFit="1" customWidth="1"/>
    <col min="4" max="4" width="9.089843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1" t="s">
        <v>9</v>
      </c>
      <c r="B1" s="137" t="s">
        <v>10</v>
      </c>
      <c r="C1" s="71" t="s">
        <v>11</v>
      </c>
      <c r="D1" s="71" t="s">
        <v>12</v>
      </c>
      <c r="E1" s="71" t="s">
        <v>46</v>
      </c>
      <c r="F1" s="72" t="s">
        <v>47</v>
      </c>
      <c r="G1" s="72" t="s">
        <v>48</v>
      </c>
      <c r="H1" s="72" t="s">
        <v>49</v>
      </c>
      <c r="I1" s="138" t="s">
        <v>14</v>
      </c>
    </row>
    <row r="2" spans="1:9" ht="15.5">
      <c r="A2" s="139" t="s">
        <v>15</v>
      </c>
      <c r="B2" s="1"/>
      <c r="C2" s="140"/>
      <c r="D2" s="140"/>
      <c r="E2" s="140"/>
      <c r="F2" s="141"/>
      <c r="G2" s="141"/>
      <c r="H2" s="141"/>
      <c r="I2" s="74">
        <f>I4+I20+I21+I22+I23</f>
        <v>0</v>
      </c>
    </row>
    <row r="3" spans="1:9">
      <c r="A3" s="77"/>
      <c r="B3" s="75" t="s">
        <v>16</v>
      </c>
      <c r="C3" s="142"/>
      <c r="D3" s="142"/>
      <c r="E3" s="142"/>
      <c r="F3" s="143"/>
      <c r="G3" s="143"/>
      <c r="H3" s="143"/>
      <c r="I3" s="76"/>
    </row>
    <row r="4" spans="1:9">
      <c r="A4" s="144" t="s">
        <v>50</v>
      </c>
      <c r="B4" s="145" t="s">
        <v>69</v>
      </c>
      <c r="C4" s="146"/>
      <c r="D4" s="147"/>
      <c r="E4" s="147"/>
      <c r="F4" s="148"/>
      <c r="G4" s="148"/>
      <c r="H4" s="148"/>
      <c r="I4" s="149">
        <f>SUM(I5:I19)</f>
        <v>0</v>
      </c>
    </row>
    <row r="5" spans="1:9" ht="23">
      <c r="A5" s="78" t="s">
        <v>50</v>
      </c>
      <c r="B5" s="127" t="s">
        <v>80</v>
      </c>
      <c r="C5" s="81" t="s">
        <v>26</v>
      </c>
      <c r="D5" s="150">
        <v>3</v>
      </c>
      <c r="E5" s="83"/>
      <c r="F5" s="83"/>
      <c r="G5" s="83">
        <f>E5*D5</f>
        <v>0</v>
      </c>
      <c r="H5" s="83">
        <f>F5*D5</f>
        <v>0</v>
      </c>
      <c r="I5" s="151">
        <f>H5+G5</f>
        <v>0</v>
      </c>
    </row>
    <row r="6" spans="1:9">
      <c r="A6" s="78" t="s">
        <v>50</v>
      </c>
      <c r="B6" s="127" t="s">
        <v>81</v>
      </c>
      <c r="C6" s="81" t="s">
        <v>26</v>
      </c>
      <c r="D6" s="150">
        <v>6</v>
      </c>
      <c r="E6" s="83"/>
      <c r="F6" s="83"/>
      <c r="G6" s="83">
        <f t="shared" ref="G6:G18" si="0">E6*D6</f>
        <v>0</v>
      </c>
      <c r="H6" s="83">
        <f t="shared" ref="H6:H18" si="1">F6*D6</f>
        <v>0</v>
      </c>
      <c r="I6" s="151">
        <f t="shared" ref="I6:I18" si="2">H6+G6</f>
        <v>0</v>
      </c>
    </row>
    <row r="7" spans="1:9">
      <c r="A7" s="78" t="s">
        <v>50</v>
      </c>
      <c r="B7" s="127" t="s">
        <v>82</v>
      </c>
      <c r="C7" s="81" t="s">
        <v>26</v>
      </c>
      <c r="D7" s="150">
        <v>6</v>
      </c>
      <c r="E7" s="83"/>
      <c r="F7" s="83"/>
      <c r="G7" s="83">
        <f t="shared" si="0"/>
        <v>0</v>
      </c>
      <c r="H7" s="83">
        <f t="shared" si="1"/>
        <v>0</v>
      </c>
      <c r="I7" s="151">
        <f t="shared" si="2"/>
        <v>0</v>
      </c>
    </row>
    <row r="8" spans="1:9">
      <c r="A8" s="176" t="s">
        <v>50</v>
      </c>
      <c r="B8" s="177" t="s">
        <v>83</v>
      </c>
      <c r="C8" s="178" t="s">
        <v>26</v>
      </c>
      <c r="D8" s="179">
        <v>12</v>
      </c>
      <c r="E8" s="180"/>
      <c r="F8" s="180"/>
      <c r="G8" s="83">
        <f t="shared" ref="G8" si="3">E8*D8</f>
        <v>0</v>
      </c>
      <c r="H8" s="83">
        <f t="shared" ref="H8" si="4">F8*D8</f>
        <v>0</v>
      </c>
      <c r="I8" s="151">
        <f t="shared" ref="I8" si="5">H8+G8</f>
        <v>0</v>
      </c>
    </row>
    <row r="9" spans="1:9">
      <c r="A9" s="78" t="s">
        <v>50</v>
      </c>
      <c r="B9" s="127" t="s">
        <v>84</v>
      </c>
      <c r="C9" s="81" t="s">
        <v>26</v>
      </c>
      <c r="D9" s="150">
        <v>6</v>
      </c>
      <c r="E9" s="83"/>
      <c r="F9" s="83"/>
      <c r="G9" s="83">
        <f t="shared" si="0"/>
        <v>0</v>
      </c>
      <c r="H9" s="83">
        <f t="shared" si="1"/>
        <v>0</v>
      </c>
      <c r="I9" s="151">
        <f t="shared" si="2"/>
        <v>0</v>
      </c>
    </row>
    <row r="10" spans="1:9">
      <c r="A10" s="78" t="s">
        <v>50</v>
      </c>
      <c r="B10" s="85" t="s">
        <v>85</v>
      </c>
      <c r="C10" s="81" t="s">
        <v>26</v>
      </c>
      <c r="D10" s="150">
        <v>6</v>
      </c>
      <c r="E10" s="83"/>
      <c r="F10" s="83"/>
      <c r="G10" s="83">
        <f t="shared" si="0"/>
        <v>0</v>
      </c>
      <c r="H10" s="83">
        <f t="shared" si="1"/>
        <v>0</v>
      </c>
      <c r="I10" s="151">
        <f t="shared" si="2"/>
        <v>0</v>
      </c>
    </row>
    <row r="11" spans="1:9">
      <c r="A11" s="78" t="s">
        <v>50</v>
      </c>
      <c r="B11" s="127" t="s">
        <v>86</v>
      </c>
      <c r="C11" s="81" t="s">
        <v>26</v>
      </c>
      <c r="D11" s="150">
        <v>3</v>
      </c>
      <c r="E11" s="83"/>
      <c r="F11" s="83"/>
      <c r="G11" s="83">
        <f t="shared" si="0"/>
        <v>0</v>
      </c>
      <c r="H11" s="83">
        <f t="shared" si="1"/>
        <v>0</v>
      </c>
      <c r="I11" s="151">
        <f t="shared" si="2"/>
        <v>0</v>
      </c>
    </row>
    <row r="12" spans="1:9">
      <c r="A12" s="78" t="s">
        <v>50</v>
      </c>
      <c r="B12" s="127" t="s">
        <v>87</v>
      </c>
      <c r="C12" s="81" t="s">
        <v>26</v>
      </c>
      <c r="D12" s="150">
        <v>6</v>
      </c>
      <c r="E12" s="83"/>
      <c r="F12" s="83"/>
      <c r="G12" s="83">
        <f t="shared" si="0"/>
        <v>0</v>
      </c>
      <c r="H12" s="83">
        <f t="shared" si="1"/>
        <v>0</v>
      </c>
      <c r="I12" s="151">
        <f t="shared" si="2"/>
        <v>0</v>
      </c>
    </row>
    <row r="13" spans="1:9">
      <c r="A13" s="78" t="s">
        <v>50</v>
      </c>
      <c r="B13" s="127" t="s">
        <v>88</v>
      </c>
      <c r="C13" s="81" t="s">
        <v>26</v>
      </c>
      <c r="D13" s="150">
        <v>36</v>
      </c>
      <c r="E13" s="83"/>
      <c r="F13" s="83"/>
      <c r="G13" s="83">
        <f t="shared" si="0"/>
        <v>0</v>
      </c>
      <c r="H13" s="83">
        <f t="shared" si="1"/>
        <v>0</v>
      </c>
      <c r="I13" s="151">
        <f t="shared" si="2"/>
        <v>0</v>
      </c>
    </row>
    <row r="14" spans="1:9">
      <c r="A14" s="176" t="s">
        <v>50</v>
      </c>
      <c r="B14" s="177" t="s">
        <v>90</v>
      </c>
      <c r="C14" s="178" t="s">
        <v>26</v>
      </c>
      <c r="D14" s="179">
        <v>6</v>
      </c>
      <c r="E14" s="180"/>
      <c r="F14" s="180"/>
      <c r="G14" s="180">
        <f t="shared" si="0"/>
        <v>0</v>
      </c>
      <c r="H14" s="83">
        <f t="shared" ref="H14:H15" si="6">F14*D14</f>
        <v>0</v>
      </c>
      <c r="I14" s="151">
        <f t="shared" ref="I14:I15" si="7">H14+G14</f>
        <v>0</v>
      </c>
    </row>
    <row r="15" spans="1:9">
      <c r="A15" s="78" t="s">
        <v>50</v>
      </c>
      <c r="B15" s="127" t="s">
        <v>89</v>
      </c>
      <c r="C15" s="81" t="s">
        <v>26</v>
      </c>
      <c r="D15" s="150">
        <v>6</v>
      </c>
      <c r="E15" s="83"/>
      <c r="F15" s="83"/>
      <c r="G15" s="83">
        <f t="shared" si="0"/>
        <v>0</v>
      </c>
      <c r="H15" s="83">
        <f t="shared" si="6"/>
        <v>0</v>
      </c>
      <c r="I15" s="151">
        <f t="shared" si="7"/>
        <v>0</v>
      </c>
    </row>
    <row r="16" spans="1:9">
      <c r="A16" s="78" t="s">
        <v>50</v>
      </c>
      <c r="B16" s="127" t="s">
        <v>91</v>
      </c>
      <c r="C16" s="81" t="s">
        <v>26</v>
      </c>
      <c r="D16" s="150">
        <v>3</v>
      </c>
      <c r="E16" s="83"/>
      <c r="F16" s="83"/>
      <c r="G16" s="83">
        <f t="shared" si="0"/>
        <v>0</v>
      </c>
      <c r="H16" s="83">
        <f t="shared" si="1"/>
        <v>0</v>
      </c>
      <c r="I16" s="151">
        <f t="shared" si="2"/>
        <v>0</v>
      </c>
    </row>
    <row r="17" spans="1:9">
      <c r="A17" s="176" t="s">
        <v>50</v>
      </c>
      <c r="B17" s="177" t="s">
        <v>142</v>
      </c>
      <c r="C17" s="178" t="s">
        <v>26</v>
      </c>
      <c r="D17" s="179">
        <v>24</v>
      </c>
      <c r="E17" s="180"/>
      <c r="F17" s="180"/>
      <c r="G17" s="180">
        <f t="shared" si="0"/>
        <v>0</v>
      </c>
      <c r="H17" s="180">
        <f t="shared" si="1"/>
        <v>0</v>
      </c>
      <c r="I17" s="181">
        <f t="shared" si="2"/>
        <v>0</v>
      </c>
    </row>
    <row r="18" spans="1:9">
      <c r="A18" s="78" t="s">
        <v>50</v>
      </c>
      <c r="B18" s="85" t="s">
        <v>92</v>
      </c>
      <c r="C18" s="81" t="s">
        <v>26</v>
      </c>
      <c r="D18" s="150">
        <v>12</v>
      </c>
      <c r="E18" s="83"/>
      <c r="F18" s="83"/>
      <c r="G18" s="83">
        <f t="shared" si="0"/>
        <v>0</v>
      </c>
      <c r="H18" s="83">
        <f t="shared" si="1"/>
        <v>0</v>
      </c>
      <c r="I18" s="151">
        <f t="shared" si="2"/>
        <v>0</v>
      </c>
    </row>
    <row r="19" spans="1:9">
      <c r="A19" s="78" t="s">
        <v>50</v>
      </c>
      <c r="B19" s="85" t="s">
        <v>72</v>
      </c>
      <c r="C19" s="81" t="s">
        <v>26</v>
      </c>
      <c r="D19" s="150">
        <v>3</v>
      </c>
      <c r="E19" s="83"/>
      <c r="F19" s="83"/>
      <c r="G19" s="83">
        <f t="shared" ref="G19:G20" si="8">E19*D19</f>
        <v>0</v>
      </c>
      <c r="H19" s="83">
        <f t="shared" ref="H19:H20" si="9">F19*D19</f>
        <v>0</v>
      </c>
      <c r="I19" s="151">
        <f t="shared" ref="I19:I20" si="10">H19+G19</f>
        <v>0</v>
      </c>
    </row>
    <row r="20" spans="1:9" ht="34.5">
      <c r="A20" s="78"/>
      <c r="B20" s="85" t="s">
        <v>71</v>
      </c>
      <c r="C20" s="81" t="s">
        <v>38</v>
      </c>
      <c r="D20" s="150">
        <v>3</v>
      </c>
      <c r="E20" s="83"/>
      <c r="F20" s="83"/>
      <c r="G20" s="83">
        <f t="shared" si="8"/>
        <v>0</v>
      </c>
      <c r="H20" s="83">
        <f t="shared" si="9"/>
        <v>0</v>
      </c>
      <c r="I20" s="151">
        <f t="shared" si="10"/>
        <v>0</v>
      </c>
    </row>
    <row r="21" spans="1:9">
      <c r="A21" s="79"/>
      <c r="B21" s="85" t="s">
        <v>27</v>
      </c>
      <c r="C21" s="81"/>
      <c r="D21" s="86">
        <v>0.03</v>
      </c>
      <c r="E21" s="79"/>
      <c r="F21" s="79"/>
      <c r="G21" s="83"/>
      <c r="H21" s="83">
        <f>SUM(H5:H19)</f>
        <v>0</v>
      </c>
      <c r="I21" s="84">
        <f>0.03*H21</f>
        <v>0</v>
      </c>
    </row>
    <row r="22" spans="1:9">
      <c r="A22" s="79"/>
      <c r="B22" s="80" t="s">
        <v>51</v>
      </c>
      <c r="C22" s="81"/>
      <c r="D22" s="82">
        <v>4.4999999999999998E-2</v>
      </c>
      <c r="E22" s="79"/>
      <c r="F22" s="79"/>
      <c r="G22" s="83"/>
      <c r="H22" s="83">
        <f>SUM(H5:H19)</f>
        <v>0</v>
      </c>
      <c r="I22" s="84">
        <f>0.045*H22</f>
        <v>0</v>
      </c>
    </row>
    <row r="23" spans="1:9">
      <c r="A23" s="79"/>
      <c r="B23" s="85" t="s">
        <v>52</v>
      </c>
      <c r="C23" s="81"/>
      <c r="D23" s="86">
        <v>0.03</v>
      </c>
      <c r="E23" s="79"/>
      <c r="F23" s="79"/>
      <c r="G23" s="83"/>
      <c r="H23" s="83">
        <f>SUM(G5:G19)</f>
        <v>0</v>
      </c>
      <c r="I23" s="84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1153-98C8-4497-85E6-E979A4FEBC74}">
  <dimension ref="A1:I23"/>
  <sheetViews>
    <sheetView view="pageBreakPreview" zoomScale="115" zoomScaleNormal="100" zoomScaleSheetLayoutView="115" workbookViewId="0">
      <selection activeCell="E28" sqref="E28"/>
    </sheetView>
  </sheetViews>
  <sheetFormatPr defaultRowHeight="14.5"/>
  <cols>
    <col min="1" max="1" width="5" customWidth="1"/>
    <col min="2" max="2" width="28.7265625" bestFit="1" customWidth="1"/>
    <col min="3" max="3" width="3.08984375" bestFit="1" customWidth="1"/>
    <col min="4" max="4" width="9.089843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1" t="s">
        <v>9</v>
      </c>
      <c r="B1" s="137" t="s">
        <v>10</v>
      </c>
      <c r="C1" s="71" t="s">
        <v>11</v>
      </c>
      <c r="D1" s="71" t="s">
        <v>12</v>
      </c>
      <c r="E1" s="71" t="s">
        <v>46</v>
      </c>
      <c r="F1" s="72" t="s">
        <v>47</v>
      </c>
      <c r="G1" s="72" t="s">
        <v>48</v>
      </c>
      <c r="H1" s="72" t="s">
        <v>49</v>
      </c>
      <c r="I1" s="138" t="s">
        <v>14</v>
      </c>
    </row>
    <row r="2" spans="1:9" ht="15.5">
      <c r="A2" s="139" t="s">
        <v>15</v>
      </c>
      <c r="B2" s="1"/>
      <c r="C2" s="140"/>
      <c r="D2" s="140"/>
      <c r="E2" s="140"/>
      <c r="F2" s="141"/>
      <c r="G2" s="141"/>
      <c r="H2" s="141"/>
      <c r="I2" s="74">
        <f>I4+I20+I21+I22+I23</f>
        <v>0</v>
      </c>
    </row>
    <row r="3" spans="1:9">
      <c r="A3" s="77"/>
      <c r="B3" s="75" t="s">
        <v>16</v>
      </c>
      <c r="C3" s="142"/>
      <c r="D3" s="142"/>
      <c r="E3" s="142"/>
      <c r="F3" s="143"/>
      <c r="G3" s="143"/>
      <c r="H3" s="143"/>
      <c r="I3" s="76"/>
    </row>
    <row r="4" spans="1:9">
      <c r="A4" s="144" t="s">
        <v>50</v>
      </c>
      <c r="B4" s="145" t="s">
        <v>69</v>
      </c>
      <c r="C4" s="146"/>
      <c r="D4" s="147"/>
      <c r="E4" s="147"/>
      <c r="F4" s="148"/>
      <c r="G4" s="148"/>
      <c r="H4" s="148"/>
      <c r="I4" s="149">
        <f>SUM(I5:I19)</f>
        <v>0</v>
      </c>
    </row>
    <row r="5" spans="1:9" ht="23">
      <c r="A5" s="78" t="s">
        <v>50</v>
      </c>
      <c r="B5" s="127" t="s">
        <v>80</v>
      </c>
      <c r="C5" s="81" t="s">
        <v>26</v>
      </c>
      <c r="D5" s="150">
        <v>3</v>
      </c>
      <c r="E5" s="83"/>
      <c r="F5" s="83"/>
      <c r="G5" s="83">
        <f>E5*D5</f>
        <v>0</v>
      </c>
      <c r="H5" s="83">
        <f>F5*D5</f>
        <v>0</v>
      </c>
      <c r="I5" s="151">
        <f>H5+G5</f>
        <v>0</v>
      </c>
    </row>
    <row r="6" spans="1:9">
      <c r="A6" s="78" t="s">
        <v>50</v>
      </c>
      <c r="B6" s="127" t="s">
        <v>81</v>
      </c>
      <c r="C6" s="81" t="s">
        <v>26</v>
      </c>
      <c r="D6" s="150">
        <v>6</v>
      </c>
      <c r="E6" s="83"/>
      <c r="F6" s="83"/>
      <c r="G6" s="83">
        <f t="shared" ref="G6:G17" si="0">E6*D6</f>
        <v>0</v>
      </c>
      <c r="H6" s="83">
        <f t="shared" ref="H6:H17" si="1">F6*D6</f>
        <v>0</v>
      </c>
      <c r="I6" s="151">
        <f t="shared" ref="I6:I17" si="2">H6+G6</f>
        <v>0</v>
      </c>
    </row>
    <row r="7" spans="1:9">
      <c r="A7" s="78" t="s">
        <v>50</v>
      </c>
      <c r="B7" s="127" t="s">
        <v>82</v>
      </c>
      <c r="C7" s="81" t="s">
        <v>26</v>
      </c>
      <c r="D7" s="150">
        <v>6</v>
      </c>
      <c r="E7" s="83"/>
      <c r="F7" s="83"/>
      <c r="G7" s="83">
        <f t="shared" si="0"/>
        <v>0</v>
      </c>
      <c r="H7" s="83">
        <f t="shared" si="1"/>
        <v>0</v>
      </c>
      <c r="I7" s="151">
        <f t="shared" si="2"/>
        <v>0</v>
      </c>
    </row>
    <row r="8" spans="1:9">
      <c r="A8" s="176" t="s">
        <v>50</v>
      </c>
      <c r="B8" s="177" t="s">
        <v>143</v>
      </c>
      <c r="C8" s="178" t="s">
        <v>26</v>
      </c>
      <c r="D8" s="179">
        <v>12</v>
      </c>
      <c r="E8" s="180"/>
      <c r="F8" s="180"/>
      <c r="G8" s="83">
        <f t="shared" si="0"/>
        <v>0</v>
      </c>
      <c r="H8" s="83">
        <f t="shared" si="1"/>
        <v>0</v>
      </c>
      <c r="I8" s="151">
        <f t="shared" si="2"/>
        <v>0</v>
      </c>
    </row>
    <row r="9" spans="1:9">
      <c r="A9" s="78" t="s">
        <v>50</v>
      </c>
      <c r="B9" s="127" t="s">
        <v>84</v>
      </c>
      <c r="C9" s="81" t="s">
        <v>26</v>
      </c>
      <c r="D9" s="150">
        <v>6</v>
      </c>
      <c r="E9" s="83"/>
      <c r="F9" s="83"/>
      <c r="G9" s="83">
        <f t="shared" si="0"/>
        <v>0</v>
      </c>
      <c r="H9" s="83">
        <f t="shared" si="1"/>
        <v>0</v>
      </c>
      <c r="I9" s="151">
        <f t="shared" si="2"/>
        <v>0</v>
      </c>
    </row>
    <row r="10" spans="1:9">
      <c r="A10" s="78" t="s">
        <v>50</v>
      </c>
      <c r="B10" s="85" t="s">
        <v>85</v>
      </c>
      <c r="C10" s="81" t="s">
        <v>26</v>
      </c>
      <c r="D10" s="150">
        <v>6</v>
      </c>
      <c r="E10" s="83"/>
      <c r="F10" s="83"/>
      <c r="G10" s="83">
        <f t="shared" si="0"/>
        <v>0</v>
      </c>
      <c r="H10" s="83">
        <f t="shared" si="1"/>
        <v>0</v>
      </c>
      <c r="I10" s="151">
        <f t="shared" si="2"/>
        <v>0</v>
      </c>
    </row>
    <row r="11" spans="1:9">
      <c r="A11" s="78" t="s">
        <v>50</v>
      </c>
      <c r="B11" s="127" t="s">
        <v>86</v>
      </c>
      <c r="C11" s="81" t="s">
        <v>26</v>
      </c>
      <c r="D11" s="150">
        <v>3</v>
      </c>
      <c r="E11" s="83"/>
      <c r="F11" s="83"/>
      <c r="G11" s="83">
        <f t="shared" si="0"/>
        <v>0</v>
      </c>
      <c r="H11" s="83">
        <f t="shared" si="1"/>
        <v>0</v>
      </c>
      <c r="I11" s="151">
        <f t="shared" si="2"/>
        <v>0</v>
      </c>
    </row>
    <row r="12" spans="1:9">
      <c r="A12" s="78" t="s">
        <v>50</v>
      </c>
      <c r="B12" s="127" t="s">
        <v>87</v>
      </c>
      <c r="C12" s="81" t="s">
        <v>26</v>
      </c>
      <c r="D12" s="150">
        <v>6</v>
      </c>
      <c r="E12" s="83"/>
      <c r="F12" s="83"/>
      <c r="G12" s="83">
        <f t="shared" si="0"/>
        <v>0</v>
      </c>
      <c r="H12" s="83">
        <f t="shared" si="1"/>
        <v>0</v>
      </c>
      <c r="I12" s="151">
        <f t="shared" si="2"/>
        <v>0</v>
      </c>
    </row>
    <row r="13" spans="1:9">
      <c r="A13" s="78" t="s">
        <v>50</v>
      </c>
      <c r="B13" s="127" t="s">
        <v>88</v>
      </c>
      <c r="C13" s="81" t="s">
        <v>26</v>
      </c>
      <c r="D13" s="150">
        <v>36</v>
      </c>
      <c r="E13" s="83"/>
      <c r="F13" s="83"/>
      <c r="G13" s="83">
        <f t="shared" si="0"/>
        <v>0</v>
      </c>
      <c r="H13" s="83">
        <f t="shared" si="1"/>
        <v>0</v>
      </c>
      <c r="I13" s="151">
        <f t="shared" si="2"/>
        <v>0</v>
      </c>
    </row>
    <row r="14" spans="1:9">
      <c r="A14" s="176" t="s">
        <v>50</v>
      </c>
      <c r="B14" s="177" t="s">
        <v>90</v>
      </c>
      <c r="C14" s="178" t="s">
        <v>26</v>
      </c>
      <c r="D14" s="179">
        <v>6</v>
      </c>
      <c r="E14" s="180"/>
      <c r="F14" s="180"/>
      <c r="G14" s="180">
        <f t="shared" si="0"/>
        <v>0</v>
      </c>
      <c r="H14" s="83">
        <f t="shared" si="1"/>
        <v>0</v>
      </c>
      <c r="I14" s="151">
        <f t="shared" si="2"/>
        <v>0</v>
      </c>
    </row>
    <row r="15" spans="1:9">
      <c r="A15" s="78" t="s">
        <v>50</v>
      </c>
      <c r="B15" s="127" t="s">
        <v>89</v>
      </c>
      <c r="C15" s="81" t="s">
        <v>26</v>
      </c>
      <c r="D15" s="150">
        <v>6</v>
      </c>
      <c r="E15" s="83"/>
      <c r="F15" s="83"/>
      <c r="G15" s="83">
        <f t="shared" si="0"/>
        <v>0</v>
      </c>
      <c r="H15" s="83">
        <f t="shared" si="1"/>
        <v>0</v>
      </c>
      <c r="I15" s="151">
        <f t="shared" si="2"/>
        <v>0</v>
      </c>
    </row>
    <row r="16" spans="1:9">
      <c r="A16" s="78" t="s">
        <v>50</v>
      </c>
      <c r="B16" s="127" t="s">
        <v>91</v>
      </c>
      <c r="C16" s="81" t="s">
        <v>26</v>
      </c>
      <c r="D16" s="150">
        <v>3</v>
      </c>
      <c r="E16" s="83"/>
      <c r="F16" s="83"/>
      <c r="G16" s="83">
        <f t="shared" si="0"/>
        <v>0</v>
      </c>
      <c r="H16" s="83">
        <f t="shared" si="1"/>
        <v>0</v>
      </c>
      <c r="I16" s="151">
        <f t="shared" si="2"/>
        <v>0</v>
      </c>
    </row>
    <row r="17" spans="1:9">
      <c r="A17" s="176" t="s">
        <v>50</v>
      </c>
      <c r="B17" s="177" t="s">
        <v>142</v>
      </c>
      <c r="C17" s="178" t="s">
        <v>26</v>
      </c>
      <c r="D17" s="179">
        <v>24</v>
      </c>
      <c r="E17" s="180"/>
      <c r="F17" s="180"/>
      <c r="G17" s="180">
        <f t="shared" si="0"/>
        <v>0</v>
      </c>
      <c r="H17" s="180">
        <f t="shared" si="1"/>
        <v>0</v>
      </c>
      <c r="I17" s="181">
        <f t="shared" si="2"/>
        <v>0</v>
      </c>
    </row>
    <row r="18" spans="1:9">
      <c r="A18" s="78" t="s">
        <v>50</v>
      </c>
      <c r="B18" s="85" t="s">
        <v>92</v>
      </c>
      <c r="C18" s="81" t="s">
        <v>26</v>
      </c>
      <c r="D18" s="150">
        <v>12</v>
      </c>
      <c r="E18" s="180"/>
      <c r="F18" s="180"/>
      <c r="G18" s="180">
        <f t="shared" ref="G18:G20" si="3">E18*D18</f>
        <v>0</v>
      </c>
      <c r="H18" s="180">
        <f t="shared" ref="H18:H20" si="4">F18*D18</f>
        <v>0</v>
      </c>
      <c r="I18" s="181">
        <f t="shared" ref="I18:I20" si="5">H18+G18</f>
        <v>0</v>
      </c>
    </row>
    <row r="19" spans="1:9">
      <c r="A19" s="78" t="s">
        <v>50</v>
      </c>
      <c r="B19" s="85" t="s">
        <v>72</v>
      </c>
      <c r="C19" s="81" t="s">
        <v>26</v>
      </c>
      <c r="D19" s="150">
        <v>3</v>
      </c>
      <c r="E19" s="180"/>
      <c r="F19" s="180"/>
      <c r="G19" s="180">
        <f t="shared" si="3"/>
        <v>0</v>
      </c>
      <c r="H19" s="180">
        <f t="shared" si="4"/>
        <v>0</v>
      </c>
      <c r="I19" s="181">
        <f t="shared" si="5"/>
        <v>0</v>
      </c>
    </row>
    <row r="20" spans="1:9" ht="34.5">
      <c r="A20" s="78"/>
      <c r="B20" s="85" t="s">
        <v>71</v>
      </c>
      <c r="C20" s="81" t="s">
        <v>38</v>
      </c>
      <c r="D20" s="150">
        <v>3</v>
      </c>
      <c r="E20" s="180"/>
      <c r="F20" s="180"/>
      <c r="G20" s="180">
        <f t="shared" si="3"/>
        <v>0</v>
      </c>
      <c r="H20" s="180">
        <f t="shared" si="4"/>
        <v>0</v>
      </c>
      <c r="I20" s="181">
        <f t="shared" si="5"/>
        <v>0</v>
      </c>
    </row>
    <row r="21" spans="1:9">
      <c r="A21" s="79"/>
      <c r="B21" s="85" t="s">
        <v>27</v>
      </c>
      <c r="C21" s="81"/>
      <c r="D21" s="86">
        <v>0.03</v>
      </c>
      <c r="E21" s="79"/>
      <c r="F21" s="79"/>
      <c r="G21" s="83"/>
      <c r="H21" s="83">
        <f>SUM(H5:H19)</f>
        <v>0</v>
      </c>
      <c r="I21" s="84">
        <f>0.03*H21</f>
        <v>0</v>
      </c>
    </row>
    <row r="22" spans="1:9">
      <c r="A22" s="79"/>
      <c r="B22" s="80" t="s">
        <v>51</v>
      </c>
      <c r="C22" s="81"/>
      <c r="D22" s="82">
        <v>4.4999999999999998E-2</v>
      </c>
      <c r="E22" s="79"/>
      <c r="F22" s="79"/>
      <c r="G22" s="83"/>
      <c r="H22" s="83">
        <f>SUM(H5:H19)</f>
        <v>0</v>
      </c>
      <c r="I22" s="84">
        <f>0.045*H22</f>
        <v>0</v>
      </c>
    </row>
    <row r="23" spans="1:9">
      <c r="A23" s="79"/>
      <c r="B23" s="85" t="s">
        <v>52</v>
      </c>
      <c r="C23" s="81"/>
      <c r="D23" s="86">
        <v>0.03</v>
      </c>
      <c r="E23" s="79"/>
      <c r="F23" s="79"/>
      <c r="G23" s="83"/>
      <c r="H23" s="83">
        <f>SUM(G5:G19)</f>
        <v>0</v>
      </c>
      <c r="I23" s="84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6DE5-EBA2-490D-B32F-CEB6FD93CB66}">
  <dimension ref="A1:I42"/>
  <sheetViews>
    <sheetView view="pageBreakPreview" topLeftCell="A5" zoomScale="115" zoomScaleNormal="100" zoomScaleSheetLayoutView="115" workbookViewId="0">
      <selection activeCell="D4" sqref="D4"/>
    </sheetView>
  </sheetViews>
  <sheetFormatPr defaultRowHeight="14.5"/>
  <cols>
    <col min="1" max="1" width="5" customWidth="1"/>
    <col min="2" max="2" width="28.7265625" bestFit="1" customWidth="1"/>
    <col min="3" max="3" width="3.08984375" bestFit="1" customWidth="1"/>
    <col min="4" max="4" width="9.089843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1" t="s">
        <v>9</v>
      </c>
      <c r="B1" s="137" t="s">
        <v>10</v>
      </c>
      <c r="C1" s="71" t="s">
        <v>11</v>
      </c>
      <c r="D1" s="71" t="s">
        <v>12</v>
      </c>
      <c r="E1" s="71" t="s">
        <v>46</v>
      </c>
      <c r="F1" s="72" t="s">
        <v>47</v>
      </c>
      <c r="G1" s="72" t="s">
        <v>48</v>
      </c>
      <c r="H1" s="72" t="s">
        <v>49</v>
      </c>
      <c r="I1" s="138" t="s">
        <v>14</v>
      </c>
    </row>
    <row r="2" spans="1:9" ht="15.5">
      <c r="A2" s="139" t="s">
        <v>15</v>
      </c>
      <c r="B2" s="1"/>
      <c r="C2" s="140"/>
      <c r="D2" s="140"/>
      <c r="E2" s="140"/>
      <c r="F2" s="141"/>
      <c r="G2" s="141"/>
      <c r="H2" s="141"/>
      <c r="I2" s="74">
        <f>I4</f>
        <v>0</v>
      </c>
    </row>
    <row r="3" spans="1:9">
      <c r="A3" s="77"/>
      <c r="B3" s="75" t="s">
        <v>16</v>
      </c>
      <c r="C3" s="142"/>
      <c r="D3" s="142"/>
      <c r="E3" s="142"/>
      <c r="F3" s="143"/>
      <c r="G3" s="143"/>
      <c r="H3" s="143"/>
      <c r="I3" s="76"/>
    </row>
    <row r="4" spans="1:9">
      <c r="A4" s="144" t="s">
        <v>50</v>
      </c>
      <c r="B4" s="145" t="s">
        <v>69</v>
      </c>
      <c r="C4" s="146"/>
      <c r="D4" s="147"/>
      <c r="E4" s="147"/>
      <c r="F4" s="148"/>
      <c r="G4" s="148"/>
      <c r="H4" s="148"/>
      <c r="I4" s="149">
        <f>SUM(I5:I42)</f>
        <v>0</v>
      </c>
    </row>
    <row r="5" spans="1:9" ht="23">
      <c r="A5" s="78" t="s">
        <v>50</v>
      </c>
      <c r="B5" s="127" t="s">
        <v>95</v>
      </c>
      <c r="C5" s="81" t="s">
        <v>26</v>
      </c>
      <c r="D5" s="150">
        <v>1</v>
      </c>
      <c r="E5" s="83"/>
      <c r="F5" s="83"/>
      <c r="G5" s="83">
        <f>E5*D5</f>
        <v>0</v>
      </c>
      <c r="H5" s="83">
        <f>F5*D5</f>
        <v>0</v>
      </c>
      <c r="I5" s="151">
        <f>H5+G5</f>
        <v>0</v>
      </c>
    </row>
    <row r="6" spans="1:9" ht="23">
      <c r="A6" s="78" t="s">
        <v>50</v>
      </c>
      <c r="B6" s="127" t="s">
        <v>99</v>
      </c>
      <c r="C6" s="81" t="s">
        <v>26</v>
      </c>
      <c r="D6" s="150">
        <v>1</v>
      </c>
      <c r="E6" s="83"/>
      <c r="F6" s="83"/>
      <c r="G6" s="83">
        <f t="shared" ref="G6:G38" si="0">E6*D6</f>
        <v>0</v>
      </c>
      <c r="H6" s="83">
        <f t="shared" ref="H6:H38" si="1">F6*D6</f>
        <v>0</v>
      </c>
      <c r="I6" s="151">
        <f t="shared" ref="I6:I38" si="2">H6+G6</f>
        <v>0</v>
      </c>
    </row>
    <row r="7" spans="1:9">
      <c r="A7" s="78" t="s">
        <v>50</v>
      </c>
      <c r="B7" s="127" t="s">
        <v>144</v>
      </c>
      <c r="C7" s="81" t="s">
        <v>26</v>
      </c>
      <c r="D7" s="150">
        <v>1</v>
      </c>
      <c r="E7" s="83"/>
      <c r="F7" s="83"/>
      <c r="G7" s="83">
        <f t="shared" si="0"/>
        <v>0</v>
      </c>
      <c r="H7" s="83">
        <f t="shared" si="1"/>
        <v>0</v>
      </c>
      <c r="I7" s="151">
        <f t="shared" si="2"/>
        <v>0</v>
      </c>
    </row>
    <row r="8" spans="1:9" ht="23">
      <c r="A8" s="78" t="s">
        <v>50</v>
      </c>
      <c r="B8" s="177" t="s">
        <v>145</v>
      </c>
      <c r="C8" s="178" t="s">
        <v>26</v>
      </c>
      <c r="D8" s="179">
        <v>1</v>
      </c>
      <c r="E8" s="180"/>
      <c r="F8" s="180"/>
      <c r="G8" s="83">
        <f t="shared" ref="G8:G35" si="3">E8*D8</f>
        <v>0</v>
      </c>
      <c r="H8" s="83">
        <f t="shared" ref="H8:H35" si="4">F8*D8</f>
        <v>0</v>
      </c>
      <c r="I8" s="151">
        <f t="shared" ref="I8:I35" si="5">H8+G8</f>
        <v>0</v>
      </c>
    </row>
    <row r="9" spans="1:9" ht="23">
      <c r="A9" s="176" t="s">
        <v>50</v>
      </c>
      <c r="B9" s="177" t="s">
        <v>146</v>
      </c>
      <c r="C9" s="178" t="s">
        <v>26</v>
      </c>
      <c r="D9" s="179">
        <v>1</v>
      </c>
      <c r="E9" s="180"/>
      <c r="F9" s="180"/>
      <c r="G9" s="180">
        <f t="shared" si="3"/>
        <v>0</v>
      </c>
      <c r="H9" s="180">
        <f t="shared" si="4"/>
        <v>0</v>
      </c>
      <c r="I9" s="181">
        <f t="shared" si="5"/>
        <v>0</v>
      </c>
    </row>
    <row r="10" spans="1:9" ht="23">
      <c r="A10" s="78" t="s">
        <v>50</v>
      </c>
      <c r="B10" s="127" t="s">
        <v>147</v>
      </c>
      <c r="C10" s="178" t="s">
        <v>26</v>
      </c>
      <c r="D10" s="150">
        <v>1</v>
      </c>
      <c r="E10" s="83"/>
      <c r="F10" s="83"/>
      <c r="G10" s="83">
        <f t="shared" si="3"/>
        <v>0</v>
      </c>
      <c r="H10" s="83">
        <f t="shared" si="4"/>
        <v>0</v>
      </c>
      <c r="I10" s="151">
        <f t="shared" si="5"/>
        <v>0</v>
      </c>
    </row>
    <row r="11" spans="1:9" ht="23">
      <c r="A11" s="176" t="s">
        <v>50</v>
      </c>
      <c r="B11" s="177" t="s">
        <v>148</v>
      </c>
      <c r="C11" s="178" t="s">
        <v>26</v>
      </c>
      <c r="D11" s="179">
        <v>1</v>
      </c>
      <c r="E11" s="180"/>
      <c r="F11" s="180"/>
      <c r="G11" s="180">
        <f t="shared" si="3"/>
        <v>0</v>
      </c>
      <c r="H11" s="180">
        <f t="shared" si="4"/>
        <v>0</v>
      </c>
      <c r="I11" s="181">
        <f t="shared" si="5"/>
        <v>0</v>
      </c>
    </row>
    <row r="12" spans="1:9" ht="23">
      <c r="A12" s="176" t="s">
        <v>50</v>
      </c>
      <c r="B12" s="177" t="s">
        <v>149</v>
      </c>
      <c r="C12" s="178" t="s">
        <v>26</v>
      </c>
      <c r="D12" s="179">
        <v>1</v>
      </c>
      <c r="E12" s="180"/>
      <c r="F12" s="180"/>
      <c r="G12" s="180">
        <f t="shared" si="3"/>
        <v>0</v>
      </c>
      <c r="H12" s="180">
        <f t="shared" si="4"/>
        <v>0</v>
      </c>
      <c r="I12" s="181">
        <f t="shared" si="5"/>
        <v>0</v>
      </c>
    </row>
    <row r="13" spans="1:9">
      <c r="A13" s="176" t="s">
        <v>50</v>
      </c>
      <c r="B13" s="177" t="s">
        <v>96</v>
      </c>
      <c r="C13" s="178" t="s">
        <v>26</v>
      </c>
      <c r="D13" s="179">
        <v>3</v>
      </c>
      <c r="E13" s="180"/>
      <c r="F13" s="180"/>
      <c r="G13" s="180">
        <f t="shared" si="3"/>
        <v>0</v>
      </c>
      <c r="H13" s="180">
        <f t="shared" si="4"/>
        <v>0</v>
      </c>
      <c r="I13" s="181">
        <f t="shared" si="5"/>
        <v>0</v>
      </c>
    </row>
    <row r="14" spans="1:9" ht="23">
      <c r="A14" s="176" t="s">
        <v>50</v>
      </c>
      <c r="B14" s="177" t="s">
        <v>150</v>
      </c>
      <c r="C14" s="178"/>
      <c r="D14" s="179">
        <v>1</v>
      </c>
      <c r="E14" s="180"/>
      <c r="F14" s="180"/>
      <c r="G14" s="180">
        <f t="shared" si="3"/>
        <v>0</v>
      </c>
      <c r="H14" s="180">
        <f t="shared" si="4"/>
        <v>0</v>
      </c>
      <c r="I14" s="181">
        <f t="shared" si="5"/>
        <v>0</v>
      </c>
    </row>
    <row r="15" spans="1:9">
      <c r="A15" s="176" t="s">
        <v>50</v>
      </c>
      <c r="B15" s="177" t="s">
        <v>97</v>
      </c>
      <c r="C15" s="178" t="s">
        <v>26</v>
      </c>
      <c r="D15" s="179">
        <v>3</v>
      </c>
      <c r="E15" s="180"/>
      <c r="F15" s="180"/>
      <c r="G15" s="180">
        <f t="shared" si="3"/>
        <v>0</v>
      </c>
      <c r="H15" s="180">
        <f t="shared" si="4"/>
        <v>0</v>
      </c>
      <c r="I15" s="181">
        <f t="shared" si="5"/>
        <v>0</v>
      </c>
    </row>
    <row r="16" spans="1:9">
      <c r="A16" s="176" t="s">
        <v>50</v>
      </c>
      <c r="B16" s="177" t="s">
        <v>98</v>
      </c>
      <c r="C16" s="178" t="s">
        <v>26</v>
      </c>
      <c r="D16" s="179">
        <v>1</v>
      </c>
      <c r="E16" s="180"/>
      <c r="F16" s="180"/>
      <c r="G16" s="180">
        <f t="shared" si="3"/>
        <v>0</v>
      </c>
      <c r="H16" s="180">
        <f t="shared" si="4"/>
        <v>0</v>
      </c>
      <c r="I16" s="181">
        <f t="shared" si="5"/>
        <v>0</v>
      </c>
    </row>
    <row r="17" spans="1:9">
      <c r="A17" s="78" t="s">
        <v>50</v>
      </c>
      <c r="B17" s="85" t="s">
        <v>151</v>
      </c>
      <c r="C17" s="178" t="s">
        <v>26</v>
      </c>
      <c r="D17" s="150">
        <v>2</v>
      </c>
      <c r="E17" s="83"/>
      <c r="F17" s="83"/>
      <c r="G17" s="180">
        <f t="shared" si="3"/>
        <v>0</v>
      </c>
      <c r="H17" s="83">
        <f t="shared" si="4"/>
        <v>0</v>
      </c>
      <c r="I17" s="151">
        <f t="shared" si="5"/>
        <v>0</v>
      </c>
    </row>
    <row r="18" spans="1:9">
      <c r="A18" s="78" t="s">
        <v>50</v>
      </c>
      <c r="B18" s="127" t="s">
        <v>152</v>
      </c>
      <c r="C18" s="178" t="s">
        <v>26</v>
      </c>
      <c r="D18" s="150">
        <v>3</v>
      </c>
      <c r="E18" s="182"/>
      <c r="F18" s="83"/>
      <c r="G18" s="180">
        <f t="shared" si="3"/>
        <v>0</v>
      </c>
      <c r="H18" s="83">
        <f t="shared" si="4"/>
        <v>0</v>
      </c>
      <c r="I18" s="151">
        <f t="shared" si="5"/>
        <v>0</v>
      </c>
    </row>
    <row r="19" spans="1:9">
      <c r="A19" s="176" t="s">
        <v>50</v>
      </c>
      <c r="B19" s="177" t="s">
        <v>153</v>
      </c>
      <c r="C19" s="178" t="s">
        <v>26</v>
      </c>
      <c r="D19" s="179">
        <v>4</v>
      </c>
      <c r="E19" s="180"/>
      <c r="F19" s="180"/>
      <c r="G19" s="180">
        <f t="shared" si="3"/>
        <v>0</v>
      </c>
      <c r="H19" s="83">
        <f t="shared" si="4"/>
        <v>0</v>
      </c>
      <c r="I19" s="151">
        <f t="shared" si="5"/>
        <v>0</v>
      </c>
    </row>
    <row r="20" spans="1:9" ht="23">
      <c r="A20" s="78" t="s">
        <v>50</v>
      </c>
      <c r="B20" s="127" t="s">
        <v>154</v>
      </c>
      <c r="C20" s="178" t="s">
        <v>26</v>
      </c>
      <c r="D20" s="150">
        <v>1</v>
      </c>
      <c r="E20" s="83"/>
      <c r="F20" s="83"/>
      <c r="G20" s="180">
        <f t="shared" si="3"/>
        <v>0</v>
      </c>
      <c r="H20" s="83">
        <f t="shared" si="4"/>
        <v>0</v>
      </c>
      <c r="I20" s="151">
        <f t="shared" si="5"/>
        <v>0</v>
      </c>
    </row>
    <row r="21" spans="1:9">
      <c r="A21" s="78" t="s">
        <v>50</v>
      </c>
      <c r="B21" s="177" t="s">
        <v>155</v>
      </c>
      <c r="C21" s="178" t="s">
        <v>26</v>
      </c>
      <c r="D21" s="179">
        <v>1</v>
      </c>
      <c r="E21" s="180"/>
      <c r="F21" s="180"/>
      <c r="G21" s="180">
        <f t="shared" si="3"/>
        <v>0</v>
      </c>
      <c r="H21" s="180">
        <f t="shared" si="4"/>
        <v>0</v>
      </c>
      <c r="I21" s="181">
        <f t="shared" si="5"/>
        <v>0</v>
      </c>
    </row>
    <row r="22" spans="1:9">
      <c r="A22" s="176" t="s">
        <v>50</v>
      </c>
      <c r="B22" s="177" t="s">
        <v>156</v>
      </c>
      <c r="C22" s="178" t="s">
        <v>26</v>
      </c>
      <c r="D22" s="179">
        <v>1</v>
      </c>
      <c r="E22" s="180"/>
      <c r="F22" s="180"/>
      <c r="G22" s="180">
        <f t="shared" si="3"/>
        <v>0</v>
      </c>
      <c r="H22" s="180">
        <f t="shared" si="4"/>
        <v>0</v>
      </c>
      <c r="I22" s="181">
        <f t="shared" si="5"/>
        <v>0</v>
      </c>
    </row>
    <row r="23" spans="1:9" ht="23">
      <c r="A23" s="176" t="s">
        <v>50</v>
      </c>
      <c r="B23" s="177" t="s">
        <v>163</v>
      </c>
      <c r="C23" s="178" t="s">
        <v>20</v>
      </c>
      <c r="D23" s="179">
        <v>1</v>
      </c>
      <c r="E23" s="180"/>
      <c r="F23" s="180"/>
      <c r="G23" s="180">
        <f t="shared" si="3"/>
        <v>0</v>
      </c>
      <c r="H23" s="180">
        <f t="shared" si="4"/>
        <v>0</v>
      </c>
      <c r="I23" s="181">
        <f t="shared" si="5"/>
        <v>0</v>
      </c>
    </row>
    <row r="24" spans="1:9" ht="23">
      <c r="A24" s="176" t="s">
        <v>50</v>
      </c>
      <c r="B24" s="177" t="s">
        <v>164</v>
      </c>
      <c r="C24" s="178" t="s">
        <v>26</v>
      </c>
      <c r="D24" s="179">
        <v>3</v>
      </c>
      <c r="E24" s="180"/>
      <c r="F24" s="180"/>
      <c r="G24" s="180">
        <f t="shared" si="3"/>
        <v>0</v>
      </c>
      <c r="H24" s="180">
        <f t="shared" si="4"/>
        <v>0</v>
      </c>
      <c r="I24" s="181">
        <f t="shared" si="5"/>
        <v>0</v>
      </c>
    </row>
    <row r="25" spans="1:9" ht="23">
      <c r="A25" s="78" t="s">
        <v>50</v>
      </c>
      <c r="B25" s="177" t="s">
        <v>101</v>
      </c>
      <c r="C25" s="178" t="s">
        <v>26</v>
      </c>
      <c r="D25" s="179">
        <v>2</v>
      </c>
      <c r="E25" s="180"/>
      <c r="F25" s="180"/>
      <c r="G25" s="180">
        <f t="shared" si="3"/>
        <v>0</v>
      </c>
      <c r="H25" s="180">
        <f t="shared" si="4"/>
        <v>0</v>
      </c>
      <c r="I25" s="181">
        <f t="shared" si="5"/>
        <v>0</v>
      </c>
    </row>
    <row r="26" spans="1:9" ht="23">
      <c r="A26" s="78" t="s">
        <v>50</v>
      </c>
      <c r="B26" s="177" t="s">
        <v>102</v>
      </c>
      <c r="C26" s="178" t="s">
        <v>26</v>
      </c>
      <c r="D26" s="179">
        <v>1</v>
      </c>
      <c r="E26" s="180"/>
      <c r="F26" s="180"/>
      <c r="G26" s="180">
        <f t="shared" si="3"/>
        <v>0</v>
      </c>
      <c r="H26" s="180">
        <f t="shared" si="4"/>
        <v>0</v>
      </c>
      <c r="I26" s="181">
        <f t="shared" si="5"/>
        <v>0</v>
      </c>
    </row>
    <row r="27" spans="1:9" ht="23">
      <c r="A27" s="176" t="s">
        <v>50</v>
      </c>
      <c r="B27" s="177" t="s">
        <v>104</v>
      </c>
      <c r="C27" s="178" t="s">
        <v>26</v>
      </c>
      <c r="D27" s="179">
        <v>1</v>
      </c>
      <c r="E27" s="180"/>
      <c r="F27" s="180"/>
      <c r="G27" s="180">
        <f t="shared" si="3"/>
        <v>0</v>
      </c>
      <c r="H27" s="180">
        <f t="shared" si="4"/>
        <v>0</v>
      </c>
      <c r="I27" s="181">
        <f t="shared" si="5"/>
        <v>0</v>
      </c>
    </row>
    <row r="28" spans="1:9" ht="23">
      <c r="A28" s="176" t="s">
        <v>50</v>
      </c>
      <c r="B28" s="177" t="s">
        <v>162</v>
      </c>
      <c r="C28" s="178" t="s">
        <v>26</v>
      </c>
      <c r="D28" s="179">
        <v>1</v>
      </c>
      <c r="E28" s="180"/>
      <c r="F28" s="180"/>
      <c r="G28" s="180">
        <f t="shared" si="3"/>
        <v>0</v>
      </c>
      <c r="H28" s="180">
        <f t="shared" si="4"/>
        <v>0</v>
      </c>
      <c r="I28" s="181">
        <f t="shared" si="5"/>
        <v>0</v>
      </c>
    </row>
    <row r="29" spans="1:9">
      <c r="A29" s="176" t="s">
        <v>50</v>
      </c>
      <c r="B29" s="177" t="s">
        <v>100</v>
      </c>
      <c r="C29" s="178" t="s">
        <v>26</v>
      </c>
      <c r="D29" s="179">
        <v>1</v>
      </c>
      <c r="E29" s="180"/>
      <c r="F29" s="180"/>
      <c r="G29" s="180">
        <f t="shared" si="3"/>
        <v>0</v>
      </c>
      <c r="H29" s="180">
        <f t="shared" si="4"/>
        <v>0</v>
      </c>
      <c r="I29" s="181">
        <f t="shared" si="5"/>
        <v>0</v>
      </c>
    </row>
    <row r="30" spans="1:9">
      <c r="A30" s="176" t="s">
        <v>50</v>
      </c>
      <c r="B30" s="177" t="s">
        <v>157</v>
      </c>
      <c r="C30" s="178" t="s">
        <v>26</v>
      </c>
      <c r="D30" s="179">
        <v>20</v>
      </c>
      <c r="E30" s="180"/>
      <c r="F30" s="180"/>
      <c r="G30" s="180">
        <f t="shared" si="3"/>
        <v>0</v>
      </c>
      <c r="H30" s="180">
        <f t="shared" si="4"/>
        <v>0</v>
      </c>
      <c r="I30" s="181">
        <f t="shared" si="5"/>
        <v>0</v>
      </c>
    </row>
    <row r="31" spans="1:9">
      <c r="A31" s="176" t="s">
        <v>50</v>
      </c>
      <c r="B31" s="177" t="s">
        <v>158</v>
      </c>
      <c r="C31" s="178" t="s">
        <v>26</v>
      </c>
      <c r="D31" s="179">
        <v>23</v>
      </c>
      <c r="E31" s="180"/>
      <c r="F31" s="180"/>
      <c r="G31" s="180">
        <f t="shared" si="3"/>
        <v>0</v>
      </c>
      <c r="H31" s="180">
        <f t="shared" si="4"/>
        <v>0</v>
      </c>
      <c r="I31" s="181">
        <f t="shared" si="5"/>
        <v>0</v>
      </c>
    </row>
    <row r="32" spans="1:9">
      <c r="A32" s="176" t="s">
        <v>50</v>
      </c>
      <c r="B32" s="177" t="s">
        <v>159</v>
      </c>
      <c r="C32" s="178" t="s">
        <v>26</v>
      </c>
      <c r="D32" s="179">
        <v>4</v>
      </c>
      <c r="E32" s="180"/>
      <c r="F32" s="180"/>
      <c r="G32" s="180">
        <f t="shared" si="3"/>
        <v>0</v>
      </c>
      <c r="H32" s="180">
        <f t="shared" si="4"/>
        <v>0</v>
      </c>
      <c r="I32" s="181">
        <f t="shared" si="5"/>
        <v>0</v>
      </c>
    </row>
    <row r="33" spans="1:9">
      <c r="A33" s="176" t="s">
        <v>50</v>
      </c>
      <c r="B33" s="177" t="s">
        <v>160</v>
      </c>
      <c r="C33" s="178" t="s">
        <v>26</v>
      </c>
      <c r="D33" s="179">
        <v>4</v>
      </c>
      <c r="E33" s="180"/>
      <c r="F33" s="180"/>
      <c r="G33" s="180">
        <f t="shared" si="3"/>
        <v>0</v>
      </c>
      <c r="H33" s="180">
        <f t="shared" si="4"/>
        <v>0</v>
      </c>
      <c r="I33" s="181">
        <f t="shared" si="5"/>
        <v>0</v>
      </c>
    </row>
    <row r="34" spans="1:9">
      <c r="A34" s="78" t="s">
        <v>50</v>
      </c>
      <c r="B34" s="127" t="s">
        <v>77</v>
      </c>
      <c r="C34" s="81" t="s">
        <v>26</v>
      </c>
      <c r="D34" s="150">
        <v>10</v>
      </c>
      <c r="E34" s="83"/>
      <c r="F34" s="83"/>
      <c r="G34" s="83">
        <f t="shared" si="3"/>
        <v>0</v>
      </c>
      <c r="H34" s="83">
        <f t="shared" si="4"/>
        <v>0</v>
      </c>
      <c r="I34" s="151">
        <f t="shared" si="5"/>
        <v>0</v>
      </c>
    </row>
    <row r="35" spans="1:9">
      <c r="A35" s="78" t="s">
        <v>50</v>
      </c>
      <c r="B35" s="127" t="s">
        <v>78</v>
      </c>
      <c r="C35" s="81" t="s">
        <v>26</v>
      </c>
      <c r="D35" s="150">
        <v>2</v>
      </c>
      <c r="E35" s="83"/>
      <c r="F35" s="83"/>
      <c r="G35" s="83">
        <f t="shared" si="3"/>
        <v>0</v>
      </c>
      <c r="H35" s="83">
        <f t="shared" si="4"/>
        <v>0</v>
      </c>
      <c r="I35" s="151">
        <f t="shared" si="5"/>
        <v>0</v>
      </c>
    </row>
    <row r="36" spans="1:9" ht="23">
      <c r="A36" s="78" t="s">
        <v>50</v>
      </c>
      <c r="B36" s="85" t="s">
        <v>70</v>
      </c>
      <c r="C36" s="81" t="s">
        <v>26</v>
      </c>
      <c r="D36" s="150">
        <v>1</v>
      </c>
      <c r="E36" s="83"/>
      <c r="F36" s="83"/>
      <c r="G36" s="83">
        <f t="shared" si="0"/>
        <v>0</v>
      </c>
      <c r="H36" s="83">
        <f t="shared" si="1"/>
        <v>0</v>
      </c>
      <c r="I36" s="151">
        <f t="shared" si="2"/>
        <v>0</v>
      </c>
    </row>
    <row r="37" spans="1:9">
      <c r="A37" s="78" t="s">
        <v>50</v>
      </c>
      <c r="B37" s="85" t="s">
        <v>161</v>
      </c>
      <c r="C37" s="81" t="s">
        <v>26</v>
      </c>
      <c r="D37" s="150">
        <v>1</v>
      </c>
      <c r="E37" s="83"/>
      <c r="F37" s="83"/>
      <c r="G37" s="83">
        <f t="shared" si="0"/>
        <v>0</v>
      </c>
      <c r="H37" s="83">
        <f t="shared" si="1"/>
        <v>0</v>
      </c>
      <c r="I37" s="151">
        <f t="shared" si="2"/>
        <v>0</v>
      </c>
    </row>
    <row r="38" spans="1:9" ht="46">
      <c r="A38" s="78" t="s">
        <v>50</v>
      </c>
      <c r="B38" s="85" t="s">
        <v>103</v>
      </c>
      <c r="C38" s="81" t="s">
        <v>38</v>
      </c>
      <c r="D38" s="150">
        <v>1</v>
      </c>
      <c r="E38" s="150"/>
      <c r="F38" s="83"/>
      <c r="G38" s="83">
        <f t="shared" si="0"/>
        <v>0</v>
      </c>
      <c r="H38" s="83">
        <f t="shared" si="1"/>
        <v>0</v>
      </c>
      <c r="I38" s="151">
        <f t="shared" si="2"/>
        <v>0</v>
      </c>
    </row>
    <row r="39" spans="1:9" ht="34.5">
      <c r="A39" s="78"/>
      <c r="B39" s="85" t="s">
        <v>71</v>
      </c>
      <c r="C39" s="81" t="s">
        <v>38</v>
      </c>
      <c r="D39" s="150">
        <v>1</v>
      </c>
      <c r="E39" s="150"/>
      <c r="F39" s="83"/>
      <c r="G39" s="83">
        <f t="shared" ref="G39" si="6">E39*D39</f>
        <v>0</v>
      </c>
      <c r="H39" s="83">
        <f t="shared" ref="H39" si="7">F39*D39</f>
        <v>0</v>
      </c>
      <c r="I39" s="151">
        <f t="shared" ref="I39" si="8">H39+G39</f>
        <v>0</v>
      </c>
    </row>
    <row r="40" spans="1:9">
      <c r="A40" s="79"/>
      <c r="B40" s="85" t="s">
        <v>27</v>
      </c>
      <c r="C40" s="81"/>
      <c r="D40" s="86">
        <v>0.03</v>
      </c>
      <c r="E40" s="79"/>
      <c r="F40" s="79"/>
      <c r="G40" s="83"/>
      <c r="H40" s="83">
        <f>SUM(H5:H37)</f>
        <v>0</v>
      </c>
      <c r="I40" s="84">
        <f>0.03*H40</f>
        <v>0</v>
      </c>
    </row>
    <row r="41" spans="1:9">
      <c r="A41" s="79"/>
      <c r="B41" s="80" t="s">
        <v>51</v>
      </c>
      <c r="C41" s="81"/>
      <c r="D41" s="82">
        <v>4.4999999999999998E-2</v>
      </c>
      <c r="E41" s="79"/>
      <c r="F41" s="79"/>
      <c r="G41" s="83"/>
      <c r="H41" s="83">
        <f>SUM(H5:H37)</f>
        <v>0</v>
      </c>
      <c r="I41" s="84">
        <f>0.045*H41</f>
        <v>0</v>
      </c>
    </row>
    <row r="42" spans="1:9">
      <c r="A42" s="79"/>
      <c r="B42" s="85" t="s">
        <v>52</v>
      </c>
      <c r="C42" s="81"/>
      <c r="D42" s="86">
        <v>0.03</v>
      </c>
      <c r="E42" s="79"/>
      <c r="F42" s="79"/>
      <c r="G42" s="83"/>
      <c r="H42" s="83">
        <f>SUM(G5:G37)</f>
        <v>0</v>
      </c>
      <c r="I42" s="84">
        <f>0.03*H42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ECD1-7B18-4E39-976F-13FA6859F513}">
  <dimension ref="A1:AMH17"/>
  <sheetViews>
    <sheetView view="pageBreakPreview" topLeftCell="B1" zoomScale="115" zoomScaleNormal="100" zoomScaleSheetLayoutView="115" workbookViewId="0">
      <selection activeCell="C5" sqref="C5"/>
    </sheetView>
  </sheetViews>
  <sheetFormatPr defaultRowHeight="14.5"/>
  <cols>
    <col min="1" max="1" width="8.6328125" style="105" customWidth="1"/>
    <col min="2" max="2" width="71.453125" style="105" customWidth="1"/>
    <col min="3" max="3" width="8.6328125" style="105" customWidth="1"/>
    <col min="4" max="5" width="10.7265625" style="105" customWidth="1"/>
    <col min="6" max="6" width="10.7265625" style="136" customWidth="1"/>
    <col min="7" max="7" width="10.7265625" style="105" customWidth="1"/>
    <col min="8" max="8" width="11.1796875" style="105" bestFit="1" customWidth="1"/>
    <col min="9" max="9" width="15.1796875" style="105" customWidth="1"/>
    <col min="10" max="10" width="8.6328125" style="105" customWidth="1"/>
    <col min="11" max="11" width="8.90625" style="105" customWidth="1"/>
    <col min="12" max="12" width="9" style="105" customWidth="1"/>
    <col min="13" max="13" width="8.90625" style="105" customWidth="1"/>
    <col min="14" max="1022" width="8.6328125" style="105" customWidth="1"/>
  </cols>
  <sheetData>
    <row r="1" spans="1:12" ht="34.5">
      <c r="A1" s="102" t="s">
        <v>9</v>
      </c>
      <c r="B1" s="102" t="s">
        <v>10</v>
      </c>
      <c r="C1" s="102" t="s">
        <v>11</v>
      </c>
      <c r="D1" s="102" t="s">
        <v>12</v>
      </c>
      <c r="E1" s="103" t="s">
        <v>28</v>
      </c>
      <c r="F1" s="134" t="s">
        <v>66</v>
      </c>
      <c r="G1" s="103" t="s">
        <v>67</v>
      </c>
      <c r="H1" s="103" t="s">
        <v>68</v>
      </c>
      <c r="I1" s="104" t="s">
        <v>14</v>
      </c>
    </row>
    <row r="2" spans="1:12">
      <c r="A2" s="106" t="s">
        <v>15</v>
      </c>
      <c r="B2" s="107"/>
      <c r="C2" s="107"/>
      <c r="D2" s="107"/>
      <c r="E2" s="107"/>
      <c r="F2" s="135"/>
      <c r="G2" s="107"/>
      <c r="H2" s="108"/>
      <c r="I2" s="109">
        <f>I4</f>
        <v>0</v>
      </c>
    </row>
    <row r="3" spans="1:12">
      <c r="A3" s="110"/>
      <c r="B3" s="110" t="s">
        <v>94</v>
      </c>
      <c r="C3" s="111"/>
      <c r="D3" s="111"/>
      <c r="E3" s="131"/>
      <c r="F3" s="131"/>
      <c r="G3" s="111"/>
      <c r="H3" s="112"/>
      <c r="I3" s="113"/>
    </row>
    <row r="4" spans="1:12">
      <c r="A4" s="115" t="s">
        <v>17</v>
      </c>
      <c r="B4" s="116" t="s">
        <v>93</v>
      </c>
      <c r="C4" s="117"/>
      <c r="D4" s="118"/>
      <c r="E4" s="132"/>
      <c r="F4" s="132"/>
      <c r="G4" s="118"/>
      <c r="H4" s="119"/>
      <c r="I4" s="120">
        <f>SUM(I5:I17)</f>
        <v>0</v>
      </c>
    </row>
    <row r="5" spans="1:12">
      <c r="A5" s="114" t="s">
        <v>50</v>
      </c>
      <c r="B5" s="24" t="s">
        <v>184</v>
      </c>
      <c r="C5" s="122" t="s">
        <v>19</v>
      </c>
      <c r="D5" s="26">
        <v>126</v>
      </c>
      <c r="E5" s="157"/>
      <c r="F5" s="157"/>
      <c r="G5" s="26">
        <f t="shared" ref="G5" si="0">D5*E5</f>
        <v>0</v>
      </c>
      <c r="H5" s="158">
        <f t="shared" ref="H5" si="1">F5*D5</f>
        <v>0</v>
      </c>
      <c r="I5" s="29">
        <f t="shared" ref="I5:I13" si="2">G5+H5</f>
        <v>0</v>
      </c>
      <c r="L5" s="136"/>
    </row>
    <row r="6" spans="1:12">
      <c r="A6" s="114" t="s">
        <v>50</v>
      </c>
      <c r="B6" s="24" t="s">
        <v>177</v>
      </c>
      <c r="C6" s="25" t="s">
        <v>19</v>
      </c>
      <c r="D6" s="26">
        <v>126</v>
      </c>
      <c r="E6" s="157"/>
      <c r="F6" s="157"/>
      <c r="G6" s="26">
        <f t="shared" ref="G6:G13" si="3">D6*E6</f>
        <v>0</v>
      </c>
      <c r="H6" s="158">
        <f t="shared" ref="H6:H13" si="4">F6*D6</f>
        <v>0</v>
      </c>
      <c r="I6" s="29">
        <f t="shared" si="2"/>
        <v>0</v>
      </c>
      <c r="L6" s="136"/>
    </row>
    <row r="7" spans="1:12">
      <c r="A7" s="114" t="s">
        <v>50</v>
      </c>
      <c r="B7" s="121" t="s">
        <v>178</v>
      </c>
      <c r="C7" s="122" t="s">
        <v>26</v>
      </c>
      <c r="D7" s="123">
        <v>74</v>
      </c>
      <c r="E7" s="133"/>
      <c r="F7" s="133"/>
      <c r="G7" s="26">
        <f t="shared" si="3"/>
        <v>0</v>
      </c>
      <c r="H7" s="158">
        <f t="shared" si="4"/>
        <v>0</v>
      </c>
      <c r="I7" s="29">
        <f t="shared" si="2"/>
        <v>0</v>
      </c>
      <c r="L7" s="136"/>
    </row>
    <row r="8" spans="1:12">
      <c r="A8" s="114" t="s">
        <v>50</v>
      </c>
      <c r="B8" s="121" t="s">
        <v>179</v>
      </c>
      <c r="C8" s="122" t="s">
        <v>26</v>
      </c>
      <c r="D8" s="123">
        <v>504</v>
      </c>
      <c r="E8" s="133"/>
      <c r="F8" s="133"/>
      <c r="G8" s="26">
        <f t="shared" si="3"/>
        <v>0</v>
      </c>
      <c r="H8" s="158">
        <f t="shared" si="4"/>
        <v>0</v>
      </c>
      <c r="I8" s="29">
        <f t="shared" si="2"/>
        <v>0</v>
      </c>
      <c r="L8" s="136"/>
    </row>
    <row r="9" spans="1:12">
      <c r="A9" s="114" t="s">
        <v>50</v>
      </c>
      <c r="B9" s="121" t="s">
        <v>180</v>
      </c>
      <c r="C9" s="122" t="s">
        <v>26</v>
      </c>
      <c r="D9" s="123">
        <v>15</v>
      </c>
      <c r="E9" s="133"/>
      <c r="F9" s="133"/>
      <c r="G9" s="26">
        <f t="shared" si="3"/>
        <v>0</v>
      </c>
      <c r="H9" s="158">
        <f t="shared" si="4"/>
        <v>0</v>
      </c>
      <c r="I9" s="29">
        <f t="shared" si="2"/>
        <v>0</v>
      </c>
      <c r="L9" s="136"/>
    </row>
    <row r="10" spans="1:12">
      <c r="A10" s="114" t="s">
        <v>50</v>
      </c>
      <c r="B10" s="121" t="s">
        <v>181</v>
      </c>
      <c r="C10" s="122" t="s">
        <v>26</v>
      </c>
      <c r="D10" s="123">
        <v>456</v>
      </c>
      <c r="E10" s="133"/>
      <c r="F10" s="133"/>
      <c r="G10" s="26">
        <f t="shared" si="3"/>
        <v>0</v>
      </c>
      <c r="H10" s="158">
        <f t="shared" si="4"/>
        <v>0</v>
      </c>
      <c r="I10" s="29">
        <f t="shared" si="2"/>
        <v>0</v>
      </c>
      <c r="L10" s="136"/>
    </row>
    <row r="11" spans="1:12">
      <c r="A11" s="114"/>
      <c r="B11" s="121"/>
      <c r="C11" s="122"/>
      <c r="D11" s="123"/>
      <c r="E11" s="133"/>
      <c r="F11" s="133"/>
      <c r="G11" s="26"/>
      <c r="H11" s="158"/>
      <c r="I11" s="29"/>
    </row>
    <row r="12" spans="1:12">
      <c r="A12" s="114" t="s">
        <v>50</v>
      </c>
      <c r="B12" s="24" t="s">
        <v>182</v>
      </c>
      <c r="C12" s="122" t="s">
        <v>38</v>
      </c>
      <c r="D12" s="26">
        <v>1</v>
      </c>
      <c r="E12" s="157"/>
      <c r="F12" s="157"/>
      <c r="G12" s="26">
        <f t="shared" si="3"/>
        <v>0</v>
      </c>
      <c r="H12" s="158">
        <f t="shared" si="4"/>
        <v>0</v>
      </c>
      <c r="I12" s="29">
        <f t="shared" si="2"/>
        <v>0</v>
      </c>
    </row>
    <row r="13" spans="1:12">
      <c r="A13" s="20"/>
      <c r="B13" s="24" t="s">
        <v>183</v>
      </c>
      <c r="C13" s="25" t="s">
        <v>38</v>
      </c>
      <c r="D13" s="26">
        <v>1</v>
      </c>
      <c r="E13" s="157"/>
      <c r="F13" s="157"/>
      <c r="G13" s="26">
        <f t="shared" si="3"/>
        <v>0</v>
      </c>
      <c r="H13" s="158">
        <f t="shared" si="4"/>
        <v>0</v>
      </c>
      <c r="I13" s="29">
        <f t="shared" si="2"/>
        <v>0</v>
      </c>
    </row>
    <row r="14" spans="1:12">
      <c r="A14" s="114"/>
      <c r="B14" s="24"/>
      <c r="C14" s="25"/>
      <c r="D14" s="26"/>
      <c r="E14" s="157"/>
      <c r="F14" s="157"/>
      <c r="G14" s="123"/>
      <c r="H14" s="124"/>
      <c r="I14" s="125"/>
    </row>
    <row r="15" spans="1:12">
      <c r="A15" s="114" t="s">
        <v>25</v>
      </c>
      <c r="B15" s="126" t="s">
        <v>27</v>
      </c>
      <c r="C15" s="122"/>
      <c r="D15" s="129">
        <v>0.03</v>
      </c>
      <c r="E15" s="133"/>
      <c r="F15" s="133">
        <f>0.03*SUM(H5:H12)</f>
        <v>0</v>
      </c>
      <c r="G15" s="129"/>
      <c r="H15" s="130">
        <f t="shared" ref="H15:H16" si="5">F15</f>
        <v>0</v>
      </c>
      <c r="I15" s="125">
        <f>H15+G15</f>
        <v>0</v>
      </c>
    </row>
    <row r="16" spans="1:12">
      <c r="A16" s="114" t="s">
        <v>25</v>
      </c>
      <c r="B16" s="128" t="s">
        <v>29</v>
      </c>
      <c r="C16" s="114"/>
      <c r="D16" s="129">
        <v>4.4999999999999998E-2</v>
      </c>
      <c r="E16" s="133"/>
      <c r="F16" s="133">
        <f>0.045*SUM(G1:G12)</f>
        <v>0</v>
      </c>
      <c r="G16" s="129"/>
      <c r="H16" s="130">
        <f t="shared" si="5"/>
        <v>0</v>
      </c>
      <c r="I16" s="125">
        <f>H16+G16</f>
        <v>0</v>
      </c>
    </row>
    <row r="17" spans="1:9">
      <c r="A17" s="114" t="s">
        <v>25</v>
      </c>
      <c r="B17" s="128" t="s">
        <v>30</v>
      </c>
      <c r="C17" s="114"/>
      <c r="D17" s="129">
        <v>0.03</v>
      </c>
      <c r="E17" s="133"/>
      <c r="F17" s="133">
        <f>SUM(G5:G12)*0.03</f>
        <v>0</v>
      </c>
      <c r="G17" s="133"/>
      <c r="H17" s="130">
        <f>F17</f>
        <v>0</v>
      </c>
      <c r="I17" s="125">
        <f>H17+G17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5D94-EF24-4B5F-AA8A-B1921BB81785}">
  <dimension ref="A1:I37"/>
  <sheetViews>
    <sheetView workbookViewId="0">
      <selection activeCell="B6" sqref="B6"/>
    </sheetView>
  </sheetViews>
  <sheetFormatPr defaultRowHeight="14.5"/>
  <cols>
    <col min="1" max="1" width="8.6328125" customWidth="1"/>
    <col min="2" max="2" width="49.7265625" bestFit="1" customWidth="1"/>
    <col min="3" max="3" width="8.6328125" customWidth="1"/>
    <col min="4" max="4" width="10.7265625" customWidth="1"/>
    <col min="5" max="6" width="11.90625" bestFit="1" customWidth="1"/>
    <col min="7" max="7" width="12.81640625" bestFit="1" customWidth="1"/>
    <col min="8" max="8" width="12.453125" bestFit="1" customWidth="1"/>
    <col min="9" max="9" width="15.1796875" customWidth="1"/>
  </cols>
  <sheetData>
    <row r="1" spans="1:9" ht="23">
      <c r="A1" s="102" t="s">
        <v>9</v>
      </c>
      <c r="B1" s="102" t="s">
        <v>10</v>
      </c>
      <c r="C1" s="102" t="s">
        <v>11</v>
      </c>
      <c r="D1" s="102" t="s">
        <v>12</v>
      </c>
      <c r="E1" s="103" t="s">
        <v>28</v>
      </c>
      <c r="F1" s="134" t="s">
        <v>66</v>
      </c>
      <c r="G1" s="103" t="s">
        <v>67</v>
      </c>
      <c r="H1" s="103" t="s">
        <v>68</v>
      </c>
      <c r="I1" s="104" t="s">
        <v>14</v>
      </c>
    </row>
    <row r="2" spans="1:9">
      <c r="A2" s="106" t="s">
        <v>15</v>
      </c>
      <c r="B2" s="107"/>
      <c r="C2" s="107"/>
      <c r="D2" s="159"/>
      <c r="E2" s="159"/>
      <c r="F2" s="160"/>
      <c r="G2" s="159"/>
      <c r="H2" s="161"/>
      <c r="I2" s="109">
        <f>I5+I23</f>
        <v>0</v>
      </c>
    </row>
    <row r="3" spans="1:9">
      <c r="A3" s="162"/>
      <c r="B3" s="162" t="s">
        <v>107</v>
      </c>
      <c r="C3" s="17"/>
      <c r="D3" s="16"/>
      <c r="E3" s="163"/>
      <c r="F3" s="163"/>
      <c r="G3" s="16"/>
      <c r="H3" s="164"/>
      <c r="I3" s="19"/>
    </row>
    <row r="4" spans="1:9">
      <c r="A4" s="36"/>
      <c r="B4" s="36"/>
      <c r="C4" s="36"/>
      <c r="D4" s="165"/>
      <c r="E4" s="165"/>
      <c r="F4" s="166"/>
      <c r="G4" s="165"/>
      <c r="H4" s="165"/>
      <c r="I4" s="36"/>
    </row>
    <row r="5" spans="1:9">
      <c r="A5" s="167" t="s">
        <v>50</v>
      </c>
      <c r="B5" s="168" t="s">
        <v>108</v>
      </c>
      <c r="C5" s="169"/>
      <c r="D5" s="170"/>
      <c r="E5" s="171"/>
      <c r="F5" s="171"/>
      <c r="G5" s="170"/>
      <c r="H5" s="172"/>
      <c r="I5" s="173">
        <f>SUM(I6:I21)</f>
        <v>0</v>
      </c>
    </row>
    <row r="6" spans="1:9" ht="24">
      <c r="A6" s="20" t="s">
        <v>50</v>
      </c>
      <c r="B6" s="155" t="s">
        <v>220</v>
      </c>
      <c r="C6" s="20" t="s">
        <v>26</v>
      </c>
      <c r="D6" s="174">
        <v>95</v>
      </c>
      <c r="E6" s="175"/>
      <c r="F6" s="175"/>
      <c r="G6" s="175">
        <f t="shared" ref="G6:G11" si="0">E6*D6</f>
        <v>0</v>
      </c>
      <c r="H6" s="175">
        <f t="shared" ref="H6:H11" si="1">F6*D6</f>
        <v>0</v>
      </c>
      <c r="I6" s="29">
        <f t="shared" ref="I6:I11" si="2">H6+G6</f>
        <v>0</v>
      </c>
    </row>
    <row r="7" spans="1:9">
      <c r="A7" s="20" t="s">
        <v>50</v>
      </c>
      <c r="B7" s="155" t="s">
        <v>168</v>
      </c>
      <c r="C7" s="20" t="s">
        <v>26</v>
      </c>
      <c r="D7" s="174">
        <v>4</v>
      </c>
      <c r="E7" s="175"/>
      <c r="F7" s="175"/>
      <c r="G7" s="175">
        <f t="shared" si="0"/>
        <v>0</v>
      </c>
      <c r="H7" s="175">
        <f t="shared" si="1"/>
        <v>0</v>
      </c>
      <c r="I7" s="29">
        <f t="shared" si="2"/>
        <v>0</v>
      </c>
    </row>
    <row r="8" spans="1:9">
      <c r="A8" s="20" t="s">
        <v>50</v>
      </c>
      <c r="B8" s="155" t="s">
        <v>169</v>
      </c>
      <c r="C8" s="20" t="s">
        <v>26</v>
      </c>
      <c r="D8" s="174">
        <v>8</v>
      </c>
      <c r="E8" s="175"/>
      <c r="F8" s="175"/>
      <c r="G8" s="175">
        <f t="shared" si="0"/>
        <v>0</v>
      </c>
      <c r="H8" s="175">
        <f t="shared" si="1"/>
        <v>0</v>
      </c>
      <c r="I8" s="29">
        <f t="shared" si="2"/>
        <v>0</v>
      </c>
    </row>
    <row r="9" spans="1:9">
      <c r="A9" s="20" t="s">
        <v>50</v>
      </c>
      <c r="B9" s="155" t="s">
        <v>215</v>
      </c>
      <c r="C9" s="20" t="s">
        <v>26</v>
      </c>
      <c r="D9" s="174">
        <v>1</v>
      </c>
      <c r="E9" s="175"/>
      <c r="F9" s="175"/>
      <c r="G9" s="175">
        <f t="shared" si="0"/>
        <v>0</v>
      </c>
      <c r="H9" s="175">
        <f t="shared" si="1"/>
        <v>0</v>
      </c>
      <c r="I9" s="29">
        <f t="shared" si="2"/>
        <v>0</v>
      </c>
    </row>
    <row r="10" spans="1:9" ht="24">
      <c r="A10" s="20" t="s">
        <v>50</v>
      </c>
      <c r="B10" s="155" t="s">
        <v>213</v>
      </c>
      <c r="C10" s="20" t="s">
        <v>38</v>
      </c>
      <c r="D10" s="174">
        <v>1</v>
      </c>
      <c r="E10" s="175"/>
      <c r="F10" s="175"/>
      <c r="G10" s="175">
        <f t="shared" si="0"/>
        <v>0</v>
      </c>
      <c r="H10" s="175">
        <f t="shared" si="1"/>
        <v>0</v>
      </c>
      <c r="I10" s="29">
        <f t="shared" si="2"/>
        <v>0</v>
      </c>
    </row>
    <row r="11" spans="1:9">
      <c r="A11" s="20" t="s">
        <v>50</v>
      </c>
      <c r="B11" s="155" t="s">
        <v>214</v>
      </c>
      <c r="C11" s="20" t="s">
        <v>26</v>
      </c>
      <c r="D11" s="174">
        <v>1</v>
      </c>
      <c r="E11" s="175"/>
      <c r="F11" s="175"/>
      <c r="G11" s="175">
        <f t="shared" si="0"/>
        <v>0</v>
      </c>
      <c r="H11" s="175">
        <f t="shared" si="1"/>
        <v>0</v>
      </c>
      <c r="I11" s="29">
        <f t="shared" si="2"/>
        <v>0</v>
      </c>
    </row>
    <row r="12" spans="1:9">
      <c r="A12" s="20"/>
      <c r="B12" s="155"/>
      <c r="C12" s="20"/>
      <c r="D12" s="174"/>
      <c r="E12" s="175"/>
      <c r="F12" s="175"/>
      <c r="G12" s="175"/>
      <c r="H12" s="175"/>
      <c r="I12" s="29"/>
    </row>
    <row r="13" spans="1:9">
      <c r="A13" s="20" t="s">
        <v>50</v>
      </c>
      <c r="B13" s="155" t="s">
        <v>170</v>
      </c>
      <c r="C13" s="20" t="s">
        <v>26</v>
      </c>
      <c r="D13" s="174">
        <v>95</v>
      </c>
      <c r="E13" s="175"/>
      <c r="F13" s="175"/>
      <c r="G13" s="175">
        <f t="shared" ref="G13:G15" si="3">E13*D13</f>
        <v>0</v>
      </c>
      <c r="H13" s="175">
        <f t="shared" ref="H13:H15" si="4">F13*D13</f>
        <v>0</v>
      </c>
      <c r="I13" s="29">
        <f t="shared" ref="I13:I15" si="5">H13+G13</f>
        <v>0</v>
      </c>
    </row>
    <row r="14" spans="1:9">
      <c r="A14" s="20" t="s">
        <v>50</v>
      </c>
      <c r="B14" s="155" t="s">
        <v>109</v>
      </c>
      <c r="C14" s="20" t="s">
        <v>38</v>
      </c>
      <c r="D14" s="174">
        <v>1</v>
      </c>
      <c r="E14" s="175"/>
      <c r="F14" s="175"/>
      <c r="G14" s="175">
        <f t="shared" si="3"/>
        <v>0</v>
      </c>
      <c r="H14" s="175">
        <f t="shared" si="4"/>
        <v>0</v>
      </c>
      <c r="I14" s="29">
        <f t="shared" si="5"/>
        <v>0</v>
      </c>
    </row>
    <row r="15" spans="1:9">
      <c r="A15" s="20" t="s">
        <v>50</v>
      </c>
      <c r="B15" s="155" t="s">
        <v>171</v>
      </c>
      <c r="C15" s="20" t="s">
        <v>26</v>
      </c>
      <c r="D15" s="174">
        <v>48</v>
      </c>
      <c r="E15" s="175"/>
      <c r="F15" s="175"/>
      <c r="G15" s="175">
        <f t="shared" si="3"/>
        <v>0</v>
      </c>
      <c r="H15" s="175">
        <f t="shared" si="4"/>
        <v>0</v>
      </c>
      <c r="I15" s="29">
        <f t="shared" si="5"/>
        <v>0</v>
      </c>
    </row>
    <row r="16" spans="1:9">
      <c r="A16" s="20"/>
      <c r="B16" s="155"/>
      <c r="C16" s="20"/>
      <c r="D16" s="174"/>
      <c r="E16" s="175"/>
      <c r="F16" s="175"/>
      <c r="G16" s="175"/>
      <c r="H16" s="175"/>
      <c r="I16" s="29"/>
    </row>
    <row r="17" spans="1:9">
      <c r="A17" s="20" t="s">
        <v>50</v>
      </c>
      <c r="B17" s="155" t="s">
        <v>116</v>
      </c>
      <c r="C17" s="20" t="s">
        <v>26</v>
      </c>
      <c r="D17" s="174">
        <f>D6+D15</f>
        <v>143</v>
      </c>
      <c r="E17" s="175"/>
      <c r="F17" s="175"/>
      <c r="G17" s="175">
        <f t="shared" ref="G17:G21" si="6">E17*D17</f>
        <v>0</v>
      </c>
      <c r="H17" s="175">
        <f t="shared" ref="H17:H21" si="7">F17*D17</f>
        <v>0</v>
      </c>
      <c r="I17" s="29">
        <f t="shared" ref="I17:I21" si="8">H17+G17</f>
        <v>0</v>
      </c>
    </row>
    <row r="18" spans="1:9">
      <c r="A18" s="20" t="s">
        <v>50</v>
      </c>
      <c r="B18" s="155" t="s">
        <v>172</v>
      </c>
      <c r="C18" s="20" t="s">
        <v>26</v>
      </c>
      <c r="D18" s="174">
        <v>1</v>
      </c>
      <c r="E18" s="175"/>
      <c r="F18" s="175"/>
      <c r="G18" s="175">
        <f t="shared" si="6"/>
        <v>0</v>
      </c>
      <c r="H18" s="175">
        <f t="shared" si="7"/>
        <v>0</v>
      </c>
      <c r="I18" s="29">
        <f t="shared" si="8"/>
        <v>0</v>
      </c>
    </row>
    <row r="19" spans="1:9">
      <c r="A19" s="20" t="s">
        <v>50</v>
      </c>
      <c r="B19" s="155" t="s">
        <v>173</v>
      </c>
      <c r="C19" s="20" t="s">
        <v>38</v>
      </c>
      <c r="D19" s="174">
        <v>1</v>
      </c>
      <c r="E19" s="175"/>
      <c r="F19" s="175"/>
      <c r="G19" s="175">
        <f t="shared" si="6"/>
        <v>0</v>
      </c>
      <c r="H19" s="175">
        <f t="shared" si="7"/>
        <v>0</v>
      </c>
      <c r="I19" s="29">
        <f t="shared" si="8"/>
        <v>0</v>
      </c>
    </row>
    <row r="20" spans="1:9">
      <c r="A20" s="20" t="s">
        <v>50</v>
      </c>
      <c r="B20" s="155" t="s">
        <v>174</v>
      </c>
      <c r="C20" s="20" t="s">
        <v>26</v>
      </c>
      <c r="D20" s="174">
        <v>1</v>
      </c>
      <c r="E20" s="175"/>
      <c r="F20" s="175"/>
      <c r="G20" s="175">
        <f t="shared" si="6"/>
        <v>0</v>
      </c>
      <c r="H20" s="175">
        <f t="shared" si="7"/>
        <v>0</v>
      </c>
      <c r="I20" s="29">
        <f t="shared" si="8"/>
        <v>0</v>
      </c>
    </row>
    <row r="21" spans="1:9" ht="24">
      <c r="A21" s="20" t="s">
        <v>50</v>
      </c>
      <c r="B21" s="155" t="s">
        <v>188</v>
      </c>
      <c r="C21" s="20" t="s">
        <v>26</v>
      </c>
      <c r="D21" s="174">
        <v>143</v>
      </c>
      <c r="E21" s="175"/>
      <c r="F21" s="175"/>
      <c r="G21" s="175">
        <f t="shared" si="6"/>
        <v>0</v>
      </c>
      <c r="H21" s="175">
        <f t="shared" si="7"/>
        <v>0</v>
      </c>
      <c r="I21" s="29">
        <f t="shared" si="8"/>
        <v>0</v>
      </c>
    </row>
    <row r="22" spans="1:9">
      <c r="A22" s="20"/>
      <c r="B22" s="155"/>
      <c r="C22" s="20"/>
      <c r="D22" s="174"/>
      <c r="E22" s="175"/>
      <c r="F22" s="175"/>
      <c r="G22" s="175"/>
      <c r="H22" s="175"/>
      <c r="I22" s="29"/>
    </row>
    <row r="23" spans="1:9">
      <c r="A23" s="167" t="s">
        <v>50</v>
      </c>
      <c r="B23" s="168" t="s">
        <v>110</v>
      </c>
      <c r="C23" s="169"/>
      <c r="D23" s="170"/>
      <c r="E23" s="171"/>
      <c r="F23" s="171"/>
      <c r="G23" s="170"/>
      <c r="H23" s="172"/>
      <c r="I23" s="173">
        <f>SUM(I24:I37)</f>
        <v>0</v>
      </c>
    </row>
    <row r="24" spans="1:9">
      <c r="A24" s="20" t="s">
        <v>50</v>
      </c>
      <c r="B24" s="183" t="s">
        <v>79</v>
      </c>
      <c r="C24" s="20" t="s">
        <v>19</v>
      </c>
      <c r="D24" s="174">
        <v>30</v>
      </c>
      <c r="E24" s="175"/>
      <c r="F24" s="175"/>
      <c r="G24" s="175">
        <f t="shared" ref="G24" si="9">E24*D24</f>
        <v>0</v>
      </c>
      <c r="H24" s="175">
        <f>F24*D24</f>
        <v>0</v>
      </c>
      <c r="I24" s="29">
        <f t="shared" ref="I24" si="10">H24+G24</f>
        <v>0</v>
      </c>
    </row>
    <row r="25" spans="1:9">
      <c r="A25" s="20" t="s">
        <v>50</v>
      </c>
      <c r="B25" s="183" t="s">
        <v>111</v>
      </c>
      <c r="C25" s="20" t="s">
        <v>19</v>
      </c>
      <c r="D25" s="174">
        <v>100</v>
      </c>
      <c r="E25" s="175"/>
      <c r="F25" s="175"/>
      <c r="G25" s="175">
        <f t="shared" ref="G25:G32" si="11">E25*D25</f>
        <v>0</v>
      </c>
      <c r="H25" s="175">
        <f t="shared" ref="H25:H32" si="12">F25*D25</f>
        <v>0</v>
      </c>
      <c r="I25" s="29">
        <f t="shared" ref="I25:I32" si="13">H25+G25</f>
        <v>0</v>
      </c>
    </row>
    <row r="26" spans="1:9">
      <c r="A26" s="20" t="s">
        <v>50</v>
      </c>
      <c r="B26" s="183" t="s">
        <v>112</v>
      </c>
      <c r="C26" s="20" t="s">
        <v>19</v>
      </c>
      <c r="D26" s="174">
        <v>30</v>
      </c>
      <c r="E26" s="175"/>
      <c r="F26" s="175"/>
      <c r="G26" s="175">
        <f t="shared" si="11"/>
        <v>0</v>
      </c>
      <c r="H26" s="175">
        <f t="shared" si="12"/>
        <v>0</v>
      </c>
      <c r="I26" s="29">
        <f t="shared" si="13"/>
        <v>0</v>
      </c>
    </row>
    <row r="27" spans="1:9">
      <c r="A27" s="20" t="s">
        <v>50</v>
      </c>
      <c r="B27" s="183" t="s">
        <v>113</v>
      </c>
      <c r="C27" s="20" t="s">
        <v>19</v>
      </c>
      <c r="D27" s="174">
        <v>1450</v>
      </c>
      <c r="E27" s="175"/>
      <c r="F27" s="175"/>
      <c r="G27" s="175">
        <f t="shared" si="11"/>
        <v>0</v>
      </c>
      <c r="H27" s="175">
        <f t="shared" si="12"/>
        <v>0</v>
      </c>
      <c r="I27" s="29">
        <f t="shared" si="13"/>
        <v>0</v>
      </c>
    </row>
    <row r="28" spans="1:9">
      <c r="A28" s="20" t="s">
        <v>50</v>
      </c>
      <c r="B28" s="183" t="s">
        <v>0</v>
      </c>
      <c r="C28" s="20" t="s">
        <v>19</v>
      </c>
      <c r="D28" s="174">
        <v>10</v>
      </c>
      <c r="E28" s="175"/>
      <c r="F28" s="175"/>
      <c r="G28" s="175">
        <f t="shared" si="11"/>
        <v>0</v>
      </c>
      <c r="H28" s="175">
        <f t="shared" si="12"/>
        <v>0</v>
      </c>
      <c r="I28" s="29">
        <f t="shared" si="13"/>
        <v>0</v>
      </c>
    </row>
    <row r="29" spans="1:9">
      <c r="A29" s="20" t="s">
        <v>50</v>
      </c>
      <c r="B29" s="183" t="s">
        <v>114</v>
      </c>
      <c r="C29" s="20" t="s">
        <v>19</v>
      </c>
      <c r="D29" s="174">
        <v>10</v>
      </c>
      <c r="E29" s="175"/>
      <c r="F29" s="175"/>
      <c r="G29" s="175">
        <f t="shared" si="11"/>
        <v>0</v>
      </c>
      <c r="H29" s="175">
        <f t="shared" si="12"/>
        <v>0</v>
      </c>
      <c r="I29" s="29">
        <f t="shared" si="13"/>
        <v>0</v>
      </c>
    </row>
    <row r="30" spans="1:9">
      <c r="A30" s="20" t="s">
        <v>50</v>
      </c>
      <c r="B30" s="183" t="s">
        <v>115</v>
      </c>
      <c r="C30" s="20" t="s">
        <v>19</v>
      </c>
      <c r="D30" s="174">
        <v>20</v>
      </c>
      <c r="E30" s="175"/>
      <c r="F30" s="175"/>
      <c r="G30" s="175">
        <f t="shared" si="11"/>
        <v>0</v>
      </c>
      <c r="H30" s="175">
        <f t="shared" si="12"/>
        <v>0</v>
      </c>
      <c r="I30" s="29">
        <f t="shared" si="13"/>
        <v>0</v>
      </c>
    </row>
    <row r="31" spans="1:9">
      <c r="A31" s="20" t="s">
        <v>50</v>
      </c>
      <c r="B31" s="183" t="s">
        <v>175</v>
      </c>
      <c r="C31" s="20" t="s">
        <v>19</v>
      </c>
      <c r="D31" s="174">
        <v>5</v>
      </c>
      <c r="E31" s="175"/>
      <c r="F31" s="175"/>
      <c r="G31" s="175">
        <f t="shared" si="11"/>
        <v>0</v>
      </c>
      <c r="H31" s="175">
        <f t="shared" si="12"/>
        <v>0</v>
      </c>
      <c r="I31" s="29">
        <f t="shared" si="13"/>
        <v>0</v>
      </c>
    </row>
    <row r="32" spans="1:9">
      <c r="A32" s="20" t="s">
        <v>50</v>
      </c>
      <c r="B32" s="183" t="s">
        <v>176</v>
      </c>
      <c r="C32" s="20" t="s">
        <v>19</v>
      </c>
      <c r="D32" s="174">
        <v>40</v>
      </c>
      <c r="E32" s="175"/>
      <c r="F32" s="175"/>
      <c r="G32" s="175">
        <f t="shared" si="11"/>
        <v>0</v>
      </c>
      <c r="H32" s="175">
        <f t="shared" si="12"/>
        <v>0</v>
      </c>
      <c r="I32" s="29">
        <f t="shared" si="13"/>
        <v>0</v>
      </c>
    </row>
    <row r="33" spans="1:9">
      <c r="A33" s="20" t="s">
        <v>32</v>
      </c>
      <c r="B33" s="183" t="s">
        <v>75</v>
      </c>
      <c r="C33" s="20" t="s">
        <v>38</v>
      </c>
      <c r="D33" s="174">
        <v>1</v>
      </c>
      <c r="E33" s="175"/>
      <c r="F33" s="175"/>
      <c r="G33" s="175"/>
      <c r="H33" s="175">
        <f t="shared" ref="H33" si="14">F33*D33</f>
        <v>0</v>
      </c>
      <c r="I33" s="29">
        <f t="shared" ref="I33" si="15">H33+G33</f>
        <v>0</v>
      </c>
    </row>
    <row r="34" spans="1:9">
      <c r="A34" s="20" t="s">
        <v>32</v>
      </c>
      <c r="B34" s="183" t="s">
        <v>27</v>
      </c>
      <c r="C34" s="20"/>
      <c r="D34" s="174">
        <v>0.03</v>
      </c>
      <c r="E34" s="175"/>
      <c r="F34" s="175">
        <f>0.03*SUM(H6:H14)</f>
        <v>0</v>
      </c>
      <c r="G34" s="175"/>
      <c r="H34" s="175">
        <f t="shared" ref="H34:H35" si="16">F34</f>
        <v>0</v>
      </c>
      <c r="I34" s="29">
        <f>H34+G34</f>
        <v>0</v>
      </c>
    </row>
    <row r="35" spans="1:9">
      <c r="A35" s="20" t="s">
        <v>32</v>
      </c>
      <c r="B35" s="128" t="s">
        <v>29</v>
      </c>
      <c r="C35" s="114"/>
      <c r="D35" s="185">
        <v>4.4999999999999998E-2</v>
      </c>
      <c r="E35" s="133"/>
      <c r="F35" s="133">
        <f>0.045*SUM(G6:G14)</f>
        <v>0</v>
      </c>
      <c r="G35" s="129"/>
      <c r="H35" s="130">
        <f t="shared" si="16"/>
        <v>0</v>
      </c>
      <c r="I35" s="125">
        <f>H35+G35</f>
        <v>0</v>
      </c>
    </row>
    <row r="36" spans="1:9">
      <c r="A36" s="20" t="s">
        <v>32</v>
      </c>
      <c r="B36" s="128" t="s">
        <v>30</v>
      </c>
      <c r="C36" s="114"/>
      <c r="D36" s="185">
        <v>0.03</v>
      </c>
      <c r="E36" s="133"/>
      <c r="F36" s="133">
        <f>SUM(G6:G14)*0.03</f>
        <v>0</v>
      </c>
      <c r="G36" s="133"/>
      <c r="H36" s="130">
        <f>F36</f>
        <v>0</v>
      </c>
      <c r="I36" s="125">
        <f>H36+G36</f>
        <v>0</v>
      </c>
    </row>
    <row r="37" spans="1:9">
      <c r="A37" s="20" t="s">
        <v>17</v>
      </c>
      <c r="B37" s="155" t="s">
        <v>76</v>
      </c>
      <c r="C37" s="20"/>
      <c r="D37" s="184" t="s">
        <v>105</v>
      </c>
      <c r="E37" s="175"/>
      <c r="F37" s="175">
        <f>(SUM(G24:G32))</f>
        <v>0</v>
      </c>
      <c r="G37" s="175"/>
      <c r="H37" s="175">
        <f t="shared" ref="H37" si="17">F37*D37</f>
        <v>0</v>
      </c>
      <c r="I37" s="29">
        <f t="shared" ref="I37" si="18">H37+G37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74413-F350-4AE5-9ADE-762208D6FE07}">
  <dimension ref="A1:E30"/>
  <sheetViews>
    <sheetView view="pageBreakPreview" zoomScale="115" zoomScaleNormal="100" zoomScaleSheetLayoutView="115" workbookViewId="0">
      <selection activeCell="A27" sqref="A27:XFD27"/>
    </sheetView>
  </sheetViews>
  <sheetFormatPr defaultRowHeight="14.5"/>
  <cols>
    <col min="1" max="1" width="49.7265625" bestFit="1" customWidth="1"/>
    <col min="2" max="2" width="8.6328125" customWidth="1"/>
    <col min="3" max="3" width="10.7265625" customWidth="1"/>
    <col min="4" max="4" width="11.90625" bestFit="1" customWidth="1"/>
    <col min="5" max="5" width="15.1796875" customWidth="1"/>
  </cols>
  <sheetData>
    <row r="1" spans="1:5">
      <c r="A1" s="102" t="s">
        <v>10</v>
      </c>
      <c r="B1" s="102" t="s">
        <v>11</v>
      </c>
      <c r="C1" s="102" t="s">
        <v>12</v>
      </c>
      <c r="D1" s="103" t="s">
        <v>13</v>
      </c>
      <c r="E1" s="104" t="s">
        <v>14</v>
      </c>
    </row>
    <row r="2" spans="1:5">
      <c r="A2" s="106" t="s">
        <v>15</v>
      </c>
      <c r="B2" s="107"/>
      <c r="C2" s="159"/>
      <c r="D2" s="159"/>
      <c r="E2" s="109">
        <f>E5+E17+E28</f>
        <v>0</v>
      </c>
    </row>
    <row r="3" spans="1:5">
      <c r="A3" s="162" t="s">
        <v>189</v>
      </c>
      <c r="B3" s="17"/>
      <c r="C3" s="16"/>
      <c r="D3" s="163"/>
      <c r="E3" s="19"/>
    </row>
    <row r="4" spans="1:5">
      <c r="A4" s="36"/>
      <c r="B4" s="36"/>
      <c r="C4" s="165"/>
      <c r="D4" s="165"/>
      <c r="E4" s="36"/>
    </row>
    <row r="5" spans="1:5">
      <c r="A5" s="168" t="s">
        <v>190</v>
      </c>
      <c r="B5" s="169"/>
      <c r="C5" s="170"/>
      <c r="D5" s="171"/>
      <c r="E5" s="173">
        <f>SUM(E6:E15)</f>
        <v>0</v>
      </c>
    </row>
    <row r="6" spans="1:5" ht="24">
      <c r="A6" s="155" t="s">
        <v>201</v>
      </c>
      <c r="B6" s="20" t="s">
        <v>35</v>
      </c>
      <c r="C6" s="174">
        <v>3</v>
      </c>
      <c r="D6" s="175"/>
      <c r="E6" s="29">
        <f t="shared" ref="E6" si="0">D6*C6</f>
        <v>0</v>
      </c>
    </row>
    <row r="7" spans="1:5">
      <c r="A7" s="168"/>
      <c r="B7" s="169"/>
      <c r="C7" s="170"/>
      <c r="D7" s="171"/>
      <c r="E7" s="29"/>
    </row>
    <row r="8" spans="1:5">
      <c r="A8" s="155" t="s">
        <v>191</v>
      </c>
      <c r="B8" s="20" t="s">
        <v>199</v>
      </c>
      <c r="C8" s="174">
        <v>9787</v>
      </c>
      <c r="D8" s="175"/>
      <c r="E8" s="29">
        <f>D8*C8</f>
        <v>0</v>
      </c>
    </row>
    <row r="9" spans="1:5">
      <c r="A9" s="155" t="s">
        <v>192</v>
      </c>
      <c r="B9" s="20" t="s">
        <v>35</v>
      </c>
      <c r="C9" s="174">
        <v>9.7870000000000008</v>
      </c>
      <c r="D9" s="175"/>
      <c r="E9" s="29">
        <f t="shared" ref="E9:E15" si="1">D9*C9</f>
        <v>0</v>
      </c>
    </row>
    <row r="10" spans="1:5">
      <c r="A10" s="155" t="s">
        <v>193</v>
      </c>
      <c r="B10" s="20" t="s">
        <v>19</v>
      </c>
      <c r="C10" s="174">
        <v>29</v>
      </c>
      <c r="D10" s="175"/>
      <c r="E10" s="29">
        <f t="shared" si="1"/>
        <v>0</v>
      </c>
    </row>
    <row r="11" spans="1:5">
      <c r="A11" s="155" t="s">
        <v>194</v>
      </c>
      <c r="B11" s="20" t="s">
        <v>35</v>
      </c>
      <c r="C11" s="174">
        <v>0.40689999999999998</v>
      </c>
      <c r="D11" s="175"/>
      <c r="E11" s="29">
        <f t="shared" si="1"/>
        <v>0</v>
      </c>
    </row>
    <row r="12" spans="1:5">
      <c r="A12" s="155" t="s">
        <v>195</v>
      </c>
      <c r="B12" s="20" t="s">
        <v>35</v>
      </c>
      <c r="C12" s="174">
        <v>2.1379999999999999</v>
      </c>
      <c r="D12" s="175"/>
      <c r="E12" s="29">
        <f t="shared" si="1"/>
        <v>0</v>
      </c>
    </row>
    <row r="13" spans="1:5">
      <c r="A13" s="155" t="s">
        <v>196</v>
      </c>
      <c r="B13" s="20" t="s">
        <v>35</v>
      </c>
      <c r="C13" s="174">
        <v>3.641</v>
      </c>
      <c r="D13" s="175"/>
      <c r="E13" s="29">
        <f t="shared" si="1"/>
        <v>0</v>
      </c>
    </row>
    <row r="14" spans="1:5">
      <c r="A14" s="155" t="s">
        <v>197</v>
      </c>
      <c r="B14" s="20" t="s">
        <v>35</v>
      </c>
      <c r="C14" s="174">
        <v>3.601</v>
      </c>
      <c r="D14" s="175"/>
      <c r="E14" s="29">
        <f t="shared" si="1"/>
        <v>0</v>
      </c>
    </row>
    <row r="15" spans="1:5">
      <c r="A15" s="155" t="s">
        <v>198</v>
      </c>
      <c r="B15" s="20" t="s">
        <v>200</v>
      </c>
      <c r="C15" s="174">
        <v>1</v>
      </c>
      <c r="D15" s="175"/>
      <c r="E15" s="29">
        <f t="shared" si="1"/>
        <v>0</v>
      </c>
    </row>
    <row r="16" spans="1:5">
      <c r="A16" s="155"/>
      <c r="B16" s="20"/>
      <c r="C16" s="174"/>
      <c r="D16" s="175"/>
      <c r="E16" s="29"/>
    </row>
    <row r="17" spans="1:5">
      <c r="A17" s="168" t="s">
        <v>212</v>
      </c>
      <c r="B17" s="169"/>
      <c r="C17" s="170"/>
      <c r="D17" s="171"/>
      <c r="E17" s="173">
        <f>SUM(E18:E26)</f>
        <v>0</v>
      </c>
    </row>
    <row r="18" spans="1:5">
      <c r="A18" s="183" t="s">
        <v>202</v>
      </c>
      <c r="B18" s="20" t="s">
        <v>165</v>
      </c>
      <c r="C18" s="174">
        <v>1</v>
      </c>
      <c r="D18" s="175"/>
      <c r="E18" s="29">
        <f t="shared" ref="E18:E26" si="2">D18*C18</f>
        <v>0</v>
      </c>
    </row>
    <row r="19" spans="1:5">
      <c r="A19" s="183" t="s">
        <v>203</v>
      </c>
      <c r="B19" s="20" t="s">
        <v>165</v>
      </c>
      <c r="C19" s="174">
        <v>1</v>
      </c>
      <c r="D19" s="175"/>
      <c r="E19" s="29">
        <f t="shared" si="2"/>
        <v>0</v>
      </c>
    </row>
    <row r="20" spans="1:5">
      <c r="A20" s="183" t="s">
        <v>204</v>
      </c>
      <c r="B20" s="20" t="s">
        <v>165</v>
      </c>
      <c r="C20" s="174">
        <v>1</v>
      </c>
      <c r="D20" s="175"/>
      <c r="E20" s="29">
        <f t="shared" si="2"/>
        <v>0</v>
      </c>
    </row>
    <row r="21" spans="1:5">
      <c r="A21" s="183" t="s">
        <v>205</v>
      </c>
      <c r="B21" s="20" t="s">
        <v>165</v>
      </c>
      <c r="C21" s="174">
        <v>1</v>
      </c>
      <c r="D21" s="175"/>
      <c r="E21" s="29">
        <f t="shared" si="2"/>
        <v>0</v>
      </c>
    </row>
    <row r="22" spans="1:5">
      <c r="A22" s="183" t="s">
        <v>206</v>
      </c>
      <c r="B22" s="20" t="s">
        <v>165</v>
      </c>
      <c r="C22" s="174">
        <v>1</v>
      </c>
      <c r="D22" s="175"/>
      <c r="E22" s="29">
        <f t="shared" si="2"/>
        <v>0</v>
      </c>
    </row>
    <row r="23" spans="1:5">
      <c r="A23" s="183" t="s">
        <v>207</v>
      </c>
      <c r="B23" s="20" t="s">
        <v>165</v>
      </c>
      <c r="C23" s="174">
        <v>1</v>
      </c>
      <c r="D23" s="175"/>
      <c r="E23" s="29">
        <f t="shared" si="2"/>
        <v>0</v>
      </c>
    </row>
    <row r="24" spans="1:5">
      <c r="A24" s="183" t="s">
        <v>208</v>
      </c>
      <c r="B24" s="20" t="s">
        <v>165</v>
      </c>
      <c r="C24" s="174">
        <v>1</v>
      </c>
      <c r="D24" s="175"/>
      <c r="E24" s="29">
        <f t="shared" si="2"/>
        <v>0</v>
      </c>
    </row>
    <row r="25" spans="1:5">
      <c r="A25" s="183" t="s">
        <v>209</v>
      </c>
      <c r="B25" s="20" t="s">
        <v>165</v>
      </c>
      <c r="C25" s="174">
        <v>2</v>
      </c>
      <c r="D25" s="175"/>
      <c r="E25" s="29">
        <f t="shared" si="2"/>
        <v>0</v>
      </c>
    </row>
    <row r="26" spans="1:5">
      <c r="A26" s="183" t="s">
        <v>210</v>
      </c>
      <c r="B26" s="20" t="s">
        <v>38</v>
      </c>
      <c r="C26" s="174">
        <v>1</v>
      </c>
      <c r="D26" s="175"/>
      <c r="E26" s="29">
        <f t="shared" si="2"/>
        <v>0</v>
      </c>
    </row>
    <row r="28" spans="1:5" ht="23">
      <c r="A28" s="168" t="s">
        <v>219</v>
      </c>
      <c r="B28" s="169"/>
      <c r="C28" s="170"/>
      <c r="D28" s="171"/>
      <c r="E28" s="173">
        <f>SUM(E29:E30)</f>
        <v>0</v>
      </c>
    </row>
    <row r="29" spans="1:5">
      <c r="A29" s="183" t="s">
        <v>217</v>
      </c>
      <c r="B29" s="20" t="s">
        <v>211</v>
      </c>
      <c r="C29" s="174">
        <v>503</v>
      </c>
      <c r="D29" s="175"/>
      <c r="E29" s="29">
        <f>C29*D29</f>
        <v>0</v>
      </c>
    </row>
    <row r="30" spans="1:5" ht="23">
      <c r="A30" s="183" t="s">
        <v>218</v>
      </c>
      <c r="B30" s="20" t="s">
        <v>211</v>
      </c>
      <c r="C30" s="174">
        <v>503</v>
      </c>
      <c r="D30" s="175"/>
      <c r="E30" s="29">
        <f>C30*D30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EEB5-2C94-496B-9710-134895083E25}">
  <dimension ref="A1:F32"/>
  <sheetViews>
    <sheetView view="pageBreakPreview" zoomScale="115" zoomScaleNormal="115" zoomScaleSheetLayoutView="115" workbookViewId="0">
      <selection activeCell="A9" sqref="A9:XFD9"/>
    </sheetView>
  </sheetViews>
  <sheetFormatPr defaultRowHeight="14.5"/>
  <cols>
    <col min="1" max="1" width="4.90625" customWidth="1"/>
    <col min="2" max="2" width="52.36328125" customWidth="1"/>
    <col min="5" max="5" width="17" customWidth="1"/>
    <col min="6" max="6" width="17.453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5">
      <c r="A2" s="6" t="s">
        <v>15</v>
      </c>
      <c r="B2" s="7"/>
      <c r="C2" s="45"/>
      <c r="D2" s="46"/>
      <c r="E2" s="47"/>
      <c r="F2" s="9">
        <f>SUM(F5:F32)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3" t="s">
        <v>31</v>
      </c>
      <c r="D5" s="68">
        <v>10</v>
      </c>
      <c r="E5" s="66"/>
      <c r="F5" s="61">
        <f>E5*D5</f>
        <v>0</v>
      </c>
    </row>
    <row r="6" spans="1:6">
      <c r="A6" s="59" t="s">
        <v>32</v>
      </c>
      <c r="B6" s="62" t="s">
        <v>73</v>
      </c>
      <c r="C6" s="69" t="s">
        <v>35</v>
      </c>
      <c r="D6" s="70">
        <v>1</v>
      </c>
      <c r="E6" s="67"/>
      <c r="F6" s="61">
        <f t="shared" ref="F6:F32" si="0">E6*D6</f>
        <v>0</v>
      </c>
    </row>
    <row r="7" spans="1:6">
      <c r="A7" s="59" t="s">
        <v>32</v>
      </c>
      <c r="B7" s="62" t="s">
        <v>74</v>
      </c>
      <c r="C7" s="69" t="s">
        <v>35</v>
      </c>
      <c r="D7" s="70">
        <v>1</v>
      </c>
      <c r="E7" s="67"/>
      <c r="F7" s="61">
        <f t="shared" si="0"/>
        <v>0</v>
      </c>
    </row>
    <row r="8" spans="1:6">
      <c r="A8" s="59" t="s">
        <v>32</v>
      </c>
      <c r="B8" s="62" t="s">
        <v>36</v>
      </c>
      <c r="C8" s="69" t="s">
        <v>31</v>
      </c>
      <c r="D8" s="70">
        <v>38</v>
      </c>
      <c r="E8" s="67"/>
      <c r="F8" s="61">
        <f t="shared" si="0"/>
        <v>0</v>
      </c>
    </row>
    <row r="9" spans="1:6">
      <c r="A9" s="59" t="s">
        <v>32</v>
      </c>
      <c r="B9" s="64" t="s">
        <v>39</v>
      </c>
      <c r="C9" s="63" t="s">
        <v>165</v>
      </c>
      <c r="D9" s="68">
        <v>1</v>
      </c>
      <c r="E9" s="66"/>
      <c r="F9" s="61">
        <f t="shared" si="0"/>
        <v>0</v>
      </c>
    </row>
    <row r="10" spans="1:6">
      <c r="A10" s="59" t="s">
        <v>32</v>
      </c>
      <c r="B10" s="64" t="s">
        <v>40</v>
      </c>
      <c r="C10" s="63" t="s">
        <v>31</v>
      </c>
      <c r="D10" s="68">
        <v>10</v>
      </c>
      <c r="E10" s="66"/>
      <c r="F10" s="61">
        <f t="shared" si="0"/>
        <v>0</v>
      </c>
    </row>
    <row r="11" spans="1:6">
      <c r="A11" s="59" t="s">
        <v>32</v>
      </c>
      <c r="B11" s="60" t="s">
        <v>41</v>
      </c>
      <c r="C11" s="63" t="s">
        <v>31</v>
      </c>
      <c r="D11" s="68">
        <v>4</v>
      </c>
      <c r="E11" s="66"/>
      <c r="F11" s="61">
        <f t="shared" si="0"/>
        <v>0</v>
      </c>
    </row>
    <row r="12" spans="1:6">
      <c r="A12" s="59" t="s">
        <v>32</v>
      </c>
      <c r="B12" s="65" t="s">
        <v>8</v>
      </c>
      <c r="C12" s="63" t="s">
        <v>31</v>
      </c>
      <c r="D12" s="68">
        <v>1</v>
      </c>
      <c r="E12" s="66"/>
      <c r="F12" s="61">
        <f t="shared" si="0"/>
        <v>0</v>
      </c>
    </row>
    <row r="13" spans="1:6">
      <c r="A13" s="59" t="s">
        <v>32</v>
      </c>
      <c r="B13" s="65" t="s">
        <v>42</v>
      </c>
      <c r="C13" s="63" t="s">
        <v>31</v>
      </c>
      <c r="D13" s="68">
        <v>7</v>
      </c>
      <c r="E13" s="66"/>
      <c r="F13" s="61">
        <f t="shared" si="0"/>
        <v>0</v>
      </c>
    </row>
    <row r="14" spans="1:6">
      <c r="A14" s="59" t="s">
        <v>32</v>
      </c>
      <c r="B14" s="64" t="s">
        <v>43</v>
      </c>
      <c r="C14" s="63" t="s">
        <v>38</v>
      </c>
      <c r="D14" s="68">
        <v>1</v>
      </c>
      <c r="E14" s="66"/>
      <c r="F14" s="61">
        <f t="shared" si="0"/>
        <v>0</v>
      </c>
    </row>
    <row r="15" spans="1:6">
      <c r="A15" s="59" t="s">
        <v>32</v>
      </c>
      <c r="B15" s="64" t="s">
        <v>42</v>
      </c>
      <c r="C15" s="63" t="s">
        <v>31</v>
      </c>
      <c r="D15" s="68">
        <v>10</v>
      </c>
      <c r="E15" s="66"/>
      <c r="F15" s="61">
        <f t="shared" si="0"/>
        <v>0</v>
      </c>
    </row>
    <row r="16" spans="1:6">
      <c r="A16" s="59" t="s">
        <v>32</v>
      </c>
      <c r="B16" s="64" t="s">
        <v>1</v>
      </c>
      <c r="C16" s="63" t="s">
        <v>44</v>
      </c>
      <c r="D16" s="68">
        <v>2</v>
      </c>
      <c r="E16" s="66"/>
      <c r="F16" s="61">
        <f t="shared" si="0"/>
        <v>0</v>
      </c>
    </row>
    <row r="17" spans="1:6">
      <c r="A17" s="59" t="s">
        <v>32</v>
      </c>
      <c r="B17" s="64" t="s">
        <v>2</v>
      </c>
      <c r="C17" s="63" t="s">
        <v>165</v>
      </c>
      <c r="D17" s="68">
        <v>1</v>
      </c>
      <c r="E17" s="66"/>
      <c r="F17" s="61">
        <f t="shared" si="0"/>
        <v>0</v>
      </c>
    </row>
    <row r="18" spans="1:6">
      <c r="A18" s="59" t="s">
        <v>32</v>
      </c>
      <c r="B18" s="64" t="s">
        <v>3</v>
      </c>
      <c r="C18" s="63" t="s">
        <v>165</v>
      </c>
      <c r="D18" s="68">
        <v>1</v>
      </c>
      <c r="E18" s="66"/>
      <c r="F18" s="61">
        <f t="shared" si="0"/>
        <v>0</v>
      </c>
    </row>
    <row r="19" spans="1:6">
      <c r="A19" s="59" t="s">
        <v>32</v>
      </c>
      <c r="B19" s="64" t="s">
        <v>4</v>
      </c>
      <c r="C19" s="63" t="s">
        <v>31</v>
      </c>
      <c r="D19" s="68">
        <v>15</v>
      </c>
      <c r="E19" s="66"/>
      <c r="F19" s="61">
        <f t="shared" si="0"/>
        <v>0</v>
      </c>
    </row>
    <row r="20" spans="1:6">
      <c r="A20" s="59" t="s">
        <v>32</v>
      </c>
      <c r="B20" s="64" t="s">
        <v>45</v>
      </c>
      <c r="C20" s="63" t="s">
        <v>31</v>
      </c>
      <c r="D20" s="68">
        <v>10</v>
      </c>
      <c r="E20" s="66"/>
      <c r="F20" s="61">
        <f t="shared" si="0"/>
        <v>0</v>
      </c>
    </row>
    <row r="21" spans="1:6">
      <c r="A21" s="59" t="s">
        <v>32</v>
      </c>
      <c r="B21" s="64" t="s">
        <v>166</v>
      </c>
      <c r="C21" s="63" t="s">
        <v>31</v>
      </c>
      <c r="D21" s="68">
        <v>10</v>
      </c>
      <c r="E21" s="66"/>
      <c r="F21" s="61">
        <f t="shared" si="0"/>
        <v>0</v>
      </c>
    </row>
    <row r="22" spans="1:6">
      <c r="A22" s="59" t="s">
        <v>32</v>
      </c>
      <c r="B22" s="186" t="s">
        <v>5</v>
      </c>
      <c r="C22" s="63" t="s">
        <v>31</v>
      </c>
      <c r="D22" s="68">
        <v>20</v>
      </c>
      <c r="E22" s="66"/>
      <c r="F22" s="61">
        <f t="shared" si="0"/>
        <v>0</v>
      </c>
    </row>
    <row r="23" spans="1:6">
      <c r="A23" s="59" t="s">
        <v>32</v>
      </c>
      <c r="B23" s="64" t="s">
        <v>6</v>
      </c>
      <c r="C23" s="63" t="s">
        <v>165</v>
      </c>
      <c r="D23" s="68">
        <v>1</v>
      </c>
      <c r="E23" s="66"/>
      <c r="F23" s="61">
        <f t="shared" si="0"/>
        <v>0</v>
      </c>
    </row>
    <row r="24" spans="1:6">
      <c r="A24" s="59" t="s">
        <v>32</v>
      </c>
      <c r="B24" s="64" t="s">
        <v>7</v>
      </c>
      <c r="C24" s="63" t="s">
        <v>31</v>
      </c>
      <c r="D24" s="68">
        <v>16</v>
      </c>
      <c r="E24" s="66"/>
      <c r="F24" s="61">
        <f t="shared" si="0"/>
        <v>0</v>
      </c>
    </row>
    <row r="25" spans="1:6">
      <c r="A25" s="59" t="s">
        <v>32</v>
      </c>
      <c r="B25" s="64" t="s">
        <v>119</v>
      </c>
      <c r="C25" s="63" t="s">
        <v>165</v>
      </c>
      <c r="D25" s="68">
        <v>1</v>
      </c>
      <c r="E25" s="66"/>
      <c r="F25" s="61">
        <f t="shared" si="0"/>
        <v>0</v>
      </c>
    </row>
    <row r="26" spans="1:6">
      <c r="A26" s="188" t="s">
        <v>32</v>
      </c>
      <c r="B26" s="189" t="s">
        <v>120</v>
      </c>
      <c r="C26" s="190" t="s">
        <v>165</v>
      </c>
      <c r="D26" s="191">
        <v>1</v>
      </c>
      <c r="E26" s="192"/>
      <c r="F26" s="61">
        <f t="shared" si="0"/>
        <v>0</v>
      </c>
    </row>
    <row r="27" spans="1:6">
      <c r="A27" s="188" t="s">
        <v>32</v>
      </c>
      <c r="B27" s="189" t="s">
        <v>121</v>
      </c>
      <c r="C27" s="190" t="s">
        <v>165</v>
      </c>
      <c r="D27" s="191">
        <v>1</v>
      </c>
      <c r="E27" s="192"/>
      <c r="F27" s="61">
        <f t="shared" si="0"/>
        <v>0</v>
      </c>
    </row>
    <row r="28" spans="1:6">
      <c r="A28" s="188" t="s">
        <v>32</v>
      </c>
      <c r="B28" s="189" t="s">
        <v>127</v>
      </c>
      <c r="C28" s="190" t="s">
        <v>165</v>
      </c>
      <c r="D28" s="191">
        <v>1</v>
      </c>
      <c r="E28" s="192"/>
      <c r="F28" s="61">
        <f t="shared" si="0"/>
        <v>0</v>
      </c>
    </row>
    <row r="29" spans="1:6">
      <c r="A29" s="188" t="s">
        <v>32</v>
      </c>
      <c r="B29" s="189" t="s">
        <v>37</v>
      </c>
      <c r="C29" s="190" t="s">
        <v>165</v>
      </c>
      <c r="D29" s="191">
        <v>1</v>
      </c>
      <c r="E29" s="192"/>
      <c r="F29" s="61">
        <f t="shared" si="0"/>
        <v>0</v>
      </c>
    </row>
    <row r="30" spans="1:6">
      <c r="A30" s="188" t="s">
        <v>32</v>
      </c>
      <c r="B30" s="189" t="s">
        <v>167</v>
      </c>
      <c r="C30" s="190" t="s">
        <v>165</v>
      </c>
      <c r="D30" s="191">
        <v>1</v>
      </c>
      <c r="E30" s="192"/>
      <c r="F30" s="61">
        <f t="shared" si="0"/>
        <v>0</v>
      </c>
    </row>
    <row r="31" spans="1:6">
      <c r="A31" s="188" t="s">
        <v>126</v>
      </c>
      <c r="B31" s="189" t="s">
        <v>117</v>
      </c>
      <c r="C31" s="190" t="s">
        <v>31</v>
      </c>
      <c r="D31" s="191">
        <v>2</v>
      </c>
      <c r="E31" s="192"/>
      <c r="F31" s="61">
        <f t="shared" si="0"/>
        <v>0</v>
      </c>
    </row>
    <row r="32" spans="1:6">
      <c r="A32" s="197" t="s">
        <v>32</v>
      </c>
      <c r="B32" s="198" t="s">
        <v>187</v>
      </c>
      <c r="C32" s="199" t="s">
        <v>165</v>
      </c>
      <c r="D32" s="200">
        <v>1</v>
      </c>
      <c r="E32" s="201"/>
      <c r="F32" s="202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Rekapitulace</vt:lpstr>
      <vt:lpstr>Přívod</vt:lpstr>
      <vt:lpstr>Rozvaděč RDC 1-3</vt:lpstr>
      <vt:lpstr>Rozvaděč RDC 1.1 - 3.1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Lukáš Bělíček</cp:lastModifiedBy>
  <dcterms:created xsi:type="dcterms:W3CDTF">2022-04-14T06:36:08Z</dcterms:created>
  <dcterms:modified xsi:type="dcterms:W3CDTF">2024-09-11T12:40:49Z</dcterms:modified>
</cp:coreProperties>
</file>