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ba" sheetId="2" r:id="rId2"/>
    <sheet name="02 - ZTI" sheetId="3" r:id="rId3"/>
    <sheet name="03 - VZT" sheetId="4" r:id="rId4"/>
    <sheet name="04 - Elektro" sheetId="5" r:id="rId5"/>
    <sheet name="05 - MaR" sheetId="6" r:id="rId6"/>
    <sheet name="06.1 - Technologie úpravy..." sheetId="7" r:id="rId7"/>
    <sheet name="06.2 - Plynná chlorovna" sheetId="8" r:id="rId8"/>
    <sheet name="07 - VRN" sheetId="9" r:id="rId9"/>
    <sheet name="Pokyny pro vyplnění" sheetId="10" r:id="rId10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Stavba'!$C$89:$K$373</definedName>
    <definedName name="_xlnm.Print_Area" localSheetId="1">'01 - Stavba'!$C$4:$J$39,'01 - Stavba'!$C$45:$J$71,'01 - Stavba'!$C$77:$K$373</definedName>
    <definedName name="_xlnm.Print_Titles" localSheetId="1">'01 - Stavba'!$89:$89</definedName>
    <definedName name="_xlnm._FilterDatabase" localSheetId="2" hidden="1">'02 - ZTI'!$C$87:$K$478</definedName>
    <definedName name="_xlnm.Print_Area" localSheetId="2">'02 - ZTI'!$C$4:$J$39,'02 - ZTI'!$C$45:$J$69,'02 - ZTI'!$C$75:$K$478</definedName>
    <definedName name="_xlnm.Print_Titles" localSheetId="2">'02 - ZTI'!$87:$87</definedName>
    <definedName name="_xlnm._FilterDatabase" localSheetId="3" hidden="1">'03 - VZT'!$C$86:$K$185</definedName>
    <definedName name="_xlnm.Print_Area" localSheetId="3">'03 - VZT'!$C$4:$J$39,'03 - VZT'!$C$45:$J$68,'03 - VZT'!$C$74:$K$185</definedName>
    <definedName name="_xlnm.Print_Titles" localSheetId="3">'03 - VZT'!$86:$86</definedName>
    <definedName name="_xlnm._FilterDatabase" localSheetId="4" hidden="1">'04 - Elektro'!$C$83:$K$371</definedName>
    <definedName name="_xlnm.Print_Area" localSheetId="4">'04 - Elektro'!$C$4:$J$39,'04 - Elektro'!$C$45:$J$65,'04 - Elektro'!$C$71:$K$371</definedName>
    <definedName name="_xlnm.Print_Titles" localSheetId="4">'04 - Elektro'!$83:$83</definedName>
    <definedName name="_xlnm._FilterDatabase" localSheetId="5" hidden="1">'05 - MaR'!$C$95:$K$619</definedName>
    <definedName name="_xlnm.Print_Area" localSheetId="5">'05 - MaR'!$C$4:$J$39,'05 - MaR'!$C$45:$J$77,'05 - MaR'!$C$83:$K$619</definedName>
    <definedName name="_xlnm.Print_Titles" localSheetId="5">'05 - MaR'!$95:$95</definedName>
    <definedName name="_xlnm._FilterDatabase" localSheetId="6" hidden="1">'06.1 - Technologie úpravy...'!$C$84:$K$129</definedName>
    <definedName name="_xlnm.Print_Area" localSheetId="6">'06.1 - Technologie úpravy...'!$C$4:$J$41,'06.1 - Technologie úpravy...'!$C$47:$J$64,'06.1 - Technologie úpravy...'!$C$70:$K$129</definedName>
    <definedName name="_xlnm.Print_Titles" localSheetId="6">'06.1 - Technologie úpravy...'!$84:$84</definedName>
    <definedName name="_xlnm._FilterDatabase" localSheetId="7" hidden="1">'06.2 - Plynná chlorovna'!$C$84:$K$103</definedName>
    <definedName name="_xlnm.Print_Area" localSheetId="7">'06.2 - Plynná chlorovna'!$C$4:$J$41,'06.2 - Plynná chlorovna'!$C$47:$J$64,'06.2 - Plynná chlorovna'!$C$70:$K$103</definedName>
    <definedName name="_xlnm.Print_Titles" localSheetId="7">'06.2 - Plynná chlorovna'!$84:$84</definedName>
    <definedName name="_xlnm._FilterDatabase" localSheetId="8" hidden="1">'07 - VRN'!$C$83:$K$105</definedName>
    <definedName name="_xlnm.Print_Area" localSheetId="8">'07 - VRN'!$C$4:$J$39,'07 - VRN'!$C$45:$J$65,'07 - VRN'!$C$71:$K$105</definedName>
    <definedName name="_xlnm.Print_Titles" localSheetId="8">'07 - VRN'!$83:$83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J37"/>
  <c r="J36"/>
  <c i="1" r="AY63"/>
  <c i="9" r="J35"/>
  <c i="1" r="AX63"/>
  <c i="9" r="BI102"/>
  <c r="BH102"/>
  <c r="BG102"/>
  <c r="BF102"/>
  <c r="T102"/>
  <c r="T101"/>
  <c r="R102"/>
  <c r="R101"/>
  <c r="P102"/>
  <c r="P101"/>
  <c r="BI97"/>
  <c r="BH97"/>
  <c r="BG97"/>
  <c r="BF97"/>
  <c r="T97"/>
  <c r="T96"/>
  <c r="R97"/>
  <c r="R96"/>
  <c r="P97"/>
  <c r="P96"/>
  <c r="BI92"/>
  <c r="BH92"/>
  <c r="BG92"/>
  <c r="BF92"/>
  <c r="T92"/>
  <c r="T91"/>
  <c r="R92"/>
  <c r="R91"/>
  <c r="P92"/>
  <c r="P91"/>
  <c r="BI87"/>
  <c r="BH87"/>
  <c r="BG87"/>
  <c r="BF87"/>
  <c r="T87"/>
  <c r="T86"/>
  <c r="R87"/>
  <c r="R86"/>
  <c r="R85"/>
  <c r="R84"/>
  <c r="P87"/>
  <c r="P86"/>
  <c r="J81"/>
  <c r="F80"/>
  <c r="F78"/>
  <c r="E76"/>
  <c r="J55"/>
  <c r="F54"/>
  <c r="F52"/>
  <c r="E50"/>
  <c r="J21"/>
  <c r="E21"/>
  <c r="J80"/>
  <c r="J20"/>
  <c r="J18"/>
  <c r="E18"/>
  <c r="F81"/>
  <c r="J17"/>
  <c r="J12"/>
  <c r="J78"/>
  <c r="E7"/>
  <c r="E48"/>
  <c i="8" r="J39"/>
  <c r="J38"/>
  <c i="1" r="AY62"/>
  <c i="8" r="J37"/>
  <c i="1" r="AX62"/>
  <c i="8"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F81"/>
  <c r="F79"/>
  <c r="E77"/>
  <c r="J59"/>
  <c r="F58"/>
  <c r="F56"/>
  <c r="E54"/>
  <c r="J23"/>
  <c r="E23"/>
  <c r="J58"/>
  <c r="J22"/>
  <c r="J20"/>
  <c r="E20"/>
  <c r="F82"/>
  <c r="J19"/>
  <c r="J14"/>
  <c r="J56"/>
  <c r="E7"/>
  <c r="E73"/>
  <c i="7" r="J39"/>
  <c r="J38"/>
  <c i="1" r="AY61"/>
  <c i="7" r="J37"/>
  <c i="1" r="AX61"/>
  <c i="7"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F81"/>
  <c r="F79"/>
  <c r="E77"/>
  <c r="J59"/>
  <c r="F58"/>
  <c r="F56"/>
  <c r="E54"/>
  <c r="J23"/>
  <c r="E23"/>
  <c r="J81"/>
  <c r="J22"/>
  <c r="J20"/>
  <c r="E20"/>
  <c r="F82"/>
  <c r="J19"/>
  <c r="J14"/>
  <c r="J79"/>
  <c r="E7"/>
  <c r="E50"/>
  <c i="6" r="J37"/>
  <c r="J36"/>
  <c i="1" r="AY59"/>
  <c i="6" r="J35"/>
  <c i="1" r="AX59"/>
  <c i="6"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J93"/>
  <c r="F92"/>
  <c r="F90"/>
  <c r="E88"/>
  <c r="J55"/>
  <c r="F54"/>
  <c r="F52"/>
  <c r="E50"/>
  <c r="J21"/>
  <c r="E21"/>
  <c r="J92"/>
  <c r="J20"/>
  <c r="J18"/>
  <c r="E18"/>
  <c r="F93"/>
  <c r="J17"/>
  <c r="J12"/>
  <c r="J52"/>
  <c r="E7"/>
  <c r="E48"/>
  <c i="5" r="J37"/>
  <c r="J36"/>
  <c i="1" r="AY58"/>
  <c i="5" r="J35"/>
  <c i="1" r="AX58"/>
  <c i="5" r="BI369"/>
  <c r="BH369"/>
  <c r="BG369"/>
  <c r="BF369"/>
  <c r="T369"/>
  <c r="T368"/>
  <c r="R369"/>
  <c r="R368"/>
  <c r="P369"/>
  <c r="P368"/>
  <c r="BI366"/>
  <c r="BH366"/>
  <c r="BG366"/>
  <c r="BF366"/>
  <c r="T366"/>
  <c r="R366"/>
  <c r="P366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F80"/>
  <c r="F78"/>
  <c r="E76"/>
  <c r="J55"/>
  <c r="F54"/>
  <c r="F52"/>
  <c r="E50"/>
  <c r="J21"/>
  <c r="E21"/>
  <c r="J80"/>
  <c r="J20"/>
  <c r="J18"/>
  <c r="E18"/>
  <c r="F55"/>
  <c r="J17"/>
  <c r="J12"/>
  <c r="J78"/>
  <c r="E7"/>
  <c r="E48"/>
  <c i="4" r="J37"/>
  <c r="J36"/>
  <c i="1" r="AY57"/>
  <c i="4" r="J35"/>
  <c i="1" r="AX57"/>
  <c i="4"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4"/>
  <c r="F83"/>
  <c r="F81"/>
  <c r="E79"/>
  <c r="J55"/>
  <c r="F54"/>
  <c r="F52"/>
  <c r="E50"/>
  <c r="J21"/>
  <c r="E21"/>
  <c r="J54"/>
  <c r="J20"/>
  <c r="J18"/>
  <c r="E18"/>
  <c r="F55"/>
  <c r="J17"/>
  <c r="J12"/>
  <c r="J81"/>
  <c r="E7"/>
  <c r="E77"/>
  <c i="3" r="J37"/>
  <c r="J36"/>
  <c i="1" r="AY56"/>
  <c i="3" r="J35"/>
  <c i="1" r="AX56"/>
  <c i="3" r="BI475"/>
  <c r="BH475"/>
  <c r="BG475"/>
  <c r="BF475"/>
  <c r="T475"/>
  <c r="T474"/>
  <c r="T473"/>
  <c r="R475"/>
  <c r="R474"/>
  <c r="R473"/>
  <c r="P475"/>
  <c r="P474"/>
  <c r="P473"/>
  <c r="BI467"/>
  <c r="BH467"/>
  <c r="BG467"/>
  <c r="BF467"/>
  <c r="T467"/>
  <c r="R467"/>
  <c r="P467"/>
  <c r="BI461"/>
  <c r="BH461"/>
  <c r="BG461"/>
  <c r="BF461"/>
  <c r="T461"/>
  <c r="R461"/>
  <c r="P461"/>
  <c r="BI455"/>
  <c r="BH455"/>
  <c r="BG455"/>
  <c r="BF455"/>
  <c r="T455"/>
  <c r="R455"/>
  <c r="P455"/>
  <c r="BI449"/>
  <c r="BH449"/>
  <c r="BG449"/>
  <c r="BF449"/>
  <c r="T449"/>
  <c r="R449"/>
  <c r="P449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F84"/>
  <c r="F82"/>
  <c r="E80"/>
  <c r="J55"/>
  <c r="F54"/>
  <c r="F52"/>
  <c r="E50"/>
  <c r="J21"/>
  <c r="E21"/>
  <c r="J84"/>
  <c r="J20"/>
  <c r="J18"/>
  <c r="E18"/>
  <c r="F85"/>
  <c r="J17"/>
  <c r="J12"/>
  <c r="J52"/>
  <c r="E7"/>
  <c r="E78"/>
  <c i="2" r="J37"/>
  <c r="J36"/>
  <c i="1" r="AY55"/>
  <c i="2" r="J35"/>
  <c i="1" r="AX55"/>
  <c i="2"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F86"/>
  <c r="F84"/>
  <c r="E82"/>
  <c r="J55"/>
  <c r="F54"/>
  <c r="F52"/>
  <c r="E50"/>
  <c r="J21"/>
  <c r="E21"/>
  <c r="J86"/>
  <c r="J20"/>
  <c r="J18"/>
  <c r="E18"/>
  <c r="F87"/>
  <c r="J17"/>
  <c r="J12"/>
  <c r="J84"/>
  <c r="E7"/>
  <c r="E80"/>
  <c i="1" r="L50"/>
  <c r="AM50"/>
  <c r="AM49"/>
  <c r="L49"/>
  <c r="AM47"/>
  <c r="L47"/>
  <c r="L45"/>
  <c r="L44"/>
  <c i="2" r="BK122"/>
  <c i="3" r="J438"/>
  <c r="BK325"/>
  <c i="4" r="BK138"/>
  <c r="J88"/>
  <c i="5" r="J314"/>
  <c r="BK338"/>
  <c r="BK130"/>
  <c r="J146"/>
  <c r="J110"/>
  <c r="BK369"/>
  <c i="6" r="J606"/>
  <c r="J260"/>
  <c r="BK109"/>
  <c r="BK246"/>
  <c r="BK369"/>
  <c r="J155"/>
  <c r="J355"/>
  <c r="BK399"/>
  <c r="J432"/>
  <c r="BK495"/>
  <c r="J149"/>
  <c i="7" r="BK114"/>
  <c i="8" r="BK90"/>
  <c i="2" r="BK342"/>
  <c r="BK275"/>
  <c r="BK230"/>
  <c r="J135"/>
  <c i="3" r="BK442"/>
  <c r="J199"/>
  <c r="BK181"/>
  <c r="J107"/>
  <c i="4" r="J161"/>
  <c i="5" r="BK355"/>
  <c r="J316"/>
  <c r="J154"/>
  <c r="BK300"/>
  <c i="6" r="J602"/>
  <c r="BK188"/>
  <c r="J369"/>
  <c r="BK196"/>
  <c r="J128"/>
  <c r="J111"/>
  <c r="J562"/>
  <c r="J107"/>
  <c i="2" r="BK368"/>
  <c r="BK309"/>
  <c r="BK222"/>
  <c r="BK135"/>
  <c i="3" r="BK389"/>
  <c r="J244"/>
  <c r="J273"/>
  <c r="BK190"/>
  <c i="4" r="BK110"/>
  <c i="5" r="BK242"/>
  <c r="BK258"/>
  <c r="BK266"/>
  <c r="J352"/>
  <c r="BK316"/>
  <c i="6" r="BK385"/>
  <c r="BK518"/>
  <c r="J142"/>
  <c r="J238"/>
  <c r="BK325"/>
  <c r="BK153"/>
  <c r="BK169"/>
  <c r="BK124"/>
  <c i="8" r="F36"/>
  <c i="1" r="BA62"/>
  <c i="3" r="BK322"/>
  <c r="BK99"/>
  <c r="BK163"/>
  <c i="4" r="J122"/>
  <c i="5" r="BK336"/>
  <c r="J270"/>
  <c r="BK360"/>
  <c r="BK342"/>
  <c i="6" r="J610"/>
  <c r="BK220"/>
  <c r="J457"/>
  <c r="BK472"/>
  <c r="BK422"/>
  <c r="J180"/>
  <c r="J178"/>
  <c i="8" r="BK100"/>
  <c i="3" r="BK294"/>
  <c r="J423"/>
  <c r="BK151"/>
  <c r="J300"/>
  <c i="4" r="BK178"/>
  <c i="5" r="J186"/>
  <c r="J312"/>
  <c r="J230"/>
  <c r="J194"/>
  <c r="BK330"/>
  <c i="6" r="BK432"/>
  <c r="J157"/>
  <c r="J616"/>
  <c r="BK574"/>
  <c r="J541"/>
  <c r="BK426"/>
  <c r="J367"/>
  <c r="J335"/>
  <c r="J293"/>
  <c r="BK522"/>
  <c r="BK333"/>
  <c r="BK381"/>
  <c r="J163"/>
  <c r="J323"/>
  <c r="BK186"/>
  <c i="9" r="BK92"/>
  <c i="2" r="BK305"/>
  <c r="J237"/>
  <c r="J150"/>
  <c i="3" r="J241"/>
  <c r="J154"/>
  <c r="J205"/>
  <c r="J115"/>
  <c i="4" r="J128"/>
  <c r="BK104"/>
  <c i="5" r="BK246"/>
  <c r="J258"/>
  <c r="J322"/>
  <c r="BK234"/>
  <c i="6" r="BK375"/>
  <c r="J599"/>
  <c r="BK373"/>
  <c r="BK268"/>
  <c r="J447"/>
  <c r="BK538"/>
  <c i="7" r="BK122"/>
  <c i="9" r="J87"/>
  <c i="3" r="BK238"/>
  <c r="J217"/>
  <c r="J259"/>
  <c i="5" r="BK306"/>
  <c r="J284"/>
  <c r="BK120"/>
  <c i="6" r="BK614"/>
  <c r="BK556"/>
  <c r="BK136"/>
  <c r="BK578"/>
  <c r="J576"/>
  <c r="J165"/>
  <c r="J138"/>
  <c i="8" r="BK102"/>
  <c i="2" r="BK334"/>
  <c r="BK244"/>
  <c r="BK171"/>
  <c i="3" r="BK380"/>
  <c r="J435"/>
  <c r="BK169"/>
  <c r="BK226"/>
  <c r="BK312"/>
  <c i="4" r="BK166"/>
  <c i="5" r="BK357"/>
  <c r="J102"/>
  <c r="BK115"/>
  <c r="J214"/>
  <c i="6" r="J587"/>
  <c r="J120"/>
  <c r="J103"/>
  <c r="J228"/>
  <c r="J140"/>
  <c r="J159"/>
  <c r="J176"/>
  <c r="BK351"/>
  <c i="7" r="J106"/>
  <c i="3" r="J175"/>
  <c r="J322"/>
  <c r="BK259"/>
  <c i="4" r="J157"/>
  <c r="J134"/>
  <c i="5" r="BK308"/>
  <c r="J151"/>
  <c r="J332"/>
  <c r="J292"/>
  <c r="J334"/>
  <c r="J336"/>
  <c i="6" r="BK483"/>
  <c r="J226"/>
  <c r="J464"/>
  <c r="J118"/>
  <c r="BK554"/>
  <c r="BK202"/>
  <c r="J351"/>
  <c r="J206"/>
  <c r="J283"/>
  <c i="7" r="BK110"/>
  <c i="8" r="BK92"/>
  <c i="2" r="J355"/>
  <c r="BK267"/>
  <c r="J198"/>
  <c r="BK105"/>
  <c i="3" r="BK139"/>
  <c r="BK403"/>
  <c r="J363"/>
  <c i="4" r="BK88"/>
  <c r="BK174"/>
  <c i="5" r="BK284"/>
  <c r="BK274"/>
  <c r="BK346"/>
  <c r="J246"/>
  <c r="J278"/>
  <c i="6" r="BK361"/>
  <c r="J516"/>
  <c r="J353"/>
  <c r="J411"/>
  <c r="BK397"/>
  <c r="BK337"/>
  <c r="J341"/>
  <c i="8" r="J94"/>
  <c i="2" r="J317"/>
  <c r="J251"/>
  <c r="BK198"/>
  <c r="BK101"/>
  <c i="3" r="J419"/>
  <c r="BK91"/>
  <c r="J226"/>
  <c r="BK250"/>
  <c i="4" r="BK124"/>
  <c i="5" r="BK278"/>
  <c r="J294"/>
  <c r="J115"/>
  <c r="BK214"/>
  <c r="J346"/>
  <c i="6" r="J512"/>
  <c r="BK226"/>
  <c r="BK379"/>
  <c r="BK393"/>
  <c r="BK464"/>
  <c r="BK528"/>
  <c r="BK514"/>
  <c r="J218"/>
  <c i="7" r="BK96"/>
  <c i="2" r="J330"/>
  <c r="BK255"/>
  <c r="BK209"/>
  <c r="J147"/>
  <c i="3" r="BK427"/>
  <c r="J172"/>
  <c r="J288"/>
  <c r="J305"/>
  <c i="4" r="BK131"/>
  <c i="5" r="BK236"/>
  <c r="J200"/>
  <c r="J158"/>
  <c r="BK202"/>
  <c r="BK270"/>
  <c i="6" r="J240"/>
  <c r="J439"/>
  <c r="J387"/>
  <c r="J528"/>
  <c r="J546"/>
  <c r="J574"/>
  <c r="BK118"/>
  <c i="7" r="BK124"/>
  <c i="9" r="J97"/>
  <c i="3" r="J127"/>
  <c r="J320"/>
  <c r="BK123"/>
  <c r="BK186"/>
  <c i="4" r="J184"/>
  <c r="BK176"/>
  <c i="5" r="J357"/>
  <c r="BK174"/>
  <c r="BK352"/>
  <c r="BK93"/>
  <c r="J276"/>
  <c i="6" r="J252"/>
  <c r="BK120"/>
  <c r="J604"/>
  <c r="BK552"/>
  <c r="J470"/>
  <c r="J416"/>
  <c r="BK371"/>
  <c r="J321"/>
  <c r="J297"/>
  <c r="J477"/>
  <c r="J560"/>
  <c r="BK568"/>
  <c r="BK113"/>
  <c r="J289"/>
  <c r="J258"/>
  <c i="7" r="BK120"/>
  <c i="8" r="J102"/>
  <c i="2" r="BK330"/>
  <c r="BK251"/>
  <c r="BK179"/>
  <c i="3" r="J327"/>
  <c r="J383"/>
  <c r="BK392"/>
  <c r="BK399"/>
  <c i="4" r="BK164"/>
  <c r="J146"/>
  <c i="5" r="J107"/>
  <c r="J202"/>
  <c r="BK256"/>
  <c i="6" r="J418"/>
  <c r="J510"/>
  <c r="J126"/>
  <c r="BK126"/>
  <c r="BK130"/>
  <c r="J564"/>
  <c r="J422"/>
  <c i="7" r="J100"/>
  <c i="2" r="J118"/>
  <c i="3" r="BK467"/>
  <c r="BK160"/>
  <c r="BK232"/>
  <c i="4" r="J172"/>
  <c r="BK155"/>
  <c r="J142"/>
  <c i="5" r="BK318"/>
  <c r="J118"/>
  <c r="J340"/>
  <c r="BK226"/>
  <c r="BK334"/>
  <c i="6" r="J399"/>
  <c r="BK210"/>
  <c r="BK266"/>
  <c r="BK335"/>
  <c r="BK180"/>
  <c r="BK142"/>
  <c r="BK524"/>
  <c i="7" r="BK128"/>
  <c i="9" r="BK97"/>
  <c i="2" r="J294"/>
  <c r="BK233"/>
  <c r="J154"/>
  <c i="3" r="BK131"/>
  <c r="BK247"/>
  <c r="J157"/>
  <c r="J160"/>
  <c i="4" r="J104"/>
  <c i="5" r="J220"/>
  <c r="J266"/>
  <c r="J366"/>
  <c r="J369"/>
  <c i="6" r="J347"/>
  <c r="BK546"/>
  <c r="BK445"/>
  <c r="BK566"/>
  <c r="J101"/>
  <c r="J585"/>
  <c r="BK499"/>
  <c i="7" r="J122"/>
  <c i="3" r="BK345"/>
  <c r="BK431"/>
  <c r="J181"/>
  <c i="4" r="J176"/>
  <c r="BK91"/>
  <c i="5" r="BK262"/>
  <c r="BK288"/>
  <c r="BK350"/>
  <c r="J172"/>
  <c r="J190"/>
  <c i="6" r="BK355"/>
  <c r="J200"/>
  <c r="BK309"/>
  <c r="BK416"/>
  <c r="J208"/>
  <c r="BK424"/>
  <c r="BK541"/>
  <c r="J593"/>
  <c r="BK572"/>
  <c r="J99"/>
  <c i="7" r="J110"/>
  <c i="8" r="J98"/>
  <c i="2" r="J334"/>
  <c r="J259"/>
  <c r="BK183"/>
  <c i="1" r="AS60"/>
  <c i="3" r="J336"/>
  <c r="BK217"/>
  <c i="4" r="BK102"/>
  <c i="5" r="BK158"/>
  <c r="J130"/>
  <c r="J234"/>
  <c r="BK240"/>
  <c i="6" r="BK503"/>
  <c r="BK216"/>
  <c r="J420"/>
  <c r="BK134"/>
  <c r="BK610"/>
  <c r="BK550"/>
  <c r="BK512"/>
  <c i="7" r="BK116"/>
  <c i="2" r="J351"/>
  <c r="J301"/>
  <c r="J233"/>
  <c r="BK167"/>
  <c i="3" r="BK278"/>
  <c r="BK119"/>
  <c r="J131"/>
  <c r="J186"/>
  <c i="4" r="J118"/>
  <c r="J159"/>
  <c i="5" r="BK222"/>
  <c r="J218"/>
  <c r="BK268"/>
  <c r="BK89"/>
  <c i="6" r="BK414"/>
  <c r="BK262"/>
  <c r="BK430"/>
  <c r="BK599"/>
  <c r="BK582"/>
  <c r="BK122"/>
  <c r="J220"/>
  <c r="BK585"/>
  <c r="BK167"/>
  <c i="8" r="J88"/>
  <c i="2" r="J322"/>
  <c r="J247"/>
  <c r="BK175"/>
  <c i="3" r="BK376"/>
  <c r="BK211"/>
  <c r="BK330"/>
  <c r="BK282"/>
  <c i="4" r="J126"/>
  <c i="5" r="BK156"/>
  <c r="BK340"/>
  <c r="J182"/>
  <c r="J104"/>
  <c i="6" r="J325"/>
  <c r="BK618"/>
  <c r="BK576"/>
  <c r="BK140"/>
  <c r="J483"/>
  <c r="J345"/>
  <c r="J202"/>
  <c i="8" r="BK86"/>
  <c i="3" r="BK363"/>
  <c r="BK307"/>
  <c r="BK208"/>
  <c r="BK214"/>
  <c r="BK268"/>
  <c i="4" r="J155"/>
  <c r="BK140"/>
  <c i="5" r="BK320"/>
  <c r="BK280"/>
  <c r="J143"/>
  <c r="J328"/>
  <c r="J360"/>
  <c i="6" r="J317"/>
  <c r="BK128"/>
  <c r="J614"/>
  <c r="J570"/>
  <c r="BK530"/>
  <c r="BK441"/>
  <c r="BK389"/>
  <c r="BK347"/>
  <c r="J303"/>
  <c r="BK190"/>
  <c r="J188"/>
  <c r="J212"/>
  <c r="BK507"/>
  <c r="J507"/>
  <c r="BK470"/>
  <c i="7" r="BK104"/>
  <c i="2" r="BK351"/>
  <c r="BK259"/>
  <c r="BK158"/>
  <c i="3" r="BK419"/>
  <c r="BK103"/>
  <c r="BK166"/>
  <c r="J302"/>
  <c i="4" r="J151"/>
  <c i="5" r="J93"/>
  <c r="BK294"/>
  <c r="BK304"/>
  <c r="BK196"/>
  <c i="6" r="BK595"/>
  <c r="BK206"/>
  <c r="BK212"/>
  <c r="BK287"/>
  <c r="J339"/>
  <c r="J361"/>
  <c r="J329"/>
  <c r="J184"/>
  <c i="9" r="BK102"/>
  <c i="3" r="BK157"/>
  <c r="J455"/>
  <c r="BK461"/>
  <c i="5" r="J226"/>
  <c i="6" r="J536"/>
  <c r="BK303"/>
  <c r="BK407"/>
  <c r="BK489"/>
  <c r="BK411"/>
  <c i="7" r="BK94"/>
  <c i="2" r="J347"/>
  <c r="J275"/>
  <c r="J192"/>
  <c r="J93"/>
  <c i="3" r="J229"/>
  <c r="BK423"/>
  <c r="J238"/>
  <c i="4" r="BK134"/>
  <c i="5" r="BK128"/>
  <c r="BK292"/>
  <c r="J188"/>
  <c r="BK314"/>
  <c r="BK180"/>
  <c i="6" r="BK228"/>
  <c r="J385"/>
  <c r="BK105"/>
  <c r="J389"/>
  <c r="J134"/>
  <c i="7" r="BK100"/>
  <c i="8" r="J86"/>
  <c i="3" r="J386"/>
  <c r="J250"/>
  <c r="J135"/>
  <c i="4" r="J178"/>
  <c r="J168"/>
  <c i="5" r="BK123"/>
  <c r="J304"/>
  <c r="J174"/>
  <c r="J240"/>
  <c r="BK218"/>
  <c r="J133"/>
  <c i="6" r="BK297"/>
  <c r="J397"/>
  <c r="BK485"/>
  <c r="J479"/>
  <c r="BK604"/>
  <c r="J285"/>
  <c r="J371"/>
  <c r="J373"/>
  <c i="7" r="J104"/>
  <c r="J86"/>
  <c i="2" r="BK362"/>
  <c r="BK322"/>
  <c r="BK240"/>
  <c r="J175"/>
  <c i="3" r="BK262"/>
  <c r="J403"/>
  <c r="BK360"/>
  <c r="J461"/>
  <c i="4" r="BK182"/>
  <c i="5" r="J264"/>
  <c r="BK276"/>
  <c r="J290"/>
  <c r="BK135"/>
  <c i="6" r="J405"/>
  <c r="BK101"/>
  <c r="BK224"/>
  <c r="BK307"/>
  <c r="BK329"/>
  <c r="BK343"/>
  <c r="BK138"/>
  <c i="7" r="BK92"/>
  <c i="9" r="J102"/>
  <c i="2" r="J240"/>
  <c r="BK188"/>
  <c r="J34"/>
  <c i="6" r="J430"/>
  <c i="8" r="BK98"/>
  <c i="2" r="J342"/>
  <c r="J267"/>
  <c r="J188"/>
  <c r="J139"/>
  <c i="3" r="J111"/>
  <c r="J389"/>
  <c r="J325"/>
  <c r="J208"/>
  <c i="4" r="BK159"/>
  <c r="J131"/>
  <c i="5" r="J138"/>
  <c r="BK248"/>
  <c r="BK140"/>
  <c r="BK192"/>
  <c i="6" r="BK289"/>
  <c r="J481"/>
  <c r="BK532"/>
  <c r="J595"/>
  <c r="BK99"/>
  <c r="J518"/>
  <c r="BK560"/>
  <c i="7" r="J94"/>
  <c i="2" r="BK97"/>
  <c i="3" r="BK175"/>
  <c r="BK411"/>
  <c r="J333"/>
  <c r="BK115"/>
  <c i="4" r="J140"/>
  <c r="J116"/>
  <c i="5" r="J286"/>
  <c r="J176"/>
  <c r="J248"/>
  <c r="BK186"/>
  <c i="6" r="J597"/>
  <c r="J272"/>
  <c r="J124"/>
  <c r="BK593"/>
  <c r="J566"/>
  <c r="BK520"/>
  <c r="BK409"/>
  <c r="BK383"/>
  <c r="J343"/>
  <c r="BK281"/>
  <c r="J256"/>
  <c r="J274"/>
  <c r="BK208"/>
  <c r="BK608"/>
  <c r="J526"/>
  <c i="7" r="J126"/>
  <c i="2" r="BK338"/>
  <c r="J282"/>
  <c r="BK192"/>
  <c r="BK109"/>
  <c i="3" r="BK172"/>
  <c r="J253"/>
  <c r="BK111"/>
  <c r="J285"/>
  <c i="4" r="BK120"/>
  <c i="5" r="BK178"/>
  <c r="BK143"/>
  <c r="BK312"/>
  <c r="BK238"/>
  <c r="J350"/>
  <c i="6" r="J264"/>
  <c r="J414"/>
  <c r="J522"/>
  <c r="BK580"/>
  <c r="J618"/>
  <c r="J116"/>
  <c r="BK602"/>
  <c i="7" r="J90"/>
  <c i="2" r="F34"/>
  <c i="3" r="BK300"/>
  <c i="5" r="BK154"/>
  <c r="BK216"/>
  <c r="J318"/>
  <c i="6" r="BK481"/>
  <c r="BK250"/>
  <c r="J495"/>
  <c r="J151"/>
  <c r="J192"/>
  <c r="J105"/>
  <c r="J198"/>
  <c r="BK589"/>
  <c i="7" r="J124"/>
  <c i="9" r="BK87"/>
  <c i="2" r="J326"/>
  <c r="J255"/>
  <c r="BK202"/>
  <c r="BK131"/>
  <c i="3" r="J380"/>
  <c r="J202"/>
  <c r="J411"/>
  <c i="4" r="BK146"/>
  <c r="J182"/>
  <c i="5" r="J180"/>
  <c r="J232"/>
  <c r="BK250"/>
  <c r="BK254"/>
  <c r="BK87"/>
  <c i="6" r="J242"/>
  <c r="J268"/>
  <c r="BK313"/>
  <c r="BK305"/>
  <c r="J222"/>
  <c r="J333"/>
  <c r="BK171"/>
  <c i="8" r="BK94"/>
  <c i="2" r="J105"/>
  <c i="3" r="J190"/>
  <c r="BK333"/>
  <c i="4" r="J136"/>
  <c r="BK136"/>
  <c i="5" r="J196"/>
  <c r="J224"/>
  <c r="BK210"/>
  <c r="J212"/>
  <c r="BK296"/>
  <c r="BK252"/>
  <c i="6" r="J403"/>
  <c r="BK236"/>
  <c r="J501"/>
  <c r="BK178"/>
  <c r="BK285"/>
  <c r="J608"/>
  <c r="BK147"/>
  <c r="BK157"/>
  <c r="J331"/>
  <c r="J445"/>
  <c i="7" r="BK98"/>
  <c r="J92"/>
  <c i="2" r="J368"/>
  <c r="BK313"/>
  <c r="BK212"/>
  <c r="BK162"/>
  <c i="3" r="BK373"/>
  <c r="J151"/>
  <c r="BK154"/>
  <c r="J354"/>
  <c i="4" r="BK142"/>
  <c r="J102"/>
  <c i="5" r="BK208"/>
  <c r="J89"/>
  <c r="BK176"/>
  <c r="BK232"/>
  <c i="6" r="J232"/>
  <c r="BK149"/>
  <c r="BK256"/>
  <c r="J194"/>
  <c r="J161"/>
  <c r="BK315"/>
  <c r="BK200"/>
  <c i="7" r="BK86"/>
  <c i="2" r="BK326"/>
  <c r="BK263"/>
  <c r="BK154"/>
  <c i="3" r="BK143"/>
  <c r="J178"/>
  <c r="BK199"/>
  <c r="BK435"/>
  <c r="BK127"/>
  <c i="4" r="BK116"/>
  <c i="5" r="BK204"/>
  <c r="J112"/>
  <c r="J123"/>
  <c r="J149"/>
  <c i="6" r="BK591"/>
  <c r="J204"/>
  <c r="J270"/>
  <c r="J530"/>
  <c r="J171"/>
  <c r="J224"/>
  <c r="BK323"/>
  <c r="J514"/>
  <c i="7" r="BK118"/>
  <c i="2" r="BK359"/>
  <c r="J286"/>
  <c r="J230"/>
  <c r="J109"/>
  <c i="3" r="J317"/>
  <c r="J407"/>
  <c r="J163"/>
  <c r="BK348"/>
  <c i="4" r="J164"/>
  <c i="5" r="J280"/>
  <c r="BK286"/>
  <c r="BK118"/>
  <c r="J210"/>
  <c r="J162"/>
  <c i="6" r="J216"/>
  <c r="J276"/>
  <c r="BK311"/>
  <c r="J311"/>
  <c r="BK299"/>
  <c r="J305"/>
  <c r="J113"/>
  <c i="2" r="J114"/>
  <c i="3" r="J220"/>
  <c r="BK273"/>
  <c r="BK369"/>
  <c r="BK449"/>
  <c r="J148"/>
  <c i="4" r="BK106"/>
  <c i="5" r="J288"/>
  <c r="J125"/>
  <c r="J282"/>
  <c r="J120"/>
  <c r="BK206"/>
  <c i="6" r="J363"/>
  <c r="BK151"/>
  <c r="BK103"/>
  <c r="J582"/>
  <c r="BK543"/>
  <c r="BK468"/>
  <c r="J395"/>
  <c r="J349"/>
  <c r="BK301"/>
  <c r="BK443"/>
  <c r="J503"/>
  <c r="BK116"/>
  <c r="BK587"/>
  <c r="J558"/>
  <c r="BK359"/>
  <c i="7" r="BK112"/>
  <c i="2" r="BK317"/>
  <c r="J244"/>
  <c r="J171"/>
  <c i="3" r="J369"/>
  <c r="J223"/>
  <c r="BK438"/>
  <c r="J330"/>
  <c r="BK241"/>
  <c i="4" r="BK98"/>
  <c i="5" r="J338"/>
  <c r="BK112"/>
  <c r="J192"/>
  <c r="J170"/>
  <c i="6" r="BK516"/>
  <c r="BK244"/>
  <c r="BK260"/>
  <c r="J173"/>
  <c r="BK204"/>
  <c r="BK192"/>
  <c r="BK173"/>
  <c i="7" r="BK102"/>
  <c i="2" r="BK93"/>
  <c i="3" r="BK253"/>
  <c r="BK354"/>
  <c r="J166"/>
  <c r="BK288"/>
  <c r="BK196"/>
  <c i="4" r="BK153"/>
  <c i="5" r="J184"/>
  <c r="J250"/>
  <c r="BK212"/>
  <c r="J87"/>
  <c r="J208"/>
  <c i="6" r="J578"/>
  <c r="J196"/>
  <c r="BK230"/>
  <c r="J250"/>
  <c r="J327"/>
  <c r="J365"/>
  <c r="J409"/>
  <c r="J182"/>
  <c i="7" r="BK108"/>
  <c i="2" r="BK355"/>
  <c r="J263"/>
  <c r="J183"/>
  <c i="3" r="BK351"/>
  <c r="BK95"/>
  <c r="J373"/>
  <c r="J214"/>
  <c i="4" r="J174"/>
  <c r="J113"/>
  <c i="5" r="BK302"/>
  <c r="BK160"/>
  <c r="J206"/>
  <c r="BK326"/>
  <c i="6" r="BK295"/>
  <c r="BK159"/>
  <c r="J169"/>
  <c r="BK218"/>
  <c r="BK548"/>
  <c r="J428"/>
  <c i="7" r="J96"/>
  <c i="3" r="J262"/>
  <c r="BK107"/>
  <c r="J265"/>
  <c i="4" r="BK122"/>
  <c r="J108"/>
  <c i="5" r="J164"/>
  <c r="J244"/>
  <c r="J274"/>
  <c r="BK198"/>
  <c r="BK290"/>
  <c i="6" r="BK558"/>
  <c r="J186"/>
  <c r="J554"/>
  <c r="BK562"/>
  <c r="J246"/>
  <c r="J301"/>
  <c r="BK479"/>
  <c r="J534"/>
  <c r="J144"/>
  <c r="BK194"/>
  <c i="7" r="BK106"/>
  <c i="9" r="J92"/>
  <c i="2" r="BK294"/>
  <c r="BK247"/>
  <c r="BK150"/>
  <c i="3" r="J211"/>
  <c r="BK265"/>
  <c r="BK317"/>
  <c r="J256"/>
  <c i="4" r="BK126"/>
  <c i="5" r="BK348"/>
  <c r="J222"/>
  <c r="BK110"/>
  <c r="J348"/>
  <c i="6" r="J299"/>
  <c r="BK564"/>
  <c r="J568"/>
  <c r="J538"/>
  <c r="J499"/>
  <c r="J505"/>
  <c r="BK453"/>
  <c i="7" r="BK88"/>
  <c i="2" r="J338"/>
  <c r="J271"/>
  <c r="J179"/>
  <c i="3" r="J143"/>
  <c r="J415"/>
  <c r="J139"/>
  <c r="J307"/>
  <c i="4" r="BK151"/>
  <c r="J124"/>
  <c i="5" r="J160"/>
  <c r="BK166"/>
  <c r="J344"/>
  <c r="J302"/>
  <c r="BK184"/>
  <c i="6" r="J266"/>
  <c r="BK597"/>
  <c r="BK327"/>
  <c r="J524"/>
  <c r="J591"/>
  <c r="J580"/>
  <c r="BK291"/>
  <c r="J357"/>
  <c i="7" r="J114"/>
  <c i="2" r="J309"/>
  <c r="BK218"/>
  <c r="J158"/>
  <c i="3" r="BK342"/>
  <c r="J442"/>
  <c r="J351"/>
  <c r="J427"/>
  <c i="4" r="J180"/>
  <c r="J166"/>
  <c i="5" r="BK194"/>
  <c r="BK230"/>
  <c r="BK332"/>
  <c r="J324"/>
  <c i="6" r="BK387"/>
  <c r="BK176"/>
  <c r="BK242"/>
  <c r="J244"/>
  <c r="BK391"/>
  <c r="BK353"/>
  <c r="BK462"/>
  <c r="BK345"/>
  <c i="7" r="J118"/>
  <c i="2" r="F35"/>
  <c i="6" r="J307"/>
  <c r="J612"/>
  <c r="BK111"/>
  <c r="J167"/>
  <c r="BK319"/>
  <c r="BK401"/>
  <c r="BK612"/>
  <c i="7" r="J128"/>
  <c i="2" r="J362"/>
  <c r="BK271"/>
  <c r="BK215"/>
  <c r="BK139"/>
  <c i="3" r="BK327"/>
  <c r="BK366"/>
  <c r="J103"/>
  <c i="4" r="BK96"/>
  <c r="BK170"/>
  <c i="5" r="BK272"/>
  <c r="J198"/>
  <c r="J364"/>
  <c r="BK260"/>
  <c r="J168"/>
  <c i="6" r="BK238"/>
  <c r="BK341"/>
  <c r="BK252"/>
  <c r="J497"/>
  <c r="BK497"/>
  <c r="BK449"/>
  <c i="7" r="J98"/>
  <c i="3" r="BK407"/>
  <c r="BK357"/>
  <c r="J297"/>
  <c r="BK336"/>
  <c r="J95"/>
  <c r="BK135"/>
  <c i="4" r="J91"/>
  <c r="BK100"/>
  <c i="5" r="J95"/>
  <c r="J238"/>
  <c r="BK170"/>
  <c r="BK151"/>
  <c r="BK244"/>
  <c i="6" r="BK349"/>
  <c r="BK165"/>
  <c r="BK616"/>
  <c r="BK536"/>
  <c r="BK491"/>
  <c r="J520"/>
  <c r="BK451"/>
  <c i="7" r="J108"/>
  <c i="2" r="J365"/>
  <c r="BK301"/>
  <c r="J218"/>
  <c r="BK114"/>
  <c i="3" r="BK339"/>
  <c r="J376"/>
  <c r="J475"/>
  <c r="BK178"/>
  <c i="4" r="BK157"/>
  <c i="5" r="J326"/>
  <c r="BK344"/>
  <c r="BK146"/>
  <c r="J242"/>
  <c i="6" r="BK254"/>
  <c r="J449"/>
  <c r="J391"/>
  <c r="J489"/>
  <c r="BK457"/>
  <c r="BK466"/>
  <c r="J548"/>
  <c i="7" r="J116"/>
  <c i="2" r="F36"/>
  <c r="BK290"/>
  <c r="J222"/>
  <c r="BK143"/>
  <c i="3" r="J123"/>
  <c r="J357"/>
  <c r="J235"/>
  <c i="4" r="BK161"/>
  <c r="J106"/>
  <c i="5" r="BK224"/>
  <c r="J178"/>
  <c r="J310"/>
  <c r="BK91"/>
  <c i="6" r="J262"/>
  <c r="J468"/>
  <c r="BK510"/>
  <c r="J491"/>
  <c r="J441"/>
  <c r="J443"/>
  <c r="BK420"/>
  <c i="7" r="J102"/>
  <c i="2" r="J359"/>
  <c r="J290"/>
  <c r="J215"/>
  <c r="BK147"/>
  <c i="3" r="BK475"/>
  <c r="J282"/>
  <c r="J366"/>
  <c r="BK315"/>
  <c i="4" r="BK184"/>
  <c r="BK168"/>
  <c i="5" r="BK366"/>
  <c r="BK172"/>
  <c r="BK328"/>
  <c r="J166"/>
  <c r="J254"/>
  <c i="6" r="BK331"/>
  <c r="J122"/>
  <c r="BK222"/>
  <c r="BK270"/>
  <c r="BK395"/>
  <c r="J460"/>
  <c r="J424"/>
  <c r="J455"/>
  <c i="7" r="J88"/>
  <c i="2" r="BK371"/>
  <c r="BK298"/>
  <c r="BK237"/>
  <c r="J167"/>
  <c r="J97"/>
  <c i="3" r="BK202"/>
  <c r="J91"/>
  <c r="J232"/>
  <c r="BK229"/>
  <c i="4" r="BK144"/>
  <c r="J94"/>
  <c i="5" r="J342"/>
  <c r="BK190"/>
  <c r="J256"/>
  <c r="J355"/>
  <c i="6" r="BK526"/>
  <c r="BK258"/>
  <c r="J381"/>
  <c r="BK272"/>
  <c r="J214"/>
  <c r="BK214"/>
  <c r="J434"/>
  <c i="7" r="J112"/>
  <c i="2" r="J131"/>
  <c i="3" r="J449"/>
  <c r="J345"/>
  <c r="J268"/>
  <c r="BK223"/>
  <c i="4" r="J153"/>
  <c i="5" r="BK364"/>
  <c r="BK182"/>
  <c r="BK220"/>
  <c r="J298"/>
  <c r="J100"/>
  <c i="6" r="J556"/>
  <c r="J132"/>
  <c r="BK606"/>
  <c r="J572"/>
  <c r="BK534"/>
  <c r="J437"/>
  <c r="J379"/>
  <c r="BK339"/>
  <c r="BK283"/>
  <c r="J337"/>
  <c r="BK403"/>
  <c r="J453"/>
  <c r="BK357"/>
  <c r="J375"/>
  <c r="BK144"/>
  <c i="2" r="BK365"/>
  <c r="BK286"/>
  <c r="BK226"/>
  <c r="J101"/>
  <c i="3" r="BK415"/>
  <c r="BK193"/>
  <c r="BK302"/>
  <c r="BK220"/>
  <c i="4" r="BK180"/>
  <c i="5" r="BK298"/>
  <c r="J236"/>
  <c r="BK104"/>
  <c r="J98"/>
  <c r="BK125"/>
  <c i="6" r="J210"/>
  <c r="J466"/>
  <c r="J426"/>
  <c r="BK505"/>
  <c r="J407"/>
  <c r="J359"/>
  <c r="BK317"/>
  <c i="8" r="J100"/>
  <c i="3" r="J360"/>
  <c r="J169"/>
  <c r="BK395"/>
  <c r="J193"/>
  <c r="BK297"/>
  <c i="4" r="J144"/>
  <c r="BK172"/>
  <c r="J100"/>
  <c i="5" r="J135"/>
  <c r="BK100"/>
  <c r="BK168"/>
  <c r="BK282"/>
  <c i="6" r="BK274"/>
  <c r="BK460"/>
  <c r="J487"/>
  <c r="BK240"/>
  <c r="J315"/>
  <c r="BK276"/>
  <c r="J291"/>
  <c i="8" r="J90"/>
  <c i="2" r="J313"/>
  <c r="J226"/>
  <c r="J162"/>
  <c i="3" r="BK285"/>
  <c r="J467"/>
  <c r="BK320"/>
  <c i="4" r="J110"/>
  <c r="BK108"/>
  <c i="5" r="BK264"/>
  <c r="J204"/>
  <c r="J320"/>
  <c r="J128"/>
  <c i="6" r="J401"/>
  <c r="J485"/>
  <c r="J543"/>
  <c r="BK428"/>
  <c r="J552"/>
  <c r="J377"/>
  <c r="J109"/>
  <c i="8" r="J96"/>
  <c i="2" r="F37"/>
  <c r="J305"/>
  <c r="J206"/>
  <c r="J122"/>
  <c i="3" r="BK244"/>
  <c r="J431"/>
  <c r="BK291"/>
  <c r="J291"/>
  <c i="4" r="J138"/>
  <c i="5" r="BK133"/>
  <c r="BK162"/>
  <c r="BK102"/>
  <c r="BK138"/>
  <c i="6" r="BK182"/>
  <c r="BK264"/>
  <c r="BK437"/>
  <c r="BK293"/>
  <c r="J279"/>
  <c r="J230"/>
  <c r="BK155"/>
  <c i="8" r="BK88"/>
  <c i="2" r="BK278"/>
  <c r="J209"/>
  <c r="BK118"/>
  <c i="3" r="J348"/>
  <c r="J339"/>
  <c r="J395"/>
  <c r="J99"/>
  <c i="4" r="J170"/>
  <c i="5" r="BK324"/>
  <c r="J300"/>
  <c r="BK200"/>
  <c r="J216"/>
  <c r="BK95"/>
  <c i="6" r="BK234"/>
  <c r="BK474"/>
  <c r="J451"/>
  <c r="J130"/>
  <c r="BK184"/>
  <c r="J383"/>
  <c r="BK367"/>
  <c i="7" r="J120"/>
  <c i="2" r="BK347"/>
  <c r="J278"/>
  <c r="J202"/>
  <c r="J126"/>
  <c i="3" r="J247"/>
  <c r="BK256"/>
  <c r="J196"/>
  <c i="4" r="J149"/>
  <c r="J96"/>
  <c i="5" r="J330"/>
  <c r="J306"/>
  <c r="J262"/>
  <c i="6" r="BK434"/>
  <c r="J532"/>
  <c r="J153"/>
  <c r="J190"/>
  <c r="BK161"/>
  <c r="J147"/>
  <c r="J472"/>
  <c i="7" r="BK90"/>
  <c i="3" r="BK383"/>
  <c r="J399"/>
  <c r="BK148"/>
  <c r="J310"/>
  <c r="J342"/>
  <c i="4" r="J120"/>
  <c r="BK118"/>
  <c i="5" r="BK228"/>
  <c r="J140"/>
  <c r="J252"/>
  <c r="BK149"/>
  <c i="6" r="BK163"/>
  <c r="BK107"/>
  <c r="J589"/>
  <c r="J550"/>
  <c r="J462"/>
  <c r="J393"/>
  <c r="BK363"/>
  <c r="J313"/>
  <c r="J234"/>
  <c r="BK405"/>
  <c r="J248"/>
  <c r="BK501"/>
  <c r="BK477"/>
  <c r="BK455"/>
  <c r="BK279"/>
  <c i="8" r="BK96"/>
  <c i="2" r="J298"/>
  <c r="BK206"/>
  <c r="BK126"/>
  <c i="3" r="BK455"/>
  <c r="BK305"/>
  <c r="BK205"/>
  <c r="J315"/>
  <c i="4" r="BK149"/>
  <c r="BK128"/>
  <c i="5" r="J228"/>
  <c r="BK164"/>
  <c r="BK107"/>
  <c r="J308"/>
  <c i="6" r="BK321"/>
  <c r="J136"/>
  <c r="BK570"/>
  <c r="BK447"/>
  <c r="J295"/>
  <c r="J287"/>
  <c r="BK132"/>
  <c i="8" r="J92"/>
  <c i="3" r="BK310"/>
  <c r="J392"/>
  <c r="BK386"/>
  <c r="J119"/>
  <c i="4" r="BK94"/>
  <c r="J98"/>
  <c i="5" r="BK310"/>
  <c r="BK322"/>
  <c r="J260"/>
  <c r="J272"/>
  <c r="BK98"/>
  <c r="J156"/>
  <c i="6" r="J236"/>
  <c r="BK377"/>
  <c r="BK418"/>
  <c r="J474"/>
  <c r="BK439"/>
  <c r="J309"/>
  <c i="7" r="BK126"/>
  <c i="2" r="J371"/>
  <c r="BK282"/>
  <c r="J212"/>
  <c r="J143"/>
  <c i="3" r="BK235"/>
  <c r="J294"/>
  <c r="J312"/>
  <c r="J278"/>
  <c i="4" r="BK113"/>
  <c i="5" r="J296"/>
  <c r="BK188"/>
  <c r="J268"/>
  <c r="J91"/>
  <c i="6" r="BK487"/>
  <c r="BK198"/>
  <c r="BK232"/>
  <c r="J254"/>
  <c r="BK365"/>
  <c r="J319"/>
  <c r="J281"/>
  <c r="BK248"/>
  <c i="9" l="1" r="P85"/>
  <c r="P84"/>
  <c i="1" r="AU63"/>
  <c i="9" r="T85"/>
  <c r="T84"/>
  <c i="2" r="R92"/>
  <c r="P166"/>
  <c r="P221"/>
  <c r="T293"/>
  <c i="3" r="T90"/>
  <c r="T147"/>
  <c r="R281"/>
  <c r="R441"/>
  <c i="4" r="BK93"/>
  <c r="J93"/>
  <c r="J61"/>
  <c r="T115"/>
  <c r="T112"/>
  <c r="P148"/>
  <c i="5" r="BK363"/>
  <c r="J363"/>
  <c r="J63"/>
  <c i="6" r="R98"/>
  <c r="R146"/>
  <c r="BK175"/>
  <c r="J175"/>
  <c r="J64"/>
  <c r="P413"/>
  <c r="P459"/>
  <c r="P494"/>
  <c r="BK545"/>
  <c r="J545"/>
  <c r="J74"/>
  <c r="P601"/>
  <c i="2" r="P113"/>
  <c r="BK187"/>
  <c r="J187"/>
  <c r="J64"/>
  <c r="R197"/>
  <c r="BK258"/>
  <c r="J258"/>
  <c r="J68"/>
  <c r="T346"/>
  <c i="3" r="BK147"/>
  <c r="J147"/>
  <c r="J62"/>
  <c r="R147"/>
  <c r="P281"/>
  <c r="BK441"/>
  <c r="J441"/>
  <c r="J66"/>
  <c i="4" r="P133"/>
  <c r="P130"/>
  <c r="T163"/>
  <c i="5" r="T86"/>
  <c r="T85"/>
  <c i="6" r="R115"/>
  <c r="P278"/>
  <c r="P436"/>
  <c r="T459"/>
  <c r="BK509"/>
  <c r="J509"/>
  <c r="J72"/>
  <c r="P545"/>
  <c r="BK601"/>
  <c r="J601"/>
  <c r="J76"/>
  <c i="7" r="P85"/>
  <c i="1" r="AU61"/>
  <c i="8" r="P85"/>
  <c i="1" r="AU62"/>
  <c i="2" r="T113"/>
  <c r="P187"/>
  <c r="P197"/>
  <c r="P258"/>
  <c r="R346"/>
  <c i="3" r="R189"/>
  <c r="P372"/>
  <c i="4" r="P93"/>
  <c r="P90"/>
  <c r="T133"/>
  <c r="T130"/>
  <c r="R148"/>
  <c i="6" r="BK98"/>
  <c r="T115"/>
  <c r="BK278"/>
  <c r="J278"/>
  <c r="J65"/>
  <c r="BK436"/>
  <c r="J436"/>
  <c r="J67"/>
  <c r="P476"/>
  <c r="R509"/>
  <c r="P540"/>
  <c r="P584"/>
  <c i="7" r="T85"/>
  <c i="8" r="T85"/>
  <c i="2" r="BK92"/>
  <c r="J92"/>
  <c r="J61"/>
  <c r="T166"/>
  <c r="T197"/>
  <c r="T258"/>
  <c r="BK346"/>
  <c r="J346"/>
  <c r="J70"/>
  <c i="3" r="P90"/>
  <c r="T189"/>
  <c r="T372"/>
  <c i="4" r="BK133"/>
  <c r="BK130"/>
  <c r="J130"/>
  <c r="J64"/>
  <c r="BK148"/>
  <c r="J148"/>
  <c r="J66"/>
  <c i="5" r="R363"/>
  <c r="R362"/>
  <c i="6" r="P98"/>
  <c r="T146"/>
  <c r="P175"/>
  <c r="R413"/>
  <c r="R459"/>
  <c r="R494"/>
  <c r="T540"/>
  <c r="R584"/>
  <c i="8" r="BK85"/>
  <c r="J85"/>
  <c r="J63"/>
  <c i="2" r="T92"/>
  <c r="R166"/>
  <c r="BK197"/>
  <c r="J197"/>
  <c r="J66"/>
  <c r="R258"/>
  <c r="P346"/>
  <c i="3" r="BK281"/>
  <c r="J281"/>
  <c r="J64"/>
  <c r="T441"/>
  <c i="4" r="R133"/>
  <c r="R130"/>
  <c r="T148"/>
  <c i="5" r="BK86"/>
  <c r="J86"/>
  <c r="J61"/>
  <c r="T363"/>
  <c r="T362"/>
  <c i="6" r="BK146"/>
  <c r="J146"/>
  <c r="J63"/>
  <c r="R175"/>
  <c r="T413"/>
  <c r="BK476"/>
  <c r="J476"/>
  <c r="J69"/>
  <c r="P509"/>
  <c r="BK540"/>
  <c r="J540"/>
  <c r="J73"/>
  <c r="BK584"/>
  <c r="J584"/>
  <c r="J75"/>
  <c i="2" r="P92"/>
  <c r="P91"/>
  <c r="BK166"/>
  <c r="J166"/>
  <c r="J63"/>
  <c r="T221"/>
  <c r="R293"/>
  <c i="3" r="BK189"/>
  <c r="J189"/>
  <c r="J63"/>
  <c r="BK372"/>
  <c r="J372"/>
  <c r="J65"/>
  <c i="4" r="T93"/>
  <c r="T90"/>
  <c r="T87"/>
  <c r="P115"/>
  <c r="P112"/>
  <c r="P163"/>
  <c i="5" r="P363"/>
  <c r="P362"/>
  <c i="6" r="T98"/>
  <c r="P146"/>
  <c r="T175"/>
  <c r="BK413"/>
  <c r="J413"/>
  <c r="J66"/>
  <c r="BK459"/>
  <c r="J459"/>
  <c r="J68"/>
  <c r="BK494"/>
  <c r="BK493"/>
  <c r="J493"/>
  <c r="J70"/>
  <c r="R545"/>
  <c r="T601"/>
  <c i="7" r="BK85"/>
  <c r="J85"/>
  <c i="8" r="R85"/>
  <c i="2" r="R113"/>
  <c r="T187"/>
  <c r="R221"/>
  <c r="R196"/>
  <c r="BK293"/>
  <c r="J293"/>
  <c r="J69"/>
  <c i="3" r="BK90"/>
  <c r="J90"/>
  <c r="J61"/>
  <c r="P189"/>
  <c r="R372"/>
  <c i="4" r="BK115"/>
  <c r="J115"/>
  <c r="J63"/>
  <c r="BK163"/>
  <c r="J163"/>
  <c r="J67"/>
  <c i="5" r="P86"/>
  <c r="P85"/>
  <c r="P84"/>
  <c i="1" r="AU58"/>
  <c i="6" r="P115"/>
  <c r="R278"/>
  <c r="T436"/>
  <c r="T476"/>
  <c r="T494"/>
  <c r="T545"/>
  <c r="R601"/>
  <c i="7" r="R85"/>
  <c i="2" r="BK113"/>
  <c r="J113"/>
  <c r="J62"/>
  <c r="R187"/>
  <c r="BK221"/>
  <c r="J221"/>
  <c r="J67"/>
  <c r="P293"/>
  <c i="3" r="R90"/>
  <c r="R89"/>
  <c r="R88"/>
  <c r="P147"/>
  <c r="T281"/>
  <c r="P441"/>
  <c i="4" r="R93"/>
  <c r="R90"/>
  <c r="R115"/>
  <c r="R112"/>
  <c r="R163"/>
  <c i="5" r="R86"/>
  <c r="R85"/>
  <c r="R84"/>
  <c i="6" r="BK115"/>
  <c r="J115"/>
  <c r="J62"/>
  <c r="T278"/>
  <c r="R436"/>
  <c r="R476"/>
  <c r="T509"/>
  <c r="R540"/>
  <c r="T584"/>
  <c i="5" r="BK368"/>
  <c r="J368"/>
  <c r="J64"/>
  <c i="9" r="BK91"/>
  <c r="J91"/>
  <c r="J62"/>
  <c i="3" r="BK474"/>
  <c r="J474"/>
  <c r="J68"/>
  <c i="9" r="BK101"/>
  <c r="J101"/>
  <c r="J64"/>
  <c r="BK86"/>
  <c r="J86"/>
  <c r="J61"/>
  <c r="BK96"/>
  <c r="J96"/>
  <c r="J63"/>
  <c r="BE87"/>
  <c r="J54"/>
  <c r="BE97"/>
  <c r="J52"/>
  <c r="E74"/>
  <c r="F55"/>
  <c r="BE92"/>
  <c r="BE102"/>
  <c i="8" r="F59"/>
  <c r="BE88"/>
  <c r="BE98"/>
  <c i="7" r="J63"/>
  <c i="8" r="J79"/>
  <c r="BE92"/>
  <c r="BE102"/>
  <c r="E50"/>
  <c r="J81"/>
  <c r="BE90"/>
  <c r="BE100"/>
  <c r="BE86"/>
  <c r="BE94"/>
  <c r="BE96"/>
  <c i="7" r="J58"/>
  <c i="6" r="J494"/>
  <c r="J71"/>
  <c i="7" r="F59"/>
  <c r="BE88"/>
  <c r="BE112"/>
  <c r="BE118"/>
  <c r="E73"/>
  <c r="BE90"/>
  <c r="BE92"/>
  <c r="BE94"/>
  <c r="BE96"/>
  <c r="BE98"/>
  <c r="BE116"/>
  <c r="J56"/>
  <c r="BE86"/>
  <c r="BE100"/>
  <c r="BE108"/>
  <c i="6" r="J98"/>
  <c r="J61"/>
  <c i="7" r="BE102"/>
  <c r="BE126"/>
  <c r="BE128"/>
  <c r="BE104"/>
  <c r="BE106"/>
  <c r="BE114"/>
  <c r="BE120"/>
  <c r="BE124"/>
  <c r="BE110"/>
  <c r="BE122"/>
  <c i="5" r="BK85"/>
  <c r="J85"/>
  <c r="J60"/>
  <c i="6" r="BE118"/>
  <c r="BE128"/>
  <c r="BE204"/>
  <c r="BE230"/>
  <c r="BE238"/>
  <c r="BE262"/>
  <c r="BE297"/>
  <c r="BE301"/>
  <c r="BE309"/>
  <c r="BE313"/>
  <c r="BE319"/>
  <c r="BE323"/>
  <c r="BE327"/>
  <c r="BE335"/>
  <c r="BE337"/>
  <c r="BE339"/>
  <c r="BE353"/>
  <c r="BE363"/>
  <c r="BE377"/>
  <c r="BE379"/>
  <c r="BE385"/>
  <c r="BE405"/>
  <c r="BE460"/>
  <c r="BE464"/>
  <c r="BE477"/>
  <c r="BE481"/>
  <c r="BE487"/>
  <c r="BE489"/>
  <c r="BE503"/>
  <c r="BE505"/>
  <c r="BE510"/>
  <c r="BE530"/>
  <c r="BE532"/>
  <c r="BE534"/>
  <c r="BE552"/>
  <c r="BE556"/>
  <c r="BE566"/>
  <c r="BE568"/>
  <c r="BE578"/>
  <c r="BE580"/>
  <c r="BE582"/>
  <c r="BE591"/>
  <c r="BE593"/>
  <c r="BE595"/>
  <c r="BE597"/>
  <c r="BE606"/>
  <c r="F55"/>
  <c r="BE101"/>
  <c r="BE109"/>
  <c r="BE116"/>
  <c r="BE120"/>
  <c r="BE122"/>
  <c r="BE126"/>
  <c r="BE140"/>
  <c r="BE147"/>
  <c r="BE190"/>
  <c r="BE194"/>
  <c r="BE198"/>
  <c r="BE208"/>
  <c r="BE212"/>
  <c r="BE220"/>
  <c r="BE226"/>
  <c r="BE236"/>
  <c r="BE246"/>
  <c r="BE270"/>
  <c r="BE274"/>
  <c r="BE341"/>
  <c r="BE365"/>
  <c r="BE381"/>
  <c r="BE387"/>
  <c r="BE391"/>
  <c r="BE397"/>
  <c r="BE416"/>
  <c r="BE430"/>
  <c r="BE439"/>
  <c r="BE457"/>
  <c r="BE474"/>
  <c r="BE485"/>
  <c r="BE495"/>
  <c r="BE512"/>
  <c r="BE526"/>
  <c r="BE536"/>
  <c r="BE554"/>
  <c r="BE570"/>
  <c r="BE589"/>
  <c r="BE599"/>
  <c r="BE610"/>
  <c r="J54"/>
  <c r="BE107"/>
  <c r="BE132"/>
  <c r="BE138"/>
  <c r="BE169"/>
  <c r="BE182"/>
  <c r="BE186"/>
  <c r="BE210"/>
  <c r="BE234"/>
  <c r="BE244"/>
  <c r="BE248"/>
  <c r="BE264"/>
  <c r="BE281"/>
  <c r="BE393"/>
  <c r="BE411"/>
  <c r="BE418"/>
  <c r="BE426"/>
  <c r="BE432"/>
  <c r="BE443"/>
  <c r="BE451"/>
  <c r="BE453"/>
  <c r="BE455"/>
  <c r="BE472"/>
  <c r="BE516"/>
  <c r="BE520"/>
  <c r="BE560"/>
  <c r="BE564"/>
  <c r="BE602"/>
  <c r="J90"/>
  <c r="BE134"/>
  <c r="BE149"/>
  <c r="BE165"/>
  <c r="BE173"/>
  <c r="BE176"/>
  <c r="BE188"/>
  <c r="BE228"/>
  <c r="BE232"/>
  <c r="BE307"/>
  <c r="BE315"/>
  <c r="BE343"/>
  <c r="BE347"/>
  <c r="BE349"/>
  <c r="BE367"/>
  <c r="BE371"/>
  <c r="BE420"/>
  <c r="BE434"/>
  <c r="BE437"/>
  <c r="BE468"/>
  <c r="BE483"/>
  <c r="BE562"/>
  <c r="BE604"/>
  <c r="BE616"/>
  <c r="BE111"/>
  <c r="BE124"/>
  <c r="BE151"/>
  <c r="BE153"/>
  <c r="BE159"/>
  <c r="BE161"/>
  <c r="BE163"/>
  <c r="BE202"/>
  <c r="BE206"/>
  <c r="BE216"/>
  <c r="BE242"/>
  <c r="BE260"/>
  <c r="BE266"/>
  <c r="BE289"/>
  <c r="BE293"/>
  <c r="BE329"/>
  <c r="BE331"/>
  <c r="BE345"/>
  <c r="BE357"/>
  <c r="BE375"/>
  <c r="BE383"/>
  <c r="BE399"/>
  <c r="BE409"/>
  <c r="BE414"/>
  <c r="BE422"/>
  <c r="BE462"/>
  <c r="BE466"/>
  <c r="BE514"/>
  <c r="BE518"/>
  <c r="BE538"/>
  <c r="BE548"/>
  <c r="BE574"/>
  <c r="BE587"/>
  <c r="BE608"/>
  <c r="BE614"/>
  <c r="BE618"/>
  <c r="E86"/>
  <c r="BE99"/>
  <c r="BE136"/>
  <c r="BE157"/>
  <c r="BE167"/>
  <c r="BE171"/>
  <c r="BE196"/>
  <c r="BE200"/>
  <c r="BE240"/>
  <c r="BE250"/>
  <c r="BE252"/>
  <c r="BE254"/>
  <c r="BE283"/>
  <c r="BE285"/>
  <c r="BE291"/>
  <c r="BE295"/>
  <c r="BE299"/>
  <c r="BE305"/>
  <c r="BE317"/>
  <c r="BE321"/>
  <c r="BE351"/>
  <c r="BE355"/>
  <c r="BE361"/>
  <c r="BE373"/>
  <c r="BE401"/>
  <c r="BE470"/>
  <c r="BE497"/>
  <c r="BE524"/>
  <c r="BE528"/>
  <c r="BE572"/>
  <c r="BE576"/>
  <c r="BE585"/>
  <c r="BE103"/>
  <c r="BE105"/>
  <c r="BE113"/>
  <c r="BE130"/>
  <c r="BE142"/>
  <c r="BE178"/>
  <c r="BE184"/>
  <c r="BE214"/>
  <c r="BE218"/>
  <c r="BE224"/>
  <c r="BE279"/>
  <c r="BE325"/>
  <c r="BE333"/>
  <c r="BE359"/>
  <c r="BE403"/>
  <c r="BE407"/>
  <c r="BE479"/>
  <c r="BE491"/>
  <c r="BE507"/>
  <c r="BE558"/>
  <c r="BE612"/>
  <c r="BE144"/>
  <c r="BE155"/>
  <c r="BE180"/>
  <c r="BE192"/>
  <c r="BE222"/>
  <c r="BE256"/>
  <c r="BE258"/>
  <c r="BE268"/>
  <c r="BE272"/>
  <c r="BE276"/>
  <c r="BE287"/>
  <c r="BE303"/>
  <c r="BE311"/>
  <c r="BE369"/>
  <c r="BE389"/>
  <c r="BE395"/>
  <c r="BE424"/>
  <c r="BE428"/>
  <c r="BE441"/>
  <c r="BE445"/>
  <c r="BE447"/>
  <c r="BE449"/>
  <c r="BE499"/>
  <c r="BE501"/>
  <c r="BE522"/>
  <c r="BE541"/>
  <c r="BE543"/>
  <c r="BE546"/>
  <c r="BE550"/>
  <c i="4" r="BK112"/>
  <c r="J112"/>
  <c r="J62"/>
  <c i="5" r="E74"/>
  <c r="BE120"/>
  <c r="BE146"/>
  <c r="BE202"/>
  <c r="BE212"/>
  <c r="BE214"/>
  <c r="BE216"/>
  <c r="BE244"/>
  <c r="BE246"/>
  <c r="BE248"/>
  <c r="BE266"/>
  <c r="BE280"/>
  <c r="BE284"/>
  <c r="BE294"/>
  <c r="BE296"/>
  <c r="BE302"/>
  <c r="BE344"/>
  <c r="BE352"/>
  <c r="BE357"/>
  <c r="BE364"/>
  <c r="BE366"/>
  <c r="BE369"/>
  <c i="4" r="J133"/>
  <c r="J65"/>
  <c i="5" r="J54"/>
  <c r="BE110"/>
  <c r="BE138"/>
  <c r="BE143"/>
  <c r="BE176"/>
  <c r="BE194"/>
  <c r="BE222"/>
  <c r="BE224"/>
  <c r="BE258"/>
  <c r="BE264"/>
  <c r="BE268"/>
  <c r="BE276"/>
  <c r="BE298"/>
  <c r="BE355"/>
  <c i="4" r="BK90"/>
  <c r="BK87"/>
  <c r="J87"/>
  <c i="5" r="F81"/>
  <c r="BE112"/>
  <c r="BE115"/>
  <c r="BE133"/>
  <c r="BE151"/>
  <c r="BE156"/>
  <c r="BE180"/>
  <c r="BE182"/>
  <c r="BE188"/>
  <c r="BE210"/>
  <c r="BE230"/>
  <c r="BE232"/>
  <c r="BE236"/>
  <c r="BE274"/>
  <c r="BE314"/>
  <c r="BE322"/>
  <c r="BE324"/>
  <c r="BE340"/>
  <c r="BE342"/>
  <c r="BE360"/>
  <c r="J52"/>
  <c r="BE158"/>
  <c r="BE162"/>
  <c r="BE172"/>
  <c r="BE174"/>
  <c r="BE178"/>
  <c r="BE192"/>
  <c r="BE208"/>
  <c r="BE220"/>
  <c r="BE238"/>
  <c r="BE240"/>
  <c r="BE278"/>
  <c r="BE310"/>
  <c r="BE318"/>
  <c r="BE350"/>
  <c r="BE93"/>
  <c r="BE98"/>
  <c r="BE135"/>
  <c r="BE154"/>
  <c r="BE196"/>
  <c r="BE198"/>
  <c r="BE272"/>
  <c r="BE328"/>
  <c r="BE87"/>
  <c r="BE95"/>
  <c r="BE160"/>
  <c r="BE164"/>
  <c r="BE170"/>
  <c r="BE204"/>
  <c r="BE218"/>
  <c r="BE252"/>
  <c r="BE262"/>
  <c r="BE286"/>
  <c r="BE312"/>
  <c r="BE316"/>
  <c r="BE332"/>
  <c r="BE338"/>
  <c r="BE89"/>
  <c r="BE91"/>
  <c r="BE100"/>
  <c r="BE104"/>
  <c r="BE107"/>
  <c r="BE123"/>
  <c r="BE125"/>
  <c r="BE128"/>
  <c r="BE140"/>
  <c r="BE149"/>
  <c r="BE166"/>
  <c r="BE184"/>
  <c r="BE186"/>
  <c r="BE206"/>
  <c r="BE234"/>
  <c r="BE270"/>
  <c r="BE288"/>
  <c r="BE292"/>
  <c r="BE306"/>
  <c r="BE336"/>
  <c r="BE346"/>
  <c r="BE348"/>
  <c r="BE102"/>
  <c r="BE118"/>
  <c r="BE130"/>
  <c r="BE168"/>
  <c r="BE190"/>
  <c r="BE200"/>
  <c r="BE226"/>
  <c r="BE228"/>
  <c r="BE242"/>
  <c r="BE250"/>
  <c r="BE254"/>
  <c r="BE256"/>
  <c r="BE260"/>
  <c r="BE282"/>
  <c r="BE290"/>
  <c r="BE300"/>
  <c r="BE304"/>
  <c r="BE308"/>
  <c r="BE320"/>
  <c r="BE326"/>
  <c r="BE330"/>
  <c r="BE334"/>
  <c i="3" r="BK89"/>
  <c r="J89"/>
  <c r="J60"/>
  <c i="4" r="J52"/>
  <c i="3" r="BK473"/>
  <c r="J473"/>
  <c r="J67"/>
  <c i="4" r="E48"/>
  <c r="F84"/>
  <c r="BE120"/>
  <c r="BE122"/>
  <c r="BE136"/>
  <c r="BE153"/>
  <c r="BE155"/>
  <c r="BE168"/>
  <c r="BE170"/>
  <c r="BE178"/>
  <c r="BE184"/>
  <c r="J83"/>
  <c r="BE94"/>
  <c r="BE98"/>
  <c r="BE116"/>
  <c r="BE118"/>
  <c r="BE124"/>
  <c r="BE126"/>
  <c r="BE128"/>
  <c r="BE131"/>
  <c r="BE96"/>
  <c r="BE149"/>
  <c r="BE161"/>
  <c r="BE164"/>
  <c r="BE166"/>
  <c r="BE174"/>
  <c r="BE176"/>
  <c r="BE180"/>
  <c r="BE100"/>
  <c r="BE102"/>
  <c r="BE104"/>
  <c r="BE106"/>
  <c r="BE108"/>
  <c r="BE110"/>
  <c r="BE140"/>
  <c r="BE142"/>
  <c r="BE144"/>
  <c r="BE151"/>
  <c r="BE88"/>
  <c r="BE91"/>
  <c r="BE134"/>
  <c r="BE138"/>
  <c r="BE157"/>
  <c r="BE159"/>
  <c r="BE172"/>
  <c r="BE182"/>
  <c r="BE113"/>
  <c r="BE146"/>
  <c i="3" r="J82"/>
  <c r="BE95"/>
  <c r="BE190"/>
  <c r="BE211"/>
  <c r="BE259"/>
  <c r="BE294"/>
  <c r="BE320"/>
  <c r="BE336"/>
  <c r="BE342"/>
  <c r="J54"/>
  <c r="BE91"/>
  <c r="BE196"/>
  <c r="BE223"/>
  <c r="BE226"/>
  <c r="BE265"/>
  <c r="BE327"/>
  <c r="BE345"/>
  <c r="BE351"/>
  <c r="BE354"/>
  <c r="BE357"/>
  <c r="BE369"/>
  <c r="BE373"/>
  <c r="BE392"/>
  <c r="BE395"/>
  <c r="BE403"/>
  <c r="BE407"/>
  <c r="BE423"/>
  <c r="F55"/>
  <c r="BE119"/>
  <c r="BE123"/>
  <c r="BE151"/>
  <c r="BE166"/>
  <c r="BE172"/>
  <c r="BE199"/>
  <c r="BE288"/>
  <c r="BE310"/>
  <c r="BE312"/>
  <c r="BE366"/>
  <c r="BE399"/>
  <c r="BE419"/>
  <c r="BE449"/>
  <c r="BE455"/>
  <c r="BE467"/>
  <c r="E48"/>
  <c r="BE178"/>
  <c r="BE244"/>
  <c r="BE247"/>
  <c r="BE250"/>
  <c r="BE253"/>
  <c r="BE256"/>
  <c r="BE297"/>
  <c r="BE300"/>
  <c r="BE322"/>
  <c r="BE325"/>
  <c r="BE330"/>
  <c r="BE339"/>
  <c r="BE360"/>
  <c r="BE363"/>
  <c r="BE427"/>
  <c r="BE431"/>
  <c r="BE435"/>
  <c r="BE99"/>
  <c r="BE103"/>
  <c r="BE111"/>
  <c r="BE115"/>
  <c r="BE127"/>
  <c r="BE131"/>
  <c r="BE139"/>
  <c r="BE160"/>
  <c r="BE169"/>
  <c r="BE208"/>
  <c r="BE214"/>
  <c r="BE220"/>
  <c r="BE442"/>
  <c r="BE461"/>
  <c r="BE475"/>
  <c r="BE107"/>
  <c r="BE135"/>
  <c r="BE143"/>
  <c r="BE186"/>
  <c r="BE202"/>
  <c r="BE229"/>
  <c r="BE262"/>
  <c r="BE291"/>
  <c r="BE376"/>
  <c r="BE389"/>
  <c r="BE415"/>
  <c r="BE154"/>
  <c r="BE157"/>
  <c r="BE163"/>
  <c r="BE181"/>
  <c r="BE205"/>
  <c r="BE217"/>
  <c r="BE235"/>
  <c r="BE238"/>
  <c r="BE241"/>
  <c r="BE285"/>
  <c r="BE302"/>
  <c r="BE386"/>
  <c r="BE411"/>
  <c r="BE438"/>
  <c r="BE148"/>
  <c r="BE175"/>
  <c r="BE193"/>
  <c r="BE232"/>
  <c r="BE268"/>
  <c r="BE273"/>
  <c r="BE278"/>
  <c r="BE282"/>
  <c r="BE305"/>
  <c r="BE307"/>
  <c r="BE315"/>
  <c r="BE317"/>
  <c r="BE333"/>
  <c r="BE348"/>
  <c r="BE380"/>
  <c r="BE383"/>
  <c i="1" r="BA55"/>
  <c r="BB55"/>
  <c i="2" r="E48"/>
  <c r="J52"/>
  <c r="J54"/>
  <c r="F55"/>
  <c r="BE93"/>
  <c r="BE97"/>
  <c r="BE101"/>
  <c r="BE105"/>
  <c r="BE109"/>
  <c r="BE114"/>
  <c r="BE118"/>
  <c r="BE122"/>
  <c r="BE126"/>
  <c r="BE131"/>
  <c r="BE135"/>
  <c r="BE139"/>
  <c r="BE143"/>
  <c r="BE147"/>
  <c r="BE150"/>
  <c r="BE154"/>
  <c r="BE158"/>
  <c r="BE162"/>
  <c r="BE167"/>
  <c r="BE171"/>
  <c r="BE175"/>
  <c r="BE179"/>
  <c r="BE183"/>
  <c r="BE188"/>
  <c r="BE192"/>
  <c r="BE198"/>
  <c r="BE202"/>
  <c r="BE206"/>
  <c r="BE209"/>
  <c r="BE212"/>
  <c r="BE215"/>
  <c r="BE218"/>
  <c r="BE222"/>
  <c r="BE226"/>
  <c r="BE230"/>
  <c r="BE233"/>
  <c r="BE237"/>
  <c r="BE240"/>
  <c r="BE244"/>
  <c r="BE247"/>
  <c r="BE251"/>
  <c r="BE255"/>
  <c r="BE259"/>
  <c r="BE263"/>
  <c r="BE267"/>
  <c r="BE271"/>
  <c r="BE275"/>
  <c r="BE278"/>
  <c r="BE282"/>
  <c r="BE286"/>
  <c r="BE290"/>
  <c r="BE294"/>
  <c r="BE298"/>
  <c r="BE301"/>
  <c r="BE305"/>
  <c r="BE309"/>
  <c r="BE313"/>
  <c r="BE317"/>
  <c r="BE322"/>
  <c r="BE326"/>
  <c r="BE330"/>
  <c r="BE334"/>
  <c r="BE338"/>
  <c r="BE342"/>
  <c r="BE347"/>
  <c r="BE351"/>
  <c r="BE355"/>
  <c r="BE359"/>
  <c r="BE362"/>
  <c r="BE365"/>
  <c r="BE368"/>
  <c r="BE371"/>
  <c i="1" r="BC55"/>
  <c r="AW55"/>
  <c r="BD55"/>
  <c i="5" r="J34"/>
  <c i="1" r="AW58"/>
  <c i="7" r="F37"/>
  <c i="1" r="BB61"/>
  <c i="3" r="F36"/>
  <c i="1" r="BC56"/>
  <c i="7" r="F36"/>
  <c i="1" r="BA61"/>
  <c r="BA60"/>
  <c r="AW60"/>
  <c i="8" r="F39"/>
  <c i="1" r="BD62"/>
  <c i="3" r="F34"/>
  <c i="1" r="BA56"/>
  <c i="9" r="J34"/>
  <c i="1" r="AW63"/>
  <c i="3" r="F37"/>
  <c i="1" r="BD56"/>
  <c i="7" r="F39"/>
  <c i="1" r="BD61"/>
  <c i="6" r="F35"/>
  <c i="1" r="BB59"/>
  <c i="4" r="F34"/>
  <c i="1" r="BA57"/>
  <c i="4" r="F35"/>
  <c i="1" r="BB57"/>
  <c i="9" r="F36"/>
  <c i="1" r="BC63"/>
  <c i="4" r="F37"/>
  <c i="1" r="BD57"/>
  <c i="7" r="J36"/>
  <c i="1" r="AW61"/>
  <c i="8" r="J32"/>
  <c i="9" r="F34"/>
  <c i="1" r="BA63"/>
  <c i="5" r="F37"/>
  <c i="1" r="BD58"/>
  <c i="5" r="F35"/>
  <c i="1" r="BB58"/>
  <c i="5" r="F36"/>
  <c i="1" r="BC58"/>
  <c i="8" r="J36"/>
  <c i="1" r="AW62"/>
  <c i="9" r="F37"/>
  <c i="1" r="BD63"/>
  <c i="6" r="F34"/>
  <c i="1" r="BA59"/>
  <c i="3" r="J34"/>
  <c i="1" r="AW56"/>
  <c i="7" r="J32"/>
  <c i="4" r="J30"/>
  <c i="6" r="J34"/>
  <c i="1" r="AW59"/>
  <c i="6" r="F37"/>
  <c i="1" r="BD59"/>
  <c i="6" r="F36"/>
  <c i="1" r="BC59"/>
  <c i="4" r="J34"/>
  <c i="1" r="AW57"/>
  <c i="7" r="F38"/>
  <c i="1" r="BC61"/>
  <c i="8" r="F38"/>
  <c i="1" r="BC62"/>
  <c i="3" r="F35"/>
  <c i="1" r="BB56"/>
  <c r="AS54"/>
  <c i="4" r="F36"/>
  <c i="1" r="BC57"/>
  <c i="5" r="F34"/>
  <c i="1" r="BA58"/>
  <c i="8" r="F37"/>
  <c i="1" r="BB62"/>
  <c i="9" r="F35"/>
  <c i="1" r="BB63"/>
  <c i="3" l="1" r="P89"/>
  <c r="P88"/>
  <c i="1" r="AU56"/>
  <c i="4" r="R87"/>
  <c i="6" r="P97"/>
  <c i="2" r="P196"/>
  <c i="5" r="T84"/>
  <c i="6" r="T493"/>
  <c r="R493"/>
  <c r="T97"/>
  <c r="T96"/>
  <c i="4" r="P87"/>
  <c i="1" r="AU57"/>
  <c i="6" r="P493"/>
  <c i="2" r="P90"/>
  <c i="1" r="AU55"/>
  <c i="3" r="T89"/>
  <c r="T88"/>
  <c i="2" r="T91"/>
  <c r="T196"/>
  <c i="6" r="BK97"/>
  <c r="BK96"/>
  <c r="J96"/>
  <c r="R97"/>
  <c r="R96"/>
  <c i="2" r="R91"/>
  <c r="R90"/>
  <c i="1" r="AG61"/>
  <c i="5" r="BK362"/>
  <c r="J362"/>
  <c r="J62"/>
  <c i="2" r="BK91"/>
  <c r="J91"/>
  <c r="J60"/>
  <c r="BK196"/>
  <c r="J196"/>
  <c r="J65"/>
  <c i="9" r="BK85"/>
  <c r="BK84"/>
  <c r="J84"/>
  <c r="J59"/>
  <c i="1" r="AG62"/>
  <c i="5" r="BK84"/>
  <c r="J84"/>
  <c i="1" r="AG57"/>
  <c i="4" r="J59"/>
  <c r="J90"/>
  <c r="J60"/>
  <c i="3" r="BK88"/>
  <c r="J88"/>
  <c r="J59"/>
  <c i="5" r="J33"/>
  <c i="1" r="AV58"/>
  <c r="AT58"/>
  <c i="3" r="F33"/>
  <c i="1" r="AZ56"/>
  <c r="BB60"/>
  <c r="AX60"/>
  <c r="BA54"/>
  <c r="W30"/>
  <c i="8" r="J35"/>
  <c i="1" r="AV62"/>
  <c r="AT62"/>
  <c r="AN62"/>
  <c i="3" r="J33"/>
  <c i="1" r="AV56"/>
  <c r="AT56"/>
  <c r="BC60"/>
  <c r="AY60"/>
  <c i="7" r="J35"/>
  <c i="1" r="AV61"/>
  <c r="AT61"/>
  <c r="AN61"/>
  <c i="5" r="J30"/>
  <c i="1" r="AG58"/>
  <c i="6" r="J33"/>
  <c i="1" r="AV59"/>
  <c r="AT59"/>
  <c i="6" r="J30"/>
  <c i="1" r="AG59"/>
  <c i="9" r="J33"/>
  <c i="1" r="AV63"/>
  <c r="AT63"/>
  <c i="4" r="F33"/>
  <c i="1" r="AZ57"/>
  <c i="6" r="F33"/>
  <c i="1" r="AZ59"/>
  <c r="BD60"/>
  <c i="2" r="F33"/>
  <c i="1" r="AZ55"/>
  <c i="2" r="J33"/>
  <c i="1" r="AV55"/>
  <c r="AT55"/>
  <c i="7" r="F35"/>
  <c i="1" r="AZ61"/>
  <c i="8" r="F35"/>
  <c i="1" r="AZ62"/>
  <c r="AU60"/>
  <c r="AG60"/>
  <c i="4" r="J33"/>
  <c i="1" r="AV57"/>
  <c r="AT57"/>
  <c r="AN57"/>
  <c i="5" r="F33"/>
  <c i="1" r="AZ58"/>
  <c i="9" r="F33"/>
  <c i="1" r="AZ63"/>
  <c i="6" l="1" r="P96"/>
  <c i="1" r="AU59"/>
  <c i="2" r="T90"/>
  <c i="9" r="J85"/>
  <c r="J60"/>
  <c i="6" r="J97"/>
  <c r="J60"/>
  <c r="J59"/>
  <c i="2" r="BK90"/>
  <c r="J90"/>
  <c i="8" r="J41"/>
  <c i="7" r="J41"/>
  <c i="1" r="AN58"/>
  <c i="5" r="J59"/>
  <c i="6" r="J39"/>
  <c i="5" r="J39"/>
  <c i="4" r="J39"/>
  <c i="1" r="AN59"/>
  <c r="AU54"/>
  <c r="AZ60"/>
  <c r="AV60"/>
  <c r="AT60"/>
  <c r="AN60"/>
  <c i="3" r="J30"/>
  <c i="1" r="AG56"/>
  <c r="BD54"/>
  <c r="W33"/>
  <c r="BB54"/>
  <c r="W31"/>
  <c r="AW54"/>
  <c r="AK30"/>
  <c i="2" r="J30"/>
  <c i="1" r="AG55"/>
  <c i="9" r="J30"/>
  <c i="1" r="AG63"/>
  <c r="BC54"/>
  <c r="W32"/>
  <c i="9" l="1" r="J39"/>
  <c i="2" r="J39"/>
  <c r="J59"/>
  <c i="3" r="J39"/>
  <c i="1" r="AN56"/>
  <c r="AN55"/>
  <c r="AN63"/>
  <c r="AX54"/>
  <c r="AG54"/>
  <c r="AK26"/>
  <c r="AY54"/>
  <c r="AZ54"/>
  <c r="W29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<sst xmlns="http://schemas.openxmlformats.org/spreadsheetml/2006/main">
  <si>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</si>
  <si>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</si>
  <si>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</si>
  <si>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</si>
  <si>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</si>
  <si>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{a264ffaa-dfee-45be-99cd-c1beeeeab7a2}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</si>
  <si>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</si>
  <si>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</si>
  <si>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</si>
  <si>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</si>
  <si>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</si>
  <si>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</si>
  <si>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</si>
  <si>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</si>
  <si>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25_02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</si>
  <si>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</si>
  <si>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</si>
  <si>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Městské lázně Opava - oprava po zatopení</t>
  </si>
  <si>
    <t>KSO:</t>
  </si>
  <si>
    <t/>
  </si>
  <si>
    <t>CC-CZ:</t>
  </si>
  <si>
    <t>Místo:</t>
  </si>
  <si>
    <t>Městské lázně Opava</t>
  </si>
  <si>
    <t>Datum:</t>
  </si>
  <si>
    <t>10. 2. 2025</t>
  </si>
  <si>
    <t>Zadavatel:</t>
  </si>
  <si>
    <t>IČ:</t>
  </si>
  <si>
    <t>00300535</t>
  </si>
  <si>
    <t>Statutární město Opava</t>
  </si>
  <si>
    <t>DIČ:</t>
  </si>
  <si>
    <t>CZ00300535</t>
  </si>
  <si>
    <t>Účastník:</t>
  </si>
  <si>
    <t>Vyplň údaj</t>
  </si>
  <si>
    <t>Projektant:</t>
  </si>
  <si>
    <t xml:space="preserve"> </t>
  </si>
  <si>
    <t>True</t>
  </si>
  <si>
    <t>Zpracovatel:</t>
  </si>
  <si>
    <t>06369201</t>
  </si>
  <si>
    <t>Amun Pro s.r.o.</t>
  </si>
  <si>
    <t>CZ06369201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</si>
  <si>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</si>
  <si>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</si>
  <si>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</si>
  <si>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</si>
  <si>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</si>
  <si>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</si>
  <si>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</si>
  <si>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</si>
  <si>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</si>
  <si>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</si>
  <si>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</si>
  <si>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</si>
  <si>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</si>
  <si>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</si>
  <si>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</si>
  <si>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</si>
  <si>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</si>
  <si>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</si>
  <si>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</si>
  <si>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</si>
  <si>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</si>
  <si>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</si>
  <si>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</si>
  <si>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</si>
  <si>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</si>
  <si>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</si>
  <si>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</si>
  <si>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</si>
  <si>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</si>
  <si>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</si>
  <si>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</si>
  <si>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</si>
  <si>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</si>
  <si>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</si>
  <si>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</si>
  <si>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</si>
  <si>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</si>
  <si>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</si>
  <si>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</si>
  <si>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</si>
  <si>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</si>
  <si>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</si>
  <si>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Stavba</t>
  </si>
  <si>
    <t>STA</t>
  </si>
  <si>
    <t>1</t>
  </si>
  <si>
    <t>{1c996663-39c8-47e6-b351-15aa65b12efb}</t>
  </si>
  <si>
    <t>2</t>
  </si>
  <si>
    <t>02</t>
  </si>
  <si>
    <t>ZTI</t>
  </si>
  <si>
    <t>{dcb9102d-6e91-4308-b460-db9110d496a2}</t>
  </si>
  <si>
    <t>03</t>
  </si>
  <si>
    <t>VZT</t>
  </si>
  <si>
    <t>{6811ba17-fc67-4d24-a59a-af0c10a20e71}</t>
  </si>
  <si>
    <t>04</t>
  </si>
  <si>
    <t>Elektro</t>
  </si>
  <si>
    <t>{89db95e6-9677-4182-82d1-bea712d61c17}</t>
  </si>
  <si>
    <t>05</t>
  </si>
  <si>
    <t>MaR</t>
  </si>
  <si>
    <t>{0da3eb5a-b99b-44e9-87ce-f480b89e5c19}</t>
  </si>
  <si>
    <t>06</t>
  </si>
  <si>
    <t>Bazénová technologie</t>
  </si>
  <si>
    <t>{6b8e968c-7a60-467d-8a4c-cbd384a3842f}</t>
  </si>
  <si>
    <t>06.1</t>
  </si>
  <si>
    <t>Technologie úpravy vody</t>
  </si>
  <si>
    <t>Soupis</t>
  </si>
  <si>
    <t>{d2898d3e-d40d-4cf3-bb77-c47e0052d2bc}</t>
  </si>
  <si>
    <t>06.2</t>
  </si>
  <si>
    <t>Plynná chlorovna</t>
  </si>
  <si>
    <t>{0c4a585b-36ce-40b5-a81b-f50b6e1dfcff}</t>
  </si>
  <si>
    <t>07</t>
  </si>
  <si>
    <t>VRN</t>
  </si>
  <si>
    <t>{6ebf9c99-c805-465d-8bf9-c4c658dd21f4}</t>
  </si>
  <si>
    <t>KRYCÍ LIST SOUPISU PRACÍ</t>
  </si>
  <si>
    <t>Objekt:</t>
  </si>
  <si>
    <t>01 - Stavba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</si>
  <si>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</si>
  <si>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</si>
  <si>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</si>
  <si>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</si>
  <si>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</si>
  <si>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</si>
  <si>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</si>
  <si>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</si>
  <si>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</si>
  <si>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</si>
  <si>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</si>
  <si>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</si>
  <si>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</si>
  <si>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</si>
  <si>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</si>
  <si>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</si>
  <si>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</si>
  <si>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</si>
  <si>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</si>
  <si>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</si>
  <si>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</si>
  <si>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</si>
  <si>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</si>
  <si>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</si>
  <si>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</si>
  <si>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</si>
  <si>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</si>
  <si>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</si>
  <si>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</si>
  <si>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</si>
  <si>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</si>
  <si>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</si>
  <si>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</si>
  <si>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53</t>
  </si>
  <si>
    <t>K</t>
  </si>
  <si>
    <t>611335417</t>
  </si>
  <si>
    <t>Oprava vnitřní cementové hladké omítky tl do 20 mm stropů v rozsahu plochy přes 10 do 30 % s celoplošným přeštukováním tl do 3 mm</t>
  </si>
  <si>
    <t>m2</t>
  </si>
  <si>
    <t>CS ÚRS 2025 01</t>
  </si>
  <si>
    <t>4</t>
  </si>
  <si>
    <t>543771841</t>
  </si>
  <si>
    <t>PP</t>
  </si>
  <si>
    <t>Oprava cementové omítky vnitřních ploch hladké, tl. do 20 mm, s celoplošným přeštukováním, tl. štuku do 3 mm stropů, v rozsahu opravované plochy přes 10 do 30%</t>
  </si>
  <si>
    <t>Online PSC</t>
  </si>
  <si>
    <t>https://podminky.urs.cz/item/CS_URS_2025_01/611335417</t>
  </si>
  <si>
    <t>VV</t>
  </si>
  <si>
    <t>1242,65*0,2</t>
  </si>
  <si>
    <t>67</t>
  </si>
  <si>
    <t>612131101</t>
  </si>
  <si>
    <t>Cementový postřik vnitřních stěn nanášený celoplošně ručně</t>
  </si>
  <si>
    <t>-231258210</t>
  </si>
  <si>
    <t>Podkladní a spojovací vrstva vnitřních omítaných ploch cementový postřik nanášený ručně celoplošně stěn</t>
  </si>
  <si>
    <t>https://podminky.urs.cz/item/CS_URS_2025_01/612131101</t>
  </si>
  <si>
    <t>12,5*3,5</t>
  </si>
  <si>
    <t>68</t>
  </si>
  <si>
    <t>612331151</t>
  </si>
  <si>
    <t>Cementová omítka štuková dvouvrstvá ocelí hlazená vnitřních stěn nanášená ručně</t>
  </si>
  <si>
    <t>97834969</t>
  </si>
  <si>
    <t>Omítka cementová vnitřních ploch nanášená ručně dvouvrstvá, tloušťky jádrové omítky do 10 mm a tloušťky štuku do 3 mm štuková ocelí hlazená svislých konstrukcí stěn</t>
  </si>
  <si>
    <t>https://podminky.urs.cz/item/CS_URS_2025_01/612331151</t>
  </si>
  <si>
    <t>69</t>
  </si>
  <si>
    <t>612331191</t>
  </si>
  <si>
    <t>Příplatek k cementové omítce vnitřních stěn za každých dalších 5 mm tloušťky ručně</t>
  </si>
  <si>
    <t>1416653314</t>
  </si>
  <si>
    <t>Omítka cementová vnitřních ploch nanášená ručně Příplatek k cenám za každých dalších i započatých 5 mm tloušťky omítky přes 10 mm stěn</t>
  </si>
  <si>
    <t>https://podminky.urs.cz/item/CS_URS_2025_01/612331191</t>
  </si>
  <si>
    <t>12,5*3,5*2</t>
  </si>
  <si>
    <t>54</t>
  </si>
  <si>
    <t>612335417</t>
  </si>
  <si>
    <t>Oprava vnitřní cementové hladké omítky tl do 20 mm stěn v rozsahu plochy přes 10 do 30 % s celoplošným přeštukováním tl do 3 mm</t>
  </si>
  <si>
    <t>-831232203</t>
  </si>
  <si>
    <t>Oprava cementové omítky vnitřních ploch hladké, tl. do 20 mm, s celoplošným přeštukováním, tl. štuku do 3 mm stěn, v rozsahu opravované plochy přes 10 do 30%</t>
  </si>
  <si>
    <t>https://podminky.urs.cz/item/CS_URS_2025_01/612335417</t>
  </si>
  <si>
    <t>0,2*(1462,24*3,5+2*(105,46+175.45))</t>
  </si>
  <si>
    <t>9</t>
  </si>
  <si>
    <t>Ostatní konstrukce a práce, bourání</t>
  </si>
  <si>
    <t>66</t>
  </si>
  <si>
    <t>949101111</t>
  </si>
  <si>
    <t>Lešení pomocné pro objekty pozemních staveb s lešeňovou podlahou v do 1,9 m zatížení do 150 kg/m2</t>
  </si>
  <si>
    <t>107814275</t>
  </si>
  <si>
    <t>Lešení pomocné pracovní pro objekty pozemních staveb pro zatížení do 150 kg/m2, o výšce lešeňové podlahy do 1,9 m</t>
  </si>
  <si>
    <t>https://podminky.urs.cz/item/CS_URS_2025_01/949101111</t>
  </si>
  <si>
    <t>1242,65-105,46-175,45</t>
  </si>
  <si>
    <t>65</t>
  </si>
  <si>
    <t>949101112</t>
  </si>
  <si>
    <t>Lešení pomocné pro objekty pozemních staveb s lešeňovou podlahou v přes 1,9 do 3,5 m zatížení do 150 kg/m2</t>
  </si>
  <si>
    <t>-145198368</t>
  </si>
  <si>
    <t>Lešení pomocné pracovní pro objekty pozemních staveb pro zatížení do 150 kg/m2, o výšce lešeňové podlahy přes 1,9 do 3,5 m</t>
  </si>
  <si>
    <t>https://podminky.urs.cz/item/CS_URS_2025_01/949101112</t>
  </si>
  <si>
    <t>105,46+175,45</t>
  </si>
  <si>
    <t>14</t>
  </si>
  <si>
    <t>952901111</t>
  </si>
  <si>
    <t>Vyčištění budov bytové a občanské výstavby při výšce podlaží do 4 m</t>
  </si>
  <si>
    <t>-1149604335</t>
  </si>
  <si>
    <t>Vyčištění budov nebo objektů před předáním do užívání budov bytové nebo občanské výstavby, světlé výšky podlaží do 4 m</t>
  </si>
  <si>
    <t>https://podminky.urs.cz/item/CS_URS_2025_01/952901111</t>
  </si>
  <si>
    <t>1242,65</t>
  </si>
  <si>
    <t>74</t>
  </si>
  <si>
    <t>962052210</t>
  </si>
  <si>
    <t>Bourání zdiva nadzákladového ze ŽB do 1 m3</t>
  </si>
  <si>
    <t>m3</t>
  </si>
  <si>
    <t>-1160929201</t>
  </si>
  <si>
    <t>Bourání zdiva železobetonového nadzákladového, objemu do 1 m3</t>
  </si>
  <si>
    <t>https://podminky.urs.cz/item/CS_URS_2025_01/962052210</t>
  </si>
  <si>
    <t>P</t>
  </si>
  <si>
    <t>Poznámka k položce:_x000d_
Vybourání základů pod nevyužitou technologii</t>
  </si>
  <si>
    <t>3,2</t>
  </si>
  <si>
    <t>965046111</t>
  </si>
  <si>
    <t>Broušení stávajících betonových podlah úběr do 3 mm</t>
  </si>
  <si>
    <t>-683054512</t>
  </si>
  <si>
    <t>https://podminky.urs.cz/item/CS_URS_2025_01/965046111</t>
  </si>
  <si>
    <t>16,1+5,34+4,09+7,9+14,17+5,14+16,6+36,76+212,86+51,58+4,72</t>
  </si>
  <si>
    <t>965046119</t>
  </si>
  <si>
    <t>Příplatek k broušení stávajících betonových podlah za každý další 1 mm úběru</t>
  </si>
  <si>
    <t>-979328424</t>
  </si>
  <si>
    <t>Broušení stávajících betonových podlah Příplatek k ceně za každý další 1 mm úběru</t>
  </si>
  <si>
    <t>https://podminky.urs.cz/item/CS_URS_2025_01/965046119</t>
  </si>
  <si>
    <t>375,26*2</t>
  </si>
  <si>
    <t>3</t>
  </si>
  <si>
    <t>965081213</t>
  </si>
  <si>
    <t>Bourání podlah z dlaždic keramických nebo xylolitových tl do 10 mm plochy přes 1 m2</t>
  </si>
  <si>
    <t>1087248111</t>
  </si>
  <si>
    <t>Bourání podlah z dlaždic bez podkladního lože nebo mazaniny, s jakoukoliv výplní spár keramických nebo xylolitových tl. do 10 mm, plochy přes 1 m2</t>
  </si>
  <si>
    <t>https://podminky.urs.cz/item/CS_URS_2025_01/965081213</t>
  </si>
  <si>
    <t>5,34+4,09+14,17+5,14+5,7</t>
  </si>
  <si>
    <t>965081611</t>
  </si>
  <si>
    <t>Odsekání soklíků rovných</t>
  </si>
  <si>
    <t>m</t>
  </si>
  <si>
    <t>-1720245195</t>
  </si>
  <si>
    <t>Odsekání soklíků včetně otlučení podkladní omítky až na zdivo rovných</t>
  </si>
  <si>
    <t>https://podminky.urs.cz/item/CS_URS_2025_01/965081611</t>
  </si>
  <si>
    <t>9,65+4+16,1+9,1+4</t>
  </si>
  <si>
    <t>86</t>
  </si>
  <si>
    <t>M</t>
  </si>
  <si>
    <t>58153682</t>
  </si>
  <si>
    <t>písek technický filtrační sušený PR PAP frakce 0,5/1</t>
  </si>
  <si>
    <t>t</t>
  </si>
  <si>
    <t>8</t>
  </si>
  <si>
    <t>2139868737</t>
  </si>
  <si>
    <t>2*(3*5)</t>
  </si>
  <si>
    <t>49</t>
  </si>
  <si>
    <t>978021141</t>
  </si>
  <si>
    <t>Otlučení (osekání) cementových omítek vnitřních stěn v rozsahu do 30 %</t>
  </si>
  <si>
    <t>713696963</t>
  </si>
  <si>
    <t>Otlučení cementových vnitřních ploch stěn, v rozsahu do 30 %</t>
  </si>
  <si>
    <t>https://podminky.urs.cz/item/CS_URS_2025_01/978021141</t>
  </si>
  <si>
    <t>52</t>
  </si>
  <si>
    <t>978021191</t>
  </si>
  <si>
    <t>Otlučení (osekání) cementových omítek vnitřních stěn v rozsahu do 100 %</t>
  </si>
  <si>
    <t>-343344425</t>
  </si>
  <si>
    <t>Otlučení cementových vnitřních ploch stěn, v rozsahu do 100 %</t>
  </si>
  <si>
    <t>https://podminky.urs.cz/item/CS_URS_2025_01/978021191</t>
  </si>
  <si>
    <t>50</t>
  </si>
  <si>
    <t>978021241</t>
  </si>
  <si>
    <t>Otlučení (osekání) cementových omítek vnitřních stropů v rozsahu do 30 %</t>
  </si>
  <si>
    <t>32113414</t>
  </si>
  <si>
    <t>Otlučení cementových vnitřních ploch stropů, v rozsahu do 30 %</t>
  </si>
  <si>
    <t>https://podminky.urs.cz/item/CS_URS_2025_01/978021241</t>
  </si>
  <si>
    <t>51</t>
  </si>
  <si>
    <t>978059541</t>
  </si>
  <si>
    <t>Odsekání a odebrání obkladů stěn z vnitřních obkládaček plochy přes 1 m2</t>
  </si>
  <si>
    <t>-611280840</t>
  </si>
  <si>
    <t>Odsekání obkladů stěn včetně otlučení podkladní omítky až na zdivo z obkládaček vnitřních, z jakýchkoliv materiálů, plochy přes 1 m2</t>
  </si>
  <si>
    <t>https://podminky.urs.cz/item/CS_URS_2025_01/978059541</t>
  </si>
  <si>
    <t>2*(9,65+14,04+16,10+9,10+17,4)</t>
  </si>
  <si>
    <t>997</t>
  </si>
  <si>
    <t>Přesun sutě</t>
  </si>
  <si>
    <t>79</t>
  </si>
  <si>
    <t>997013211</t>
  </si>
  <si>
    <t>Vnitrostaveništní doprava suti a vybouraných hmot pro budovy v do 6 m ručně</t>
  </si>
  <si>
    <t>-2021708973</t>
  </si>
  <si>
    <t>Vnitrostaveništní doprava suti a vybouraných hmot vodorovně do 50 m s naložením ručně pro budovy a haly výšky do 6 m</t>
  </si>
  <si>
    <t>https://podminky.urs.cz/item/CS_URS_2025_01/997013211</t>
  </si>
  <si>
    <t>39,689+30</t>
  </si>
  <si>
    <t>80</t>
  </si>
  <si>
    <t>997013219</t>
  </si>
  <si>
    <t>Příplatek k vnitrostaveništní dopravě suti a vybouraných hmot za zvětšenou dopravu suti ZKD 10 m</t>
  </si>
  <si>
    <t>-1489377863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</si>
  <si>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</si>
  <si>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https://podminky.urs.cz/item/CS_URS_2025_01/997013219</t>
  </si>
  <si>
    <t>69,689*5</t>
  </si>
  <si>
    <t>76</t>
  </si>
  <si>
    <t>997013501</t>
  </si>
  <si>
    <t>Odvoz suti a vybouraných hmot na skládku nebo meziskládku do 1 km se složením</t>
  </si>
  <si>
    <t>-1955226375</t>
  </si>
  <si>
    <t>https://podminky.urs.cz/item/CS_URS_2025_01/997013501</t>
  </si>
  <si>
    <t>69,689</t>
  </si>
  <si>
    <t>77</t>
  </si>
  <si>
    <t>997013509</t>
  </si>
  <si>
    <t>Příplatek k odvozu suti a vybouraných hmot na skládku ZKD 1 km přes 1 km</t>
  </si>
  <si>
    <t>-494246680</t>
  </si>
  <si>
    <t>https://podminky.urs.cz/item/CS_URS_2025_01/997013509</t>
  </si>
  <si>
    <t>69,689*20</t>
  </si>
  <si>
    <t>78</t>
  </si>
  <si>
    <t>997013631</t>
  </si>
  <si>
    <t>Poplatek za uložení na skládce (skládkovné) stavebního odpadu směsného kód odpadu 17 09 04</t>
  </si>
  <si>
    <t>130329784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</si>
  <si>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</si>
  <si>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</si>
  <si>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998</t>
  </si>
  <si>
    <t>Přesun hmot</t>
  </si>
  <si>
    <t>81</t>
  </si>
  <si>
    <t>998018001</t>
  </si>
  <si>
    <t>Přesun hmot pro budovy ruční pro budovy v do 6 m</t>
  </si>
  <si>
    <t>266417891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</si>
  <si>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</si>
  <si>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https://podminky.urs.cz/item/CS_URS_2025_01/998018001</t>
  </si>
  <si>
    <t>53,608-3,9-1,8-0,1</t>
  </si>
  <si>
    <t>82</t>
  </si>
  <si>
    <t>998018011</t>
  </si>
  <si>
    <t>Příplatek k ručnímu přesunu hmot pro budovy za zvětšený přesun ZKD 100 m</t>
  </si>
  <si>
    <t>-1304864473</t>
  </si>
  <si>
    <t>Přesun hmot pro budovy občanské výstavby, bydlení, výrobu a služby ruční (bez užití mechanizace) Příplatek k cenám za ruční zvětšený přesun přes vymezenou vodorovnou dopravní vzdálenost za každých dalších započatých 100 m</t>
  </si>
  <si>
    <t>https://podminky.urs.cz/item/CS_URS_2025_01/998018011</t>
  </si>
  <si>
    <t>PSV</t>
  </si>
  <si>
    <t>Práce a dodávky PSV</t>
  </si>
  <si>
    <t>711</t>
  </si>
  <si>
    <t>Izolace proti vodě, vlhkosti a plynům</t>
  </si>
  <si>
    <t>15</t>
  </si>
  <si>
    <t>711111051</t>
  </si>
  <si>
    <t>Provedení izolace proti zemní vlhkosti vodorovné za studena 2x nátěr tekutou elastickou hydroizolací</t>
  </si>
  <si>
    <t>16</t>
  </si>
  <si>
    <t>287064604</t>
  </si>
  <si>
    <t>Provedení izolace proti zemní vlhkosti natěradly a tmely za studena na ploše vodorovné V dvojnásobným nátěrem tekutou elastickou hydroizolací</t>
  </si>
  <si>
    <t>https://podminky.urs.cz/item/CS_URS_2025_01/711111051</t>
  </si>
  <si>
    <t>711112051</t>
  </si>
  <si>
    <t>Provedení izolace proti zemní vlhkosti svislé za studena 2x nátěr tekutou elastickou hydroizolací</t>
  </si>
  <si>
    <t>1086474760</t>
  </si>
  <si>
    <t>Provedení izolace proti zemní vlhkosti natěradly a tmely za studena na ploše svislé S dvojnásobným nátěrem tekutou elastickou hydroizolací</t>
  </si>
  <si>
    <t>https://podminky.urs.cz/item/CS_URS_2025_01/711112051</t>
  </si>
  <si>
    <t>17</t>
  </si>
  <si>
    <t>58581246</t>
  </si>
  <si>
    <t>stěrka hydroizolační jednosložková do interiéru pod dlažbu</t>
  </si>
  <si>
    <t>kg</t>
  </si>
  <si>
    <t>32</t>
  </si>
  <si>
    <t>-1633366385</t>
  </si>
  <si>
    <t>0,5*(5,34+4,09+14,17+5,14+5,7)</t>
  </si>
  <si>
    <t>18</t>
  </si>
  <si>
    <t>58581246.1</t>
  </si>
  <si>
    <t>stěrka hydroizolační jednosložková do interiéru pod obklad</t>
  </si>
  <si>
    <t>1065136719</t>
  </si>
  <si>
    <t>0,5*(2*(9,65+14,04+16,10+9,10+17,4))</t>
  </si>
  <si>
    <t>19</t>
  </si>
  <si>
    <t>59054242</t>
  </si>
  <si>
    <t>páska pružná těsnící hydroizolační -kout</t>
  </si>
  <si>
    <t>kus</t>
  </si>
  <si>
    <t>1676111439</t>
  </si>
  <si>
    <t>5*6</t>
  </si>
  <si>
    <t>20</t>
  </si>
  <si>
    <t>28355022</t>
  </si>
  <si>
    <t>páska pružná těsnící hydroizolační š do 125mm</t>
  </si>
  <si>
    <t>1296885977</t>
  </si>
  <si>
    <t>1,2*(9,65+14,04+16,10+9,10+17,4+6*5*2)</t>
  </si>
  <si>
    <t>83</t>
  </si>
  <si>
    <t>998711121</t>
  </si>
  <si>
    <t>Přesun hmot tonážní pro izolace proti vodě, vlhkosti a plynům ruční v objektech v do 6 m</t>
  </si>
  <si>
    <t>-2006844282</t>
  </si>
  <si>
    <t>Přesun hmot pro izolace proti vodě, vlhkosti a plynům stanovený z hmotnosti přesunovaného materiálu vodorovná dopravní vzdálenost do 50 m ruční (bez užití mechanizace) v objektech výšky do 6 m</t>
  </si>
  <si>
    <t>https://podminky.urs.cz/item/CS_URS_2025_01/998711121</t>
  </si>
  <si>
    <t>771</t>
  </si>
  <si>
    <t>Podlahy z dlaždic</t>
  </si>
  <si>
    <t>22</t>
  </si>
  <si>
    <t>771121011</t>
  </si>
  <si>
    <t>Příprava podkladu před provedením dlažby nátěr penetrační na podlahu</t>
  </si>
  <si>
    <t>1080248623</t>
  </si>
  <si>
    <t>https://podminky.urs.cz/item/CS_URS_2025_01/771121011</t>
  </si>
  <si>
    <t>23</t>
  </si>
  <si>
    <t>771161011</t>
  </si>
  <si>
    <t>Montáž profilu dilatační spáry bez izolace v rovině dlažby</t>
  </si>
  <si>
    <t>1308660351</t>
  </si>
  <si>
    <t>Příprava podkladu před provedením dlažby montáž profilu dilatační spáry v rovině dlažby</t>
  </si>
  <si>
    <t>https://podminky.urs.cz/item/CS_URS_2025_01/771161011</t>
  </si>
  <si>
    <t>9,65+14,04+16,10+9,10+17,4</t>
  </si>
  <si>
    <t>24</t>
  </si>
  <si>
    <t>59054162</t>
  </si>
  <si>
    <t>profil dilatační s bočními díly z PVC/CPE tl 6mm</t>
  </si>
  <si>
    <t>138751808</t>
  </si>
  <si>
    <t>1,2*(9,65+14,04+16,10+9,10+17,4)</t>
  </si>
  <si>
    <t>25</t>
  </si>
  <si>
    <t>771474113</t>
  </si>
  <si>
    <t>Montáž soklů z dlaždic keramických rovných flexibilní lepidlo v přes 90 do 120 mm</t>
  </si>
  <si>
    <t>20282774</t>
  </si>
  <si>
    <t>Montáž soklů z dlaždic keramických lepených flexibilním lepidlem rovných, výšky přes 90 do 120 mm</t>
  </si>
  <si>
    <t>https://podminky.urs.cz/item/CS_URS_2025_01/771474113</t>
  </si>
  <si>
    <t>42,85</t>
  </si>
  <si>
    <t>26</t>
  </si>
  <si>
    <t>59761009</t>
  </si>
  <si>
    <t>sokl-dlažba keramická slinutá hladká do interiéru i exteriéru 600x95mm</t>
  </si>
  <si>
    <t>-2105159537</t>
  </si>
  <si>
    <t>1,2*(45,85/0,6)</t>
  </si>
  <si>
    <t>27</t>
  </si>
  <si>
    <t>771574262.1</t>
  </si>
  <si>
    <t>Montáž podlah z dlaždic keramických lepených flexibilním lepidlem velkoformátových pro vysoké mechanické zatížení protiskluzných nebo reliéfních (bezbariérových) přes 4 do 6 ks/m2</t>
  </si>
  <si>
    <t>1050126174</t>
  </si>
  <si>
    <t>https://podminky.urs.cz/item/CS_URS_2025_01/771574262.1</t>
  </si>
  <si>
    <t>28</t>
  </si>
  <si>
    <t>59761135</t>
  </si>
  <si>
    <t>dlažba keramická slinutá nemrazuvzdorná do interiéru povrch hladký/matný tl do 10mm přes 9 do 12ks/m2</t>
  </si>
  <si>
    <t>-355002412</t>
  </si>
  <si>
    <t>dlažba keramická slinutá nemrazuvzdorná do interiéru povrch hladký/matný tl do 10mm přes 9 do 12ks/m2, R11</t>
  </si>
  <si>
    <t>1,2*(5,34+4,09+14,17+5,14+5,7)</t>
  </si>
  <si>
    <t>29</t>
  </si>
  <si>
    <t>771577114</t>
  </si>
  <si>
    <t>Příplatek k montáži podlah keramických lepených flexibilním lepidlem za spárování tmelem dvousložkovým</t>
  </si>
  <si>
    <t>497750853</t>
  </si>
  <si>
    <t>Montáž podlah z dlaždic keramických lepených flexibilním lepidlem Příplatek k cenám za dvousložkový spárovací tmel</t>
  </si>
  <si>
    <t>https://podminky.urs.cz/item/CS_URS_2025_01/771577114</t>
  </si>
  <si>
    <t>30</t>
  </si>
  <si>
    <t>775141124</t>
  </si>
  <si>
    <t>Příprava podkladu podlah vyrovnání samonivelační stěrkou podlah min.pevnosti 30 MPa, tloušťky přes 8 do 10 mm</t>
  </si>
  <si>
    <t>-33823182</t>
  </si>
  <si>
    <t>https://podminky.urs.cz/item/CS_URS_2025_01/775141124</t>
  </si>
  <si>
    <t>84</t>
  </si>
  <si>
    <t>998771121</t>
  </si>
  <si>
    <t>Přesun hmot tonážní pro podlahy z dlaždic ruční v objektech v do 6 m</t>
  </si>
  <si>
    <t>1294635176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</si>
  <si>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</si>
  <si>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https://podminky.urs.cz/item/CS_URS_2025_01/998771121</t>
  </si>
  <si>
    <t>781</t>
  </si>
  <si>
    <t>Dokončovací práce - obklady</t>
  </si>
  <si>
    <t>781121011</t>
  </si>
  <si>
    <t>Nátěr penetrační na stěnu</t>
  </si>
  <si>
    <t>1623860410</t>
  </si>
  <si>
    <t>Příprava podkladu před provedením obkladu nátěr penetrační na stěnu</t>
  </si>
  <si>
    <t>https://podminky.urs.cz/item/CS_URS_2025_01/781121011</t>
  </si>
  <si>
    <t>33</t>
  </si>
  <si>
    <t>781151031</t>
  </si>
  <si>
    <t>Celoplošné vyrovnání podkladu stěrkou tl 3 mm</t>
  </si>
  <si>
    <t>2136703456</t>
  </si>
  <si>
    <t>Příprava podkladu před provedením obkladu celoplošné vyrovnání podkladu stěrkou, tloušťky 3 mm</t>
  </si>
  <si>
    <t>https://podminky.urs.cz/item/CS_URS_2025_01/781151031</t>
  </si>
  <si>
    <t>34</t>
  </si>
  <si>
    <t>781151041</t>
  </si>
  <si>
    <t>Příplatek k cenám celoplošné vyrovnání stěrkou za každý další 1 mm přes tl 3 mm</t>
  </si>
  <si>
    <t>-172402133</t>
  </si>
  <si>
    <t>Příprava podkladu před provedením obkladu celoplošné vyrovnání podkladu příplatek za každý další 1 mm tloušťky přes 3 mm</t>
  </si>
  <si>
    <t>https://podminky.urs.cz/item/CS_URS_2025_01/781151041</t>
  </si>
  <si>
    <t>2*(2*(9,65+14,04+16,10+9,10+17,4))</t>
  </si>
  <si>
    <t>35</t>
  </si>
  <si>
    <t>781474113</t>
  </si>
  <si>
    <t>Montáž obkladů vnitřních keramických hladkých přes 12 do 19 ks/m2 lepených flexibilním lepidlem</t>
  </si>
  <si>
    <t>-1489134675</t>
  </si>
  <si>
    <t>Montáž obkladů vnitřních stěn z dlaždic keramických lepených flexibilním lepidlem maloformátových hladkých přes 12 do 19 ks/m2</t>
  </si>
  <si>
    <t>https://podminky.urs.cz/item/CS_URS_2025_01/781474113</t>
  </si>
  <si>
    <t>36</t>
  </si>
  <si>
    <t>59761071</t>
  </si>
  <si>
    <t>obklad keramický hladký přes 12 do 19ks/m2</t>
  </si>
  <si>
    <t>862857681</t>
  </si>
  <si>
    <t>1,2*(2*(9,65+14,04+16,10+9,10+17,4))</t>
  </si>
  <si>
    <t>37</t>
  </si>
  <si>
    <t>781477114</t>
  </si>
  <si>
    <t>Příplatek k montáži obkladů vnitřních keramických hladkých za spárování tmelem dvousložkovým</t>
  </si>
  <si>
    <t>-578336258</t>
  </si>
  <si>
    <t>Montáž obkladů vnitřních stěn z dlaždic keramických Příplatek k cenám za dvousložkový spárovací tmel</t>
  </si>
  <si>
    <t>https://podminky.urs.cz/item/CS_URS_2025_01/781477114</t>
  </si>
  <si>
    <t>40</t>
  </si>
  <si>
    <t>781494511</t>
  </si>
  <si>
    <t>Plastové profily ukončovací lepené flexibilním lepidlem</t>
  </si>
  <si>
    <t>-1304446763</t>
  </si>
  <si>
    <t>Obklad - dokončující práce profily ukončovací lepené flexibilním lepidlem ukončovací vč. dodávky profilu</t>
  </si>
  <si>
    <t>https://podminky.urs.cz/item/CS_URS_2025_01/781494511</t>
  </si>
  <si>
    <t>41</t>
  </si>
  <si>
    <t>781495115</t>
  </si>
  <si>
    <t>Spárování vnitřních obkladů silikonem</t>
  </si>
  <si>
    <t>-1409813313</t>
  </si>
  <si>
    <t>Obklad - dokončující práce ostatní práce spárování silikonem</t>
  </si>
  <si>
    <t>https://podminky.urs.cz/item/CS_URS_2025_01/781495115</t>
  </si>
  <si>
    <t>9,65+14,04+16,10+9,10+17,4+6*10</t>
  </si>
  <si>
    <t>85</t>
  </si>
  <si>
    <t>998781121</t>
  </si>
  <si>
    <t>Přesun hmot tonážní pro obklady keramické ruční v objektech v do 6 m</t>
  </si>
  <si>
    <t>83528274</t>
  </si>
  <si>
    <t>Přesun hmot pro obklady keramické stanovený z hmotnosti přesunovaného materiálu vodorovná dopravní vzdálenost do 50 m ruční (bez užití mechanizace) v objektech výšky do 6 m</t>
  </si>
  <si>
    <t>https://podminky.urs.cz/item/CS_URS_2025_01/998781121</t>
  </si>
  <si>
    <t>783</t>
  </si>
  <si>
    <t>Dokončovací práce - nátěry</t>
  </si>
  <si>
    <t>61</t>
  </si>
  <si>
    <t>783000101</t>
  </si>
  <si>
    <t>Ochrana podlah nebo vodorovných ploch při provádění nátěrů olepením páskou nebo fólií</t>
  </si>
  <si>
    <t>-337941526</t>
  </si>
  <si>
    <t>Zakrývání konstrukcí včetně pozdějšího odkrytí podlah nebo vodorovných ploch olepením páskou nebo fólií</t>
  </si>
  <si>
    <t>https://podminky.urs.cz/item/CS_URS_2025_01/783000101</t>
  </si>
  <si>
    <t>1250+400</t>
  </si>
  <si>
    <t>62</t>
  </si>
  <si>
    <t>58124838</t>
  </si>
  <si>
    <t>páska maskovací krepová pro malířské potřeby š 50mm</t>
  </si>
  <si>
    <t>-130984383</t>
  </si>
  <si>
    <t>1,3*1650</t>
  </si>
  <si>
    <t>43</t>
  </si>
  <si>
    <t>783301303</t>
  </si>
  <si>
    <t>Bezoplachové odrezivění rozvodů ÚT, zámečnických konstrukcí</t>
  </si>
  <si>
    <t>1804415201</t>
  </si>
  <si>
    <t>https://podminky.urs.cz/item/CS_URS_2025_01/783301303</t>
  </si>
  <si>
    <t>1462,24*0,1</t>
  </si>
  <si>
    <t>44</t>
  </si>
  <si>
    <t>783301401</t>
  </si>
  <si>
    <t>Příprava podkladu rozvodů ÚT, zámečnických konstrukcí, zárubní, před provedením nátěru ometení</t>
  </si>
  <si>
    <t>-722031187</t>
  </si>
  <si>
    <t>https://podminky.urs.cz/item/CS_URS_2025_01/783301401</t>
  </si>
  <si>
    <t>45</t>
  </si>
  <si>
    <t>783314101</t>
  </si>
  <si>
    <t>Základní jednonásobný syntetický nátěr rozvodů ÚT, zámečnických konstrukcí, zárubní</t>
  </si>
  <si>
    <t>-906237086</t>
  </si>
  <si>
    <t>Základní nátěr rozvodů ÚT, zámečnických konstrukcí, zárubní, jednonásobný syntetický</t>
  </si>
  <si>
    <t>https://podminky.urs.cz/item/CS_URS_2025_01/783314101</t>
  </si>
  <si>
    <t>46</t>
  </si>
  <si>
    <t>783315101</t>
  </si>
  <si>
    <t>Mezinátěr jednonásobný syntetický standardní rozvodů ÚT, zámečnických konstrukcí, zárubní</t>
  </si>
  <si>
    <t>-652040884</t>
  </si>
  <si>
    <t>Mezinátěr rozvodů ÚT, zámečnických konstrukcí, zárubní, jednonásobný syntetický standardní</t>
  </si>
  <si>
    <t>https://podminky.urs.cz/item/CS_URS_2025_01/783315101</t>
  </si>
  <si>
    <t>47</t>
  </si>
  <si>
    <t>783317101</t>
  </si>
  <si>
    <t>Krycí jednonásobný syntetický standardní nátěr rozvodů ÚT, zámečnických konstrukcí, zárubní</t>
  </si>
  <si>
    <t>1177227948</t>
  </si>
  <si>
    <t>Krycí nátěr (email) rozvodů ÚT, zámečnických konstrukcí, zárubní, jednonásobný syntetický standardní</t>
  </si>
  <si>
    <t>https://podminky.urs.cz/item/CS_URS_2025_01/783317101</t>
  </si>
  <si>
    <t>Poznámka k položce:_x000d_
2 vrstvy</t>
  </si>
  <si>
    <t>48</t>
  </si>
  <si>
    <t>783343101</t>
  </si>
  <si>
    <t>Základní impregnační nátěr rozvodů ÚT, zámečnických konstrukcí, aktivátorem rzi na zkorodovaný povrch jednonásobný polyuretanový</t>
  </si>
  <si>
    <t>741151545</t>
  </si>
  <si>
    <t>Základní impregnační nátěr rozvodů ÚT, zámečnických konstrukcíí, aktivátorem rzi na zkorodovaný povrch jednonásobný polyuretanový</t>
  </si>
  <si>
    <t>https://podminky.urs.cz/item/CS_URS_2025_01/783343101</t>
  </si>
  <si>
    <t>55</t>
  </si>
  <si>
    <t>783901551</t>
  </si>
  <si>
    <t>Omytí tlakovou vodou betonových podlah před provedením nátěru</t>
  </si>
  <si>
    <t>1549183142</t>
  </si>
  <si>
    <t>Příprava podkladu betonových podlah před provedením nátěru omytím tlakovou vodou</t>
  </si>
  <si>
    <t>https://podminky.urs.cz/item/CS_URS_2025_01/783901551</t>
  </si>
  <si>
    <t>16,1+7,9+16,6+36,76+212,86+51,58+4,72</t>
  </si>
  <si>
    <t>56</t>
  </si>
  <si>
    <t>783932165</t>
  </si>
  <si>
    <t>Lokální vyrovnání betonové podlahy cementovou stěrkou tl do 3 mm opravované pl přes 30 do 50 %</t>
  </si>
  <si>
    <t>884315066</t>
  </si>
  <si>
    <t>Vyrovnání podkladu betonových podlah v rozsahu opravované plochy, tloušťky do 3 mm modifikovanou cementovou stěrkou přes 30% do 50%</t>
  </si>
  <si>
    <t>https://podminky.urs.cz/item/CS_URS_2025_01/783932165</t>
  </si>
  <si>
    <t>57</t>
  </si>
  <si>
    <t>783943161</t>
  </si>
  <si>
    <t>Penetrační polyuretanový nátěr pórovitých betonových podlah</t>
  </si>
  <si>
    <t>-1585272006</t>
  </si>
  <si>
    <t>Penetrační nátěr betonových podlah pórovitých ( např. z cihelné dlažby, betonu apod.) polyuretanový</t>
  </si>
  <si>
    <t>https://podminky.urs.cz/item/CS_URS_2025_01/783943161</t>
  </si>
  <si>
    <t>58</t>
  </si>
  <si>
    <t>783947163</t>
  </si>
  <si>
    <t>Krycí dvojnásobný polyuretanový rozpouštědlový nátěr betonové podlahy</t>
  </si>
  <si>
    <t>123660902</t>
  </si>
  <si>
    <t>Krycí (uzavírací) nátěr betonových podlah dvojnásobný polyuretanový rozpouštědlový</t>
  </si>
  <si>
    <t>https://podminky.urs.cz/item/CS_URS_2025_01/783947163</t>
  </si>
  <si>
    <t>59</t>
  </si>
  <si>
    <t>783997151</t>
  </si>
  <si>
    <t>Příplatek k cenám krycího nátěru betonové podlahy za protiskluznou úpravu</t>
  </si>
  <si>
    <t>1421895415</t>
  </si>
  <si>
    <t>Krycí (uzavírací) nátěr betonových podlah Příplatek k cenám za protiskluznou vrstvu prosypem křemičitým pískem nebo skleněnými kuličkami</t>
  </si>
  <si>
    <t>https://podminky.urs.cz/item/CS_URS_2025_01/783997151</t>
  </si>
  <si>
    <t>784</t>
  </si>
  <si>
    <t>Dokončovací práce - malby a tapety</t>
  </si>
  <si>
    <t>5</t>
  </si>
  <si>
    <t>784121001</t>
  </si>
  <si>
    <t>Oškrabání malby v místnostech v do 3,80 m</t>
  </si>
  <si>
    <t>-2091213016</t>
  </si>
  <si>
    <t>Oškrabání malby v místnostech výšky do 3,80 m</t>
  </si>
  <si>
    <t>https://podminky.urs.cz/item/CS_URS_2025_01/784121001</t>
  </si>
  <si>
    <t>(1242,65-105,46-175,45)+(3,5*(1462,24-56,79-102,1))</t>
  </si>
  <si>
    <t>784121005</t>
  </si>
  <si>
    <t>Oškrabání malby v místnostech v přes 5,00 m</t>
  </si>
  <si>
    <t>-390155006</t>
  </si>
  <si>
    <t>Oškrabání malby v místnostech výšky přes 5,00 m</t>
  </si>
  <si>
    <t>https://podminky.urs.cz/item/CS_URS_2025_01/784121005</t>
  </si>
  <si>
    <t>(105,46+175,45)+(5,5*(56,79+102,1))</t>
  </si>
  <si>
    <t>63</t>
  </si>
  <si>
    <t>784171101</t>
  </si>
  <si>
    <t>Zakrytí vnitřních podlah včetně pozdějšího odkrytí</t>
  </si>
  <si>
    <t>-1935768347</t>
  </si>
  <si>
    <t>Zakrytí nemalovaných ploch (materiál ve specifikaci) včetně pozdějšího odkrytí podlah</t>
  </si>
  <si>
    <t>https://podminky.urs.cz/item/CS_URS_2025_01/784171101</t>
  </si>
  <si>
    <t>64</t>
  </si>
  <si>
    <t>58124842</t>
  </si>
  <si>
    <t>fólie pro malířské potřeby zakrývací tl 7µ 4x5m</t>
  </si>
  <si>
    <t>260244318</t>
  </si>
  <si>
    <t>70</t>
  </si>
  <si>
    <t>784181121</t>
  </si>
  <si>
    <t>Hloubková jednonásobná bezbarvá penetrace podkladu v místnostech v do 3,80 m</t>
  </si>
  <si>
    <t>-1103682357</t>
  </si>
  <si>
    <t>Penetrace podkladu jednonásobná hloubková akrylátová bezbarvá v místnostech výšky do 3,80 m</t>
  </si>
  <si>
    <t>https://podminky.urs.cz/item/CS_URS_2025_01/784181121</t>
  </si>
  <si>
    <t>71</t>
  </si>
  <si>
    <t>784181125</t>
  </si>
  <si>
    <t>Hloubková jednonásobná bezbarvá penetrace podkladu v místnostech v přes 5,00 m</t>
  </si>
  <si>
    <t>-1507611266</t>
  </si>
  <si>
    <t>Penetrace podkladu jednonásobná hloubková akrylátová bezbarvá v místnostech výšky přes 5,00 m</t>
  </si>
  <si>
    <t>https://podminky.urs.cz/item/CS_URS_2025_01/784181125</t>
  </si>
  <si>
    <t>72</t>
  </si>
  <si>
    <t>784312021</t>
  </si>
  <si>
    <t>Dvojnásobné bílé vápenné malby v místnostech v do 3,80 m</t>
  </si>
  <si>
    <t>-1527747328</t>
  </si>
  <si>
    <t>Malby vápenné dvojnásobné, bílé v místnostech výšky do 3,80 m</t>
  </si>
  <si>
    <t>https://podminky.urs.cz/item/CS_URS_2025_01/784312021</t>
  </si>
  <si>
    <t>73</t>
  </si>
  <si>
    <t>784312025</t>
  </si>
  <si>
    <t>Dvojnásobné bílé vápenné malby v místnostech v přes 5,00 m</t>
  </si>
  <si>
    <t>-897015722</t>
  </si>
  <si>
    <t>Malby vápenné dvojnásobné, bílé v místnostech výšky přes 5,00 m</t>
  </si>
  <si>
    <t>https://podminky.urs.cz/item/CS_URS_2025_01/784312025</t>
  </si>
  <si>
    <t>02 - ZTI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</si>
  <si>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</si>
  <si>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</si>
  <si>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</si>
  <si>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</si>
  <si>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732 - Ústřední vytápění - strojovny</t>
  </si>
  <si>
    <t>HZS - Hodinové zúčtovací sazby</t>
  </si>
  <si>
    <t>VRN - Vedlejší rozpočtové náklady</t>
  </si>
  <si>
    <t xml:space="preserve">    VRN9 - Ostatní náklady</t>
  </si>
  <si>
    <t>713</t>
  </si>
  <si>
    <t>Izolace tepelné</t>
  </si>
  <si>
    <t>713463311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</si>
  <si>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do 50 mm</t>
  </si>
  <si>
    <t>https://podminky.urs.cz/item/CS_URS_2025_01/713463311</t>
  </si>
  <si>
    <t xml:space="preserve">Poznámka k položce:_x000d_
Poznámka k položce:  - NUTNO ZAMĚŘIT PŘED REALIZACÍ DÍLA PŘESNOU METRÁŽ JEDNOTLIVÝCH POTRUBÍ!  - NUTNO DODRŽET VYHLÁŠKU 193/2007 sb.</t>
  </si>
  <si>
    <t>63154012</t>
  </si>
  <si>
    <t>pouzdro izolační potrubní z minerální vlny s Al fólií max. 250/100°C 15/30mm</t>
  </si>
  <si>
    <t>25*1,15 "Přepočtené koeficientem množství</t>
  </si>
  <si>
    <t>Součet</t>
  </si>
  <si>
    <t>63154013</t>
  </si>
  <si>
    <t>pouzdro izolační potrubní z minerální vlny s Al fólií max. 250/100°C 18/30mm</t>
  </si>
  <si>
    <t>63154530</t>
  </si>
  <si>
    <t>pouzdro izolační potrubní z minerální vlny s Al fólií max. 250/100°C 22/30mm</t>
  </si>
  <si>
    <t>40*1,15 "Přepočtené koeficientem množství</t>
  </si>
  <si>
    <t>63154571</t>
  </si>
  <si>
    <t>pouzdro izolační potrubní z minerální vlny s Al fólií max. 250/100°C 28/40mm</t>
  </si>
  <si>
    <t>10</t>
  </si>
  <si>
    <t>63154602</t>
  </si>
  <si>
    <t>pouzdro izolační potrubní z minerální vlny s Al fólií max. 250/100°C 35/50mm</t>
  </si>
  <si>
    <t>7</t>
  </si>
  <si>
    <t>63154573</t>
  </si>
  <si>
    <t>pouzdro izolační potrubní z minerální vlny s Al fólií max. 250/100°C 42/40mm</t>
  </si>
  <si>
    <t>80*1,15 "Přepočtené koeficientem množství</t>
  </si>
  <si>
    <t>713463312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</si>
  <si>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</si>
  <si>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</si>
  <si>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https://podminky.urs.cz/item/CS_URS_2025_01/713463312</t>
  </si>
  <si>
    <t>63154018</t>
  </si>
  <si>
    <t>pouzdro izolační potrubní z minerální vlny s Al fólií max. 250/100°C 54/40mm</t>
  </si>
  <si>
    <t>140*1,15 "Přepočtené koeficientem množství</t>
  </si>
  <si>
    <t>63154024</t>
  </si>
  <si>
    <t>pouzdro izolační potrubní z minerální vlny s Al fólií max. 250/100°C 70/50mm</t>
  </si>
  <si>
    <t>11</t>
  </si>
  <si>
    <t>63154608</t>
  </si>
  <si>
    <t>pouzdro izolační potrubní z minerální vlny s Al fólií max. 250/100°C 89/50mm</t>
  </si>
  <si>
    <t>100*1,15 "Přepočtené koeficientem množství</t>
  </si>
  <si>
    <t>713463313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</si>
  <si>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100 do 1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</si>
  <si>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100 do 150 mm</t>
  </si>
  <si>
    <t>https://podminky.urs.cz/item/CS_URS_2025_01/713463313</t>
  </si>
  <si>
    <t>13</t>
  </si>
  <si>
    <t>63154610</t>
  </si>
  <si>
    <t>pouzdro izolační potrubní z minerální vlny s Al fólií max. 250/100°C 108/50mm</t>
  </si>
  <si>
    <t>150*1,15 "Přepočtené koeficientem množství</t>
  </si>
  <si>
    <t>63154052</t>
  </si>
  <si>
    <t>pouzdro izolační potrubní z minerální vlny s Al fólií max. 250/100°C 133/80mm</t>
  </si>
  <si>
    <t>721</t>
  </si>
  <si>
    <t>Zdravotechnika - vnitřní kanalizace</t>
  </si>
  <si>
    <t>721171803</t>
  </si>
  <si>
    <t>Demontáž potrubí z novodurových trub odpadních nebo připojovacích do D 75</t>
  </si>
  <si>
    <t>https://podminky.urs.cz/item/CS_URS_2025_01/721171803</t>
  </si>
  <si>
    <t>721171808</t>
  </si>
  <si>
    <t>Demontáž potrubí z novodurových trub odpadních nebo připojovacích přes 75 do D 114</t>
  </si>
  <si>
    <t>https://podminky.urs.cz/item/CS_URS_2025_01/721171808</t>
  </si>
  <si>
    <t>721174042</t>
  </si>
  <si>
    <t>Potrubí z trub polypropylenových připojovací DN 40</t>
  </si>
  <si>
    <t>https://podminky.urs.cz/item/CS_URS_2025_01/721174042</t>
  </si>
  <si>
    <t>721174043</t>
  </si>
  <si>
    <t>Potrubí z trub polypropylenových připojovací DN 50</t>
  </si>
  <si>
    <t>https://podminky.urs.cz/item/CS_URS_2025_01/721174043</t>
  </si>
  <si>
    <t>721174045</t>
  </si>
  <si>
    <t>Potrubí z trub polypropylenových připojovací DN 110</t>
  </si>
  <si>
    <t>38</t>
  </si>
  <si>
    <t>https://podminky.urs.cz/item/CS_URS_2025_01/721174045</t>
  </si>
  <si>
    <t>721194104</t>
  </si>
  <si>
    <t>Vyměření přípojek na potrubí vyvedení a upevnění odpadních výpustek DN 40</t>
  </si>
  <si>
    <t>https://podminky.urs.cz/item/CS_URS_2025_01/721194104</t>
  </si>
  <si>
    <t>721194105</t>
  </si>
  <si>
    <t>Vyměření přípojek na potrubí vyvedení a upevnění odpadních výpustek DN 50</t>
  </si>
  <si>
    <t>42</t>
  </si>
  <si>
    <t>https://podminky.urs.cz/item/CS_URS_2025_01/721194105</t>
  </si>
  <si>
    <t>721194109</t>
  </si>
  <si>
    <t>Vyměření přípojek na potrubí vyvedení a upevnění odpadních výpustek DN 110</t>
  </si>
  <si>
    <t>https://podminky.urs.cz/item/CS_URS_2025_01/721194109</t>
  </si>
  <si>
    <t>721210813</t>
  </si>
  <si>
    <t>Demontáž kanalizačního příslušenství vpustí podlahových z kyselinovzdorné kameniny DN 100</t>
  </si>
  <si>
    <t>https://podminky.urs.cz/item/CS_URS_2025_01/721210813</t>
  </si>
  <si>
    <t>721211403</t>
  </si>
  <si>
    <t>Podlahové vpusti s vodorovným odtokem DN 50/75 s kulovým kloubem, mřížka nerez 115x115</t>
  </si>
  <si>
    <t>https://podminky.urs.cz/item/CS_URS_2025_01/721211403</t>
  </si>
  <si>
    <t>721220801</t>
  </si>
  <si>
    <t>Demontáž zápachových uzávěrek do DN 70</t>
  </si>
  <si>
    <t>https://podminky.urs.cz/item/CS_URS_2025_01/721220801</t>
  </si>
  <si>
    <t>721290111</t>
  </si>
  <si>
    <t>Zkouška těsnosti kanalizace v objektech vodou do DN 125</t>
  </si>
  <si>
    <t>https://podminky.urs.cz/item/CS_URS_2025_01/721290111</t>
  </si>
  <si>
    <t>3+3+2</t>
  </si>
  <si>
    <t>998721121</t>
  </si>
  <si>
    <t>Přesun hmot pro vnitřní kanalizaci stanovený z hmotnosti přesunovaného materiálu vodorovná dopravní vzdálenost do 50 m ruční (bez užití mechanizace) v objektech výšky do 6 m</t>
  </si>
  <si>
    <t>https://podminky.urs.cz/item/CS_URS_2025_01/998721121</t>
  </si>
  <si>
    <t>722</t>
  </si>
  <si>
    <t>Zdravotechnika - vnitřní vodovod</t>
  </si>
  <si>
    <t>722130233</t>
  </si>
  <si>
    <t>Potrubí z ocelových trubek pozinkovaných závitových svařovaných běžných DN 25</t>
  </si>
  <si>
    <t>https://podminky.urs.cz/item/CS_URS_2025_01/722130233</t>
  </si>
  <si>
    <t>722130236</t>
  </si>
  <si>
    <t>Potrubí z ocelových trubek pozinkovaných závitových svařovaných běžných DN 50</t>
  </si>
  <si>
    <t>https://podminky.urs.cz/item/CS_URS_2025_01/722130236</t>
  </si>
  <si>
    <t>722130802</t>
  </si>
  <si>
    <t>Demontáž potrubí z ocelových trubek pozinkovaných závitových přes 25 do DN 40</t>
  </si>
  <si>
    <t>60</t>
  </si>
  <si>
    <t>https://podminky.urs.cz/item/CS_URS_2025_01/722130802</t>
  </si>
  <si>
    <t>31</t>
  </si>
  <si>
    <t>722130803</t>
  </si>
  <si>
    <t>Demontáž potrubí z ocelových trubek pozinkovaných závitových přes 40 do DN 50</t>
  </si>
  <si>
    <t>https://podminky.urs.cz/item/CS_URS_2025_01/722130803</t>
  </si>
  <si>
    <t>722170801</t>
  </si>
  <si>
    <t>Demontáž rozvodů vody z plastů do Ø 25 mm</t>
  </si>
  <si>
    <t>https://podminky.urs.cz/item/CS_URS_2025_01/722170801</t>
  </si>
  <si>
    <t>722170804</t>
  </si>
  <si>
    <t>Demontáž rozvodů vody z plastů přes 25 do Ø 50 mm</t>
  </si>
  <si>
    <t>https://podminky.urs.cz/item/CS_URS_2025_01/722170804</t>
  </si>
  <si>
    <t>722170807</t>
  </si>
  <si>
    <t>Demontáž rozvodů vody z plastů přes 50 do Ø 110 mm</t>
  </si>
  <si>
    <t>https://podminky.urs.cz/item/CS_URS_2025_01/722170807</t>
  </si>
  <si>
    <t>722174022</t>
  </si>
  <si>
    <t>Potrubí z plastových trubek z polypropylenu PPR svařovaných polyfúzně PN 20 (SDR 6) D 20 x 3,4</t>
  </si>
  <si>
    <t>https://podminky.urs.cz/item/CS_URS_2025_01/722174022</t>
  </si>
  <si>
    <t>722174023</t>
  </si>
  <si>
    <t>Potrubí z plastových trubek z polypropylenu PPR svařovaných polyfúzně PN 20 (SDR 6) D 25 x 4,2</t>
  </si>
  <si>
    <t>https://podminky.urs.cz/item/CS_URS_2025_01/722174023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</si>
  <si>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</si>
  <si>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</si>
  <si>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https://podminky.urs.cz/item/CS_URS_2025_01/722181221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</si>
  <si>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</si>
  <si>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</si>
  <si>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https://podminky.urs.cz/item/CS_URS_2025_01/722181222</t>
  </si>
  <si>
    <t>39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</si>
  <si>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</si>
  <si>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</si>
  <si>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https://podminky.urs.cz/item/CS_URS_2025_01/722181241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</si>
  <si>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</si>
  <si>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</si>
  <si>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https://podminky.urs.cz/item/CS_URS_2025_01/722181242</t>
  </si>
  <si>
    <t>722181851</t>
  </si>
  <si>
    <t>Demontáž ochrany potrubí termoizolačních trubic z trub, průměru do 45 mm</t>
  </si>
  <si>
    <t>https://podminky.urs.cz/item/CS_URS_2025_01/722181851</t>
  </si>
  <si>
    <t>722181852</t>
  </si>
  <si>
    <t>Demontáž ochrany potrubí termoizolačních trubic z trub, průměru přes 45 do 89 mm</t>
  </si>
  <si>
    <t>https://podminky.urs.cz/item/CS_URS_2025_01/722181852</t>
  </si>
  <si>
    <t>722181853</t>
  </si>
  <si>
    <t>Demontáž ochrany potrubí termoizolačních trubic z trub, průměru přes 89 do 110 mm</t>
  </si>
  <si>
    <t>https://podminky.urs.cz/item/CS_URS_2025_01/722181853</t>
  </si>
  <si>
    <t>722182011</t>
  </si>
  <si>
    <t>Podpůrný žlab pro potrubí průměru D 20</t>
  </si>
  <si>
    <t>88</t>
  </si>
  <si>
    <t>https://podminky.urs.cz/item/CS_URS_2025_01/722182011</t>
  </si>
  <si>
    <t>722182012</t>
  </si>
  <si>
    <t>Podpůrný žlab pro potrubí průměru D 25</t>
  </si>
  <si>
    <t>90</t>
  </si>
  <si>
    <t>https://podminky.urs.cz/item/CS_URS_2025_01/722182012</t>
  </si>
  <si>
    <t>722190401</t>
  </si>
  <si>
    <t>Zřízení přípojek na potrubí vyvedení a upevnění výpustek do DN 25</t>
  </si>
  <si>
    <t>92</t>
  </si>
  <si>
    <t>https://podminky.urs.cz/item/CS_URS_2025_01/722190401</t>
  </si>
  <si>
    <t>722190901</t>
  </si>
  <si>
    <t>Opravy ostatní uzavření nebo otevření vodovodního potrubí při opravách včetně vypuštění a napuštění</t>
  </si>
  <si>
    <t>94</t>
  </si>
  <si>
    <t>https://podminky.urs.cz/item/CS_URS_2025_01/722190901</t>
  </si>
  <si>
    <t>722220111</t>
  </si>
  <si>
    <t>Armatury s jedním závitem nástěnky pro výtokový ventil G 1/2"</t>
  </si>
  <si>
    <t>96</t>
  </si>
  <si>
    <t>https://podminky.urs.cz/item/CS_URS_2025_01/722220111</t>
  </si>
  <si>
    <t>722220121</t>
  </si>
  <si>
    <t>Armatury s jedním závitem nástěnky pro baterii G 1/2"</t>
  </si>
  <si>
    <t>pár</t>
  </si>
  <si>
    <t>98</t>
  </si>
  <si>
    <t>https://podminky.urs.cz/item/CS_URS_2025_01/722220121</t>
  </si>
  <si>
    <t>722220864</t>
  </si>
  <si>
    <t>Demontáž armatur závitových se dvěma závity G 2</t>
  </si>
  <si>
    <t>100</t>
  </si>
  <si>
    <t>https://podminky.urs.cz/item/CS_URS_2025_01/722220864</t>
  </si>
  <si>
    <t>722220866</t>
  </si>
  <si>
    <t>Demontáž armatur závitových se dvěma závity G 3</t>
  </si>
  <si>
    <t>102</t>
  </si>
  <si>
    <t>https://podminky.urs.cz/item/CS_URS_2025_01/722220866</t>
  </si>
  <si>
    <t>722224152</t>
  </si>
  <si>
    <t>Armatury s jedním závitem ventily kulové zahradní uzávěry PN 15 do 120° C G 1/2" - 3/4"</t>
  </si>
  <si>
    <t>104</t>
  </si>
  <si>
    <t>https://podminky.urs.cz/item/CS_URS_2025_01/722224152</t>
  </si>
  <si>
    <t>722250133</t>
  </si>
  <si>
    <t>Požární příslušenství a armatury hydrantový systém s tvarově stálou hadicí celoplechový D 25 x 30 m</t>
  </si>
  <si>
    <t>soubor</t>
  </si>
  <si>
    <t>106</t>
  </si>
  <si>
    <t>https://podminky.urs.cz/item/CS_URS_2025_01/722250133</t>
  </si>
  <si>
    <t>722290226</t>
  </si>
  <si>
    <t>Zkoušky, proplach a desinfekce vodovodního potrubí zkoušky těsnosti vodovodního potrubí závitového do DN 50</t>
  </si>
  <si>
    <t>108</t>
  </si>
  <si>
    <t>https://podminky.urs.cz/item/CS_URS_2025_01/722290226</t>
  </si>
  <si>
    <t>10+35</t>
  </si>
  <si>
    <t>722290246</t>
  </si>
  <si>
    <t>Zkoušky, proplach a desinfekce vodovodního potrubí zkoušky těsnosti vodovodního potrubí plastového do DN 40</t>
  </si>
  <si>
    <t>110</t>
  </si>
  <si>
    <t>https://podminky.urs.cz/item/CS_URS_2025_01/722290246</t>
  </si>
  <si>
    <t>30+15</t>
  </si>
  <si>
    <t>998722121</t>
  </si>
  <si>
    <t>Přesun hmot pro vnitřní vodovod stanovený z hmotnosti přesunovaného materiálu vodorovná dopravní vzdálenost do 50 m ruční (bez užití mechanizace) v objektech výšky do 6 m</t>
  </si>
  <si>
    <t>112</t>
  </si>
  <si>
    <t>https://podminky.urs.cz/item/CS_URS_2025_01/998722121</t>
  </si>
  <si>
    <t>725</t>
  </si>
  <si>
    <t>Zdravotechnika - zařizovací předměty</t>
  </si>
  <si>
    <t>725110811</t>
  </si>
  <si>
    <t>Demontáž klozetů splachovacíchch s nádrží nebo tlakovým splachovačem</t>
  </si>
  <si>
    <t>114</t>
  </si>
  <si>
    <t>https://podminky.urs.cz/item/CS_URS_2025_01/725110811</t>
  </si>
  <si>
    <t>725112171</t>
  </si>
  <si>
    <t>Zařízení záchodů kombi klozety s hlubokým splachováním odpad vodorovný</t>
  </si>
  <si>
    <t>116</t>
  </si>
  <si>
    <t>https://podminky.urs.cz/item/CS_URS_2025_01/725112171</t>
  </si>
  <si>
    <t>725210821</t>
  </si>
  <si>
    <t>Demontáž umyvadel bez výtokových armatur umyvadel</t>
  </si>
  <si>
    <t>118</t>
  </si>
  <si>
    <t>https://podminky.urs.cz/item/CS_URS_2025_01/725210821</t>
  </si>
  <si>
    <t>725211616</t>
  </si>
  <si>
    <t>Umyvadla keramická bílá bez výtokových armatur připevněná na stěnu šrouby s krytem na sifon (polosloupem), šířka umyvadla 550 mm</t>
  </si>
  <si>
    <t>120</t>
  </si>
  <si>
    <t>https://podminky.urs.cz/item/CS_URS_2025_01/725211616</t>
  </si>
  <si>
    <t>725220832</t>
  </si>
  <si>
    <t>Demontáž van litinových podezděných</t>
  </si>
  <si>
    <t>122</t>
  </si>
  <si>
    <t>https://podminky.urs.cz/item/CS_URS_2025_01/725220832</t>
  </si>
  <si>
    <t>725222116</t>
  </si>
  <si>
    <t>Vany bez výtokových armatur akrylátové se zápachovou uzávěrkou klasické 1700x700 mm</t>
  </si>
  <si>
    <t>124</t>
  </si>
  <si>
    <t>https://podminky.urs.cz/item/CS_URS_2025_01/725222116</t>
  </si>
  <si>
    <t>725244142M</t>
  </si>
  <si>
    <t>Sprchové dveře a zástěny dveře sprchové do niky polorámové skleněné tl. 6 mm dveře otvíravé jednokřídlové, na vaničku šířky 700 mm</t>
  </si>
  <si>
    <t>126</t>
  </si>
  <si>
    <t>725291650</t>
  </si>
  <si>
    <t>Montáž doplňků zařízení koupelen a záchodů toaletní desky rovné</t>
  </si>
  <si>
    <t>128</t>
  </si>
  <si>
    <t>https://podminky.urs.cz/item/CS_URS_2025_01/725291650</t>
  </si>
  <si>
    <t>64294623</t>
  </si>
  <si>
    <t>deska keramická toaletní bílá</t>
  </si>
  <si>
    <t>130</t>
  </si>
  <si>
    <t>725291652</t>
  </si>
  <si>
    <t>Montáž doplňků zařízení koupelen a záchodů dávkovače tekutého mýdla</t>
  </si>
  <si>
    <t>132</t>
  </si>
  <si>
    <t>https://podminky.urs.cz/item/CS_URS_2025_01/725291652</t>
  </si>
  <si>
    <t>55431098</t>
  </si>
  <si>
    <t>dávkovač tekutého mýdla bílý 0,8L</t>
  </si>
  <si>
    <t>134</t>
  </si>
  <si>
    <t>725291653</t>
  </si>
  <si>
    <t>Montáž doplňků zařízení koupelen a záchodů zásobníku toaletních papírů</t>
  </si>
  <si>
    <t>136</t>
  </si>
  <si>
    <t>https://podminky.urs.cz/item/CS_URS_2025_01/725291653</t>
  </si>
  <si>
    <t>55431092</t>
  </si>
  <si>
    <t>zásobník toaletních papírů komaxit bílý D 310mm</t>
  </si>
  <si>
    <t>138</t>
  </si>
  <si>
    <t>725291654</t>
  </si>
  <si>
    <t>Montáž doplňků zařízení koupelen a záchodů zásobníku papírových ručníků</t>
  </si>
  <si>
    <t>140</t>
  </si>
  <si>
    <t>https://podminky.urs.cz/item/CS_URS_2025_01/725291654</t>
  </si>
  <si>
    <t>55431086</t>
  </si>
  <si>
    <t>zásobník papírových ručníků skládaných komaxit bílý</t>
  </si>
  <si>
    <t>142</t>
  </si>
  <si>
    <t>725291664</t>
  </si>
  <si>
    <t>Montáž doplňků zařízení koupelen a záchodů štětky závěsné</t>
  </si>
  <si>
    <t>144</t>
  </si>
  <si>
    <t>https://podminky.urs.cz/item/CS_URS_2025_01/725291664</t>
  </si>
  <si>
    <t>55779012</t>
  </si>
  <si>
    <t>štětka na WC závěsná nebo na podlahu kartáč nylon nerezové záchytné pouzdro lesk</t>
  </si>
  <si>
    <t>146</t>
  </si>
  <si>
    <t>725310823</t>
  </si>
  <si>
    <t>Demontáž dřezů jednodílných bez výtokových armatur vestavěných v kuchyňských sestavách</t>
  </si>
  <si>
    <t>148</t>
  </si>
  <si>
    <t>https://podminky.urs.cz/item/CS_URS_2025_01/725310823</t>
  </si>
  <si>
    <t>75</t>
  </si>
  <si>
    <t>725311121</t>
  </si>
  <si>
    <t>Dřezy bez výtokových armatur jednoduché se zápachovou uzávěrkou nerezové s odkapávací plochou 560x480 mm a miskou</t>
  </si>
  <si>
    <t>150</t>
  </si>
  <si>
    <t>https://podminky.urs.cz/item/CS_URS_2025_01/725311121</t>
  </si>
  <si>
    <t>725810811</t>
  </si>
  <si>
    <t>Demontáž výtokových ventilů nástěnných</t>
  </si>
  <si>
    <t>152</t>
  </si>
  <si>
    <t>https://podminky.urs.cz/item/CS_URS_2025_01/725810811</t>
  </si>
  <si>
    <t>725813111</t>
  </si>
  <si>
    <t>Ventily rohové bez připojovací trubičky nebo flexi hadičky G 1/2"</t>
  </si>
  <si>
    <t>154</t>
  </si>
  <si>
    <t>https://podminky.urs.cz/item/CS_URS_2025_01/725813111</t>
  </si>
  <si>
    <t>725820801</t>
  </si>
  <si>
    <t>Demontáž baterií nástěnných do G 3/4</t>
  </si>
  <si>
    <t>156</t>
  </si>
  <si>
    <t>https://podminky.urs.cz/item/CS_URS_2025_01/725820801</t>
  </si>
  <si>
    <t>725821325</t>
  </si>
  <si>
    <t>Baterie dřezové stojánkové pákové s otáčivým ústím a délkou ramínka 220 mm</t>
  </si>
  <si>
    <t>158</t>
  </si>
  <si>
    <t>https://podminky.urs.cz/item/CS_URS_2025_01/725821325</t>
  </si>
  <si>
    <t>725822611</t>
  </si>
  <si>
    <t>Baterie umyvadlové stojánkové pákové bez výpusti</t>
  </si>
  <si>
    <t>160</t>
  </si>
  <si>
    <t>https://podminky.urs.cz/item/CS_URS_2025_01/725822611</t>
  </si>
  <si>
    <t>725831312</t>
  </si>
  <si>
    <t>Baterie vanové nástěnné pákové s příslušenstvím a pevným držákem</t>
  </si>
  <si>
    <t>162</t>
  </si>
  <si>
    <t>https://podminky.urs.cz/item/CS_URS_2025_01/725831312</t>
  </si>
  <si>
    <t>725840850</t>
  </si>
  <si>
    <t>Demontáž baterií sprchových diferenciálních do G 3/4 x 1</t>
  </si>
  <si>
    <t>164</t>
  </si>
  <si>
    <t>https://podminky.urs.cz/item/CS_URS_2025_01/725840850</t>
  </si>
  <si>
    <t>725841312</t>
  </si>
  <si>
    <t>Baterie sprchové nástěnné pákové</t>
  </si>
  <si>
    <t>166</t>
  </si>
  <si>
    <t>https://podminky.urs.cz/item/CS_URS_2025_01/725841312</t>
  </si>
  <si>
    <t>725860811</t>
  </si>
  <si>
    <t>Demontáž zápachových uzávěrek pro zařizovací předměty jednoduchých</t>
  </si>
  <si>
    <t>168</t>
  </si>
  <si>
    <t>https://podminky.urs.cz/item/CS_URS_2025_01/725860811</t>
  </si>
  <si>
    <t>725861102</t>
  </si>
  <si>
    <t>Zápachové uzávěrky zařizovacích předmětů pro umyvadla DN 40</t>
  </si>
  <si>
    <t>170</t>
  </si>
  <si>
    <t>https://podminky.urs.cz/item/CS_URS_2025_01/725861102</t>
  </si>
  <si>
    <t>725862113</t>
  </si>
  <si>
    <t>Zápachové uzávěrky zařizovacích předmětů pro dřezy s přípojkou pro pračku nebo myčku DN 40/50</t>
  </si>
  <si>
    <t>172</t>
  </si>
  <si>
    <t>https://podminky.urs.cz/item/CS_URS_2025_01/725862113</t>
  </si>
  <si>
    <t>87</t>
  </si>
  <si>
    <t>725864311</t>
  </si>
  <si>
    <t>Zápachové uzávěrky zařizovacích předmětů pro koupací vany s kulovým kloubem na odtoku DN 40/50</t>
  </si>
  <si>
    <t>174</t>
  </si>
  <si>
    <t>https://podminky.urs.cz/item/CS_URS_2025_01/725864311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</si>
  <si>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</si>
  <si>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</si>
  <si>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176</t>
  </si>
  <si>
    <t>https://podminky.urs.cz/item/CS_URS_2025_01/998725121</t>
  </si>
  <si>
    <t>732</t>
  </si>
  <si>
    <t>Ústřední vytápění - strojovny</t>
  </si>
  <si>
    <t>89</t>
  </si>
  <si>
    <t>732212815</t>
  </si>
  <si>
    <t>Demontáž ohříváků zásobníkových stojatých o obsahu do 1 600 l</t>
  </si>
  <si>
    <t>178</t>
  </si>
  <si>
    <t>https://podminky.urs.cz/item/CS_URS_2025_01/732212815</t>
  </si>
  <si>
    <t>28612144</t>
  </si>
  <si>
    <t>hadice z měkčeného PVC pro vodu, kapaliny, vzduch D 16/22mm</t>
  </si>
  <si>
    <t>180</t>
  </si>
  <si>
    <t>2*30</t>
  </si>
  <si>
    <t>91</t>
  </si>
  <si>
    <t>732230104</t>
  </si>
  <si>
    <t>Akumulační nádrže bez přípravy TUV bez teplosměnného výměníku PN 0,4 MPa / t = 95°C objem nádrže 500 l</t>
  </si>
  <si>
    <t>182</t>
  </si>
  <si>
    <t>https://podminky.urs.cz/item/CS_URS_2025_01/732230104</t>
  </si>
  <si>
    <t>732420811</t>
  </si>
  <si>
    <t>Demontáž čerpadel oběhových spirálních (do potrubí) DN 25</t>
  </si>
  <si>
    <t>184</t>
  </si>
  <si>
    <t>https://podminky.urs.cz/item/CS_URS_2025_01/732420811</t>
  </si>
  <si>
    <t>93</t>
  </si>
  <si>
    <t>732420812</t>
  </si>
  <si>
    <t>Demontáž čerpadel oběhových spirálních (do potrubí) DN 40</t>
  </si>
  <si>
    <t>186</t>
  </si>
  <si>
    <t>https://podminky.urs.cz/item/CS_URS_2025_01/732420812</t>
  </si>
  <si>
    <t>732420813</t>
  </si>
  <si>
    <t>Demontáž čerpadel oběhových spirálních (do potrubí) DN 50</t>
  </si>
  <si>
    <t>188</t>
  </si>
  <si>
    <t>https://podminky.urs.cz/item/CS_URS_2025_01/732420813</t>
  </si>
  <si>
    <t>95</t>
  </si>
  <si>
    <t>732420814</t>
  </si>
  <si>
    <t>Demontáž čerpadel oběhových spirálních (do potrubí) DN 65</t>
  </si>
  <si>
    <t>190</t>
  </si>
  <si>
    <t>https://podminky.urs.cz/item/CS_URS_2025_01/732420814</t>
  </si>
  <si>
    <t>732421204</t>
  </si>
  <si>
    <t>Čerpadla teplovodní mokroběžná závitová cirkulační pro TUV (elektronicky řízená) PN 10, do 80°C DN přípojky/dopravní výška H (m) - čerpací výkon Q (m3/h) DN 25 / do 6,0 m / 9,0 m3/h</t>
  </si>
  <si>
    <t>192</t>
  </si>
  <si>
    <t>https://podminky.urs.cz/item/CS_URS_2025_01/732421204</t>
  </si>
  <si>
    <t xml:space="preserve">Poznámka k položce:_x000d_
Poznámka k položce:  - nahrazováno původní čerpadlo Wilo Star Z 25/6</t>
  </si>
  <si>
    <t>97</t>
  </si>
  <si>
    <t>732421302</t>
  </si>
  <si>
    <t>Čerpadla teplovodní mokroběžná závitová oběhová pro teplovodní vytápění (elektronicky řízená) PN 16, do 110°C DN přípojky/dopravní výška H (m) - čerpací výkon Q (m3/h) DN 25 / do 6,0 m / 7,0 m3/h</t>
  </si>
  <si>
    <t>194</t>
  </si>
  <si>
    <t>https://podminky.urs.cz/item/CS_URS_2025_01/732421302</t>
  </si>
  <si>
    <t xml:space="preserve">Poznámka k položce:_x000d_
Poznámka k položce:  - nahrazováno původní čerpadlo Wilo Yonos Maxo 25/0,5-7</t>
  </si>
  <si>
    <t>732421313</t>
  </si>
  <si>
    <t>Čerpadla teplovodní mokroběžná závitová oběhová pro teplovodní vytápění (elektronicky řízená) PN 16, do 110°C DN přípojky/dopravní výška H (m) - čerpací výkon Q (m3/h) DN 32 / do 8,0 m / 9,5 m3/h</t>
  </si>
  <si>
    <t>196</t>
  </si>
  <si>
    <t>https://podminky.urs.cz/item/CS_URS_2025_01/732421313</t>
  </si>
  <si>
    <t xml:space="preserve">Poznámka k položce:_x000d_
Poznámka k položce:  - nahrazováno původní čerpadlo Wilo Yonos Maxo 30/0,5-7</t>
  </si>
  <si>
    <t>99</t>
  </si>
  <si>
    <t>732421314</t>
  </si>
  <si>
    <t>Čerpadla teplovodní mokroběžná závitová oběhová pro teplovodní vytápění (elektronicky řízená) PN 16, do 110°C DN přípojky/dopravní výška H (m) - čerpací výkon Q (m3/h) DN 32 / do 10,0 m / 10,0 m3/h</t>
  </si>
  <si>
    <t>198</t>
  </si>
  <si>
    <t>https://podminky.urs.cz/item/CS_URS_2025_01/732421314</t>
  </si>
  <si>
    <t xml:space="preserve">Poznámka k položce:_x000d_
Poznámka k položce:  - nahrazováno původní čerpadlo Wilo Yonos Maxo 30/0,5-10</t>
  </si>
  <si>
    <t>732422212</t>
  </si>
  <si>
    <t>Čerpadla teplovodní mokroběžná přírubová oběhová pro teplovodní vytápění jednodílná PN 6/10, do 110°C DN příruby/dopravní výška H (m) - čerpací výkon Q (m3/h) DN 40/ do 6,0 m / 11,0 m3/h</t>
  </si>
  <si>
    <t>200</t>
  </si>
  <si>
    <t>https://podminky.urs.cz/item/CS_URS_2025_01/732422212</t>
  </si>
  <si>
    <t xml:space="preserve">Poznámka k položce:_x000d_
Poznámka k položce:  - nahrazováno původní čerpadlo Grundfos Magna 1 40-60 F 220</t>
  </si>
  <si>
    <t>101</t>
  </si>
  <si>
    <t>732422224</t>
  </si>
  <si>
    <t>Čerpadla teplovodní mokroběžná přírubová oběhová pro teplovodní vytápění jednodílná PN 6/10, do 110°C DN příruby/dopravní výška H (m) - čerpací výkon Q (m3/h) DN 50/ do 8,0 m / 17,0 m3/h</t>
  </si>
  <si>
    <t>202</t>
  </si>
  <si>
    <t>https://podminky.urs.cz/item/CS_URS_2025_01/732422224</t>
  </si>
  <si>
    <t xml:space="preserve">Poznámka k položce:_x000d_
Poznámka k položce:  - nahrazováno původní čerpadlo Grundfos Magna 3 50-80 F</t>
  </si>
  <si>
    <t>732422512</t>
  </si>
  <si>
    <t>Čerpadla teplovodní mokroběžná přírubová oběhová pro teplovodní vytápění jednodílná PN 16, do 110°C DN příruby/dopravní výška H (m) - čerpací výkon Q (m3/h) DN 40/ do 8,0 m / 17,0 m3/h</t>
  </si>
  <si>
    <t>204</t>
  </si>
  <si>
    <t>https://podminky.urs.cz/item/CS_URS_2025_01/732422512</t>
  </si>
  <si>
    <t xml:space="preserve">Poznámka k položce:_x000d_
Poznámka k položce:  - nahrazováno původní čerpadlo Wilo Yonos Maxo 40/0,5-8</t>
  </si>
  <si>
    <t>103</t>
  </si>
  <si>
    <t>732422516</t>
  </si>
  <si>
    <t>Čerpadla teplovodní mokroběžná přírubová oběhová pro teplovodní vytápění jednodílná PN 16, do 110°C DN příruby/dopravní výška H (m) - čerpací výkon Q (m3/h) DN 50/ do 8,0 m / 16,0 m3/h</t>
  </si>
  <si>
    <t>206</t>
  </si>
  <si>
    <t>https://podminky.urs.cz/item/CS_URS_2025_01/732422516</t>
  </si>
  <si>
    <t xml:space="preserve">Poznámka k položce:_x000d_
Poznámka k položce:  - nahrazováno původní čerpadlo Wilo Yonos Maxo 50/0,5-8</t>
  </si>
  <si>
    <t>732422517</t>
  </si>
  <si>
    <t>Čerpadla teplovodní mokroběžná přírubová oběhová pro teplovodní vytápění jednodílná PN 16, do 110°C DN příruby/dopravní výška H (m) - čerpací výkon Q (m3/h) DN 50/ do 9,0 m / 23,5 m3/h</t>
  </si>
  <si>
    <t>208</t>
  </si>
  <si>
    <t>https://podminky.urs.cz/item/CS_URS_2025_01/732422517</t>
  </si>
  <si>
    <t xml:space="preserve">Poznámka k položce:_x000d_
Poznámka k položce:  - nahrazováno původní čerpadlo Wilo Stratos 50/1-9</t>
  </si>
  <si>
    <t>105</t>
  </si>
  <si>
    <t>732422533</t>
  </si>
  <si>
    <t>Čerpadla teplovodní mokroběžná přírubová oběhová pro teplovodní vytápění jednodílná PN 16, do 110°C DN příruby/dopravní výška H (m) - čerpací výkon Q (m3/h) DN 65/ do 12,0 m / 44,0 m3/h</t>
  </si>
  <si>
    <t>210</t>
  </si>
  <si>
    <t>https://podminky.urs.cz/item/CS_URS_2025_01/732422533</t>
  </si>
  <si>
    <t xml:space="preserve">Poznámka k položce:_x000d_
Poznámka k položce:  - nahrazováno původní čerpadlo Wilo Stratos 65/1-12</t>
  </si>
  <si>
    <t>1738625</t>
  </si>
  <si>
    <t>SERVOPOHON /24V/0-10V</t>
  </si>
  <si>
    <t>212</t>
  </si>
  <si>
    <t xml:space="preserve">Poznámka k položce:_x000d_
Poznámka k položce:  - náhrada původních servopohonů Siemens SAX 61.03</t>
  </si>
  <si>
    <t>107</t>
  </si>
  <si>
    <t>2002310</t>
  </si>
  <si>
    <t>SERVOPOHON 24V/0-10V ZÁVIT</t>
  </si>
  <si>
    <t>214</t>
  </si>
  <si>
    <t xml:space="preserve">Poznámka k položce:_x000d_
Poznámka k položce:  - náhrada původního servopohonu Siemens SSC 619</t>
  </si>
  <si>
    <t>HZS</t>
  </si>
  <si>
    <t>Hodinové zúčtovací sazby</t>
  </si>
  <si>
    <t>HZS2162</t>
  </si>
  <si>
    <t>Hodinové zúčtovací sazby profesí PSV provádění stavebních konstrukcí izolatér odborný</t>
  </si>
  <si>
    <t>hod</t>
  </si>
  <si>
    <t>262144</t>
  </si>
  <si>
    <t>216</t>
  </si>
  <si>
    <t>https://podminky.urs.cz/item/CS_URS_2025_01/HZS2162</t>
  </si>
  <si>
    <t xml:space="preserve">Poznámka k položce:_x000d_
Poznámka k položce:  - dodatečná izolace nalezených potrubí  - dodatečná izolace stávajících rozdělovačů a sběračů  - dodatečná izolace stávajících armatur a zařízení  - dodávka práce včetně materiálů</t>
  </si>
  <si>
    <t>2*8*7</t>
  </si>
  <si>
    <t>6*8*7</t>
  </si>
  <si>
    <t>109</t>
  </si>
  <si>
    <t>HZS2212</t>
  </si>
  <si>
    <t>Hodinové zúčtovací sazby profesí PSV provádění stavebních instalací instalatér odborný</t>
  </si>
  <si>
    <t>218</t>
  </si>
  <si>
    <t>https://podminky.urs.cz/item/CS_URS_2025_01/HZS2212</t>
  </si>
  <si>
    <t xml:space="preserve">Poznámka k položce:_x000d_
Poznámka k položce:  - drobné nutné opravy potrubních rozvodů a armatur při prováděných pracích, které nelze nyní předpokládat  - dodávka práce včetně materiálů</t>
  </si>
  <si>
    <t>2*8*10</t>
  </si>
  <si>
    <t>HZS2221</t>
  </si>
  <si>
    <t>Hodinové zúčtovací sazby profesí PSV provádění stavebních instalací topenář</t>
  </si>
  <si>
    <t>220</t>
  </si>
  <si>
    <t>https://podminky.urs.cz/item/CS_URS_2025_01/HZS2221</t>
  </si>
  <si>
    <t xml:space="preserve">Poznámka k položce:_x000d_
Poznámka k položce:  - dodávka a montáž teplovzdušné jednotky, včetně servopohonu a demontáže původní jednotky</t>
  </si>
  <si>
    <t>2*8*5</t>
  </si>
  <si>
    <t>111</t>
  </si>
  <si>
    <t>HZS2222</t>
  </si>
  <si>
    <t>Hodinové zúčtovací sazby profesí PSV provádění stavebních instalací topenář odborný</t>
  </si>
  <si>
    <t>222</t>
  </si>
  <si>
    <t>https://podminky.urs.cz/item/CS_URS_2025_01/HZS2222</t>
  </si>
  <si>
    <t xml:space="preserve">Poznámka k položce:_x000d_
Poznámka k položce:  - odborné vyčištění deskového výměníku  - drobné stavbou vyvolané opravy, případně výměny armatur v havarijním stavu  - dodávka práce včetně materiálů</t>
  </si>
  <si>
    <t>4*8*10</t>
  </si>
  <si>
    <t>HZS2491</t>
  </si>
  <si>
    <t>Hodinové zúčtovací sazby profesí PSV zednické výpomoci a pomocné práce PSV dělník zednických výpomocí</t>
  </si>
  <si>
    <t>224</t>
  </si>
  <si>
    <t>https://podminky.urs.cz/item/CS_URS_2025_01/HZS2491</t>
  </si>
  <si>
    <t xml:space="preserve">Poznámka k položce:_x000d_
Poznámka k položce:  - drobná zednická činnost v rámci rekonstrukce  - dodávka materiálů včetně práce</t>
  </si>
  <si>
    <t>Vedlejší rozpočtové náklady</t>
  </si>
  <si>
    <t>VRN9</t>
  </si>
  <si>
    <t>Ostatní náklady</t>
  </si>
  <si>
    <t>113</t>
  </si>
  <si>
    <t>093002000</t>
  </si>
  <si>
    <t>Havárie, živelné pohromy</t>
  </si>
  <si>
    <t>226</t>
  </si>
  <si>
    <t>https://podminky.urs.cz/item/CS_URS_2025_01/093002000</t>
  </si>
  <si>
    <t xml:space="preserve">Poznámka k položce:_x000d_
Poznámka k položce:  - ztížená montáž, odstranění izolací po záplavách</t>
  </si>
  <si>
    <t>03 - VZT</t>
  </si>
  <si>
    <t>D1 - Zařízení č.1 – větrání bazénu</t>
  </si>
  <si>
    <t xml:space="preserve">    D2 - Čtyřhranné ALP potrubí (vč. tvarovek) z předizolovaného panelu min. tl. 20 mm, 80/80 mikronů s hliní</t>
  </si>
  <si>
    <t>D3 - Zařízení č.2 – větrání wellness</t>
  </si>
  <si>
    <t>D4 - Zařízení č.3 – větrání šaten</t>
  </si>
  <si>
    <t>D5 - Zařízení č.4 – Demontáže</t>
  </si>
  <si>
    <t>D6 - Společné položky</t>
  </si>
  <si>
    <t>Pol1</t>
  </si>
  <si>
    <t>Položka</t>
  </si>
  <si>
    <t>Měrná jedn</t>
  </si>
  <si>
    <t>D1</t>
  </si>
  <si>
    <t>Zařízení č.1 – větrání bazénu</t>
  </si>
  <si>
    <t>Pol2</t>
  </si>
  <si>
    <t xml:space="preserve">Retrofit/repasování stávající VZT jednotky s deskovým rekuperátorem s bypassem,  směšovací klapkou, vzduchovým výkonem (novým) Vp= 33000 m3/h při dPext= 390 Pa, Vo= 35000 m3/h při dPext= 380 Pa, ventilátory s AC motory a FM, vodní ohrívač č. o topném výko</t>
  </si>
  <si>
    <t>kpl</t>
  </si>
  <si>
    <t>Retrofit/repasování stávající VZT jednotky s deskovým rekuperátorem s bypassem, směšovací klapkou, vzduchovým výkonem (novým) Vp= 33000 m3/h při dPext= 390 Pa, Vo= 35000 m3/h při dPext= 380 Pa, ventilátory s AC motory a FM, vodní ohrívač č. o topném výkonu 390,2 kW s protimrazovou ochranou, filtry třídy filtrace G4 (přívod) a G4 (odvod), uzavíracími klapky na sání a výfuku. Bez komponent MaR - zajistí profese MaR. Požadované výkonové a provozní parametry zařízení a podrobnější popis retrofitu viz. technická zpráva, výkresová část a specifikace zařízení.</t>
  </si>
  <si>
    <t>D2</t>
  </si>
  <si>
    <t>Čtyřhranné ALP potrubí (vč. tvarovek) z předizolovaného panelu min. tl. 20 mm, 80/80 mikronů s hliní</t>
  </si>
  <si>
    <t>Pol3</t>
  </si>
  <si>
    <t>do obvodu 1890 mm</t>
  </si>
  <si>
    <t>Pol4</t>
  </si>
  <si>
    <t>do obvodu 2630 mm</t>
  </si>
  <si>
    <t>Pol5</t>
  </si>
  <si>
    <t>do obvodu 3500 mm</t>
  </si>
  <si>
    <t>Pol6</t>
  </si>
  <si>
    <t>do obvodu 4000 mm</t>
  </si>
  <si>
    <t>Pol7</t>
  </si>
  <si>
    <t>do obvodu 4460 mm</t>
  </si>
  <si>
    <t>Pol8</t>
  </si>
  <si>
    <t>do obvodu 6800 mm</t>
  </si>
  <si>
    <t>Pol9</t>
  </si>
  <si>
    <t>do obvodu 7400 mm</t>
  </si>
  <si>
    <t>Pol10</t>
  </si>
  <si>
    <t>Spojovací/těsnící, montážní, závěsný a podpěrný materiál</t>
  </si>
  <si>
    <t>Pol11</t>
  </si>
  <si>
    <t>Štítky pro označení směru proudění</t>
  </si>
  <si>
    <t>ks</t>
  </si>
  <si>
    <t>D3</t>
  </si>
  <si>
    <t>Zařízení č.2 – větrání wellness</t>
  </si>
  <si>
    <t>Pol12</t>
  </si>
  <si>
    <t xml:space="preserve">Retrofit/repasování stávající VZT jednotky s deskovým rekuperátorem s bypassem,  směšovací klapkou, vzduchovým výkonem (novým) Vp= 4900 m3/h při dPext= 520 Pa, Vo= 4900 m3/h při dPext= 530 Pa, ventilátory s AC motory a FM, vodní ohrívač č. o topném výkonu</t>
  </si>
  <si>
    <t>Retrofit/repasování stávající VZT jednotky s deskovým rekuperátorem s bypassem, směšovací klapkou, vzduchovým výkonem (novým) Vp= 4900 m3/h při dPext= 520 Pa, Vo= 4900 m3/h při dPext= 530 Pa, ventilátory s AC motory a FM, vodní ohrívač č. o topném výkonu 54,6 kW s protimrazovou ochranou, filtry třídy filtrace G4 (přívod) a G4 (odvod), uzavíracími klapky na sání a výfuku. Bez komponent MaR - zajistí profese MaR. Požadované výkonové a provozní parametry zařízení a podrobnější popis retrofitu viz. technická zpráva, výkresová část a specifikace zařízení.</t>
  </si>
  <si>
    <t>Pol13</t>
  </si>
  <si>
    <t>do obvodu 1050 mm</t>
  </si>
  <si>
    <t>Pol14</t>
  </si>
  <si>
    <t>do obvodu 1500 mm</t>
  </si>
  <si>
    <t>D4</t>
  </si>
  <si>
    <t>Zařízení č.3 – větrání šaten</t>
  </si>
  <si>
    <t>Pol15</t>
  </si>
  <si>
    <t>Retrofit/repasování stávající VZT jednotky s deskovým rekuperátorem s bypassem, vzduchovým výkonem (novým) Vp= 11900 m3/h při dPext= 440 Pa, Vo= 11900 m3/h při dPext= 440 Pa, ventilátory s AC motory a FM, vodní ohrívač č. o topném výkonu 132,7 kW s protim</t>
  </si>
  <si>
    <t>Retrofit/repasování stávající VZT jednotky s deskovým rekuperátorem s bypassem, vzduchovým výkonem (novým) Vp= 11900 m3/h při dPext= 440 Pa, Vo= 11900 m3/h při dPext= 440 Pa, ventilátory s AC motory a FM, vodní ohrívač č. o topném výkonu 132,7 kW s protimrazovou ochranou, filtry třídy filtrace G4 (přívod) a G4 (odvod), uzavíracími klapky na sání a výfuku. Bez komponent MaR - zajistí profese MaR. Požadované výkonové a provozní parametry zařízení a podrobnější popis retrofitu viz. technická zpráva, výkresová část a specifikace zařízení.</t>
  </si>
  <si>
    <t>Pol16</t>
  </si>
  <si>
    <t>D5</t>
  </si>
  <si>
    <t>Zařízení č.4 – Demontáže</t>
  </si>
  <si>
    <t>Pol17</t>
  </si>
  <si>
    <t>Demontáž a likvidace čtyřhranného a kruhového potrubí, pozink., vč. izolace.</t>
  </si>
  <si>
    <t>Pol18</t>
  </si>
  <si>
    <t>Demontáž a likvidace stávajících VZT zařízení a jejich komponent</t>
  </si>
  <si>
    <t>Pol19</t>
  </si>
  <si>
    <t>Vnitrostaveništní doprava demontovaného materiálu (ručně)</t>
  </si>
  <si>
    <t>Pol20</t>
  </si>
  <si>
    <t>Odvoz demontovaného materiálu z meziskládky na skládku, s naložením a se složením</t>
  </si>
  <si>
    <t>Pol21</t>
  </si>
  <si>
    <t>Poplatek za uložení na skládce (skládkovné)</t>
  </si>
  <si>
    <t>Pol22</t>
  </si>
  <si>
    <t>Čištění a dezinfekce stávajících VZT potrubí a komponent</t>
  </si>
  <si>
    <t>Pol23</t>
  </si>
  <si>
    <t>Čištění a dezinfekce stávající VZT jednotky</t>
  </si>
  <si>
    <t>D6</t>
  </si>
  <si>
    <t>Společné položky</t>
  </si>
  <si>
    <t>Pol24</t>
  </si>
  <si>
    <t>Doprava</t>
  </si>
  <si>
    <t>Pol25</t>
  </si>
  <si>
    <t>Vnitrostaveništní přesun hmot (horizontální+vertikální)</t>
  </si>
  <si>
    <t>Pol26</t>
  </si>
  <si>
    <t>Lešení do výšky 4 m</t>
  </si>
  <si>
    <t>Pol27</t>
  </si>
  <si>
    <t>Lešení do výšky 6 m</t>
  </si>
  <si>
    <t>Pol28</t>
  </si>
  <si>
    <t>Uvedení do provozu, zkouška zařízení, zaškolení obsluhy, vystavení předávacího protokolu</t>
  </si>
  <si>
    <t>Pol29</t>
  </si>
  <si>
    <t>Vypracování a předání provozního řádu</t>
  </si>
  <si>
    <t>Pol30</t>
  </si>
  <si>
    <t>Zaregulování systému</t>
  </si>
  <si>
    <t>Pol31</t>
  </si>
  <si>
    <t>Technická a koordinační činnost na stavbě</t>
  </si>
  <si>
    <t>Pol32</t>
  </si>
  <si>
    <t>Vedlejší rozpočtové náklady (Drobné náklady spojené s neočekávanými kolizemi v rámci stávajícího stavu, do 0,32 % z celkové ceny materiálu)</t>
  </si>
  <si>
    <t>Pol33</t>
  </si>
  <si>
    <t>Dílenské/výrobní dokumentace zhotovitele</t>
  </si>
  <si>
    <t>Pol34</t>
  </si>
  <si>
    <t>Projektová dokumentace skutečného stavu</t>
  </si>
  <si>
    <t>04 - Elektro</t>
  </si>
  <si>
    <t xml:space="preserve">    741 - Elektroinstalace - silnoproud</t>
  </si>
  <si>
    <t>M - Práce a dodávky M</t>
  </si>
  <si>
    <t xml:space="preserve">    46-M - Zemní práce při extr.mont.pracích</t>
  </si>
  <si>
    <t>741</t>
  </si>
  <si>
    <t>Elektroinstalace - silnoproud</t>
  </si>
  <si>
    <t>741110511</t>
  </si>
  <si>
    <t>Montáž lišta a kanálek vkládací šířky do 60 mm s víčkem</t>
  </si>
  <si>
    <t>-1256919828</t>
  </si>
  <si>
    <t>34571014</t>
  </si>
  <si>
    <t>lišta elektroinstalační hranatá bezhalogenová 20x20mm</t>
  </si>
  <si>
    <t>2076688529</t>
  </si>
  <si>
    <t>34571016</t>
  </si>
  <si>
    <t>lišta elektroinstalační hranatá bezhalogenová 40x40mm</t>
  </si>
  <si>
    <t>-2006602663</t>
  </si>
  <si>
    <t>34571017</t>
  </si>
  <si>
    <t>lišta elektroinstalační hranatá bezhalogenová 60x40mm</t>
  </si>
  <si>
    <t>1579393957</t>
  </si>
  <si>
    <t>7411120800</t>
  </si>
  <si>
    <t>Demontáž,vodičů,kabelů,vypínačů,zásuvek,rozvaděčů,lišt,nosných a kotvících prvků</t>
  </si>
  <si>
    <t>1823485826</t>
  </si>
  <si>
    <t>Poznámka k položce:_x000d_
celý suterén včetně domontáže v rozvaděči RH</t>
  </si>
  <si>
    <t>741112103</t>
  </si>
  <si>
    <t>Montáž rozvodka zapuštěná plastová čtyřhranná</t>
  </si>
  <si>
    <t>151938206</t>
  </si>
  <si>
    <t>34571482</t>
  </si>
  <si>
    <t>krabice v uzavřeném provedení PVC s krytím IP 54 čtvercová 100x100mm</t>
  </si>
  <si>
    <t>-267825602</t>
  </si>
  <si>
    <t>129</t>
  </si>
  <si>
    <t>741120101</t>
  </si>
  <si>
    <t>Montáž vodič Cu izolovaný plný a laněný s PVC pláštěm žíla 0,15 až 16 mm2 zatažený (např. CY, CHAH-V)</t>
  </si>
  <si>
    <t>277755370</t>
  </si>
  <si>
    <t>34141027</t>
  </si>
  <si>
    <t>vodič propojovací flexibilní jádro Cu lanované izolace PVC 450/750V (H07V-K) 1x6mm2</t>
  </si>
  <si>
    <t>-1327294889</t>
  </si>
  <si>
    <t>Poznámka k položce:_x000d_
H07V-K CYA, průměr vodiče 5,3mm</t>
  </si>
  <si>
    <t>131</t>
  </si>
  <si>
    <t>34141029</t>
  </si>
  <si>
    <t>vodič propojovací flexibilní jádro Cu lanované izolace PVC 450/750V (H07V-K) 1x16mm2</t>
  </si>
  <si>
    <t>-1470495254</t>
  </si>
  <si>
    <t>Poznámka k položce:_x000d_
H07V-K CYA, průměr vodiče 8,1mm</t>
  </si>
  <si>
    <t>117</t>
  </si>
  <si>
    <t>741122211</t>
  </si>
  <si>
    <t>Montáž kabel Cu plný kulatý žíla 3x1,5 až 6 mm2 uložený volně (např. CYKY)</t>
  </si>
  <si>
    <t>-1442415088</t>
  </si>
  <si>
    <t>34111123</t>
  </si>
  <si>
    <t>kabel silový oheň retardující bezhalogenový bez funkční schopnosti při požáru třída reakce na oheň B2cas1d1a1 jádro Cu 0,6/1kV (1-CXKH-R B2) 3x1,5mm2</t>
  </si>
  <si>
    <t>1416996332</t>
  </si>
  <si>
    <t>Poznámka k položce:_x000d_
1-CXKH-R B2 B2cas1d1a1, průměr kabelu 10,2mm</t>
  </si>
  <si>
    <t>119</t>
  </si>
  <si>
    <t>34111124</t>
  </si>
  <si>
    <t>kabel silový oheň retardující bezhalogenový bez funkční schopnosti při požáru třída reakce na oheň B2cas1d1a1 jádro Cu 0,6/1kV (1-CXKH-R B2) 3x2,5mm2</t>
  </si>
  <si>
    <t>926392570</t>
  </si>
  <si>
    <t>Poznámka k položce:_x000d_
1-CXKH-R B2 B2cas1d1a1, průměr kabelu 11,1mm</t>
  </si>
  <si>
    <t>741122231</t>
  </si>
  <si>
    <t>Montáž kabel Cu plný kulatý žíla 5x1,5 až 2,5 mm2 uložený volně (např. CYKY)</t>
  </si>
  <si>
    <t>462464911</t>
  </si>
  <si>
    <t>121</t>
  </si>
  <si>
    <t>34111162</t>
  </si>
  <si>
    <t>kabel silový oheň retardující bezhalogenový bez funkční schopnosti při požáru třída reakce na oheň B2cas1d1a1 jádro Cu 0,6/1kV (1-CXKH-R B2) 5x1,5mm2</t>
  </si>
  <si>
    <t>-218487139</t>
  </si>
  <si>
    <t>Poznámka k položce:_x000d_
1-CXKH-R B2 B2cas1d1a1, průměr kabelu 11,9mm</t>
  </si>
  <si>
    <t>741122233</t>
  </si>
  <si>
    <t>Montáž kabel Cu plný kulatý žíla 5x10 mm2 uložený volně (např. CYKY)</t>
  </si>
  <si>
    <t>638408630</t>
  </si>
  <si>
    <t>125</t>
  </si>
  <si>
    <t>34111167</t>
  </si>
  <si>
    <t>kabel silový oheň retardující bezhalogenový bez funkční schopnosti při požáru třída reakce na oheň B2cas1d1a1 jádro Cu 0,6/1kV (1-CXKH-R B2) 5x10mm2</t>
  </si>
  <si>
    <t>1803123717</t>
  </si>
  <si>
    <t>Poznámka k položce:_x000d_
1-CXKH-R B2 B2cas1d1a1, průměr kabelu 19mm</t>
  </si>
  <si>
    <t>741122234</t>
  </si>
  <si>
    <t>Montáž kabel Cu plný kulatý žíla 5x16 mm2 uložený volně (např. CYKY)</t>
  </si>
  <si>
    <t>69182564</t>
  </si>
  <si>
    <t>123</t>
  </si>
  <si>
    <t>34111168</t>
  </si>
  <si>
    <t>kabel silový oheň retardující bezhalogenový bez funkční schopnosti při požáru třída reakce na oheň B2cas1d1a1 jádro Cu 0,6/1kV (1-CXKH-R B2) 5x16mm2</t>
  </si>
  <si>
    <t>1419092892</t>
  </si>
  <si>
    <t>Poznámka k položce:_x000d_
1-CXKH-R B2 B2cas1d1a1, průměr kabelu 22,2mm</t>
  </si>
  <si>
    <t>115</t>
  </si>
  <si>
    <t>741122235</t>
  </si>
  <si>
    <t>Montáž kabel Cu plný kulatý žíla 5x25 až 35 mm2 uložený volně (např. CYKY)</t>
  </si>
  <si>
    <t>1193950716</t>
  </si>
  <si>
    <t>34111170</t>
  </si>
  <si>
    <t>kabel silový oheň retardující bezhalogenový bez funkční schopnosti při požáru třída reakce na oheň B2cas1d1a1 jádro Cu 0,6/1kV (1-CXKH-R B2) 5x25mm2</t>
  </si>
  <si>
    <t>-1794928180</t>
  </si>
  <si>
    <t>Poznámka k položce:_x000d_
1-CXKH-R B2 B2cas1d1a1, průměr kabelu 28,4mm</t>
  </si>
  <si>
    <t>741210002</t>
  </si>
  <si>
    <t>Montáž rozvodnice oceloplechová nebo plastová běžná do 50 kg</t>
  </si>
  <si>
    <t>-2089877424</t>
  </si>
  <si>
    <t>RMAT0020</t>
  </si>
  <si>
    <t>Rozvaděč RS 0.1 vybavený,hotový výrobek</t>
  </si>
  <si>
    <t>2037456181</t>
  </si>
  <si>
    <t>Poznámka k položce:_x000d_
1	Kus	Rozvaděč nástěnný FW, IP44, tř. ochr.I, 48 mod._x000d_
1	Kus	Vypínač 3 pól. 63A_x000d_
 _x000d_
vybavený,vč.dokumentace</t>
  </si>
  <si>
    <t>RMAT0021</t>
  </si>
  <si>
    <t>Rozvaděč RS 0.2 vybavený,hotový výrobek</t>
  </si>
  <si>
    <t>-1803691492</t>
  </si>
  <si>
    <t>Poznámka k položce:_x000d_
1	Kus	Rozvaděč nástěnný FW, IP44, tř. ochr.I, 48 mod._x000d_
4	Kus	Proud.chr. s nadpr.ochr. char. B; 1+N; 6 kA; 0,03 A; In=16 A, A	_x000d_
1	Kus	Jistič 1 pól. 10A, char.B, 6 kA	_x000d_
2	Kus	Jistič 1 pól. 16A, char.B, 6 kA_x000d_
2	Kus	Jistič 3 pól. 16A, char.B, 6 kA	_x000d_
1	Kus	Jistič 3 pól. 40A, char.B, 6 kA	_x000d_
1	Kus	Vypínač 3 pól. 63A_x000d_
_x000d_
vybavený,vč.vnitřního zapojení a dokumentace</t>
  </si>
  <si>
    <t>RMAT0022</t>
  </si>
  <si>
    <t>Rozvaděč RS 0.4 vybavený,hotový výrobek</t>
  </si>
  <si>
    <t>501197969</t>
  </si>
  <si>
    <t>Poznámka k položce:_x000d_
1	Kus	Rozvaděč nástěnný FW, IP44, tř. ochr.I, 72 mod._x000d_
1	Kus	Vypínač 3 pól. 63A_x000d_
_x000d_
vybavený,vč.vnitřního zapojení a dokumentace</t>
  </si>
  <si>
    <t>741210573</t>
  </si>
  <si>
    <t>Montáž rozvaděčů pro dozorny a velíny - skříň nástěnná</t>
  </si>
  <si>
    <t>226972694</t>
  </si>
  <si>
    <t>RMAT0023</t>
  </si>
  <si>
    <t>skříň nástěnná zásuvková - výrobek</t>
  </si>
  <si>
    <t>880656281</t>
  </si>
  <si>
    <t>Poznámka k položce:_x000d_
Plastová nástěnná zásuvková skříň, krytí IP44. Skříně budou vybavené hlavním vypínačem, proudový mi chrániči a jističi. Každá zásuvková skříň bude vybavená zásuvkou 400V/32A, zásuvkou 400V/16A a 4 zásuvkami 230V/16A. _x000d_
Hotový výrobek vč.dokumentace.</t>
  </si>
  <si>
    <t>741231001</t>
  </si>
  <si>
    <t>Montáž svorkovnice do rozvaděčů - řadová vodič do 2,5 mm2 se zapojením vodičů</t>
  </si>
  <si>
    <t>1465191643</t>
  </si>
  <si>
    <t>RMAT0001</t>
  </si>
  <si>
    <t>svorkovnice řadová 2.5 mm</t>
  </si>
  <si>
    <t>1301922657</t>
  </si>
  <si>
    <t>741231002</t>
  </si>
  <si>
    <t>Montáž svorkovnice do rozvaděčů - řadová vodič do 6 mm2 se zapojením vodičů</t>
  </si>
  <si>
    <t>1516313563</t>
  </si>
  <si>
    <t>RMAT0002</t>
  </si>
  <si>
    <t>svorkovnice řadová 6 mm</t>
  </si>
  <si>
    <t>1870679118</t>
  </si>
  <si>
    <t>741231003</t>
  </si>
  <si>
    <t>Montáž svorkovnice do rozvaděčů - řadová vodič do 10 mm2 se zapojením vodičů</t>
  </si>
  <si>
    <t>634986322</t>
  </si>
  <si>
    <t>RMAT0003</t>
  </si>
  <si>
    <t>svorkovnice řadová 10 mm</t>
  </si>
  <si>
    <t>lus</t>
  </si>
  <si>
    <t>1289064036</t>
  </si>
  <si>
    <t>741231004</t>
  </si>
  <si>
    <t>Montáž svorkovnice do rozvaděčů - řadová vodič do 16 mm2 se zapojením vodičů</t>
  </si>
  <si>
    <t>389684108</t>
  </si>
  <si>
    <t>RMAT0004</t>
  </si>
  <si>
    <t>svorkovnice řadová 16 mm</t>
  </si>
  <si>
    <t>1867697907</t>
  </si>
  <si>
    <t>741231005</t>
  </si>
  <si>
    <t>Montáž svorkovnice do rozvaděčů - řadová vodič do 25 mm2 se zapojením vodičů</t>
  </si>
  <si>
    <t>-845108845</t>
  </si>
  <si>
    <t>RMAT0005</t>
  </si>
  <si>
    <t>svorkovnice řadová 23,50</t>
  </si>
  <si>
    <t>1535024280</t>
  </si>
  <si>
    <t>741231041</t>
  </si>
  <si>
    <t>Montáž svorkovnice do rozvaděčů - řadová do 60 A bez zapojení vodičů</t>
  </si>
  <si>
    <t>1847701635</t>
  </si>
  <si>
    <t>741240053</t>
  </si>
  <si>
    <t>Montáž lišty DIN v rozvaděči přes 60 cm</t>
  </si>
  <si>
    <t>-1145305310</t>
  </si>
  <si>
    <t>34571966</t>
  </si>
  <si>
    <t>lišta DIN 35mm</t>
  </si>
  <si>
    <t>-2085457729</t>
  </si>
  <si>
    <t>741240057</t>
  </si>
  <si>
    <t>Montáž lišty propojovací připojení 10 nebo 16 mm2 pro 54 modulů</t>
  </si>
  <si>
    <t>-1487276275</t>
  </si>
  <si>
    <t>35421010</t>
  </si>
  <si>
    <t>přípojnice 3fázová 54 modulů</t>
  </si>
  <si>
    <t>1226857384</t>
  </si>
  <si>
    <t>741310001</t>
  </si>
  <si>
    <t>Montáž spínač nástěnný 1-jednopólový prostředí normální se zapojením vodičů</t>
  </si>
  <si>
    <t>-677087367</t>
  </si>
  <si>
    <t>34535015</t>
  </si>
  <si>
    <t>spínač nástěnný jednopólový, řazení 1, IP44, šroubové svorky</t>
  </si>
  <si>
    <t>-1034309320</t>
  </si>
  <si>
    <t>1420825126</t>
  </si>
  <si>
    <t>RMAT0025</t>
  </si>
  <si>
    <t>spínač nástěnný sporákový</t>
  </si>
  <si>
    <t>-78748864</t>
  </si>
  <si>
    <t>741310021</t>
  </si>
  <si>
    <t>Montáž přepínač nástěnný 5-sériový prostředí normální se zapojením vodičů</t>
  </si>
  <si>
    <t>520981062</t>
  </si>
  <si>
    <t>34535017</t>
  </si>
  <si>
    <t>přepínač nástěnný sériový, řazení 5, IP44, šroubové svorky</t>
  </si>
  <si>
    <t>-1196518613</t>
  </si>
  <si>
    <t>741310022</t>
  </si>
  <si>
    <t>Montáž přepínač nástěnný 6-střídavý prostředí normální se zapojením vodičů</t>
  </si>
  <si>
    <t>1001623025</t>
  </si>
  <si>
    <t>34535018</t>
  </si>
  <si>
    <t>přepínač nástěnný střídavý, řazení 6, IP44, šroubové svorky</t>
  </si>
  <si>
    <t>-738292207</t>
  </si>
  <si>
    <t>741313008</t>
  </si>
  <si>
    <t>Montáž zásuvka (polo)zapuštěná bezšroubové připojení 2x(2P + PE) dvojnásobná nástěnná nebo do parapetního kanálu se zapojením vodičů</t>
  </si>
  <si>
    <t>-250537835</t>
  </si>
  <si>
    <t>34555225</t>
  </si>
  <si>
    <t>zásuvka nástěnná dvojnásobná, IP44, šroubové svorky</t>
  </si>
  <si>
    <t>-1926657889</t>
  </si>
  <si>
    <t>479183595</t>
  </si>
  <si>
    <t>-1089573366</t>
  </si>
  <si>
    <t>741313231</t>
  </si>
  <si>
    <t>Montáž zásuvek průmyslových nástěnných provedení IP 44 2P+PE 16 A se zapojením vodičů</t>
  </si>
  <si>
    <t>1170197189</t>
  </si>
  <si>
    <t>34555229</t>
  </si>
  <si>
    <t>zásuvka nástěnná jednonásobná s víčkem, IP44, šroubové svorky</t>
  </si>
  <si>
    <t>976817445</t>
  </si>
  <si>
    <t>741313252</t>
  </si>
  <si>
    <t>Montáž zásuvek průmyslových nástěnných provedení IP 44 3P+N+PE 32 A se zapojením vodičů</t>
  </si>
  <si>
    <t>1325402383</t>
  </si>
  <si>
    <t>35811345</t>
  </si>
  <si>
    <t>zásuvka nástěnná 32A - 5pól, řazení 3P+N+PE IP44, bezšroubové svorky</t>
  </si>
  <si>
    <t>1260404969</t>
  </si>
  <si>
    <t>741320105</t>
  </si>
  <si>
    <t>Montáž jističů jednopólových nn do 25 A ve skříni se zapojením vodičů</t>
  </si>
  <si>
    <t>-1824536973</t>
  </si>
  <si>
    <t>35822115</t>
  </si>
  <si>
    <t>jistič 1-pólový 10 A vypínací charakteristika B vypínací schopnost 6 kA</t>
  </si>
  <si>
    <t>30889195</t>
  </si>
  <si>
    <t>35822122</t>
  </si>
  <si>
    <t>jistič 1-pólový 16 A vypínací charakteristika B vypínací schopnost 6 kA</t>
  </si>
  <si>
    <t>-1482592330</t>
  </si>
  <si>
    <t>35822112</t>
  </si>
  <si>
    <t>jistič 1-pólový 6 A vypínací charakteristika B vypínací schopnost 6 kA</t>
  </si>
  <si>
    <t>736393429</t>
  </si>
  <si>
    <t>741320165</t>
  </si>
  <si>
    <t>Montáž jističů třípólových nn do 25 A ve skříni se zapojením vodičů</t>
  </si>
  <si>
    <t>-2053156252</t>
  </si>
  <si>
    <t>35822163</t>
  </si>
  <si>
    <t>jistič 3-pólový 16 A vypínací charakteristika B vypínací schopnost 6 kA</t>
  </si>
  <si>
    <t>1434627813</t>
  </si>
  <si>
    <t>35822171</t>
  </si>
  <si>
    <t>jistič 3-pólový 25 A vypínací charakteristika B vypínací schopnost 6 kA</t>
  </si>
  <si>
    <t>1080130016</t>
  </si>
  <si>
    <t>35822153</t>
  </si>
  <si>
    <t>jistič 3-pólový 6 A vypínací charakteristika B vypínací schopnost 6 kA</t>
  </si>
  <si>
    <t>1040387852</t>
  </si>
  <si>
    <t>35822168</t>
  </si>
  <si>
    <t>jistič 3-pólový 20 A vypínací charakteristika B vypínací schopnost 6 kA</t>
  </si>
  <si>
    <t>-564251173</t>
  </si>
  <si>
    <t>35822155</t>
  </si>
  <si>
    <t>jistič 3-pólový 6 A vypínací charakteristika C vypínací schopnost 10 kA</t>
  </si>
  <si>
    <t>645322482</t>
  </si>
  <si>
    <t>35822159</t>
  </si>
  <si>
    <t>jistič 3-pólový 10 A vypínací charakteristika C vypínací schopnost 6 kA</t>
  </si>
  <si>
    <t>1586793923</t>
  </si>
  <si>
    <t>35822172</t>
  </si>
  <si>
    <t>jistič 3-pólový 25 A vypínací charakteristika C vypínací schopnost 6 kA</t>
  </si>
  <si>
    <t>-920492699</t>
  </si>
  <si>
    <t>741320175</t>
  </si>
  <si>
    <t>Montáž jističů třípólových nn do 63 A ve skříni se zapojením vodičů</t>
  </si>
  <si>
    <t>254190386</t>
  </si>
  <si>
    <t>35822177</t>
  </si>
  <si>
    <t>jistič 3-pólový 40 A vypínací charakteristika B vypínací schopnost 6 kA</t>
  </si>
  <si>
    <t>1062864736</t>
  </si>
  <si>
    <t>35822174</t>
  </si>
  <si>
    <t>jistič 3-pólový 32 A vypínací charakteristika B vypínací schopnost 6 kA</t>
  </si>
  <si>
    <t>1179865965</t>
  </si>
  <si>
    <t>35822181</t>
  </si>
  <si>
    <t>jistič 3-pólový 50 A vypínací charakteristika B vypínací schopnost 10 kA</t>
  </si>
  <si>
    <t>1036084330</t>
  </si>
  <si>
    <t>35822184</t>
  </si>
  <si>
    <t>jistič 3-pólový 63 A vypínací charakteristika B vypínací schopnost 6 kA</t>
  </si>
  <si>
    <t>1941230445</t>
  </si>
  <si>
    <t>35822175</t>
  </si>
  <si>
    <t>jistič 3-pólový 32 A vypínací charakteristika C vypínací schopnost 6 kA</t>
  </si>
  <si>
    <t>170281120</t>
  </si>
  <si>
    <t>35822179</t>
  </si>
  <si>
    <t>jistič 3-pólový 40 A vypínací charakteristika C vypínací schopnost 6 kA</t>
  </si>
  <si>
    <t>1967914297</t>
  </si>
  <si>
    <t>741320185</t>
  </si>
  <si>
    <t>Montáž jističů třípólových nn do 125 A ve skříni se zapojením vodičů</t>
  </si>
  <si>
    <t>1208385626</t>
  </si>
  <si>
    <t>35822198</t>
  </si>
  <si>
    <t>jistič 3-pólový 100 A vypínací charakteristika B vypínací schopnost 10 kA</t>
  </si>
  <si>
    <t>-1294787412</t>
  </si>
  <si>
    <t>35822205</t>
  </si>
  <si>
    <t>jistič 3-pólový 125 A vypínací charakteristika B vypínací schopnost 10 kA</t>
  </si>
  <si>
    <t>391524335</t>
  </si>
  <si>
    <t>35822193</t>
  </si>
  <si>
    <t>jistič 3-pólový 80 A vypínací charakteristika B vypínací schopnost 10 kA</t>
  </si>
  <si>
    <t>1186914045</t>
  </si>
  <si>
    <t>741320195</t>
  </si>
  <si>
    <t>Montáž jističů třípólových nn do 160 A ve skříni se zapojením vodičů</t>
  </si>
  <si>
    <t>-1529402259</t>
  </si>
  <si>
    <t>35822599</t>
  </si>
  <si>
    <t>jistič 3-pólový 160 A ochr. obvodů vypínací schopnost 25 kA</t>
  </si>
  <si>
    <t>-460420074</t>
  </si>
  <si>
    <t>1201025644</t>
  </si>
  <si>
    <t>RMAT0018</t>
  </si>
  <si>
    <t>Vypínač 3 pól. 160A	</t>
  </si>
  <si>
    <t>-697412242</t>
  </si>
  <si>
    <t>741320415</t>
  </si>
  <si>
    <t>Montáž jističů čtyřpólových nn do 63 A ve skříni se zapojením vodičů</t>
  </si>
  <si>
    <t>164440259</t>
  </si>
  <si>
    <t>RMAT0019</t>
  </si>
  <si>
    <t>vypínač 4P In=160 A</t>
  </si>
  <si>
    <t>994636788</t>
  </si>
  <si>
    <t>741321003</t>
  </si>
  <si>
    <t>Montáž proudových chráničů dvoupólových nn do 25 A ve skříni se zapojením vodičů</t>
  </si>
  <si>
    <t>-1591174489</t>
  </si>
  <si>
    <t>RMAT0007</t>
  </si>
  <si>
    <t>Proud.chr. s nadpr.ochr. char. B; 1+N; 6 kA; 0,03 A; In=10 A, A</t>
  </si>
  <si>
    <t>1575965655</t>
  </si>
  <si>
    <t>RMAT0008</t>
  </si>
  <si>
    <t>Proud.chr. s nadpr.ochr. char. B; 1+N; 6 kA; 0,03 A; In=16 A, A</t>
  </si>
  <si>
    <t>1039802584</t>
  </si>
  <si>
    <t>741321033</t>
  </si>
  <si>
    <t>Montáž proudových chráničů čtyřpólových nn do 25 A ve skříni se zapojením vodičů</t>
  </si>
  <si>
    <t>-1206053657</t>
  </si>
  <si>
    <t>35829006</t>
  </si>
  <si>
    <t>chránič proudový 4 pólový 25A typ A 0,03A</t>
  </si>
  <si>
    <t>-249810421</t>
  </si>
  <si>
    <t>741321043</t>
  </si>
  <si>
    <t>Montáž proudových chráničů čtyřpólových nn do 63 A ve skříni se zapojením vodičů</t>
  </si>
  <si>
    <t>-1504568314</t>
  </si>
  <si>
    <t>RMAT0009</t>
  </si>
  <si>
    <t>Proudový chránič 4 pól. 40 / 0,03 A, A	</t>
  </si>
  <si>
    <t>-8624830</t>
  </si>
  <si>
    <t>16456062</t>
  </si>
  <si>
    <t>RMAT0010</t>
  </si>
  <si>
    <t>Proud.chr. s nadpr.ochr. char. B; 4 pól; 6 kA; 0,03 A; In=32 A, A	</t>
  </si>
  <si>
    <t>-1069417234</t>
  </si>
  <si>
    <t>468831435</t>
  </si>
  <si>
    <t>RMAT0011</t>
  </si>
  <si>
    <t xml:space="preserve">Proudový chránič 4 pól. 63 / 0,03 A, A, </t>
  </si>
  <si>
    <t>-818197572</t>
  </si>
  <si>
    <t>741322022</t>
  </si>
  <si>
    <t>Montáž svodiče bleskových proudů nn typ 1 čtyřpólových impulzní proud o 100 kA se zapojením vodičů</t>
  </si>
  <si>
    <t>1242809755</t>
  </si>
  <si>
    <t>RMAT0006</t>
  </si>
  <si>
    <t>svodič bleskových proudů</t>
  </si>
  <si>
    <t>-2005217105</t>
  </si>
  <si>
    <t>741330302</t>
  </si>
  <si>
    <t>Montáž ovladač tlačítkový vestavný s aretací se zapojením vodičů</t>
  </si>
  <si>
    <t>-1890996209</t>
  </si>
  <si>
    <t>RMAT0015</t>
  </si>
  <si>
    <t>Tl.stop s aretací nástěnné,IP44</t>
  </si>
  <si>
    <t>-1403898944</t>
  </si>
  <si>
    <t>741330805</t>
  </si>
  <si>
    <t>Montáž relé podpěťové bez zapojení</t>
  </si>
  <si>
    <t>1976567816</t>
  </si>
  <si>
    <t>RMAT0016</t>
  </si>
  <si>
    <t>Pracovní spoušť jističe 230-415V AC / 110-130V DC</t>
  </si>
  <si>
    <t>1636597621</t>
  </si>
  <si>
    <t>RMAT0017</t>
  </si>
  <si>
    <t>Pomocný kontakt pro stykače relé 1S+1R</t>
  </si>
  <si>
    <t>1614242389</t>
  </si>
  <si>
    <t>741331032</t>
  </si>
  <si>
    <t>Montáž elektroměru třífázového se zapojením vodičů</t>
  </si>
  <si>
    <t>805117266</t>
  </si>
  <si>
    <t>RMAT0012</t>
  </si>
  <si>
    <t>Digitální elektroměr 3F, 1Tar. přímé měř. do 63 A, s imp. výstupem</t>
  </si>
  <si>
    <t>-1809635545</t>
  </si>
  <si>
    <t>RMAT0013</t>
  </si>
  <si>
    <t>Digitální elektroměr 3F, 1Tar. přímé měř. do 100 A, s imp. výstupem</t>
  </si>
  <si>
    <t>1898714920</t>
  </si>
  <si>
    <t>RMAT0014</t>
  </si>
  <si>
    <t>Digitální elektroměr, 1Tar. nepřímé měř. do 6000 A, s imp. výstupem	</t>
  </si>
  <si>
    <t>1370950832</t>
  </si>
  <si>
    <t>741372022</t>
  </si>
  <si>
    <t>Montáž svítidlo LED interiérové přisazené nástěnné hranaté nebo kruhové přes 0,09 do 0,36 m2 se zapojením vodičů</t>
  </si>
  <si>
    <t>2012199015</t>
  </si>
  <si>
    <t>34825002</t>
  </si>
  <si>
    <t>svítidlo interiérové stropní přisazené kruhové D 300-450mm 1200-1900lm</t>
  </si>
  <si>
    <t>-1998649257</t>
  </si>
  <si>
    <t>1616288045</t>
  </si>
  <si>
    <t>34825003</t>
  </si>
  <si>
    <t>svítidlo interiérové stropní přisazené kruhové D 300-450mm 1900-2500lm</t>
  </si>
  <si>
    <t>-675245775</t>
  </si>
  <si>
    <t>741372027</t>
  </si>
  <si>
    <t>Montáž svítidlo LED interiérové přisazené nástěnné hranaté nebo kruhové přes 0,09 do 0,36 m2 s pohybovým čidlem se zapojením vodičů</t>
  </si>
  <si>
    <t>1832100292</t>
  </si>
  <si>
    <t>34825055</t>
  </si>
  <si>
    <t>svítidlo interiérové stropní přisazené kruhové D 300-450mm 1200-1900lm s pohybovým čidlem</t>
  </si>
  <si>
    <t>-1743671593</t>
  </si>
  <si>
    <t>741372032</t>
  </si>
  <si>
    <t>Montáž svítidlo LED interiérové přisazené nástěnné nouzové s piktogramem</t>
  </si>
  <si>
    <t>-872712241</t>
  </si>
  <si>
    <t>34835015</t>
  </si>
  <si>
    <t>svítidlo LED nouzové přisazené baterie 3h piktogram</t>
  </si>
  <si>
    <t>1686235026</t>
  </si>
  <si>
    <t>741372062</t>
  </si>
  <si>
    <t>Montáž svítidlo LED interiérové přisazené stropní hranaté nebo kruhové přes 0,09 do 0,36 m2 se zapojením vodičů</t>
  </si>
  <si>
    <t>-663997640</t>
  </si>
  <si>
    <t>RMAT0024</t>
  </si>
  <si>
    <t>Svítidlo stropní přisazené LED trubicové 1200 mm,IP44</t>
  </si>
  <si>
    <t>-1703333172</t>
  </si>
  <si>
    <t>741450001</t>
  </si>
  <si>
    <t>Montáž svorkovnice hlavního pospojení</t>
  </si>
  <si>
    <t>64722810</t>
  </si>
  <si>
    <t>34565002</t>
  </si>
  <si>
    <t>svorkovnice ekvipotenciální 200x65mm</t>
  </si>
  <si>
    <t>529297347</t>
  </si>
  <si>
    <t>741450002</t>
  </si>
  <si>
    <t>Montáž svorkovnice ekvipotenciálního pospojení</t>
  </si>
  <si>
    <t>1543800423</t>
  </si>
  <si>
    <t>34565001</t>
  </si>
  <si>
    <t>svorkovnice ekvipotenciální 160x60mm</t>
  </si>
  <si>
    <t>-996011501</t>
  </si>
  <si>
    <t>127</t>
  </si>
  <si>
    <t>741810003</t>
  </si>
  <si>
    <t>Celková prohlídka elektrického rozvodu a zařízení přes 0,5 do 1 milionu Kč</t>
  </si>
  <si>
    <t>-2096531773</t>
  </si>
  <si>
    <t>741810011</t>
  </si>
  <si>
    <t>Příplatek k celkové prohlídce za každých dalších 500 000,- Kč</t>
  </si>
  <si>
    <t>1502973553</t>
  </si>
  <si>
    <t>741910411</t>
  </si>
  <si>
    <t>Montáž žlab kovový šířky do 50 mm bez víka</t>
  </si>
  <si>
    <t>-734554943</t>
  </si>
  <si>
    <t>34575491</t>
  </si>
  <si>
    <t>žlab kabelový pozinkovaný 2m/ks 50x62</t>
  </si>
  <si>
    <t>-905963486</t>
  </si>
  <si>
    <t>Poznámka k položce:_x000d_
včetně spojovacího materiálu a nosného systému</t>
  </si>
  <si>
    <t>741910414</t>
  </si>
  <si>
    <t>Montáž žlab kovový šířky do 250 mm bez víka</t>
  </si>
  <si>
    <t>2021814324</t>
  </si>
  <si>
    <t>34575495</t>
  </si>
  <si>
    <t>žlab kabelový pozinkovaný 2m/ks 100x250</t>
  </si>
  <si>
    <t>381414758</t>
  </si>
  <si>
    <t>998741111</t>
  </si>
  <si>
    <t>Přesun hmot tonážní pro silnoproud s omezením mechanizace v objektech v do 6 m</t>
  </si>
  <si>
    <t>-40321803</t>
  </si>
  <si>
    <t>Práce a dodávky M</t>
  </si>
  <si>
    <t>46-M</t>
  </si>
  <si>
    <t>Zemní práce při extr.mont.pracích</t>
  </si>
  <si>
    <t>468081112</t>
  </si>
  <si>
    <t>Vybourání otvorů pro elektroinstalace ve zdivu z lehkých betonů pl do 0,09 m2 tl přes 15 do 30 cm</t>
  </si>
  <si>
    <t>-359390984</t>
  </si>
  <si>
    <t>133</t>
  </si>
  <si>
    <t>469971111</t>
  </si>
  <si>
    <t>Svislá doprava suti a vybouraných hmot při elektromontážích za první podlaží</t>
  </si>
  <si>
    <t>-1983158254</t>
  </si>
  <si>
    <t>HZS2232</t>
  </si>
  <si>
    <t>Hodinová zúčtovací sazba elektrikář odborný</t>
  </si>
  <si>
    <t>512</t>
  </si>
  <si>
    <t>1170662463</t>
  </si>
  <si>
    <t>Poznámka k položce:_x000d_
Odborné práce při zapojování v rozvodně NN a rozvaděčích.</t>
  </si>
  <si>
    <t>05 - MaR</t>
  </si>
  <si>
    <t>Měření a regulace - - Měření a regulace -</t>
  </si>
  <si>
    <t xml:space="preserve">    Technická specifikac - Technická specifikac</t>
  </si>
  <si>
    <t>Měření a regulace -</t>
  </si>
  <si>
    <t>Technická specifikac</t>
  </si>
  <si>
    <t>Demontáže</t>
  </si>
  <si>
    <t>Demontáž poškozených rozvaděčů, kabeláží a kabelových tras</t>
  </si>
  <si>
    <t>Rozvaděč DMR1 MaR</t>
  </si>
  <si>
    <t>Dodávka Oceloplechová rozváděčová skříň 2000x2000x400, krytí IP40/IP20 včetně vybavení - dle PD</t>
  </si>
  <si>
    <t>Rozvaděč DMR1 MaR.1</t>
  </si>
  <si>
    <t>Nutné vedlejší náklady na sestavení rozváděče</t>
  </si>
  <si>
    <t>Rozvaděč DMR1 MaR.2</t>
  </si>
  <si>
    <t>Kusová zkouška rozvaděče</t>
  </si>
  <si>
    <t>Rozvaděč DMR1 MaR.3</t>
  </si>
  <si>
    <t>Provedení revizních zkoušek dle CSN 331500, spolupráce s revizním technikem</t>
  </si>
  <si>
    <t>Vybavení rozvaděče -</t>
  </si>
  <si>
    <t xml:space="preserve">Osazení a montáž  rozvaděče na stavbě</t>
  </si>
  <si>
    <t>Osazení a montáž rozvaděče na stavbě</t>
  </si>
  <si>
    <t>Rozvaděč DMR1 MaR.4</t>
  </si>
  <si>
    <t>Doprava a přesun rozvaděče</t>
  </si>
  <si>
    <t>Rozvaděč DMR1 MaR.5</t>
  </si>
  <si>
    <t>Drobný instalační materiál - průchodny, popisky, koncovky …</t>
  </si>
  <si>
    <t>mn</t>
  </si>
  <si>
    <t>Rozvaděče DMR1 VS</t>
  </si>
  <si>
    <t>Zdroj 72 W 24V</t>
  </si>
  <si>
    <t>Rozvaděče DMR1 VS.1</t>
  </si>
  <si>
    <t>Embedded PC</t>
  </si>
  <si>
    <t>Rozvaděče DMR1 VS.2</t>
  </si>
  <si>
    <t>16x DI</t>
  </si>
  <si>
    <t>Rozvaděče DMR1 VS.3</t>
  </si>
  <si>
    <t>16x DO</t>
  </si>
  <si>
    <t>Rozvaděče DMR1 VS.4</t>
  </si>
  <si>
    <t>8x AI</t>
  </si>
  <si>
    <t>Rozvaděče DMR1 VS.5</t>
  </si>
  <si>
    <t>8x AO</t>
  </si>
  <si>
    <t>Rozvaděče DMR1 VS.6</t>
  </si>
  <si>
    <t>30 GB Cfast card, 3D flash</t>
  </si>
  <si>
    <t>Rozvaděče DMR1 VS.7</t>
  </si>
  <si>
    <t>Licence of TC3 PLC</t>
  </si>
  <si>
    <t>Rozvaděče DMR1 VS.8</t>
  </si>
  <si>
    <t>Licence Key for TwinCAT 3.1</t>
  </si>
  <si>
    <t>Rozvaděče DMR1 VS.9</t>
  </si>
  <si>
    <t>Power supply terminal for E-BUS</t>
  </si>
  <si>
    <t>Rozvaděče DMR1 VS.10</t>
  </si>
  <si>
    <t>BUS end cap</t>
  </si>
  <si>
    <t>Rozvaděče DMR1 VS.11</t>
  </si>
  <si>
    <t>EtherCAT extension + coupler</t>
  </si>
  <si>
    <t>Komunikace</t>
  </si>
  <si>
    <t>Převodník RS485/ETH, parametrizace</t>
  </si>
  <si>
    <t>Komunikace.1</t>
  </si>
  <si>
    <t>Metalický přepínač 8 portů</t>
  </si>
  <si>
    <t>Komunikace.2</t>
  </si>
  <si>
    <t>Patch kabel CAT5E SFTP PVC 1m šedý snag-proof</t>
  </si>
  <si>
    <t>Rozvaděče DMR1 VZT</t>
  </si>
  <si>
    <t>Rozvaděče DMR1 VZT.1</t>
  </si>
  <si>
    <t>Rozvaděče DMR1 VZT.2</t>
  </si>
  <si>
    <t>Rozvaděče DMR1 VZT.3</t>
  </si>
  <si>
    <t>Rozvaděče DMR1 VZT.4</t>
  </si>
  <si>
    <t>Rozvaděče DMR1 VZT.5</t>
  </si>
  <si>
    <t>Rozvaděče DMR1 VZT.6</t>
  </si>
  <si>
    <t>Rozvaděče DMR1 VZT.7</t>
  </si>
  <si>
    <t>Rozvaděče DMR1 VZT.8</t>
  </si>
  <si>
    <t>Rozvaděče DMR1 VZT.9</t>
  </si>
  <si>
    <t>Rozvaděče DMR1 VZ.10</t>
  </si>
  <si>
    <t>Rozvaděče DMR1 VZ.11</t>
  </si>
  <si>
    <t>Pozn:</t>
  </si>
  <si>
    <t>Výměna všech prvků instrumentace MaR</t>
  </si>
  <si>
    <t>Tp1</t>
  </si>
  <si>
    <t>Stonkový teplotní snímač, 4..20mA, 0..100°C</t>
  </si>
  <si>
    <t>Tp2</t>
  </si>
  <si>
    <t>T-ext1</t>
  </si>
  <si>
    <t>Prostorový snímač teploty, 4..20mA, 0..100°C</t>
  </si>
  <si>
    <t>T-int1</t>
  </si>
  <si>
    <t>TC1</t>
  </si>
  <si>
    <t>T1</t>
  </si>
  <si>
    <t>T2</t>
  </si>
  <si>
    <t>TR1</t>
  </si>
  <si>
    <t>Příložný termostat</t>
  </si>
  <si>
    <t>P1</t>
  </si>
  <si>
    <t>Snímač tlaku</t>
  </si>
  <si>
    <t>T3</t>
  </si>
  <si>
    <t>T4</t>
  </si>
  <si>
    <t>TR2</t>
  </si>
  <si>
    <t>T15</t>
  </si>
  <si>
    <t>T5</t>
  </si>
  <si>
    <t>T6</t>
  </si>
  <si>
    <t>Tč1</t>
  </si>
  <si>
    <t>T7</t>
  </si>
  <si>
    <t>T8</t>
  </si>
  <si>
    <t>T13</t>
  </si>
  <si>
    <t>T11</t>
  </si>
  <si>
    <t>TR3</t>
  </si>
  <si>
    <t>1TZ1</t>
  </si>
  <si>
    <t>Stonkový teplotní snímač, 4..20mA, 0..100°C, l=400mm</t>
  </si>
  <si>
    <t>T9</t>
  </si>
  <si>
    <t>T10</t>
  </si>
  <si>
    <t>T12</t>
  </si>
  <si>
    <t>T14</t>
  </si>
  <si>
    <t>TR4</t>
  </si>
  <si>
    <t>2TZ1</t>
  </si>
  <si>
    <t>ZAPL1</t>
  </si>
  <si>
    <t>Spínač zaplavení</t>
  </si>
  <si>
    <t>Y5.1</t>
  </si>
  <si>
    <t>Servopohon</t>
  </si>
  <si>
    <t>Y5.2</t>
  </si>
  <si>
    <t>Y7</t>
  </si>
  <si>
    <t>Y9</t>
  </si>
  <si>
    <t>Y11</t>
  </si>
  <si>
    <t>Y15</t>
  </si>
  <si>
    <t>Y24</t>
  </si>
  <si>
    <t>Y25</t>
  </si>
  <si>
    <t>Č10</t>
  </si>
  <si>
    <t>Čerpadlo</t>
  </si>
  <si>
    <t>Č4.1</t>
  </si>
  <si>
    <t>Č4.2</t>
  </si>
  <si>
    <t>Č6</t>
  </si>
  <si>
    <t>Č8</t>
  </si>
  <si>
    <t>Č16</t>
  </si>
  <si>
    <t>Č23</t>
  </si>
  <si>
    <t>ČS1</t>
  </si>
  <si>
    <t>ČC1</t>
  </si>
  <si>
    <t>UV21</t>
  </si>
  <si>
    <t>ČS2</t>
  </si>
  <si>
    <t>Č13</t>
  </si>
  <si>
    <t>Prvky MaR</t>
  </si>
  <si>
    <t>Drobný instalační materiál - průchodny, popisky, koncovky, držáky …</t>
  </si>
  <si>
    <t>AKP1</t>
  </si>
  <si>
    <t>Havarijní servopohon 20nm, ON-OFF, 24VAC</t>
  </si>
  <si>
    <t>AKP2</t>
  </si>
  <si>
    <t>AKP3</t>
  </si>
  <si>
    <t>Otočný servopohon 20nm, 0-10V, 24VAC</t>
  </si>
  <si>
    <t>AKP4</t>
  </si>
  <si>
    <t>ADPF1</t>
  </si>
  <si>
    <t>Diferenční snímač tlaku 0-1000kPa</t>
  </si>
  <si>
    <t>ADPF2</t>
  </si>
  <si>
    <t>ADPV1</t>
  </si>
  <si>
    <t>Diferenční spínač tlaku 20-300kPA</t>
  </si>
  <si>
    <t>ADPV2</t>
  </si>
  <si>
    <t>ATH1</t>
  </si>
  <si>
    <t>Kanálové čidlo teploty a vlhkosti</t>
  </si>
  <si>
    <t>ATH2</t>
  </si>
  <si>
    <t>ATH3</t>
  </si>
  <si>
    <t>ATH4</t>
  </si>
  <si>
    <t>ATH5</t>
  </si>
  <si>
    <t>AT1</t>
  </si>
  <si>
    <t>Stonkový snímač teploty 4..20mA</t>
  </si>
  <si>
    <t>ATM1</t>
  </si>
  <si>
    <t>Příložný snímač teploty 4..20mA</t>
  </si>
  <si>
    <t>ATM2</t>
  </si>
  <si>
    <t>Protimrazový termostat</t>
  </si>
  <si>
    <t>HL1</t>
  </si>
  <si>
    <t>Snímač hladiny v jímce</t>
  </si>
  <si>
    <t>AY17</t>
  </si>
  <si>
    <t>Servopohon směšovacího ventilu</t>
  </si>
  <si>
    <t>AČ18</t>
  </si>
  <si>
    <t>Čerpadlo za směšovacím ventilem</t>
  </si>
  <si>
    <t>AFM1</t>
  </si>
  <si>
    <t>Frekvenční měnič přívod</t>
  </si>
  <si>
    <t>AFM2</t>
  </si>
  <si>
    <t>Frekvenční měnič odvod</t>
  </si>
  <si>
    <t>AFM12</t>
  </si>
  <si>
    <t>Parametrizace frekvenčních měničů na místě, testy</t>
  </si>
  <si>
    <t>BKP1</t>
  </si>
  <si>
    <t>BKP2</t>
  </si>
  <si>
    <t>BKP3</t>
  </si>
  <si>
    <t>228</t>
  </si>
  <si>
    <t>BKP4</t>
  </si>
  <si>
    <t>230</t>
  </si>
  <si>
    <t>BDPF1</t>
  </si>
  <si>
    <t>232</t>
  </si>
  <si>
    <t>BDPF2</t>
  </si>
  <si>
    <t>234</t>
  </si>
  <si>
    <t>BDPV1</t>
  </si>
  <si>
    <t>236</t>
  </si>
  <si>
    <t>BDPV2</t>
  </si>
  <si>
    <t>238</t>
  </si>
  <si>
    <t>BTH1</t>
  </si>
  <si>
    <t>Kanálové čidlo teploty a vlhkosti PTSV 120</t>
  </si>
  <si>
    <t>240</t>
  </si>
  <si>
    <t>BTH2</t>
  </si>
  <si>
    <t>242</t>
  </si>
  <si>
    <t>BTH3</t>
  </si>
  <si>
    <t>244</t>
  </si>
  <si>
    <t>BTH4</t>
  </si>
  <si>
    <t>246</t>
  </si>
  <si>
    <t>BTH5</t>
  </si>
  <si>
    <t>248</t>
  </si>
  <si>
    <t>BT1</t>
  </si>
  <si>
    <t>250</t>
  </si>
  <si>
    <t>BTM1</t>
  </si>
  <si>
    <t>252</t>
  </si>
  <si>
    <t>BTM2</t>
  </si>
  <si>
    <t>Protimrazový termostat Belimo</t>
  </si>
  <si>
    <t>254</t>
  </si>
  <si>
    <t>BY7</t>
  </si>
  <si>
    <t>256</t>
  </si>
  <si>
    <t>BČ19</t>
  </si>
  <si>
    <t>258</t>
  </si>
  <si>
    <t>BFM1</t>
  </si>
  <si>
    <t>Frekvenční měnič</t>
  </si>
  <si>
    <t>260</t>
  </si>
  <si>
    <t>BFM2</t>
  </si>
  <si>
    <t>262</t>
  </si>
  <si>
    <t>BFM1BFM2</t>
  </si>
  <si>
    <t>264</t>
  </si>
  <si>
    <t>266</t>
  </si>
  <si>
    <t>CKP1</t>
  </si>
  <si>
    <t>268</t>
  </si>
  <si>
    <t>CKP2</t>
  </si>
  <si>
    <t>270</t>
  </si>
  <si>
    <t>CKP3</t>
  </si>
  <si>
    <t>272</t>
  </si>
  <si>
    <t>CKP4</t>
  </si>
  <si>
    <t>274</t>
  </si>
  <si>
    <t>CDPF1</t>
  </si>
  <si>
    <t>276</t>
  </si>
  <si>
    <t>CDPF2</t>
  </si>
  <si>
    <t>278</t>
  </si>
  <si>
    <t>CDPV1</t>
  </si>
  <si>
    <t>280</t>
  </si>
  <si>
    <t>CDPV2</t>
  </si>
  <si>
    <t>282</t>
  </si>
  <si>
    <t>CTH1</t>
  </si>
  <si>
    <t>284</t>
  </si>
  <si>
    <t>CTH2</t>
  </si>
  <si>
    <t>286</t>
  </si>
  <si>
    <t>CTH3</t>
  </si>
  <si>
    <t>288</t>
  </si>
  <si>
    <t>CTH4</t>
  </si>
  <si>
    <t>290</t>
  </si>
  <si>
    <t>CTH5</t>
  </si>
  <si>
    <t>292</t>
  </si>
  <si>
    <t>CT1</t>
  </si>
  <si>
    <t>294</t>
  </si>
  <si>
    <t>CTM1</t>
  </si>
  <si>
    <t>296</t>
  </si>
  <si>
    <t>CTM2</t>
  </si>
  <si>
    <t>298</t>
  </si>
  <si>
    <t>CY7</t>
  </si>
  <si>
    <t>300</t>
  </si>
  <si>
    <t>CČ19</t>
  </si>
  <si>
    <t>302</t>
  </si>
  <si>
    <t>CFM1</t>
  </si>
  <si>
    <t>304</t>
  </si>
  <si>
    <t>CFM2</t>
  </si>
  <si>
    <t>306</t>
  </si>
  <si>
    <t>CFM12</t>
  </si>
  <si>
    <t>308</t>
  </si>
  <si>
    <t>310</t>
  </si>
  <si>
    <t>Kabeláž</t>
  </si>
  <si>
    <t>Kabel JYTY 2x1</t>
  </si>
  <si>
    <t>312</t>
  </si>
  <si>
    <t>Kabeláž.1</t>
  </si>
  <si>
    <t>Kabel JYTY 4x1</t>
  </si>
  <si>
    <t>314</t>
  </si>
  <si>
    <t>Kabeláž.2</t>
  </si>
  <si>
    <t>Kabel JYTY 7x1</t>
  </si>
  <si>
    <t>316</t>
  </si>
  <si>
    <t>Kabeláž.3</t>
  </si>
  <si>
    <t>Jysty 2x2x0.8</t>
  </si>
  <si>
    <t>318</t>
  </si>
  <si>
    <t>Kabelové trasy</t>
  </si>
  <si>
    <t>Trubka tuhá/ohebná PVC KOPOS</t>
  </si>
  <si>
    <t>320</t>
  </si>
  <si>
    <t>Kabelové trasy.1</t>
  </si>
  <si>
    <t>Žlab MARS 125/100 + víko</t>
  </si>
  <si>
    <t>322</t>
  </si>
  <si>
    <t>Kabelové trasy.2</t>
  </si>
  <si>
    <t>Žlab MARS 62/50 + víko</t>
  </si>
  <si>
    <t>324</t>
  </si>
  <si>
    <t>Kabelové trasy.3</t>
  </si>
  <si>
    <t>Montážní materiál ke konstrukcím (konzole, výložníky..), práce</t>
  </si>
  <si>
    <t>326</t>
  </si>
  <si>
    <t>Služby montáže</t>
  </si>
  <si>
    <t>Montážní práce kabeláže a kabelových tras, ukončení a zapojení kabeláže</t>
  </si>
  <si>
    <t>328</t>
  </si>
  <si>
    <t>Služby montáže.1</t>
  </si>
  <si>
    <t>330</t>
  </si>
  <si>
    <t>Služby montáže.2</t>
  </si>
  <si>
    <t>Doprava a ubytování spojené s montáží</t>
  </si>
  <si>
    <t>332</t>
  </si>
  <si>
    <t>334</t>
  </si>
  <si>
    <t>336</t>
  </si>
  <si>
    <t>338</t>
  </si>
  <si>
    <t>Kabeláž.4</t>
  </si>
  <si>
    <t>J-Y(St)Y 2x2x0.8</t>
  </si>
  <si>
    <t>340</t>
  </si>
  <si>
    <t>342</t>
  </si>
  <si>
    <t>344</t>
  </si>
  <si>
    <t>346</t>
  </si>
  <si>
    <t>348</t>
  </si>
  <si>
    <t>350</t>
  </si>
  <si>
    <t>352</t>
  </si>
  <si>
    <t>354</t>
  </si>
  <si>
    <t>SW</t>
  </si>
  <si>
    <t>Tvorba technologických obrazovek AISYS</t>
  </si>
  <si>
    <t>356</t>
  </si>
  <si>
    <t>SW.1</t>
  </si>
  <si>
    <t>Implementace software vizualizace (datový server + klient zobrazení)</t>
  </si>
  <si>
    <t>db</t>
  </si>
  <si>
    <t>358</t>
  </si>
  <si>
    <t>SW.2</t>
  </si>
  <si>
    <t>Implementace software archivace a databázové zpracování</t>
  </si>
  <si>
    <t>360</t>
  </si>
  <si>
    <t>SW.3</t>
  </si>
  <si>
    <t>Příprava SW a další přípravené práce, parametrizace ve firmě AISE</t>
  </si>
  <si>
    <t>362</t>
  </si>
  <si>
    <t>Služby zprovoznění</t>
  </si>
  <si>
    <t>Zprovoznění u zákazníka, funkční zkoušky, testování</t>
  </si>
  <si>
    <t>364</t>
  </si>
  <si>
    <t>Služby</t>
  </si>
  <si>
    <t>Vedení zkušebního provozu, úpravy dle požadavku zákazníka</t>
  </si>
  <si>
    <t>366</t>
  </si>
  <si>
    <t>Služby.1</t>
  </si>
  <si>
    <t>Vystavení měřících protokolů, zkušebních protokolů, úprava signál listu ŘS</t>
  </si>
  <si>
    <t>368</t>
  </si>
  <si>
    <t>Služby.2</t>
  </si>
  <si>
    <t>Doprava a ostatní náklady</t>
  </si>
  <si>
    <t>370</t>
  </si>
  <si>
    <t>372</t>
  </si>
  <si>
    <t>374</t>
  </si>
  <si>
    <t>376</t>
  </si>
  <si>
    <t>378</t>
  </si>
  <si>
    <t>380</t>
  </si>
  <si>
    <t>382</t>
  </si>
  <si>
    <t>384</t>
  </si>
  <si>
    <t>386</t>
  </si>
  <si>
    <t>388</t>
  </si>
  <si>
    <t xml:space="preserve">Rozvaděč  Rozvaděč R</t>
  </si>
  <si>
    <t xml:space="preserve">Oceloplechová nástěnná rozváděčová skříň 1000x2000x400+100, krytí IP54/IP20  včetně vybavení</t>
  </si>
  <si>
    <t>390</t>
  </si>
  <si>
    <t>Oceloplechová nástěnná rozváděčová skříň 1000x2000x400+100, krytí IP54/IP20 včetně vybavení</t>
  </si>
  <si>
    <t>Vybavení rozvaděče.1</t>
  </si>
  <si>
    <t>392</t>
  </si>
  <si>
    <t>Vybavení rozvaděče.2</t>
  </si>
  <si>
    <t>394</t>
  </si>
  <si>
    <t>Vybavení rozvaděče.3</t>
  </si>
  <si>
    <t>396</t>
  </si>
  <si>
    <t>398</t>
  </si>
  <si>
    <t>Vybavení rozvaděče.4</t>
  </si>
  <si>
    <t>400</t>
  </si>
  <si>
    <t>Rozvaděče DMR RBI</t>
  </si>
  <si>
    <t>402</t>
  </si>
  <si>
    <t>Rozvaděče DMR RBI.1</t>
  </si>
  <si>
    <t>404</t>
  </si>
  <si>
    <t>Rozvaděče DMR RBI.2</t>
  </si>
  <si>
    <t>406</t>
  </si>
  <si>
    <t>Rozvaděče DMR RBI.3</t>
  </si>
  <si>
    <t>408</t>
  </si>
  <si>
    <t>Rozvaděče DMR RBI.4</t>
  </si>
  <si>
    <t>410</t>
  </si>
  <si>
    <t>Rozvaděče DMR RBI.5</t>
  </si>
  <si>
    <t>412</t>
  </si>
  <si>
    <t>Rozvaděče DMR RBI.6</t>
  </si>
  <si>
    <t>414</t>
  </si>
  <si>
    <t>Rozvaděče DMR RBI.7</t>
  </si>
  <si>
    <t>416</t>
  </si>
  <si>
    <t>Rozvaděče DMR RBI.8</t>
  </si>
  <si>
    <t>418</t>
  </si>
  <si>
    <t>Rozvaděče DMR RBI.9</t>
  </si>
  <si>
    <t>420</t>
  </si>
  <si>
    <t>Rozvaděče DMR RBI.10</t>
  </si>
  <si>
    <t>422</t>
  </si>
  <si>
    <t>Rozvaděče DMR RBI.11</t>
  </si>
  <si>
    <t>424</t>
  </si>
  <si>
    <t>426</t>
  </si>
  <si>
    <t>Komunikace.3</t>
  </si>
  <si>
    <t>Převodník M-BUS/ETH, parametrizace</t>
  </si>
  <si>
    <t>428</t>
  </si>
  <si>
    <t>430</t>
  </si>
  <si>
    <t>A11</t>
  </si>
  <si>
    <t>BD Sensor LMP307</t>
  </si>
  <si>
    <t>432</t>
  </si>
  <si>
    <t>A14, A14.1, A15, A15</t>
  </si>
  <si>
    <t>Stonková snímač teploty 4..20mA</t>
  </si>
  <si>
    <t>434</t>
  </si>
  <si>
    <t>Kabely</t>
  </si>
  <si>
    <t>2YSLCY-JB 4x10</t>
  </si>
  <si>
    <t>436</t>
  </si>
  <si>
    <t>Kabely.1</t>
  </si>
  <si>
    <t>CYKY-J 4x10</t>
  </si>
  <si>
    <t>438</t>
  </si>
  <si>
    <t>Kabely.2</t>
  </si>
  <si>
    <t>CYKY-J 5x6</t>
  </si>
  <si>
    <t>440</t>
  </si>
  <si>
    <t>Kabely.3</t>
  </si>
  <si>
    <t>CYKY-J 4x4</t>
  </si>
  <si>
    <t>442</t>
  </si>
  <si>
    <t>Kabely.4</t>
  </si>
  <si>
    <t>CYKY-J 4x2,5</t>
  </si>
  <si>
    <t>444</t>
  </si>
  <si>
    <t>Kabely.5</t>
  </si>
  <si>
    <t>CYKY-J 4x1,5</t>
  </si>
  <si>
    <t>446</t>
  </si>
  <si>
    <t>Kabely.6</t>
  </si>
  <si>
    <t>CYKY-J 3X1,5</t>
  </si>
  <si>
    <t>448</t>
  </si>
  <si>
    <t>Kabely.7</t>
  </si>
  <si>
    <t>JYTY-O 2x1</t>
  </si>
  <si>
    <t>450</t>
  </si>
  <si>
    <t>Kabely.8</t>
  </si>
  <si>
    <t>JYTY-O 4x1</t>
  </si>
  <si>
    <t>452</t>
  </si>
  <si>
    <t>Kabely.9</t>
  </si>
  <si>
    <t>JYTY-O 7x1</t>
  </si>
  <si>
    <t>454</t>
  </si>
  <si>
    <t>Kabely.10</t>
  </si>
  <si>
    <t>FTP Cat5e</t>
  </si>
  <si>
    <t>456</t>
  </si>
  <si>
    <t>Kabely.11</t>
  </si>
  <si>
    <t>J-Y(ST)Y 2x2x0,8</t>
  </si>
  <si>
    <t>458</t>
  </si>
  <si>
    <t>460</t>
  </si>
  <si>
    <t>462</t>
  </si>
  <si>
    <t>464</t>
  </si>
  <si>
    <t>466</t>
  </si>
  <si>
    <t>468</t>
  </si>
  <si>
    <t>470</t>
  </si>
  <si>
    <t>472</t>
  </si>
  <si>
    <t>474</t>
  </si>
  <si>
    <t>476</t>
  </si>
  <si>
    <t>478</t>
  </si>
  <si>
    <t>480</t>
  </si>
  <si>
    <t>482</t>
  </si>
  <si>
    <t>484</t>
  </si>
  <si>
    <t>486</t>
  </si>
  <si>
    <t>488</t>
  </si>
  <si>
    <t>Ostatní</t>
  </si>
  <si>
    <t>BOZP - školení, účast bezpečnostního technika</t>
  </si>
  <si>
    <t>490</t>
  </si>
  <si>
    <t>Ostatní.1</t>
  </si>
  <si>
    <t>Manipulační technika (jeřáb, vysokozdvižná plošina ...)</t>
  </si>
  <si>
    <t>492</t>
  </si>
  <si>
    <t>Ostatní.2</t>
  </si>
  <si>
    <t>Zařízení staveniště (skladovací prostory kanceláře, sklady, sociální zázemí, energie ….)</t>
  </si>
  <si>
    <t>494</t>
  </si>
  <si>
    <t>Ostatní.3</t>
  </si>
  <si>
    <t>Zaškolení obsluhy, manuály MaR českém jazyce</t>
  </si>
  <si>
    <t>496</t>
  </si>
  <si>
    <t>Služby.3</t>
  </si>
  <si>
    <t>Administrativní náklady, režie zakázky a ostatní</t>
  </si>
  <si>
    <t>498</t>
  </si>
  <si>
    <t>Služby.4</t>
  </si>
  <si>
    <t>Projektová dokumentace skutečného provedení díla, 3paré 1x na CD</t>
  </si>
  <si>
    <t>500</t>
  </si>
  <si>
    <t>Ostatní.4</t>
  </si>
  <si>
    <t>Zpracování veškeré prováděcí a dílenské dokumentace</t>
  </si>
  <si>
    <t>502</t>
  </si>
  <si>
    <t>Ostatní.5</t>
  </si>
  <si>
    <t>Zpracování dokladové části díla nutné k získání kolaudačního souhlasu stavby</t>
  </si>
  <si>
    <t>504</t>
  </si>
  <si>
    <t>Ostatní.6</t>
  </si>
  <si>
    <t>Koordinace s ostatními profesemi, kontrolní dny</t>
  </si>
  <si>
    <t>506</t>
  </si>
  <si>
    <t>06 - Bazénová technologie</t>
  </si>
  <si>
    <t>Soupis:</t>
  </si>
  <si>
    <t>06.1 - Technologie úpravy vody</t>
  </si>
  <si>
    <t>Pol35</t>
  </si>
  <si>
    <t>Oběhové čerpadlo bazénu, Q=100m3/h, h=13m, 400V, 5,5kW, popis viz TZ</t>
  </si>
  <si>
    <t>Pol36</t>
  </si>
  <si>
    <t xml:space="preserve">Frekvenční měnič pro filtrační čerpadlo, IP66, analogový vstup, modbus, Led displej s klávesnicí  7,5kW</t>
  </si>
  <si>
    <t>Frekvenční měnič pro filtrační čerpadlo, IP66, analogový vstup, modbus, Led displej s klávesnicí 7,5kW</t>
  </si>
  <si>
    <t>Pol37</t>
  </si>
  <si>
    <t>Vodoměr vody z řádu DN40, mbus</t>
  </si>
  <si>
    <t>Pol38</t>
  </si>
  <si>
    <t>Servo ventil pro dopouštění vody DN50 s havarijní funkcí</t>
  </si>
  <si>
    <t>Pol39</t>
  </si>
  <si>
    <t>Dmychadlo pro praní pískových filtrů, 400V, 5,5kW, 330m3/h, 400mbar</t>
  </si>
  <si>
    <t>Pol40</t>
  </si>
  <si>
    <t>Průtoměr cirkulované vody bazén DN200, RS485</t>
  </si>
  <si>
    <t>Pol41</t>
  </si>
  <si>
    <t>Zrychlovací čerpadlo pro ohřev vody bazénu 400V, 1,1kW, 55m3/h, h=5,5m</t>
  </si>
  <si>
    <t>Pol42</t>
  </si>
  <si>
    <t>Combi Ozone 9kW, 400V, d225</t>
  </si>
  <si>
    <t>Pol43</t>
  </si>
  <si>
    <t>Zrychlovací čerpadlo pro dávkování plynného Cl, 5,5kW, 230V, max 6bar, h=16,5m, Q=2,8m3/h</t>
  </si>
  <si>
    <t>Pol44</t>
  </si>
  <si>
    <t>Automatická dávkovací stanice včetně originál provozních náplní, měřené hodnoty volný a vázaný Cl, Redox, pH, Teplota - web servis, komunikace přes RS 485, včetně membránových čerpadel pro dávkování pH a Floc</t>
  </si>
  <si>
    <t>Pol45</t>
  </si>
  <si>
    <t>Měření hladiny v AKU nádrží dětský bazén, nerez 1.4404, RS485 modbus RTU</t>
  </si>
  <si>
    <t>Pol46</t>
  </si>
  <si>
    <t>Přečerpávací čerpadlo zpět do okruhu 333l/min, Hmax 37m, 400V, 2,2kW, IP55</t>
  </si>
  <si>
    <t>Pol47</t>
  </si>
  <si>
    <t>Teplotní jímky 1/2"</t>
  </si>
  <si>
    <t>Pol48</t>
  </si>
  <si>
    <t>Filtrační písek fr 1-2mm</t>
  </si>
  <si>
    <t>Pol49</t>
  </si>
  <si>
    <t>Filtrační písek fr. 0,4-0,8mm</t>
  </si>
  <si>
    <t>Pol50</t>
  </si>
  <si>
    <t>Výměna manometrů pro pískové filtry</t>
  </si>
  <si>
    <t>Pol51</t>
  </si>
  <si>
    <t>Průtokoměr cirkulovaná voda pro dětský bazén DN65, RS485</t>
  </si>
  <si>
    <t>Pol52</t>
  </si>
  <si>
    <t>Oprava potrubní části výtlačná větev pro bazén d225</t>
  </si>
  <si>
    <t>Pol53</t>
  </si>
  <si>
    <t>Kotvení potrubí PVC d75 pro dětský bazén</t>
  </si>
  <si>
    <t>Pol54</t>
  </si>
  <si>
    <t>Potrubní rozvody PVC, uzavírací armatury, kotvící materiál, spotřební materiál</t>
  </si>
  <si>
    <t>Pol55</t>
  </si>
  <si>
    <t>Montáž technolgie včetně dopravy</t>
  </si>
  <si>
    <t>Pol56</t>
  </si>
  <si>
    <t>Uvedení do provozu</t>
  </si>
  <si>
    <t>06.2 - Plynná chlorovna</t>
  </si>
  <si>
    <t>Pol57</t>
  </si>
  <si>
    <t>Injektor 1000g/h</t>
  </si>
  <si>
    <t>Pol58</t>
  </si>
  <si>
    <t>Dávkovací regulátor se sevomotorem a rotametrem 0-250g/h</t>
  </si>
  <si>
    <t>Pol59</t>
  </si>
  <si>
    <t>Spojovací materiál a koncovky, podtlakové hadičky</t>
  </si>
  <si>
    <t>Pol60</t>
  </si>
  <si>
    <t>Zařízení pro měření úniku plynného CL, elektronický modul + senzor</t>
  </si>
  <si>
    <t>Pol61</t>
  </si>
  <si>
    <t>Ventilátor pro odvětrání plynné chlorovny</t>
  </si>
  <si>
    <t>Pol62</t>
  </si>
  <si>
    <t>Montáž</t>
  </si>
  <si>
    <t>Pol63</t>
  </si>
  <si>
    <t>Revize plynné chlorovny</t>
  </si>
  <si>
    <t>Pol64</t>
  </si>
  <si>
    <t>Zaškolení obsluhy</t>
  </si>
  <si>
    <t>07 - VRN</t>
  </si>
  <si>
    <t xml:space="preserve">    VRN3 - Zařízení staveniště</t>
  </si>
  <si>
    <t xml:space="preserve">    VRN4 - Inženýrská činnost</t>
  </si>
  <si>
    <t xml:space="preserve">    VRN7 - Provozní vlivy</t>
  </si>
  <si>
    <t>VRN3</t>
  </si>
  <si>
    <t>Zařízení staveniště</t>
  </si>
  <si>
    <t>030001000</t>
  </si>
  <si>
    <t>1024</t>
  </si>
  <si>
    <t>720587336</t>
  </si>
  <si>
    <t>https://podminky.urs.cz/item/CS_URS_2025_01/030001000</t>
  </si>
  <si>
    <t>Poznámka k položce:_x000d_
* náklady po celou skutečnou dobu trvání stavby_x000d_
* zajištění přístupu_x000d_
* mobilní WC_x000d_
* náklady s připojením na energie _x000d_
* náklady na průběžný úklid v prostoru staveniště_x000d_
* náklady na opatření k zajištění zabránění nadměrného zatěžování staveniště a jeho okolí prachem (např. kropení, plachty, předstany, atd.)_x000d_
* náklady na uvedení stavbou dotčených ploch a ploch zařízení stavenišzě do původního stavu</t>
  </si>
  <si>
    <t>VRN4</t>
  </si>
  <si>
    <t>Inženýrská činnost</t>
  </si>
  <si>
    <t>040001000</t>
  </si>
  <si>
    <t>-1899995840</t>
  </si>
  <si>
    <t>https://podminky.urs.cz/item/CS_URS_2025_01/040001000</t>
  </si>
  <si>
    <t xml:space="preserve">Poznámka k položce:_x000d_
* kompletní dokladová část dle SoD (revize, atesty, certifikáty, prohlášení o shodě) pro předání a převzetí dokončeného díl _x000d_
* náklady zhotovitele, související s prováděním vzorkování dodávaných materiálů a výrobků v souladu s SoD _x000d_
* náklady zhotovitele, související s prováděním zkoušek a REVIZÍ předepsaných technickými normami a vyjádřeními dotčených orgánů pro řádné provedení a předání díla * náklady na individuální zkoušky dodaných a smontovaných technologických zařízení včetně komplexního vyzkoušení _x000d_
* náklady zhotovitele na vypracování provozních řádů pro trvalý provoz _x000d_
* náklady na předání všech návodů k obsluze a údržbě pro technologická zařízení  _x000d_
* náklady na zaškolení obsluhy objednatele _x000d_
</t>
  </si>
  <si>
    <t>VRN7</t>
  </si>
  <si>
    <t>Provozní vlivy</t>
  </si>
  <si>
    <t>070001000</t>
  </si>
  <si>
    <t>-537409642</t>
  </si>
  <si>
    <t>https://podminky.urs.cz/item/CS_URS_2025_01/070001000</t>
  </si>
  <si>
    <t>Poznámka k položce:_x000d_
* před započetím bouracích prací provést vyklizení dotčených prostor. Zajistit uzavření/vypnutí jednotlivých médií voda, elektrická energie, plyn, atp.. _x000d_
* je nutno zajistit ochranu ponechávaných konstrukcí na přístupové trase: ochrana podlah, zábradlí, zárubní, dveřních křídel. _x000d_
* lokální demontáže, přesuny technologie</t>
  </si>
  <si>
    <t>090001000</t>
  </si>
  <si>
    <t>199552231</t>
  </si>
  <si>
    <t>https://podminky.urs.cz/item/CS_URS_2025_01/090001000</t>
  </si>
  <si>
    <t>Poznámka k položce:_x000d_
* náklady na zpracování dílenské dokumentace_x000d_
* náklady na zpracování dokumentace skutečného provedení_x000d_
* inženýrská a koordinační činnost_x000d_
* poplatky za zábory VP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</si>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</sst>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1335417" TargetMode="External" /><Relationship Id="rId2" Type="http://schemas.openxmlformats.org/officeDocument/2006/relationships/hyperlink" Target="https://podminky.urs.cz/item/CS_URS_2025_01/612131101" TargetMode="External" /><Relationship Id="rId3" Type="http://schemas.openxmlformats.org/officeDocument/2006/relationships/hyperlink" Target="https://podminky.urs.cz/item/CS_URS_2025_01/612331151" TargetMode="External" /><Relationship Id="rId4" Type="http://schemas.openxmlformats.org/officeDocument/2006/relationships/hyperlink" Target="https://podminky.urs.cz/item/CS_URS_2025_01/612331191" TargetMode="External" /><Relationship Id="rId5" Type="http://schemas.openxmlformats.org/officeDocument/2006/relationships/hyperlink" Target="https://podminky.urs.cz/item/CS_URS_2025_01/612335417" TargetMode="External" /><Relationship Id="rId6" Type="http://schemas.openxmlformats.org/officeDocument/2006/relationships/hyperlink" Target="https://podminky.urs.cz/item/CS_URS_2025_01/949101111" TargetMode="External" /><Relationship Id="rId7" Type="http://schemas.openxmlformats.org/officeDocument/2006/relationships/hyperlink" Target="https://podminky.urs.cz/item/CS_URS_2025_01/949101112" TargetMode="External" /><Relationship Id="rId8" Type="http://schemas.openxmlformats.org/officeDocument/2006/relationships/hyperlink" Target="https://podminky.urs.cz/item/CS_URS_2025_01/952901111" TargetMode="External" /><Relationship Id="rId9" Type="http://schemas.openxmlformats.org/officeDocument/2006/relationships/hyperlink" Target="https://podminky.urs.cz/item/CS_URS_2025_01/962052210" TargetMode="External" /><Relationship Id="rId10" Type="http://schemas.openxmlformats.org/officeDocument/2006/relationships/hyperlink" Target="https://podminky.urs.cz/item/CS_URS_2025_01/965046111" TargetMode="External" /><Relationship Id="rId11" Type="http://schemas.openxmlformats.org/officeDocument/2006/relationships/hyperlink" Target="https://podminky.urs.cz/item/CS_URS_2025_01/965046119" TargetMode="External" /><Relationship Id="rId12" Type="http://schemas.openxmlformats.org/officeDocument/2006/relationships/hyperlink" Target="https://podminky.urs.cz/item/CS_URS_2025_01/965081213" TargetMode="External" /><Relationship Id="rId13" Type="http://schemas.openxmlformats.org/officeDocument/2006/relationships/hyperlink" Target="https://podminky.urs.cz/item/CS_URS_2025_01/965081611" TargetMode="External" /><Relationship Id="rId14" Type="http://schemas.openxmlformats.org/officeDocument/2006/relationships/hyperlink" Target="https://podminky.urs.cz/item/CS_URS_2025_01/978021141" TargetMode="External" /><Relationship Id="rId15" Type="http://schemas.openxmlformats.org/officeDocument/2006/relationships/hyperlink" Target="https://podminky.urs.cz/item/CS_URS_2025_01/978021191" TargetMode="External" /><Relationship Id="rId16" Type="http://schemas.openxmlformats.org/officeDocument/2006/relationships/hyperlink" Target="https://podminky.urs.cz/item/CS_URS_2025_01/978021241" TargetMode="External" /><Relationship Id="rId17" Type="http://schemas.openxmlformats.org/officeDocument/2006/relationships/hyperlink" Target="https://podminky.urs.cz/item/CS_URS_2025_01/978059541" TargetMode="External" /><Relationship Id="rId18" Type="http://schemas.openxmlformats.org/officeDocument/2006/relationships/hyperlink" Target="https://podminky.urs.cz/item/CS_URS_2025_01/997013211" TargetMode="External" /><Relationship Id="rId19" Type="http://schemas.openxmlformats.org/officeDocument/2006/relationships/hyperlink" Target="https://podminky.urs.cz/item/CS_URS_2025_01/997013219" TargetMode="External" /><Relationship Id="rId20" Type="http://schemas.openxmlformats.org/officeDocument/2006/relationships/hyperlink" Target="https://podminky.urs.cz/item/CS_URS_2025_01/997013501" TargetMode="External" /><Relationship Id="rId21" Type="http://schemas.openxmlformats.org/officeDocument/2006/relationships/hyperlink" Target="https://podminky.urs.cz/item/CS_URS_2025_01/997013509" TargetMode="External" /><Relationship Id="rId22" Type="http://schemas.openxmlformats.org/officeDocument/2006/relationships/hyperlink" Target="https://podminky.urs.cz/item/CS_URS_2025_01/997013631" TargetMode="External" /><Relationship Id="rId23" Type="http://schemas.openxmlformats.org/officeDocument/2006/relationships/hyperlink" Target="https://podminky.urs.cz/item/CS_URS_2025_01/998018001" TargetMode="External" /><Relationship Id="rId24" Type="http://schemas.openxmlformats.org/officeDocument/2006/relationships/hyperlink" Target="https://podminky.urs.cz/item/CS_URS_2025_01/998018011" TargetMode="External" /><Relationship Id="rId25" Type="http://schemas.openxmlformats.org/officeDocument/2006/relationships/hyperlink" Target="https://podminky.urs.cz/item/CS_URS_2025_01/711111051" TargetMode="External" /><Relationship Id="rId26" Type="http://schemas.openxmlformats.org/officeDocument/2006/relationships/hyperlink" Target="https://podminky.urs.cz/item/CS_URS_2025_01/711112051" TargetMode="External" /><Relationship Id="rId27" Type="http://schemas.openxmlformats.org/officeDocument/2006/relationships/hyperlink" Target="https://podminky.urs.cz/item/CS_URS_2025_01/998711121" TargetMode="External" /><Relationship Id="rId28" Type="http://schemas.openxmlformats.org/officeDocument/2006/relationships/hyperlink" Target="https://podminky.urs.cz/item/CS_URS_2025_01/771121011" TargetMode="External" /><Relationship Id="rId29" Type="http://schemas.openxmlformats.org/officeDocument/2006/relationships/hyperlink" Target="https://podminky.urs.cz/item/CS_URS_2025_01/771161011" TargetMode="External" /><Relationship Id="rId30" Type="http://schemas.openxmlformats.org/officeDocument/2006/relationships/hyperlink" Target="https://podminky.urs.cz/item/CS_URS_2025_01/771474113" TargetMode="External" /><Relationship Id="rId31" Type="http://schemas.openxmlformats.org/officeDocument/2006/relationships/hyperlink" Target="https://podminky.urs.cz/item/CS_URS_2025_01/771574262.1" TargetMode="External" /><Relationship Id="rId32" Type="http://schemas.openxmlformats.org/officeDocument/2006/relationships/hyperlink" Target="https://podminky.urs.cz/item/CS_URS_2025_01/771577114" TargetMode="External" /><Relationship Id="rId33" Type="http://schemas.openxmlformats.org/officeDocument/2006/relationships/hyperlink" Target="https://podminky.urs.cz/item/CS_URS_2025_01/775141124" TargetMode="External" /><Relationship Id="rId34" Type="http://schemas.openxmlformats.org/officeDocument/2006/relationships/hyperlink" Target="https://podminky.urs.cz/item/CS_URS_2025_01/998771121" TargetMode="External" /><Relationship Id="rId35" Type="http://schemas.openxmlformats.org/officeDocument/2006/relationships/hyperlink" Target="https://podminky.urs.cz/item/CS_URS_2025_01/781121011" TargetMode="External" /><Relationship Id="rId36" Type="http://schemas.openxmlformats.org/officeDocument/2006/relationships/hyperlink" Target="https://podminky.urs.cz/item/CS_URS_2025_01/781151031" TargetMode="External" /><Relationship Id="rId37" Type="http://schemas.openxmlformats.org/officeDocument/2006/relationships/hyperlink" Target="https://podminky.urs.cz/item/CS_URS_2025_01/781151041" TargetMode="External" /><Relationship Id="rId38" Type="http://schemas.openxmlformats.org/officeDocument/2006/relationships/hyperlink" Target="https://podminky.urs.cz/item/CS_URS_2025_01/781474113" TargetMode="External" /><Relationship Id="rId39" Type="http://schemas.openxmlformats.org/officeDocument/2006/relationships/hyperlink" Target="https://podminky.urs.cz/item/CS_URS_2025_01/781477114" TargetMode="External" /><Relationship Id="rId40" Type="http://schemas.openxmlformats.org/officeDocument/2006/relationships/hyperlink" Target="https://podminky.urs.cz/item/CS_URS_2025_01/781494511" TargetMode="External" /><Relationship Id="rId41" Type="http://schemas.openxmlformats.org/officeDocument/2006/relationships/hyperlink" Target="https://podminky.urs.cz/item/CS_URS_2025_01/781495115" TargetMode="External" /><Relationship Id="rId42" Type="http://schemas.openxmlformats.org/officeDocument/2006/relationships/hyperlink" Target="https://podminky.urs.cz/item/CS_URS_2025_01/998781121" TargetMode="External" /><Relationship Id="rId43" Type="http://schemas.openxmlformats.org/officeDocument/2006/relationships/hyperlink" Target="https://podminky.urs.cz/item/CS_URS_2025_01/783000101" TargetMode="External" /><Relationship Id="rId44" Type="http://schemas.openxmlformats.org/officeDocument/2006/relationships/hyperlink" Target="https://podminky.urs.cz/item/CS_URS_2025_01/783301303" TargetMode="External" /><Relationship Id="rId45" Type="http://schemas.openxmlformats.org/officeDocument/2006/relationships/hyperlink" Target="https://podminky.urs.cz/item/CS_URS_2025_01/783301401" TargetMode="External" /><Relationship Id="rId46" Type="http://schemas.openxmlformats.org/officeDocument/2006/relationships/hyperlink" Target="https://podminky.urs.cz/item/CS_URS_2025_01/783314101" TargetMode="External" /><Relationship Id="rId47" Type="http://schemas.openxmlformats.org/officeDocument/2006/relationships/hyperlink" Target="https://podminky.urs.cz/item/CS_URS_2025_01/783315101" TargetMode="External" /><Relationship Id="rId48" Type="http://schemas.openxmlformats.org/officeDocument/2006/relationships/hyperlink" Target="https://podminky.urs.cz/item/CS_URS_2025_01/783317101" TargetMode="External" /><Relationship Id="rId49" Type="http://schemas.openxmlformats.org/officeDocument/2006/relationships/hyperlink" Target="https://podminky.urs.cz/item/CS_URS_2025_01/783343101" TargetMode="External" /><Relationship Id="rId50" Type="http://schemas.openxmlformats.org/officeDocument/2006/relationships/hyperlink" Target="https://podminky.urs.cz/item/CS_URS_2025_01/783901551" TargetMode="External" /><Relationship Id="rId51" Type="http://schemas.openxmlformats.org/officeDocument/2006/relationships/hyperlink" Target="https://podminky.urs.cz/item/CS_URS_2025_01/783932165" TargetMode="External" /><Relationship Id="rId52" Type="http://schemas.openxmlformats.org/officeDocument/2006/relationships/hyperlink" Target="https://podminky.urs.cz/item/CS_URS_2025_01/783943161" TargetMode="External" /><Relationship Id="rId53" Type="http://schemas.openxmlformats.org/officeDocument/2006/relationships/hyperlink" Target="https://podminky.urs.cz/item/CS_URS_2025_01/783947163" TargetMode="External" /><Relationship Id="rId54" Type="http://schemas.openxmlformats.org/officeDocument/2006/relationships/hyperlink" Target="https://podminky.urs.cz/item/CS_URS_2025_01/783997151" TargetMode="External" /><Relationship Id="rId55" Type="http://schemas.openxmlformats.org/officeDocument/2006/relationships/hyperlink" Target="https://podminky.urs.cz/item/CS_URS_2025_01/784121001" TargetMode="External" /><Relationship Id="rId56" Type="http://schemas.openxmlformats.org/officeDocument/2006/relationships/hyperlink" Target="https://podminky.urs.cz/item/CS_URS_2025_01/784121005" TargetMode="External" /><Relationship Id="rId57" Type="http://schemas.openxmlformats.org/officeDocument/2006/relationships/hyperlink" Target="https://podminky.urs.cz/item/CS_URS_2025_01/784171101" TargetMode="External" /><Relationship Id="rId58" Type="http://schemas.openxmlformats.org/officeDocument/2006/relationships/hyperlink" Target="https://podminky.urs.cz/item/CS_URS_2025_01/784181121" TargetMode="External" /><Relationship Id="rId59" Type="http://schemas.openxmlformats.org/officeDocument/2006/relationships/hyperlink" Target="https://podminky.urs.cz/item/CS_URS_2025_01/784181125" TargetMode="External" /><Relationship Id="rId60" Type="http://schemas.openxmlformats.org/officeDocument/2006/relationships/hyperlink" Target="https://podminky.urs.cz/item/CS_URS_2025_01/784312021" TargetMode="External" /><Relationship Id="rId61" Type="http://schemas.openxmlformats.org/officeDocument/2006/relationships/hyperlink" Target="https://podminky.urs.cz/item/CS_URS_2025_01/784312025" TargetMode="External" /><Relationship Id="rId6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13463311" TargetMode="External" /><Relationship Id="rId2" Type="http://schemas.openxmlformats.org/officeDocument/2006/relationships/hyperlink" Target="https://podminky.urs.cz/item/CS_URS_2025_01/713463312" TargetMode="External" /><Relationship Id="rId3" Type="http://schemas.openxmlformats.org/officeDocument/2006/relationships/hyperlink" Target="https://podminky.urs.cz/item/CS_URS_2025_01/713463313" TargetMode="External" /><Relationship Id="rId4" Type="http://schemas.openxmlformats.org/officeDocument/2006/relationships/hyperlink" Target="https://podminky.urs.cz/item/CS_URS_2025_01/721171803" TargetMode="External" /><Relationship Id="rId5" Type="http://schemas.openxmlformats.org/officeDocument/2006/relationships/hyperlink" Target="https://podminky.urs.cz/item/CS_URS_2025_01/721171808" TargetMode="External" /><Relationship Id="rId6" Type="http://schemas.openxmlformats.org/officeDocument/2006/relationships/hyperlink" Target="https://podminky.urs.cz/item/CS_URS_2025_01/721174042" TargetMode="External" /><Relationship Id="rId7" Type="http://schemas.openxmlformats.org/officeDocument/2006/relationships/hyperlink" Target="https://podminky.urs.cz/item/CS_URS_2025_01/721174043" TargetMode="External" /><Relationship Id="rId8" Type="http://schemas.openxmlformats.org/officeDocument/2006/relationships/hyperlink" Target="https://podminky.urs.cz/item/CS_URS_2025_01/721174045" TargetMode="External" /><Relationship Id="rId9" Type="http://schemas.openxmlformats.org/officeDocument/2006/relationships/hyperlink" Target="https://podminky.urs.cz/item/CS_URS_2025_01/721194104" TargetMode="External" /><Relationship Id="rId10" Type="http://schemas.openxmlformats.org/officeDocument/2006/relationships/hyperlink" Target="https://podminky.urs.cz/item/CS_URS_2025_01/721194105" TargetMode="External" /><Relationship Id="rId11" Type="http://schemas.openxmlformats.org/officeDocument/2006/relationships/hyperlink" Target="https://podminky.urs.cz/item/CS_URS_2025_01/721194109" TargetMode="External" /><Relationship Id="rId12" Type="http://schemas.openxmlformats.org/officeDocument/2006/relationships/hyperlink" Target="https://podminky.urs.cz/item/CS_URS_2025_01/721210813" TargetMode="External" /><Relationship Id="rId13" Type="http://schemas.openxmlformats.org/officeDocument/2006/relationships/hyperlink" Target="https://podminky.urs.cz/item/CS_URS_2025_01/721211403" TargetMode="External" /><Relationship Id="rId14" Type="http://schemas.openxmlformats.org/officeDocument/2006/relationships/hyperlink" Target="https://podminky.urs.cz/item/CS_URS_2025_01/721220801" TargetMode="External" /><Relationship Id="rId15" Type="http://schemas.openxmlformats.org/officeDocument/2006/relationships/hyperlink" Target="https://podminky.urs.cz/item/CS_URS_2025_01/721290111" TargetMode="External" /><Relationship Id="rId16" Type="http://schemas.openxmlformats.org/officeDocument/2006/relationships/hyperlink" Target="https://podminky.urs.cz/item/CS_URS_2025_01/998721121" TargetMode="External" /><Relationship Id="rId17" Type="http://schemas.openxmlformats.org/officeDocument/2006/relationships/hyperlink" Target="https://podminky.urs.cz/item/CS_URS_2025_01/722130233" TargetMode="External" /><Relationship Id="rId18" Type="http://schemas.openxmlformats.org/officeDocument/2006/relationships/hyperlink" Target="https://podminky.urs.cz/item/CS_URS_2025_01/722130236" TargetMode="External" /><Relationship Id="rId19" Type="http://schemas.openxmlformats.org/officeDocument/2006/relationships/hyperlink" Target="https://podminky.urs.cz/item/CS_URS_2025_01/722130802" TargetMode="External" /><Relationship Id="rId20" Type="http://schemas.openxmlformats.org/officeDocument/2006/relationships/hyperlink" Target="https://podminky.urs.cz/item/CS_URS_2025_01/722130803" TargetMode="External" /><Relationship Id="rId21" Type="http://schemas.openxmlformats.org/officeDocument/2006/relationships/hyperlink" Target="https://podminky.urs.cz/item/CS_URS_2025_01/722170801" TargetMode="External" /><Relationship Id="rId22" Type="http://schemas.openxmlformats.org/officeDocument/2006/relationships/hyperlink" Target="https://podminky.urs.cz/item/CS_URS_2025_01/722170804" TargetMode="External" /><Relationship Id="rId23" Type="http://schemas.openxmlformats.org/officeDocument/2006/relationships/hyperlink" Target="https://podminky.urs.cz/item/CS_URS_2025_01/722170807" TargetMode="External" /><Relationship Id="rId24" Type="http://schemas.openxmlformats.org/officeDocument/2006/relationships/hyperlink" Target="https://podminky.urs.cz/item/CS_URS_2025_01/722174022" TargetMode="External" /><Relationship Id="rId25" Type="http://schemas.openxmlformats.org/officeDocument/2006/relationships/hyperlink" Target="https://podminky.urs.cz/item/CS_URS_2025_01/722174023" TargetMode="External" /><Relationship Id="rId26" Type="http://schemas.openxmlformats.org/officeDocument/2006/relationships/hyperlink" Target="https://podminky.urs.cz/item/CS_URS_2025_01/722181221" TargetMode="External" /><Relationship Id="rId27" Type="http://schemas.openxmlformats.org/officeDocument/2006/relationships/hyperlink" Target="https://podminky.urs.cz/item/CS_URS_2025_01/722181222" TargetMode="External" /><Relationship Id="rId28" Type="http://schemas.openxmlformats.org/officeDocument/2006/relationships/hyperlink" Target="https://podminky.urs.cz/item/CS_URS_2025_01/722181241" TargetMode="External" /><Relationship Id="rId29" Type="http://schemas.openxmlformats.org/officeDocument/2006/relationships/hyperlink" Target="https://podminky.urs.cz/item/CS_URS_2025_01/722181242" TargetMode="External" /><Relationship Id="rId30" Type="http://schemas.openxmlformats.org/officeDocument/2006/relationships/hyperlink" Target="https://podminky.urs.cz/item/CS_URS_2025_01/722181851" TargetMode="External" /><Relationship Id="rId31" Type="http://schemas.openxmlformats.org/officeDocument/2006/relationships/hyperlink" Target="https://podminky.urs.cz/item/CS_URS_2025_01/722181852" TargetMode="External" /><Relationship Id="rId32" Type="http://schemas.openxmlformats.org/officeDocument/2006/relationships/hyperlink" Target="https://podminky.urs.cz/item/CS_URS_2025_01/722181853" TargetMode="External" /><Relationship Id="rId33" Type="http://schemas.openxmlformats.org/officeDocument/2006/relationships/hyperlink" Target="https://podminky.urs.cz/item/CS_URS_2025_01/722182011" TargetMode="External" /><Relationship Id="rId34" Type="http://schemas.openxmlformats.org/officeDocument/2006/relationships/hyperlink" Target="https://podminky.urs.cz/item/CS_URS_2025_01/722182012" TargetMode="External" /><Relationship Id="rId35" Type="http://schemas.openxmlformats.org/officeDocument/2006/relationships/hyperlink" Target="https://podminky.urs.cz/item/CS_URS_2025_01/722190401" TargetMode="External" /><Relationship Id="rId36" Type="http://schemas.openxmlformats.org/officeDocument/2006/relationships/hyperlink" Target="https://podminky.urs.cz/item/CS_URS_2025_01/722190901" TargetMode="External" /><Relationship Id="rId37" Type="http://schemas.openxmlformats.org/officeDocument/2006/relationships/hyperlink" Target="https://podminky.urs.cz/item/CS_URS_2025_01/722220111" TargetMode="External" /><Relationship Id="rId38" Type="http://schemas.openxmlformats.org/officeDocument/2006/relationships/hyperlink" Target="https://podminky.urs.cz/item/CS_URS_2025_01/722220121" TargetMode="External" /><Relationship Id="rId39" Type="http://schemas.openxmlformats.org/officeDocument/2006/relationships/hyperlink" Target="https://podminky.urs.cz/item/CS_URS_2025_01/722220864" TargetMode="External" /><Relationship Id="rId40" Type="http://schemas.openxmlformats.org/officeDocument/2006/relationships/hyperlink" Target="https://podminky.urs.cz/item/CS_URS_2025_01/722220866" TargetMode="External" /><Relationship Id="rId41" Type="http://schemas.openxmlformats.org/officeDocument/2006/relationships/hyperlink" Target="https://podminky.urs.cz/item/CS_URS_2025_01/722224152" TargetMode="External" /><Relationship Id="rId42" Type="http://schemas.openxmlformats.org/officeDocument/2006/relationships/hyperlink" Target="https://podminky.urs.cz/item/CS_URS_2025_01/722250133" TargetMode="External" /><Relationship Id="rId43" Type="http://schemas.openxmlformats.org/officeDocument/2006/relationships/hyperlink" Target="https://podminky.urs.cz/item/CS_URS_2025_01/722290226" TargetMode="External" /><Relationship Id="rId44" Type="http://schemas.openxmlformats.org/officeDocument/2006/relationships/hyperlink" Target="https://podminky.urs.cz/item/CS_URS_2025_01/722290246" TargetMode="External" /><Relationship Id="rId45" Type="http://schemas.openxmlformats.org/officeDocument/2006/relationships/hyperlink" Target="https://podminky.urs.cz/item/CS_URS_2025_01/998722121" TargetMode="External" /><Relationship Id="rId46" Type="http://schemas.openxmlformats.org/officeDocument/2006/relationships/hyperlink" Target="https://podminky.urs.cz/item/CS_URS_2025_01/725110811" TargetMode="External" /><Relationship Id="rId47" Type="http://schemas.openxmlformats.org/officeDocument/2006/relationships/hyperlink" Target="https://podminky.urs.cz/item/CS_URS_2025_01/725112171" TargetMode="External" /><Relationship Id="rId48" Type="http://schemas.openxmlformats.org/officeDocument/2006/relationships/hyperlink" Target="https://podminky.urs.cz/item/CS_URS_2025_01/725210821" TargetMode="External" /><Relationship Id="rId49" Type="http://schemas.openxmlformats.org/officeDocument/2006/relationships/hyperlink" Target="https://podminky.urs.cz/item/CS_URS_2025_01/725211616" TargetMode="External" /><Relationship Id="rId50" Type="http://schemas.openxmlformats.org/officeDocument/2006/relationships/hyperlink" Target="https://podminky.urs.cz/item/CS_URS_2025_01/725220832" TargetMode="External" /><Relationship Id="rId51" Type="http://schemas.openxmlformats.org/officeDocument/2006/relationships/hyperlink" Target="https://podminky.urs.cz/item/CS_URS_2025_01/725222116" TargetMode="External" /><Relationship Id="rId52" Type="http://schemas.openxmlformats.org/officeDocument/2006/relationships/hyperlink" Target="https://podminky.urs.cz/item/CS_URS_2025_01/725291650" TargetMode="External" /><Relationship Id="rId53" Type="http://schemas.openxmlformats.org/officeDocument/2006/relationships/hyperlink" Target="https://podminky.urs.cz/item/CS_URS_2025_01/725291652" TargetMode="External" /><Relationship Id="rId54" Type="http://schemas.openxmlformats.org/officeDocument/2006/relationships/hyperlink" Target="https://podminky.urs.cz/item/CS_URS_2025_01/725291653" TargetMode="External" /><Relationship Id="rId55" Type="http://schemas.openxmlformats.org/officeDocument/2006/relationships/hyperlink" Target="https://podminky.urs.cz/item/CS_URS_2025_01/725291654" TargetMode="External" /><Relationship Id="rId56" Type="http://schemas.openxmlformats.org/officeDocument/2006/relationships/hyperlink" Target="https://podminky.urs.cz/item/CS_URS_2025_01/725291664" TargetMode="External" /><Relationship Id="rId57" Type="http://schemas.openxmlformats.org/officeDocument/2006/relationships/hyperlink" Target="https://podminky.urs.cz/item/CS_URS_2025_01/725310823" TargetMode="External" /><Relationship Id="rId58" Type="http://schemas.openxmlformats.org/officeDocument/2006/relationships/hyperlink" Target="https://podminky.urs.cz/item/CS_URS_2025_01/725311121" TargetMode="External" /><Relationship Id="rId59" Type="http://schemas.openxmlformats.org/officeDocument/2006/relationships/hyperlink" Target="https://podminky.urs.cz/item/CS_URS_2025_01/725810811" TargetMode="External" /><Relationship Id="rId60" Type="http://schemas.openxmlformats.org/officeDocument/2006/relationships/hyperlink" Target="https://podminky.urs.cz/item/CS_URS_2025_01/725813111" TargetMode="External" /><Relationship Id="rId61" Type="http://schemas.openxmlformats.org/officeDocument/2006/relationships/hyperlink" Target="https://podminky.urs.cz/item/CS_URS_2025_01/725820801" TargetMode="External" /><Relationship Id="rId62" Type="http://schemas.openxmlformats.org/officeDocument/2006/relationships/hyperlink" Target="https://podminky.urs.cz/item/CS_URS_2025_01/725821325" TargetMode="External" /><Relationship Id="rId63" Type="http://schemas.openxmlformats.org/officeDocument/2006/relationships/hyperlink" Target="https://podminky.urs.cz/item/CS_URS_2025_01/725822611" TargetMode="External" /><Relationship Id="rId64" Type="http://schemas.openxmlformats.org/officeDocument/2006/relationships/hyperlink" Target="https://podminky.urs.cz/item/CS_URS_2025_01/725831312" TargetMode="External" /><Relationship Id="rId65" Type="http://schemas.openxmlformats.org/officeDocument/2006/relationships/hyperlink" Target="https://podminky.urs.cz/item/CS_URS_2025_01/725840850" TargetMode="External" /><Relationship Id="rId66" Type="http://schemas.openxmlformats.org/officeDocument/2006/relationships/hyperlink" Target="https://podminky.urs.cz/item/CS_URS_2025_01/725841312" TargetMode="External" /><Relationship Id="rId67" Type="http://schemas.openxmlformats.org/officeDocument/2006/relationships/hyperlink" Target="https://podminky.urs.cz/item/CS_URS_2025_01/725860811" TargetMode="External" /><Relationship Id="rId68" Type="http://schemas.openxmlformats.org/officeDocument/2006/relationships/hyperlink" Target="https://podminky.urs.cz/item/CS_URS_2025_01/725861102" TargetMode="External" /><Relationship Id="rId69" Type="http://schemas.openxmlformats.org/officeDocument/2006/relationships/hyperlink" Target="https://podminky.urs.cz/item/CS_URS_2025_01/725862113" TargetMode="External" /><Relationship Id="rId70" Type="http://schemas.openxmlformats.org/officeDocument/2006/relationships/hyperlink" Target="https://podminky.urs.cz/item/CS_URS_2025_01/725864311" TargetMode="External" /><Relationship Id="rId71" Type="http://schemas.openxmlformats.org/officeDocument/2006/relationships/hyperlink" Target="https://podminky.urs.cz/item/CS_URS_2025_01/998725121" TargetMode="External" /><Relationship Id="rId72" Type="http://schemas.openxmlformats.org/officeDocument/2006/relationships/hyperlink" Target="https://podminky.urs.cz/item/CS_URS_2025_01/732212815" TargetMode="External" /><Relationship Id="rId73" Type="http://schemas.openxmlformats.org/officeDocument/2006/relationships/hyperlink" Target="https://podminky.urs.cz/item/CS_URS_2025_01/732230104" TargetMode="External" /><Relationship Id="rId74" Type="http://schemas.openxmlformats.org/officeDocument/2006/relationships/hyperlink" Target="https://podminky.urs.cz/item/CS_URS_2025_01/732420811" TargetMode="External" /><Relationship Id="rId75" Type="http://schemas.openxmlformats.org/officeDocument/2006/relationships/hyperlink" Target="https://podminky.urs.cz/item/CS_URS_2025_01/732420812" TargetMode="External" /><Relationship Id="rId76" Type="http://schemas.openxmlformats.org/officeDocument/2006/relationships/hyperlink" Target="https://podminky.urs.cz/item/CS_URS_2025_01/732420813" TargetMode="External" /><Relationship Id="rId77" Type="http://schemas.openxmlformats.org/officeDocument/2006/relationships/hyperlink" Target="https://podminky.urs.cz/item/CS_URS_2025_01/732420814" TargetMode="External" /><Relationship Id="rId78" Type="http://schemas.openxmlformats.org/officeDocument/2006/relationships/hyperlink" Target="https://podminky.urs.cz/item/CS_URS_2025_01/732421204" TargetMode="External" /><Relationship Id="rId79" Type="http://schemas.openxmlformats.org/officeDocument/2006/relationships/hyperlink" Target="https://podminky.urs.cz/item/CS_URS_2025_01/732421302" TargetMode="External" /><Relationship Id="rId80" Type="http://schemas.openxmlformats.org/officeDocument/2006/relationships/hyperlink" Target="https://podminky.urs.cz/item/CS_URS_2025_01/732421313" TargetMode="External" /><Relationship Id="rId81" Type="http://schemas.openxmlformats.org/officeDocument/2006/relationships/hyperlink" Target="https://podminky.urs.cz/item/CS_URS_2025_01/732421314" TargetMode="External" /><Relationship Id="rId82" Type="http://schemas.openxmlformats.org/officeDocument/2006/relationships/hyperlink" Target="https://podminky.urs.cz/item/CS_URS_2025_01/732422212" TargetMode="External" /><Relationship Id="rId83" Type="http://schemas.openxmlformats.org/officeDocument/2006/relationships/hyperlink" Target="https://podminky.urs.cz/item/CS_URS_2025_01/732422224" TargetMode="External" /><Relationship Id="rId84" Type="http://schemas.openxmlformats.org/officeDocument/2006/relationships/hyperlink" Target="https://podminky.urs.cz/item/CS_URS_2025_01/732422512" TargetMode="External" /><Relationship Id="rId85" Type="http://schemas.openxmlformats.org/officeDocument/2006/relationships/hyperlink" Target="https://podminky.urs.cz/item/CS_URS_2025_01/732422516" TargetMode="External" /><Relationship Id="rId86" Type="http://schemas.openxmlformats.org/officeDocument/2006/relationships/hyperlink" Target="https://podminky.urs.cz/item/CS_URS_2025_01/732422517" TargetMode="External" /><Relationship Id="rId87" Type="http://schemas.openxmlformats.org/officeDocument/2006/relationships/hyperlink" Target="https://podminky.urs.cz/item/CS_URS_2025_01/732422533" TargetMode="External" /><Relationship Id="rId88" Type="http://schemas.openxmlformats.org/officeDocument/2006/relationships/hyperlink" Target="https://podminky.urs.cz/item/CS_URS_2025_01/HZS2162" TargetMode="External" /><Relationship Id="rId89" Type="http://schemas.openxmlformats.org/officeDocument/2006/relationships/hyperlink" Target="https://podminky.urs.cz/item/CS_URS_2025_01/HZS2212" TargetMode="External" /><Relationship Id="rId90" Type="http://schemas.openxmlformats.org/officeDocument/2006/relationships/hyperlink" Target="https://podminky.urs.cz/item/CS_URS_2025_01/HZS2221" TargetMode="External" /><Relationship Id="rId91" Type="http://schemas.openxmlformats.org/officeDocument/2006/relationships/hyperlink" Target="https://podminky.urs.cz/item/CS_URS_2025_01/HZS2222" TargetMode="External" /><Relationship Id="rId92" Type="http://schemas.openxmlformats.org/officeDocument/2006/relationships/hyperlink" Target="https://podminky.urs.cz/item/CS_URS_2025_01/HZS2491" TargetMode="External" /><Relationship Id="rId93" Type="http://schemas.openxmlformats.org/officeDocument/2006/relationships/hyperlink" Target="https://podminky.urs.cz/item/CS_URS_2025_01/093002000" TargetMode="External" /><Relationship Id="rId9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40001000" TargetMode="External" /><Relationship Id="rId3" Type="http://schemas.openxmlformats.org/officeDocument/2006/relationships/hyperlink" Target="https://podminky.urs.cz/item/CS_URS_2025_01/070001000" TargetMode="External" /><Relationship Id="rId4" Type="http://schemas.openxmlformats.org/officeDocument/2006/relationships/hyperlink" Target="https://podminky.urs.cz/item/CS_URS_2025_01/090001000" TargetMode="External" /><Relationship Id="rId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37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39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25_02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Městské lázně Opava - oprava po zatopení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Městské lázně Opava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10. 2. 2025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Opava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Amun Pro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ROUND(AG55+SUM(AG56:AG60)+AG63,2)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ROUND(AS55+SUM(AS56:AS60)+AS63,2)</f>
        <v>0</v>
      </c>
      <c r="AT54" s="107">
        <f>ROUND(SUM(AV54:AW54),2)</f>
        <v>0</v>
      </c>
      <c r="AU54" s="108">
        <f>ROUND(AU55+SUM(AU56:AU60)+AU63,5)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ROUND(AZ55+SUM(AZ56:AZ60)+AZ63,2)</f>
        <v>0</v>
      </c>
      <c r="BA54" s="107">
        <f>ROUND(BA55+SUM(BA56:BA60)+BA63,2)</f>
        <v>0</v>
      </c>
      <c r="BB54" s="107">
        <f>ROUND(BB55+SUM(BB56:BB60)+BB63,2)</f>
        <v>0</v>
      </c>
      <c r="BC54" s="107">
        <f>ROUND(BC55+SUM(BC56:BC60)+BC63,2)</f>
        <v>0</v>
      </c>
      <c r="BD54" s="109">
        <f>ROUND(BD55+SUM(BD56:BD60)+BD63,2)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112" t="s">
        <v>80</v>
      </c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82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Stavba'!J30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'01 - Stavba'!P90</f>
        <v>0</v>
      </c>
      <c r="AV55" s="121">
        <f>'01 - Stavba'!J33</f>
        <v>0</v>
      </c>
      <c r="AW55" s="121">
        <f>'01 - Stavba'!J34</f>
        <v>0</v>
      </c>
      <c r="AX55" s="121">
        <f>'01 - Stavba'!J35</f>
        <v>0</v>
      </c>
      <c r="AY55" s="121">
        <f>'01 - Stavba'!J36</f>
        <v>0</v>
      </c>
      <c r="AZ55" s="121">
        <f>'01 - Stavba'!F33</f>
        <v>0</v>
      </c>
      <c r="BA55" s="121">
        <f>'01 - Stavba'!F34</f>
        <v>0</v>
      </c>
      <c r="BB55" s="121">
        <f>'01 - Stavba'!F35</f>
        <v>0</v>
      </c>
      <c r="BC55" s="121">
        <f>'01 - Stavba'!F36</f>
        <v>0</v>
      </c>
      <c r="BD55" s="123">
        <f>'01 - Stavba'!F37</f>
        <v>0</v>
      </c>
      <c r="BE55" s="7"/>
      <c r="BT55" s="124" t="s">
        <v>84</v>
      </c>
      <c r="BV55" s="124" t="s">
        <v>78</v>
      </c>
      <c r="BW55" s="124" t="s">
        <v>85</v>
      </c>
      <c r="BX55" s="124" t="s">
        <v>5</v>
      </c>
      <c r="CL55" s="124" t="s">
        <v>19</v>
      </c>
      <c r="CM55" s="124" t="s">
        <v>86</v>
      </c>
    </row>
    <row r="56" s="7" customFormat="1" ht="16.5" customHeight="1">
      <c r="A56" s="112" t="s">
        <v>80</v>
      </c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ZTI'!J30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0">
        <v>0</v>
      </c>
      <c r="AT56" s="121">
        <f>ROUND(SUM(AV56:AW56),2)</f>
        <v>0</v>
      </c>
      <c r="AU56" s="122">
        <f>'02 - ZTI'!P88</f>
        <v>0</v>
      </c>
      <c r="AV56" s="121">
        <f>'02 - ZTI'!J33</f>
        <v>0</v>
      </c>
      <c r="AW56" s="121">
        <f>'02 - ZTI'!J34</f>
        <v>0</v>
      </c>
      <c r="AX56" s="121">
        <f>'02 - ZTI'!J35</f>
        <v>0</v>
      </c>
      <c r="AY56" s="121">
        <f>'02 - ZTI'!J36</f>
        <v>0</v>
      </c>
      <c r="AZ56" s="121">
        <f>'02 - ZTI'!F33</f>
        <v>0</v>
      </c>
      <c r="BA56" s="121">
        <f>'02 - ZTI'!F34</f>
        <v>0</v>
      </c>
      <c r="BB56" s="121">
        <f>'02 - ZTI'!F35</f>
        <v>0</v>
      </c>
      <c r="BC56" s="121">
        <f>'02 - ZTI'!F36</f>
        <v>0</v>
      </c>
      <c r="BD56" s="123">
        <f>'02 - ZTI'!F37</f>
        <v>0</v>
      </c>
      <c r="BE56" s="7"/>
      <c r="BT56" s="124" t="s">
        <v>84</v>
      </c>
      <c r="BV56" s="124" t="s">
        <v>78</v>
      </c>
      <c r="BW56" s="124" t="s">
        <v>89</v>
      </c>
      <c r="BX56" s="124" t="s">
        <v>5</v>
      </c>
      <c r="CL56" s="124" t="s">
        <v>19</v>
      </c>
      <c r="CM56" s="124" t="s">
        <v>86</v>
      </c>
    </row>
    <row r="57" s="7" customFormat="1" ht="16.5" customHeight="1">
      <c r="A57" s="112" t="s">
        <v>80</v>
      </c>
      <c r="B57" s="113"/>
      <c r="C57" s="114"/>
      <c r="D57" s="115" t="s">
        <v>90</v>
      </c>
      <c r="E57" s="115"/>
      <c r="F57" s="115"/>
      <c r="G57" s="115"/>
      <c r="H57" s="115"/>
      <c r="I57" s="116"/>
      <c r="J57" s="115" t="s">
        <v>91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VZT'!J30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83</v>
      </c>
      <c r="AR57" s="119"/>
      <c r="AS57" s="120">
        <v>0</v>
      </c>
      <c r="AT57" s="121">
        <f>ROUND(SUM(AV57:AW57),2)</f>
        <v>0</v>
      </c>
      <c r="AU57" s="122">
        <f>'03 - VZT'!P87</f>
        <v>0</v>
      </c>
      <c r="AV57" s="121">
        <f>'03 - VZT'!J33</f>
        <v>0</v>
      </c>
      <c r="AW57" s="121">
        <f>'03 - VZT'!J34</f>
        <v>0</v>
      </c>
      <c r="AX57" s="121">
        <f>'03 - VZT'!J35</f>
        <v>0</v>
      </c>
      <c r="AY57" s="121">
        <f>'03 - VZT'!J36</f>
        <v>0</v>
      </c>
      <c r="AZ57" s="121">
        <f>'03 - VZT'!F33</f>
        <v>0</v>
      </c>
      <c r="BA57" s="121">
        <f>'03 - VZT'!F34</f>
        <v>0</v>
      </c>
      <c r="BB57" s="121">
        <f>'03 - VZT'!F35</f>
        <v>0</v>
      </c>
      <c r="BC57" s="121">
        <f>'03 - VZT'!F36</f>
        <v>0</v>
      </c>
      <c r="BD57" s="123">
        <f>'03 - VZT'!F37</f>
        <v>0</v>
      </c>
      <c r="BE57" s="7"/>
      <c r="BT57" s="124" t="s">
        <v>84</v>
      </c>
      <c r="BV57" s="124" t="s">
        <v>78</v>
      </c>
      <c r="BW57" s="124" t="s">
        <v>92</v>
      </c>
      <c r="BX57" s="124" t="s">
        <v>5</v>
      </c>
      <c r="CL57" s="124" t="s">
        <v>19</v>
      </c>
      <c r="CM57" s="124" t="s">
        <v>86</v>
      </c>
    </row>
    <row r="58" s="7" customFormat="1" ht="16.5" customHeight="1">
      <c r="A58" s="112" t="s">
        <v>80</v>
      </c>
      <c r="B58" s="113"/>
      <c r="C58" s="114"/>
      <c r="D58" s="115" t="s">
        <v>93</v>
      </c>
      <c r="E58" s="115"/>
      <c r="F58" s="115"/>
      <c r="G58" s="115"/>
      <c r="H58" s="115"/>
      <c r="I58" s="116"/>
      <c r="J58" s="115" t="s">
        <v>94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'04 - Elektro'!J30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83</v>
      </c>
      <c r="AR58" s="119"/>
      <c r="AS58" s="120">
        <v>0</v>
      </c>
      <c r="AT58" s="121">
        <f>ROUND(SUM(AV58:AW58),2)</f>
        <v>0</v>
      </c>
      <c r="AU58" s="122">
        <f>'04 - Elektro'!P84</f>
        <v>0</v>
      </c>
      <c r="AV58" s="121">
        <f>'04 - Elektro'!J33</f>
        <v>0</v>
      </c>
      <c r="AW58" s="121">
        <f>'04 - Elektro'!J34</f>
        <v>0</v>
      </c>
      <c r="AX58" s="121">
        <f>'04 - Elektro'!J35</f>
        <v>0</v>
      </c>
      <c r="AY58" s="121">
        <f>'04 - Elektro'!J36</f>
        <v>0</v>
      </c>
      <c r="AZ58" s="121">
        <f>'04 - Elektro'!F33</f>
        <v>0</v>
      </c>
      <c r="BA58" s="121">
        <f>'04 - Elektro'!F34</f>
        <v>0</v>
      </c>
      <c r="BB58" s="121">
        <f>'04 - Elektro'!F35</f>
        <v>0</v>
      </c>
      <c r="BC58" s="121">
        <f>'04 - Elektro'!F36</f>
        <v>0</v>
      </c>
      <c r="BD58" s="123">
        <f>'04 - Elektro'!F37</f>
        <v>0</v>
      </c>
      <c r="BE58" s="7"/>
      <c r="BT58" s="124" t="s">
        <v>84</v>
      </c>
      <c r="BV58" s="124" t="s">
        <v>78</v>
      </c>
      <c r="BW58" s="124" t="s">
        <v>95</v>
      </c>
      <c r="BX58" s="124" t="s">
        <v>5</v>
      </c>
      <c r="CL58" s="124" t="s">
        <v>19</v>
      </c>
      <c r="CM58" s="124" t="s">
        <v>86</v>
      </c>
    </row>
    <row r="59" s="7" customFormat="1" ht="16.5" customHeight="1">
      <c r="A59" s="112" t="s">
        <v>80</v>
      </c>
      <c r="B59" s="113"/>
      <c r="C59" s="114"/>
      <c r="D59" s="115" t="s">
        <v>96</v>
      </c>
      <c r="E59" s="115"/>
      <c r="F59" s="115"/>
      <c r="G59" s="115"/>
      <c r="H59" s="115"/>
      <c r="I59" s="116"/>
      <c r="J59" s="115" t="s">
        <v>97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'05 - MaR'!J30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83</v>
      </c>
      <c r="AR59" s="119"/>
      <c r="AS59" s="120">
        <v>0</v>
      </c>
      <c r="AT59" s="121">
        <f>ROUND(SUM(AV59:AW59),2)</f>
        <v>0</v>
      </c>
      <c r="AU59" s="122">
        <f>'05 - MaR'!P96</f>
        <v>0</v>
      </c>
      <c r="AV59" s="121">
        <f>'05 - MaR'!J33</f>
        <v>0</v>
      </c>
      <c r="AW59" s="121">
        <f>'05 - MaR'!J34</f>
        <v>0</v>
      </c>
      <c r="AX59" s="121">
        <f>'05 - MaR'!J35</f>
        <v>0</v>
      </c>
      <c r="AY59" s="121">
        <f>'05 - MaR'!J36</f>
        <v>0</v>
      </c>
      <c r="AZ59" s="121">
        <f>'05 - MaR'!F33</f>
        <v>0</v>
      </c>
      <c r="BA59" s="121">
        <f>'05 - MaR'!F34</f>
        <v>0</v>
      </c>
      <c r="BB59" s="121">
        <f>'05 - MaR'!F35</f>
        <v>0</v>
      </c>
      <c r="BC59" s="121">
        <f>'05 - MaR'!F36</f>
        <v>0</v>
      </c>
      <c r="BD59" s="123">
        <f>'05 - MaR'!F37</f>
        <v>0</v>
      </c>
      <c r="BE59" s="7"/>
      <c r="BT59" s="124" t="s">
        <v>84</v>
      </c>
      <c r="BV59" s="124" t="s">
        <v>78</v>
      </c>
      <c r="BW59" s="124" t="s">
        <v>98</v>
      </c>
      <c r="BX59" s="124" t="s">
        <v>5</v>
      </c>
      <c r="CL59" s="124" t="s">
        <v>19</v>
      </c>
      <c r="CM59" s="124" t="s">
        <v>86</v>
      </c>
    </row>
    <row r="60" s="7" customFormat="1" ht="16.5" customHeight="1">
      <c r="A60" s="7"/>
      <c r="B60" s="113"/>
      <c r="C60" s="114"/>
      <c r="D60" s="115" t="s">
        <v>99</v>
      </c>
      <c r="E60" s="115"/>
      <c r="F60" s="115"/>
      <c r="G60" s="115"/>
      <c r="H60" s="115"/>
      <c r="I60" s="116"/>
      <c r="J60" s="115" t="s">
        <v>100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25">
        <f>ROUND(SUM(AG61:AG62),2)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83</v>
      </c>
      <c r="AR60" s="119"/>
      <c r="AS60" s="120">
        <f>ROUND(SUM(AS61:AS62),2)</f>
        <v>0</v>
      </c>
      <c r="AT60" s="121">
        <f>ROUND(SUM(AV60:AW60),2)</f>
        <v>0</v>
      </c>
      <c r="AU60" s="122">
        <f>ROUND(SUM(AU61:AU62),5)</f>
        <v>0</v>
      </c>
      <c r="AV60" s="121">
        <f>ROUND(AZ60*L29,2)</f>
        <v>0</v>
      </c>
      <c r="AW60" s="121">
        <f>ROUND(BA60*L30,2)</f>
        <v>0</v>
      </c>
      <c r="AX60" s="121">
        <f>ROUND(BB60*L29,2)</f>
        <v>0</v>
      </c>
      <c r="AY60" s="121">
        <f>ROUND(BC60*L30,2)</f>
        <v>0</v>
      </c>
      <c r="AZ60" s="121">
        <f>ROUND(SUM(AZ61:AZ62),2)</f>
        <v>0</v>
      </c>
      <c r="BA60" s="121">
        <f>ROUND(SUM(BA61:BA62),2)</f>
        <v>0</v>
      </c>
      <c r="BB60" s="121">
        <f>ROUND(SUM(BB61:BB62),2)</f>
        <v>0</v>
      </c>
      <c r="BC60" s="121">
        <f>ROUND(SUM(BC61:BC62),2)</f>
        <v>0</v>
      </c>
      <c r="BD60" s="123">
        <f>ROUND(SUM(BD61:BD62),2)</f>
        <v>0</v>
      </c>
      <c r="BE60" s="7"/>
      <c r="BS60" s="124" t="s">
        <v>75</v>
      </c>
      <c r="BT60" s="124" t="s">
        <v>84</v>
      </c>
      <c r="BU60" s="124" t="s">
        <v>77</v>
      </c>
      <c r="BV60" s="124" t="s">
        <v>78</v>
      </c>
      <c r="BW60" s="124" t="s">
        <v>101</v>
      </c>
      <c r="BX60" s="124" t="s">
        <v>5</v>
      </c>
      <c r="CL60" s="124" t="s">
        <v>19</v>
      </c>
      <c r="CM60" s="124" t="s">
        <v>86</v>
      </c>
    </row>
    <row r="61" s="4" customFormat="1" ht="16.5" customHeight="1">
      <c r="A61" s="112" t="s">
        <v>80</v>
      </c>
      <c r="B61" s="64"/>
      <c r="C61" s="126"/>
      <c r="D61" s="126"/>
      <c r="E61" s="127" t="s">
        <v>102</v>
      </c>
      <c r="F61" s="127"/>
      <c r="G61" s="127"/>
      <c r="H61" s="127"/>
      <c r="I61" s="127"/>
      <c r="J61" s="126"/>
      <c r="K61" s="127" t="s">
        <v>103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'06.1 - Technologie úpravy...'!J32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104</v>
      </c>
      <c r="AR61" s="66"/>
      <c r="AS61" s="130">
        <v>0</v>
      </c>
      <c r="AT61" s="131">
        <f>ROUND(SUM(AV61:AW61),2)</f>
        <v>0</v>
      </c>
      <c r="AU61" s="132">
        <f>'06.1 - Technologie úpravy...'!P85</f>
        <v>0</v>
      </c>
      <c r="AV61" s="131">
        <f>'06.1 - Technologie úpravy...'!J35</f>
        <v>0</v>
      </c>
      <c r="AW61" s="131">
        <f>'06.1 - Technologie úpravy...'!J36</f>
        <v>0</v>
      </c>
      <c r="AX61" s="131">
        <f>'06.1 - Technologie úpravy...'!J37</f>
        <v>0</v>
      </c>
      <c r="AY61" s="131">
        <f>'06.1 - Technologie úpravy...'!J38</f>
        <v>0</v>
      </c>
      <c r="AZ61" s="131">
        <f>'06.1 - Technologie úpravy...'!F35</f>
        <v>0</v>
      </c>
      <c r="BA61" s="131">
        <f>'06.1 - Technologie úpravy...'!F36</f>
        <v>0</v>
      </c>
      <c r="BB61" s="131">
        <f>'06.1 - Technologie úpravy...'!F37</f>
        <v>0</v>
      </c>
      <c r="BC61" s="131">
        <f>'06.1 - Technologie úpravy...'!F38</f>
        <v>0</v>
      </c>
      <c r="BD61" s="133">
        <f>'06.1 - Technologie úpravy...'!F39</f>
        <v>0</v>
      </c>
      <c r="BE61" s="4"/>
      <c r="BT61" s="134" t="s">
        <v>86</v>
      </c>
      <c r="BV61" s="134" t="s">
        <v>78</v>
      </c>
      <c r="BW61" s="134" t="s">
        <v>105</v>
      </c>
      <c r="BX61" s="134" t="s">
        <v>101</v>
      </c>
      <c r="CL61" s="134" t="s">
        <v>19</v>
      </c>
    </row>
    <row r="62" s="4" customFormat="1" ht="16.5" customHeight="1">
      <c r="A62" s="112" t="s">
        <v>80</v>
      </c>
      <c r="B62" s="64"/>
      <c r="C62" s="126"/>
      <c r="D62" s="126"/>
      <c r="E62" s="127" t="s">
        <v>106</v>
      </c>
      <c r="F62" s="127"/>
      <c r="G62" s="127"/>
      <c r="H62" s="127"/>
      <c r="I62" s="127"/>
      <c r="J62" s="126"/>
      <c r="K62" s="127" t="s">
        <v>107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'06.2 - Plynná chlorovna'!J32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104</v>
      </c>
      <c r="AR62" s="66"/>
      <c r="AS62" s="130">
        <v>0</v>
      </c>
      <c r="AT62" s="131">
        <f>ROUND(SUM(AV62:AW62),2)</f>
        <v>0</v>
      </c>
      <c r="AU62" s="132">
        <f>'06.2 - Plynná chlorovna'!P85</f>
        <v>0</v>
      </c>
      <c r="AV62" s="131">
        <f>'06.2 - Plynná chlorovna'!J35</f>
        <v>0</v>
      </c>
      <c r="AW62" s="131">
        <f>'06.2 - Plynná chlorovna'!J36</f>
        <v>0</v>
      </c>
      <c r="AX62" s="131">
        <f>'06.2 - Plynná chlorovna'!J37</f>
        <v>0</v>
      </c>
      <c r="AY62" s="131">
        <f>'06.2 - Plynná chlorovna'!J38</f>
        <v>0</v>
      </c>
      <c r="AZ62" s="131">
        <f>'06.2 - Plynná chlorovna'!F35</f>
        <v>0</v>
      </c>
      <c r="BA62" s="131">
        <f>'06.2 - Plynná chlorovna'!F36</f>
        <v>0</v>
      </c>
      <c r="BB62" s="131">
        <f>'06.2 - Plynná chlorovna'!F37</f>
        <v>0</v>
      </c>
      <c r="BC62" s="131">
        <f>'06.2 - Plynná chlorovna'!F38</f>
        <v>0</v>
      </c>
      <c r="BD62" s="133">
        <f>'06.2 - Plynná chlorovna'!F39</f>
        <v>0</v>
      </c>
      <c r="BE62" s="4"/>
      <c r="BT62" s="134" t="s">
        <v>86</v>
      </c>
      <c r="BV62" s="134" t="s">
        <v>78</v>
      </c>
      <c r="BW62" s="134" t="s">
        <v>108</v>
      </c>
      <c r="BX62" s="134" t="s">
        <v>101</v>
      </c>
      <c r="CL62" s="134" t="s">
        <v>19</v>
      </c>
    </row>
    <row r="63" s="7" customFormat="1" ht="16.5" customHeight="1">
      <c r="A63" s="112" t="s">
        <v>80</v>
      </c>
      <c r="B63" s="113"/>
      <c r="C63" s="114"/>
      <c r="D63" s="115" t="s">
        <v>109</v>
      </c>
      <c r="E63" s="115"/>
      <c r="F63" s="115"/>
      <c r="G63" s="115"/>
      <c r="H63" s="115"/>
      <c r="I63" s="116"/>
      <c r="J63" s="115" t="s">
        <v>110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'07 - VRN'!J30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83</v>
      </c>
      <c r="AR63" s="119"/>
      <c r="AS63" s="135">
        <v>0</v>
      </c>
      <c r="AT63" s="136">
        <f>ROUND(SUM(AV63:AW63),2)</f>
        <v>0</v>
      </c>
      <c r="AU63" s="137">
        <f>'07 - VRN'!P84</f>
        <v>0</v>
      </c>
      <c r="AV63" s="136">
        <f>'07 - VRN'!J33</f>
        <v>0</v>
      </c>
      <c r="AW63" s="136">
        <f>'07 - VRN'!J34</f>
        <v>0</v>
      </c>
      <c r="AX63" s="136">
        <f>'07 - VRN'!J35</f>
        <v>0</v>
      </c>
      <c r="AY63" s="136">
        <f>'07 - VRN'!J36</f>
        <v>0</v>
      </c>
      <c r="AZ63" s="136">
        <f>'07 - VRN'!F33</f>
        <v>0</v>
      </c>
      <c r="BA63" s="136">
        <f>'07 - VRN'!F34</f>
        <v>0</v>
      </c>
      <c r="BB63" s="136">
        <f>'07 - VRN'!F35</f>
        <v>0</v>
      </c>
      <c r="BC63" s="136">
        <f>'07 - VRN'!F36</f>
        <v>0</v>
      </c>
      <c r="BD63" s="138">
        <f>'07 - VRN'!F37</f>
        <v>0</v>
      </c>
      <c r="BE63" s="7"/>
      <c r="BT63" s="124" t="s">
        <v>84</v>
      </c>
      <c r="BV63" s="124" t="s">
        <v>78</v>
      </c>
      <c r="BW63" s="124" t="s">
        <v>111</v>
      </c>
      <c r="BX63" s="124" t="s">
        <v>5</v>
      </c>
      <c r="CL63" s="124" t="s">
        <v>19</v>
      </c>
      <c r="CM63" s="124" t="s">
        <v>86</v>
      </c>
    </row>
    <row r="64" s="2" customFormat="1" ht="30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45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</sheetData>
  <sheetProtection sheet="1" formatColumns="0" formatRows="0" objects="1" scenarios="1" spinCount="100000" saltValue="dMKZYvGU5g7qPPntsc+Wz+bwJpjYevl8WscUUMtXUISNRhEz7E1wsg5bt1i1gYhlyAZ9QPRd1GK1ozUUlhHGcQ==" hashValue="fhkIFvC3bOGvmes/+WOy/0Ca7NXXqgTdY29O62M1gC1sAJ/Q+HSI3dtZSiy5uo73dvcxEfTHT/LJERcyH71PGA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ba'!C2" display="/"/>
    <hyperlink ref="A56" location="'02 - ZTI'!C2" display="/"/>
    <hyperlink ref="A57" location="'03 - VZT'!C2" display="/"/>
    <hyperlink ref="A58" location="'04 - Elektro'!C2" display="/"/>
    <hyperlink ref="A59" location="'05 - MaR'!C2" display="/"/>
    <hyperlink ref="A61" location="'06.1 - Technologie úpravy...'!C2" display="/"/>
    <hyperlink ref="A62" location="'06.2 - Plynná chlorovna'!C2" display="/"/>
    <hyperlink ref="A63" location="'07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112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Městské lázně Opava - oprava po zatopení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114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10. 2. 2025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29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38</v>
      </c>
      <c r="F24" s="39"/>
      <c r="G24" s="39"/>
      <c r="H24" s="39"/>
      <c r="I24" s="143" t="s">
        <v>29</v>
      </c>
      <c r="J24" s="134" t="s">
        <v>39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ROUND(J90,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ROUND((SUM(BE90:BE373)),  2)</f>
        <v>0</v>
      </c>
      <c r="G33" s="39"/>
      <c r="H33" s="39"/>
      <c r="I33" s="158">
        <v>0.20999999999999999</v>
      </c>
      <c r="J33" s="157">
        <f>ROUND(((SUM(BE90:BE373))*I33),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ROUND((SUM(BF90:BF373)),  2)</f>
        <v>0</v>
      </c>
      <c r="G34" s="39"/>
      <c r="H34" s="39"/>
      <c r="I34" s="158">
        <v>0.12</v>
      </c>
      <c r="J34" s="157">
        <f>ROUND(((SUM(BF90:BF373))*I34),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ROUND((SUM(BG90:BG373)),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ROUND((SUM(BH90:BH373)),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ROUND((SUM(BI90:BI373)),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Městské lázně Opava - oprava po zatopení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Stavba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Městské lázně Opava</v>
      </c>
      <c r="G52" s="41"/>
      <c r="H52" s="41"/>
      <c r="I52" s="33" t="s">
        <v>23</v>
      </c>
      <c r="J52" s="73" t="str">
        <f>IF(J12="","",J12)</f>
        <v>10. 2. 2025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Opava</v>
      </c>
      <c r="G54" s="41"/>
      <c r="H54" s="41"/>
      <c r="I54" s="33" t="s">
        <v>33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116</v>
      </c>
      <c r="D57" s="172"/>
      <c r="E57" s="172"/>
      <c r="F57" s="172"/>
      <c r="G57" s="172"/>
      <c r="H57" s="172"/>
      <c r="I57" s="172"/>
      <c r="J57" s="173" t="s">
        <v>117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s="9" customFormat="1" ht="24.96" customHeight="1">
      <c r="A60" s="9"/>
      <c r="B60" s="175"/>
      <c r="C60" s="176"/>
      <c r="D60" s="177" t="s">
        <v>119</v>
      </c>
      <c r="E60" s="178"/>
      <c r="F60" s="178"/>
      <c r="G60" s="178"/>
      <c r="H60" s="178"/>
      <c r="I60" s="178"/>
      <c r="J60" s="179">
        <f>J91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120</v>
      </c>
      <c r="E61" s="183"/>
      <c r="F61" s="183"/>
      <c r="G61" s="183"/>
      <c r="H61" s="183"/>
      <c r="I61" s="183"/>
      <c r="J61" s="184">
        <f>J92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121</v>
      </c>
      <c r="E62" s="183"/>
      <c r="F62" s="183"/>
      <c r="G62" s="183"/>
      <c r="H62" s="183"/>
      <c r="I62" s="183"/>
      <c r="J62" s="184">
        <f>J113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122</v>
      </c>
      <c r="E63" s="183"/>
      <c r="F63" s="183"/>
      <c r="G63" s="183"/>
      <c r="H63" s="183"/>
      <c r="I63" s="183"/>
      <c r="J63" s="184">
        <f>J166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123</v>
      </c>
      <c r="E64" s="183"/>
      <c r="F64" s="183"/>
      <c r="G64" s="183"/>
      <c r="H64" s="183"/>
      <c r="I64" s="183"/>
      <c r="J64" s="184">
        <f>J187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5"/>
      <c r="C65" s="176"/>
      <c r="D65" s="177" t="s">
        <v>124</v>
      </c>
      <c r="E65" s="178"/>
      <c r="F65" s="178"/>
      <c r="G65" s="178"/>
      <c r="H65" s="178"/>
      <c r="I65" s="178"/>
      <c r="J65" s="179">
        <f>J196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1"/>
      <c r="C66" s="126"/>
      <c r="D66" s="182" t="s">
        <v>125</v>
      </c>
      <c r="E66" s="183"/>
      <c r="F66" s="183"/>
      <c r="G66" s="183"/>
      <c r="H66" s="183"/>
      <c r="I66" s="183"/>
      <c r="J66" s="184">
        <f>J197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126</v>
      </c>
      <c r="E67" s="183"/>
      <c r="F67" s="183"/>
      <c r="G67" s="183"/>
      <c r="H67" s="183"/>
      <c r="I67" s="183"/>
      <c r="J67" s="184">
        <f>J221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127</v>
      </c>
      <c r="E68" s="183"/>
      <c r="F68" s="183"/>
      <c r="G68" s="183"/>
      <c r="H68" s="183"/>
      <c r="I68" s="183"/>
      <c r="J68" s="184">
        <f>J258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128</v>
      </c>
      <c r="E69" s="183"/>
      <c r="F69" s="183"/>
      <c r="G69" s="183"/>
      <c r="H69" s="183"/>
      <c r="I69" s="183"/>
      <c r="J69" s="184">
        <f>J293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129</v>
      </c>
      <c r="E70" s="183"/>
      <c r="F70" s="183"/>
      <c r="G70" s="183"/>
      <c r="H70" s="183"/>
      <c r="I70" s="183"/>
      <c r="J70" s="184">
        <f>J346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130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0" t="str">
        <f>E7</f>
        <v>Městské lázně Opava - oprava po zatopení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113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01 - Stavba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Městské lázně Opava</v>
      </c>
      <c r="G84" s="41"/>
      <c r="H84" s="41"/>
      <c r="I84" s="33" t="s">
        <v>23</v>
      </c>
      <c r="J84" s="73" t="str">
        <f>IF(J12="","",J12)</f>
        <v>10. 2. 2025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Statutární město Opava</v>
      </c>
      <c r="G86" s="41"/>
      <c r="H86" s="41"/>
      <c r="I86" s="33" t="s">
        <v>33</v>
      </c>
      <c r="J86" s="37" t="str">
        <f>E21</f>
        <v xml:space="preserve"> 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IF(E18="","",E18)</f>
        <v>Vyplň údaj</v>
      </c>
      <c r="G87" s="41"/>
      <c r="H87" s="41"/>
      <c r="I87" s="33" t="s">
        <v>36</v>
      </c>
      <c r="J87" s="37" t="str">
        <f>E24</f>
        <v>Amun Pro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131</v>
      </c>
      <c r="D89" s="189" t="s">
        <v>61</v>
      </c>
      <c r="E89" s="189" t="s">
        <v>57</v>
      </c>
      <c r="F89" s="189" t="s">
        <v>58</v>
      </c>
      <c r="G89" s="189" t="s">
        <v>132</v>
      </c>
      <c r="H89" s="189" t="s">
        <v>133</v>
      </c>
      <c r="I89" s="189" t="s">
        <v>134</v>
      </c>
      <c r="J89" s="189" t="s">
        <v>117</v>
      </c>
      <c r="K89" s="190" t="s">
        <v>135</v>
      </c>
      <c r="L89" s="191"/>
      <c r="M89" s="93" t="s">
        <v>19</v>
      </c>
      <c r="N89" s="94" t="s">
        <v>46</v>
      </c>
      <c r="O89" s="94" t="s">
        <v>136</v>
      </c>
      <c r="P89" s="94" t="s">
        <v>137</v>
      </c>
      <c r="Q89" s="94" t="s">
        <v>138</v>
      </c>
      <c r="R89" s="94" t="s">
        <v>139</v>
      </c>
      <c r="S89" s="94" t="s">
        <v>140</v>
      </c>
      <c r="T89" s="95" t="s">
        <v>141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142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P91+P196</f>
        <v>0</v>
      </c>
      <c r="Q90" s="97"/>
      <c r="R90" s="194">
        <f>R91+R196</f>
        <v>83.607900699999988</v>
      </c>
      <c r="S90" s="97"/>
      <c r="T90" s="195">
        <f>T91+T196</f>
        <v>39.688547700000001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118</v>
      </c>
      <c r="BK90" s="196">
        <f>BK91+BK196</f>
        <v>0</v>
      </c>
    </row>
    <row r="91" s="12" customFormat="1" ht="25.92" customHeight="1">
      <c r="A91" s="12"/>
      <c r="B91" s="197"/>
      <c r="C91" s="198"/>
      <c r="D91" s="199" t="s">
        <v>75</v>
      </c>
      <c r="E91" s="200" t="s">
        <v>143</v>
      </c>
      <c r="F91" s="200" t="s">
        <v>144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P92+P113+P166+P187</f>
        <v>0</v>
      </c>
      <c r="Q91" s="205"/>
      <c r="R91" s="206">
        <f>R92+R113+R166+R187</f>
        <v>64.990784359999992</v>
      </c>
      <c r="S91" s="205"/>
      <c r="T91" s="207">
        <f>T92+T113+T166+T187</f>
        <v>37.568784000000001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84</v>
      </c>
      <c r="AT91" s="209" t="s">
        <v>75</v>
      </c>
      <c r="AU91" s="209" t="s">
        <v>76</v>
      </c>
      <c r="AY91" s="208" t="s">
        <v>145</v>
      </c>
      <c r="BK91" s="210">
        <f>BK92+BK113+BK166+BK187</f>
        <v>0</v>
      </c>
    </row>
    <row r="92" s="12" customFormat="1" ht="22.8" customHeight="1">
      <c r="A92" s="12"/>
      <c r="B92" s="197"/>
      <c r="C92" s="198"/>
      <c r="D92" s="199" t="s">
        <v>75</v>
      </c>
      <c r="E92" s="211" t="s">
        <v>146</v>
      </c>
      <c r="F92" s="211" t="s">
        <v>147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SUM(P93:P112)</f>
        <v>0</v>
      </c>
      <c r="Q92" s="205"/>
      <c r="R92" s="206">
        <f>SUM(R93:R112)</f>
        <v>34.941078359999999</v>
      </c>
      <c r="S92" s="205"/>
      <c r="T92" s="207">
        <f>SUM(T93:T112)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84</v>
      </c>
      <c r="AT92" s="209" t="s">
        <v>75</v>
      </c>
      <c r="AU92" s="209" t="s">
        <v>84</v>
      </c>
      <c r="AY92" s="208" t="s">
        <v>145</v>
      </c>
      <c r="BK92" s="210">
        <f>SUM(BK93:BK112)</f>
        <v>0</v>
      </c>
    </row>
    <row r="93" s="2" customFormat="1" ht="24.15" customHeight="1">
      <c r="A93" s="39"/>
      <c r="B93" s="40"/>
      <c r="C93" s="213" t="s">
        <v>148</v>
      </c>
      <c r="D93" s="213" t="s">
        <v>149</v>
      </c>
      <c r="E93" s="214" t="s">
        <v>150</v>
      </c>
      <c r="F93" s="215" t="s">
        <v>151</v>
      </c>
      <c r="G93" s="216" t="s">
        <v>152</v>
      </c>
      <c r="H93" s="217">
        <v>248.53</v>
      </c>
      <c r="I93" s="218"/>
      <c r="J93" s="219">
        <f>ROUND(I93*H93,2)</f>
        <v>0</v>
      </c>
      <c r="K93" s="215" t="s">
        <v>153</v>
      </c>
      <c r="L93" s="45"/>
      <c r="M93" s="220" t="s">
        <v>19</v>
      </c>
      <c r="N93" s="221" t="s">
        <v>47</v>
      </c>
      <c r="O93" s="85"/>
      <c r="P93" s="222">
        <f>O93*H93</f>
        <v>0</v>
      </c>
      <c r="Q93" s="222">
        <v>0.023529999999999999</v>
      </c>
      <c r="R93" s="222">
        <f>Q93*H93</f>
        <v>5.8479108999999996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154</v>
      </c>
      <c r="AT93" s="224" t="s">
        <v>149</v>
      </c>
      <c r="AU93" s="224" t="s">
        <v>86</v>
      </c>
      <c r="AY93" s="18" t="s">
        <v>145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84</v>
      </c>
      <c r="BK93" s="225">
        <f>ROUND(I93*H93,2)</f>
        <v>0</v>
      </c>
      <c r="BL93" s="18" t="s">
        <v>154</v>
      </c>
      <c r="BM93" s="224" t="s">
        <v>155</v>
      </c>
    </row>
    <row r="94" s="2" customFormat="1">
      <c r="A94" s="39"/>
      <c r="B94" s="40"/>
      <c r="C94" s="41"/>
      <c r="D94" s="226" t="s">
        <v>156</v>
      </c>
      <c r="E94" s="41"/>
      <c r="F94" s="227" t="s">
        <v>157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156</v>
      </c>
      <c r="AU94" s="18" t="s">
        <v>86</v>
      </c>
    </row>
    <row r="95" s="2" customFormat="1">
      <c r="A95" s="39"/>
      <c r="B95" s="40"/>
      <c r="C95" s="41"/>
      <c r="D95" s="231" t="s">
        <v>158</v>
      </c>
      <c r="E95" s="41"/>
      <c r="F95" s="232" t="s">
        <v>159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158</v>
      </c>
      <c r="AU95" s="18" t="s">
        <v>86</v>
      </c>
    </row>
    <row r="96" s="13" customFormat="1">
      <c r="A96" s="13"/>
      <c r="B96" s="233"/>
      <c r="C96" s="234"/>
      <c r="D96" s="226" t="s">
        <v>160</v>
      </c>
      <c r="E96" s="235" t="s">
        <v>19</v>
      </c>
      <c r="F96" s="236" t="s">
        <v>161</v>
      </c>
      <c r="G96" s="234"/>
      <c r="H96" s="237">
        <v>248.53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160</v>
      </c>
      <c r="AU96" s="243" t="s">
        <v>86</v>
      </c>
      <c r="AV96" s="13" t="s">
        <v>86</v>
      </c>
      <c r="AW96" s="13" t="s">
        <v>35</v>
      </c>
      <c r="AX96" s="13" t="s">
        <v>84</v>
      </c>
      <c r="AY96" s="243" t="s">
        <v>145</v>
      </c>
    </row>
    <row r="97" s="2" customFormat="1" ht="16.5" customHeight="1">
      <c r="A97" s="39"/>
      <c r="B97" s="40"/>
      <c r="C97" s="213" t="s">
        <v>162</v>
      </c>
      <c r="D97" s="213" t="s">
        <v>149</v>
      </c>
      <c r="E97" s="214" t="s">
        <v>163</v>
      </c>
      <c r="F97" s="215" t="s">
        <v>164</v>
      </c>
      <c r="G97" s="216" t="s">
        <v>152</v>
      </c>
      <c r="H97" s="217">
        <v>43.75</v>
      </c>
      <c r="I97" s="218"/>
      <c r="J97" s="219">
        <f>ROUND(I97*H97,2)</f>
        <v>0</v>
      </c>
      <c r="K97" s="215" t="s">
        <v>153</v>
      </c>
      <c r="L97" s="45"/>
      <c r="M97" s="220" t="s">
        <v>19</v>
      </c>
      <c r="N97" s="221" t="s">
        <v>47</v>
      </c>
      <c r="O97" s="85"/>
      <c r="P97" s="222">
        <f>O97*H97</f>
        <v>0</v>
      </c>
      <c r="Q97" s="222">
        <v>0.0073499999999999998</v>
      </c>
      <c r="R97" s="222">
        <f>Q97*H97</f>
        <v>0.32156249999999997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154</v>
      </c>
      <c r="AT97" s="224" t="s">
        <v>149</v>
      </c>
      <c r="AU97" s="224" t="s">
        <v>86</v>
      </c>
      <c r="AY97" s="18" t="s">
        <v>145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84</v>
      </c>
      <c r="BK97" s="225">
        <f>ROUND(I97*H97,2)</f>
        <v>0</v>
      </c>
      <c r="BL97" s="18" t="s">
        <v>154</v>
      </c>
      <c r="BM97" s="224" t="s">
        <v>165</v>
      </c>
    </row>
    <row r="98" s="2" customFormat="1">
      <c r="A98" s="39"/>
      <c r="B98" s="40"/>
      <c r="C98" s="41"/>
      <c r="D98" s="226" t="s">
        <v>156</v>
      </c>
      <c r="E98" s="41"/>
      <c r="F98" s="227" t="s">
        <v>166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156</v>
      </c>
      <c r="AU98" s="18" t="s">
        <v>86</v>
      </c>
    </row>
    <row r="99" s="2" customFormat="1">
      <c r="A99" s="39"/>
      <c r="B99" s="40"/>
      <c r="C99" s="41"/>
      <c r="D99" s="231" t="s">
        <v>158</v>
      </c>
      <c r="E99" s="41"/>
      <c r="F99" s="232" t="s">
        <v>167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158</v>
      </c>
      <c r="AU99" s="18" t="s">
        <v>86</v>
      </c>
    </row>
    <row r="100" s="13" customFormat="1">
      <c r="A100" s="13"/>
      <c r="B100" s="233"/>
      <c r="C100" s="234"/>
      <c r="D100" s="226" t="s">
        <v>160</v>
      </c>
      <c r="E100" s="235" t="s">
        <v>19</v>
      </c>
      <c r="F100" s="236" t="s">
        <v>168</v>
      </c>
      <c r="G100" s="234"/>
      <c r="H100" s="237">
        <v>43.75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160</v>
      </c>
      <c r="AU100" s="243" t="s">
        <v>86</v>
      </c>
      <c r="AV100" s="13" t="s">
        <v>86</v>
      </c>
      <c r="AW100" s="13" t="s">
        <v>35</v>
      </c>
      <c r="AX100" s="13" t="s">
        <v>84</v>
      </c>
      <c r="AY100" s="243" t="s">
        <v>145</v>
      </c>
    </row>
    <row r="101" s="2" customFormat="1" ht="16.5" customHeight="1">
      <c r="A101" s="39"/>
      <c r="B101" s="40"/>
      <c r="C101" s="213" t="s">
        <v>169</v>
      </c>
      <c r="D101" s="213" t="s">
        <v>149</v>
      </c>
      <c r="E101" s="214" t="s">
        <v>170</v>
      </c>
      <c r="F101" s="215" t="s">
        <v>171</v>
      </c>
      <c r="G101" s="216" t="s">
        <v>152</v>
      </c>
      <c r="H101" s="217">
        <v>43.75</v>
      </c>
      <c r="I101" s="218"/>
      <c r="J101" s="219">
        <f>ROUND(I101*H101,2)</f>
        <v>0</v>
      </c>
      <c r="K101" s="215" t="s">
        <v>153</v>
      </c>
      <c r="L101" s="45"/>
      <c r="M101" s="220" t="s">
        <v>19</v>
      </c>
      <c r="N101" s="221" t="s">
        <v>47</v>
      </c>
      <c r="O101" s="85"/>
      <c r="P101" s="222">
        <f>O101*H101</f>
        <v>0</v>
      </c>
      <c r="Q101" s="222">
        <v>0.025700000000000001</v>
      </c>
      <c r="R101" s="222">
        <f>Q101*H101</f>
        <v>1.1243750000000001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154</v>
      </c>
      <c r="AT101" s="224" t="s">
        <v>149</v>
      </c>
      <c r="AU101" s="224" t="s">
        <v>86</v>
      </c>
      <c r="AY101" s="18" t="s">
        <v>145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84</v>
      </c>
      <c r="BK101" s="225">
        <f>ROUND(I101*H101,2)</f>
        <v>0</v>
      </c>
      <c r="BL101" s="18" t="s">
        <v>154</v>
      </c>
      <c r="BM101" s="224" t="s">
        <v>172</v>
      </c>
    </row>
    <row r="102" s="2" customFormat="1">
      <c r="A102" s="39"/>
      <c r="B102" s="40"/>
      <c r="C102" s="41"/>
      <c r="D102" s="226" t="s">
        <v>156</v>
      </c>
      <c r="E102" s="41"/>
      <c r="F102" s="227" t="s">
        <v>173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156</v>
      </c>
      <c r="AU102" s="18" t="s">
        <v>86</v>
      </c>
    </row>
    <row r="103" s="2" customFormat="1">
      <c r="A103" s="39"/>
      <c r="B103" s="40"/>
      <c r="C103" s="41"/>
      <c r="D103" s="231" t="s">
        <v>158</v>
      </c>
      <c r="E103" s="41"/>
      <c r="F103" s="232" t="s">
        <v>174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158</v>
      </c>
      <c r="AU103" s="18" t="s">
        <v>86</v>
      </c>
    </row>
    <row r="104" s="13" customFormat="1">
      <c r="A104" s="13"/>
      <c r="B104" s="233"/>
      <c r="C104" s="234"/>
      <c r="D104" s="226" t="s">
        <v>160</v>
      </c>
      <c r="E104" s="235" t="s">
        <v>19</v>
      </c>
      <c r="F104" s="236" t="s">
        <v>168</v>
      </c>
      <c r="G104" s="234"/>
      <c r="H104" s="237">
        <v>43.75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160</v>
      </c>
      <c r="AU104" s="243" t="s">
        <v>86</v>
      </c>
      <c r="AV104" s="13" t="s">
        <v>86</v>
      </c>
      <c r="AW104" s="13" t="s">
        <v>35</v>
      </c>
      <c r="AX104" s="13" t="s">
        <v>84</v>
      </c>
      <c r="AY104" s="243" t="s">
        <v>145</v>
      </c>
    </row>
    <row r="105" s="2" customFormat="1" ht="16.5" customHeight="1">
      <c r="A105" s="39"/>
      <c r="B105" s="40"/>
      <c r="C105" s="213" t="s">
        <v>175</v>
      </c>
      <c r="D105" s="213" t="s">
        <v>149</v>
      </c>
      <c r="E105" s="214" t="s">
        <v>176</v>
      </c>
      <c r="F105" s="215" t="s">
        <v>177</v>
      </c>
      <c r="G105" s="216" t="s">
        <v>152</v>
      </c>
      <c r="H105" s="217">
        <v>87.5</v>
      </c>
      <c r="I105" s="218"/>
      <c r="J105" s="219">
        <f>ROUND(I105*H105,2)</f>
        <v>0</v>
      </c>
      <c r="K105" s="215" t="s">
        <v>153</v>
      </c>
      <c r="L105" s="45"/>
      <c r="M105" s="220" t="s">
        <v>19</v>
      </c>
      <c r="N105" s="221" t="s">
        <v>47</v>
      </c>
      <c r="O105" s="85"/>
      <c r="P105" s="222">
        <f>O105*H105</f>
        <v>0</v>
      </c>
      <c r="Q105" s="222">
        <v>0.010500000000000001</v>
      </c>
      <c r="R105" s="222">
        <f>Q105*H105</f>
        <v>0.91875000000000007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154</v>
      </c>
      <c r="AT105" s="224" t="s">
        <v>149</v>
      </c>
      <c r="AU105" s="224" t="s">
        <v>86</v>
      </c>
      <c r="AY105" s="18" t="s">
        <v>145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154</v>
      </c>
      <c r="BM105" s="224" t="s">
        <v>178</v>
      </c>
    </row>
    <row r="106" s="2" customFormat="1">
      <c r="A106" s="39"/>
      <c r="B106" s="40"/>
      <c r="C106" s="41"/>
      <c r="D106" s="226" t="s">
        <v>156</v>
      </c>
      <c r="E106" s="41"/>
      <c r="F106" s="227" t="s">
        <v>179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156</v>
      </c>
      <c r="AU106" s="18" t="s">
        <v>86</v>
      </c>
    </row>
    <row r="107" s="2" customFormat="1">
      <c r="A107" s="39"/>
      <c r="B107" s="40"/>
      <c r="C107" s="41"/>
      <c r="D107" s="231" t="s">
        <v>158</v>
      </c>
      <c r="E107" s="41"/>
      <c r="F107" s="232" t="s">
        <v>180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158</v>
      </c>
      <c r="AU107" s="18" t="s">
        <v>86</v>
      </c>
    </row>
    <row r="108" s="13" customFormat="1">
      <c r="A108" s="13"/>
      <c r="B108" s="233"/>
      <c r="C108" s="234"/>
      <c r="D108" s="226" t="s">
        <v>160</v>
      </c>
      <c r="E108" s="235" t="s">
        <v>19</v>
      </c>
      <c r="F108" s="236" t="s">
        <v>181</v>
      </c>
      <c r="G108" s="234"/>
      <c r="H108" s="237">
        <v>87.5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160</v>
      </c>
      <c r="AU108" s="243" t="s">
        <v>86</v>
      </c>
      <c r="AV108" s="13" t="s">
        <v>86</v>
      </c>
      <c r="AW108" s="13" t="s">
        <v>35</v>
      </c>
      <c r="AX108" s="13" t="s">
        <v>84</v>
      </c>
      <c r="AY108" s="243" t="s">
        <v>145</v>
      </c>
    </row>
    <row r="109" s="2" customFormat="1" ht="24.15" customHeight="1">
      <c r="A109" s="39"/>
      <c r="B109" s="40"/>
      <c r="C109" s="213" t="s">
        <v>182</v>
      </c>
      <c r="D109" s="213" t="s">
        <v>149</v>
      </c>
      <c r="E109" s="214" t="s">
        <v>183</v>
      </c>
      <c r="F109" s="215" t="s">
        <v>184</v>
      </c>
      <c r="G109" s="216" t="s">
        <v>152</v>
      </c>
      <c r="H109" s="217">
        <v>1135.932</v>
      </c>
      <c r="I109" s="218"/>
      <c r="J109" s="219">
        <f>ROUND(I109*H109,2)</f>
        <v>0</v>
      </c>
      <c r="K109" s="215" t="s">
        <v>153</v>
      </c>
      <c r="L109" s="45"/>
      <c r="M109" s="220" t="s">
        <v>19</v>
      </c>
      <c r="N109" s="221" t="s">
        <v>47</v>
      </c>
      <c r="O109" s="85"/>
      <c r="P109" s="222">
        <f>O109*H109</f>
        <v>0</v>
      </c>
      <c r="Q109" s="222">
        <v>0.023529999999999999</v>
      </c>
      <c r="R109" s="222">
        <f>Q109*H109</f>
        <v>26.728479959999998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154</v>
      </c>
      <c r="AT109" s="224" t="s">
        <v>149</v>
      </c>
      <c r="AU109" s="224" t="s">
        <v>86</v>
      </c>
      <c r="AY109" s="18" t="s">
        <v>145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84</v>
      </c>
      <c r="BK109" s="225">
        <f>ROUND(I109*H109,2)</f>
        <v>0</v>
      </c>
      <c r="BL109" s="18" t="s">
        <v>154</v>
      </c>
      <c r="BM109" s="224" t="s">
        <v>185</v>
      </c>
    </row>
    <row r="110" s="2" customFormat="1">
      <c r="A110" s="39"/>
      <c r="B110" s="40"/>
      <c r="C110" s="41"/>
      <c r="D110" s="226" t="s">
        <v>156</v>
      </c>
      <c r="E110" s="41"/>
      <c r="F110" s="227" t="s">
        <v>186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156</v>
      </c>
      <c r="AU110" s="18" t="s">
        <v>86</v>
      </c>
    </row>
    <row r="111" s="2" customFormat="1">
      <c r="A111" s="39"/>
      <c r="B111" s="40"/>
      <c r="C111" s="41"/>
      <c r="D111" s="231" t="s">
        <v>158</v>
      </c>
      <c r="E111" s="41"/>
      <c r="F111" s="232" t="s">
        <v>187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158</v>
      </c>
      <c r="AU111" s="18" t="s">
        <v>86</v>
      </c>
    </row>
    <row r="112" s="13" customFormat="1">
      <c r="A112" s="13"/>
      <c r="B112" s="233"/>
      <c r="C112" s="234"/>
      <c r="D112" s="226" t="s">
        <v>160</v>
      </c>
      <c r="E112" s="235" t="s">
        <v>19</v>
      </c>
      <c r="F112" s="236" t="s">
        <v>188</v>
      </c>
      <c r="G112" s="234"/>
      <c r="H112" s="237">
        <v>1135.932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160</v>
      </c>
      <c r="AU112" s="243" t="s">
        <v>86</v>
      </c>
      <c r="AV112" s="13" t="s">
        <v>86</v>
      </c>
      <c r="AW112" s="13" t="s">
        <v>35</v>
      </c>
      <c r="AX112" s="13" t="s">
        <v>84</v>
      </c>
      <c r="AY112" s="243" t="s">
        <v>145</v>
      </c>
    </row>
    <row r="113" s="12" customFormat="1" ht="22.8" customHeight="1">
      <c r="A113" s="12"/>
      <c r="B113" s="197"/>
      <c r="C113" s="198"/>
      <c r="D113" s="199" t="s">
        <v>75</v>
      </c>
      <c r="E113" s="211" t="s">
        <v>189</v>
      </c>
      <c r="F113" s="211" t="s">
        <v>190</v>
      </c>
      <c r="G113" s="198"/>
      <c r="H113" s="198"/>
      <c r="I113" s="201"/>
      <c r="J113" s="212">
        <f>BK113</f>
        <v>0</v>
      </c>
      <c r="K113" s="198"/>
      <c r="L113" s="203"/>
      <c r="M113" s="204"/>
      <c r="N113" s="205"/>
      <c r="O113" s="205"/>
      <c r="P113" s="206">
        <f>SUM(P114:P165)</f>
        <v>0</v>
      </c>
      <c r="Q113" s="205"/>
      <c r="R113" s="206">
        <f>SUM(R114:R165)</f>
        <v>30.049706</v>
      </c>
      <c r="S113" s="205"/>
      <c r="T113" s="207">
        <f>SUM(T114:T165)</f>
        <v>37.568784000000001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84</v>
      </c>
      <c r="AT113" s="209" t="s">
        <v>75</v>
      </c>
      <c r="AU113" s="209" t="s">
        <v>84</v>
      </c>
      <c r="AY113" s="208" t="s">
        <v>145</v>
      </c>
      <c r="BK113" s="210">
        <f>SUM(BK114:BK165)</f>
        <v>0</v>
      </c>
    </row>
    <row r="114" s="2" customFormat="1" ht="21.75" customHeight="1">
      <c r="A114" s="39"/>
      <c r="B114" s="40"/>
      <c r="C114" s="213" t="s">
        <v>191</v>
      </c>
      <c r="D114" s="213" t="s">
        <v>149</v>
      </c>
      <c r="E114" s="214" t="s">
        <v>192</v>
      </c>
      <c r="F114" s="215" t="s">
        <v>193</v>
      </c>
      <c r="G114" s="216" t="s">
        <v>152</v>
      </c>
      <c r="H114" s="217">
        <v>961.74000000000001</v>
      </c>
      <c r="I114" s="218"/>
      <c r="J114" s="219">
        <f>ROUND(I114*H114,2)</f>
        <v>0</v>
      </c>
      <c r="K114" s="215" t="s">
        <v>153</v>
      </c>
      <c r="L114" s="45"/>
      <c r="M114" s="220" t="s">
        <v>19</v>
      </c>
      <c r="N114" s="221" t="s">
        <v>47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154</v>
      </c>
      <c r="AT114" s="224" t="s">
        <v>149</v>
      </c>
      <c r="AU114" s="224" t="s">
        <v>86</v>
      </c>
      <c r="AY114" s="18" t="s">
        <v>145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84</v>
      </c>
      <c r="BK114" s="225">
        <f>ROUND(I114*H114,2)</f>
        <v>0</v>
      </c>
      <c r="BL114" s="18" t="s">
        <v>154</v>
      </c>
      <c r="BM114" s="224" t="s">
        <v>194</v>
      </c>
    </row>
    <row r="115" s="2" customFormat="1">
      <c r="A115" s="39"/>
      <c r="B115" s="40"/>
      <c r="C115" s="41"/>
      <c r="D115" s="226" t="s">
        <v>156</v>
      </c>
      <c r="E115" s="41"/>
      <c r="F115" s="227" t="s">
        <v>195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156</v>
      </c>
      <c r="AU115" s="18" t="s">
        <v>86</v>
      </c>
    </row>
    <row r="116" s="2" customFormat="1">
      <c r="A116" s="39"/>
      <c r="B116" s="40"/>
      <c r="C116" s="41"/>
      <c r="D116" s="231" t="s">
        <v>158</v>
      </c>
      <c r="E116" s="41"/>
      <c r="F116" s="232" t="s">
        <v>196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158</v>
      </c>
      <c r="AU116" s="18" t="s">
        <v>86</v>
      </c>
    </row>
    <row r="117" s="13" customFormat="1">
      <c r="A117" s="13"/>
      <c r="B117" s="233"/>
      <c r="C117" s="234"/>
      <c r="D117" s="226" t="s">
        <v>160</v>
      </c>
      <c r="E117" s="235" t="s">
        <v>19</v>
      </c>
      <c r="F117" s="236" t="s">
        <v>197</v>
      </c>
      <c r="G117" s="234"/>
      <c r="H117" s="237">
        <v>961.74000000000001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160</v>
      </c>
      <c r="AU117" s="243" t="s">
        <v>86</v>
      </c>
      <c r="AV117" s="13" t="s">
        <v>86</v>
      </c>
      <c r="AW117" s="13" t="s">
        <v>35</v>
      </c>
      <c r="AX117" s="13" t="s">
        <v>84</v>
      </c>
      <c r="AY117" s="243" t="s">
        <v>145</v>
      </c>
    </row>
    <row r="118" s="2" customFormat="1" ht="24.15" customHeight="1">
      <c r="A118" s="39"/>
      <c r="B118" s="40"/>
      <c r="C118" s="213" t="s">
        <v>198</v>
      </c>
      <c r="D118" s="213" t="s">
        <v>149</v>
      </c>
      <c r="E118" s="214" t="s">
        <v>199</v>
      </c>
      <c r="F118" s="215" t="s">
        <v>200</v>
      </c>
      <c r="G118" s="216" t="s">
        <v>152</v>
      </c>
      <c r="H118" s="217">
        <v>280.91000000000003</v>
      </c>
      <c r="I118" s="218"/>
      <c r="J118" s="219">
        <f>ROUND(I118*H118,2)</f>
        <v>0</v>
      </c>
      <c r="K118" s="215" t="s">
        <v>153</v>
      </c>
      <c r="L118" s="45"/>
      <c r="M118" s="220" t="s">
        <v>19</v>
      </c>
      <c r="N118" s="221" t="s">
        <v>47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154</v>
      </c>
      <c r="AT118" s="224" t="s">
        <v>149</v>
      </c>
      <c r="AU118" s="224" t="s">
        <v>86</v>
      </c>
      <c r="AY118" s="18" t="s">
        <v>145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154</v>
      </c>
      <c r="BM118" s="224" t="s">
        <v>201</v>
      </c>
    </row>
    <row r="119" s="2" customFormat="1">
      <c r="A119" s="39"/>
      <c r="B119" s="40"/>
      <c r="C119" s="41"/>
      <c r="D119" s="226" t="s">
        <v>156</v>
      </c>
      <c r="E119" s="41"/>
      <c r="F119" s="227" t="s">
        <v>202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86</v>
      </c>
    </row>
    <row r="120" s="2" customFormat="1">
      <c r="A120" s="39"/>
      <c r="B120" s="40"/>
      <c r="C120" s="41"/>
      <c r="D120" s="231" t="s">
        <v>158</v>
      </c>
      <c r="E120" s="41"/>
      <c r="F120" s="232" t="s">
        <v>203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158</v>
      </c>
      <c r="AU120" s="18" t="s">
        <v>86</v>
      </c>
    </row>
    <row r="121" s="13" customFormat="1">
      <c r="A121" s="13"/>
      <c r="B121" s="233"/>
      <c r="C121" s="234"/>
      <c r="D121" s="226" t="s">
        <v>160</v>
      </c>
      <c r="E121" s="235" t="s">
        <v>19</v>
      </c>
      <c r="F121" s="236" t="s">
        <v>204</v>
      </c>
      <c r="G121" s="234"/>
      <c r="H121" s="237">
        <v>280.91000000000003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160</v>
      </c>
      <c r="AU121" s="243" t="s">
        <v>86</v>
      </c>
      <c r="AV121" s="13" t="s">
        <v>86</v>
      </c>
      <c r="AW121" s="13" t="s">
        <v>35</v>
      </c>
      <c r="AX121" s="13" t="s">
        <v>84</v>
      </c>
      <c r="AY121" s="243" t="s">
        <v>145</v>
      </c>
    </row>
    <row r="122" s="2" customFormat="1" ht="16.5" customHeight="1">
      <c r="A122" s="39"/>
      <c r="B122" s="40"/>
      <c r="C122" s="213" t="s">
        <v>205</v>
      </c>
      <c r="D122" s="213" t="s">
        <v>149</v>
      </c>
      <c r="E122" s="214" t="s">
        <v>206</v>
      </c>
      <c r="F122" s="215" t="s">
        <v>207</v>
      </c>
      <c r="G122" s="216" t="s">
        <v>152</v>
      </c>
      <c r="H122" s="217">
        <v>1242.6500000000001</v>
      </c>
      <c r="I122" s="218"/>
      <c r="J122" s="219">
        <f>ROUND(I122*H122,2)</f>
        <v>0</v>
      </c>
      <c r="K122" s="215" t="s">
        <v>153</v>
      </c>
      <c r="L122" s="45"/>
      <c r="M122" s="220" t="s">
        <v>19</v>
      </c>
      <c r="N122" s="221" t="s">
        <v>47</v>
      </c>
      <c r="O122" s="85"/>
      <c r="P122" s="222">
        <f>O122*H122</f>
        <v>0</v>
      </c>
      <c r="Q122" s="222">
        <v>4.0000000000000003E-05</v>
      </c>
      <c r="R122" s="222">
        <f>Q122*H122</f>
        <v>0.049706000000000007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154</v>
      </c>
      <c r="AT122" s="224" t="s">
        <v>149</v>
      </c>
      <c r="AU122" s="224" t="s">
        <v>86</v>
      </c>
      <c r="AY122" s="18" t="s">
        <v>145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154</v>
      </c>
      <c r="BM122" s="224" t="s">
        <v>208</v>
      </c>
    </row>
    <row r="123" s="2" customFormat="1">
      <c r="A123" s="39"/>
      <c r="B123" s="40"/>
      <c r="C123" s="41"/>
      <c r="D123" s="226" t="s">
        <v>156</v>
      </c>
      <c r="E123" s="41"/>
      <c r="F123" s="227" t="s">
        <v>209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86</v>
      </c>
    </row>
    <row r="124" s="2" customFormat="1">
      <c r="A124" s="39"/>
      <c r="B124" s="40"/>
      <c r="C124" s="41"/>
      <c r="D124" s="231" t="s">
        <v>158</v>
      </c>
      <c r="E124" s="41"/>
      <c r="F124" s="232" t="s">
        <v>210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158</v>
      </c>
      <c r="AU124" s="18" t="s">
        <v>86</v>
      </c>
    </row>
    <row r="125" s="13" customFormat="1">
      <c r="A125" s="13"/>
      <c r="B125" s="233"/>
      <c r="C125" s="234"/>
      <c r="D125" s="226" t="s">
        <v>160</v>
      </c>
      <c r="E125" s="235" t="s">
        <v>19</v>
      </c>
      <c r="F125" s="236" t="s">
        <v>211</v>
      </c>
      <c r="G125" s="234"/>
      <c r="H125" s="237">
        <v>1242.6500000000001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160</v>
      </c>
      <c r="AU125" s="243" t="s">
        <v>86</v>
      </c>
      <c r="AV125" s="13" t="s">
        <v>86</v>
      </c>
      <c r="AW125" s="13" t="s">
        <v>35</v>
      </c>
      <c r="AX125" s="13" t="s">
        <v>84</v>
      </c>
      <c r="AY125" s="243" t="s">
        <v>145</v>
      </c>
    </row>
    <row r="126" s="2" customFormat="1" ht="16.5" customHeight="1">
      <c r="A126" s="39"/>
      <c r="B126" s="40"/>
      <c r="C126" s="213" t="s">
        <v>212</v>
      </c>
      <c r="D126" s="213" t="s">
        <v>149</v>
      </c>
      <c r="E126" s="214" t="s">
        <v>213</v>
      </c>
      <c r="F126" s="215" t="s">
        <v>214</v>
      </c>
      <c r="G126" s="216" t="s">
        <v>215</v>
      </c>
      <c r="H126" s="217">
        <v>3.2000000000000002</v>
      </c>
      <c r="I126" s="218"/>
      <c r="J126" s="219">
        <f>ROUND(I126*H126,2)</f>
        <v>0</v>
      </c>
      <c r="K126" s="215" t="s">
        <v>153</v>
      </c>
      <c r="L126" s="45"/>
      <c r="M126" s="220" t="s">
        <v>19</v>
      </c>
      <c r="N126" s="221" t="s">
        <v>47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2.3999999999999999</v>
      </c>
      <c r="T126" s="223">
        <f>S126*H126</f>
        <v>7.6799999999999997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154</v>
      </c>
      <c r="AT126" s="224" t="s">
        <v>149</v>
      </c>
      <c r="AU126" s="224" t="s">
        <v>86</v>
      </c>
      <c r="AY126" s="18" t="s">
        <v>145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84</v>
      </c>
      <c r="BK126" s="225">
        <f>ROUND(I126*H126,2)</f>
        <v>0</v>
      </c>
      <c r="BL126" s="18" t="s">
        <v>154</v>
      </c>
      <c r="BM126" s="224" t="s">
        <v>216</v>
      </c>
    </row>
    <row r="127" s="2" customFormat="1">
      <c r="A127" s="39"/>
      <c r="B127" s="40"/>
      <c r="C127" s="41"/>
      <c r="D127" s="226" t="s">
        <v>156</v>
      </c>
      <c r="E127" s="41"/>
      <c r="F127" s="227" t="s">
        <v>217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156</v>
      </c>
      <c r="AU127" s="18" t="s">
        <v>86</v>
      </c>
    </row>
    <row r="128" s="2" customFormat="1">
      <c r="A128" s="39"/>
      <c r="B128" s="40"/>
      <c r="C128" s="41"/>
      <c r="D128" s="231" t="s">
        <v>158</v>
      </c>
      <c r="E128" s="41"/>
      <c r="F128" s="232" t="s">
        <v>218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158</v>
      </c>
      <c r="AU128" s="18" t="s">
        <v>86</v>
      </c>
    </row>
    <row r="129" s="2" customFormat="1">
      <c r="A129" s="39"/>
      <c r="B129" s="40"/>
      <c r="C129" s="41"/>
      <c r="D129" s="226" t="s">
        <v>219</v>
      </c>
      <c r="E129" s="41"/>
      <c r="F129" s="244" t="s">
        <v>220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86</v>
      </c>
    </row>
    <row r="130" s="13" customFormat="1">
      <c r="A130" s="13"/>
      <c r="B130" s="233"/>
      <c r="C130" s="234"/>
      <c r="D130" s="226" t="s">
        <v>160</v>
      </c>
      <c r="E130" s="235" t="s">
        <v>19</v>
      </c>
      <c r="F130" s="236" t="s">
        <v>221</v>
      </c>
      <c r="G130" s="234"/>
      <c r="H130" s="237">
        <v>3.2000000000000002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160</v>
      </c>
      <c r="AU130" s="243" t="s">
        <v>86</v>
      </c>
      <c r="AV130" s="13" t="s">
        <v>86</v>
      </c>
      <c r="AW130" s="13" t="s">
        <v>35</v>
      </c>
      <c r="AX130" s="13" t="s">
        <v>84</v>
      </c>
      <c r="AY130" s="243" t="s">
        <v>145</v>
      </c>
    </row>
    <row r="131" s="2" customFormat="1" ht="16.5" customHeight="1">
      <c r="A131" s="39"/>
      <c r="B131" s="40"/>
      <c r="C131" s="213" t="s">
        <v>84</v>
      </c>
      <c r="D131" s="213" t="s">
        <v>149</v>
      </c>
      <c r="E131" s="214" t="s">
        <v>222</v>
      </c>
      <c r="F131" s="215" t="s">
        <v>223</v>
      </c>
      <c r="G131" s="216" t="s">
        <v>152</v>
      </c>
      <c r="H131" s="217">
        <v>375.25999999999999</v>
      </c>
      <c r="I131" s="218"/>
      <c r="J131" s="219">
        <f>ROUND(I131*H131,2)</f>
        <v>0</v>
      </c>
      <c r="K131" s="215" t="s">
        <v>153</v>
      </c>
      <c r="L131" s="45"/>
      <c r="M131" s="220" t="s">
        <v>19</v>
      </c>
      <c r="N131" s="221" t="s">
        <v>47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154</v>
      </c>
      <c r="AT131" s="224" t="s">
        <v>149</v>
      </c>
      <c r="AU131" s="224" t="s">
        <v>86</v>
      </c>
      <c r="AY131" s="18" t="s">
        <v>145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84</v>
      </c>
      <c r="BK131" s="225">
        <f>ROUND(I131*H131,2)</f>
        <v>0</v>
      </c>
      <c r="BL131" s="18" t="s">
        <v>154</v>
      </c>
      <c r="BM131" s="224" t="s">
        <v>224</v>
      </c>
    </row>
    <row r="132" s="2" customFormat="1">
      <c r="A132" s="39"/>
      <c r="B132" s="40"/>
      <c r="C132" s="41"/>
      <c r="D132" s="226" t="s">
        <v>156</v>
      </c>
      <c r="E132" s="41"/>
      <c r="F132" s="227" t="s">
        <v>223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156</v>
      </c>
      <c r="AU132" s="18" t="s">
        <v>86</v>
      </c>
    </row>
    <row r="133" s="2" customFormat="1">
      <c r="A133" s="39"/>
      <c r="B133" s="40"/>
      <c r="C133" s="41"/>
      <c r="D133" s="231" t="s">
        <v>158</v>
      </c>
      <c r="E133" s="41"/>
      <c r="F133" s="232" t="s">
        <v>225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158</v>
      </c>
      <c r="AU133" s="18" t="s">
        <v>86</v>
      </c>
    </row>
    <row r="134" s="13" customFormat="1">
      <c r="A134" s="13"/>
      <c r="B134" s="233"/>
      <c r="C134" s="234"/>
      <c r="D134" s="226" t="s">
        <v>160</v>
      </c>
      <c r="E134" s="235" t="s">
        <v>19</v>
      </c>
      <c r="F134" s="236" t="s">
        <v>226</v>
      </c>
      <c r="G134" s="234"/>
      <c r="H134" s="237">
        <v>375.25999999999999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160</v>
      </c>
      <c r="AU134" s="243" t="s">
        <v>86</v>
      </c>
      <c r="AV134" s="13" t="s">
        <v>86</v>
      </c>
      <c r="AW134" s="13" t="s">
        <v>35</v>
      </c>
      <c r="AX134" s="13" t="s">
        <v>84</v>
      </c>
      <c r="AY134" s="243" t="s">
        <v>145</v>
      </c>
    </row>
    <row r="135" s="2" customFormat="1" ht="16.5" customHeight="1">
      <c r="A135" s="39"/>
      <c r="B135" s="40"/>
      <c r="C135" s="213" t="s">
        <v>86</v>
      </c>
      <c r="D135" s="213" t="s">
        <v>149</v>
      </c>
      <c r="E135" s="214" t="s">
        <v>227</v>
      </c>
      <c r="F135" s="215" t="s">
        <v>228</v>
      </c>
      <c r="G135" s="216" t="s">
        <v>152</v>
      </c>
      <c r="H135" s="217">
        <v>750.51999999999998</v>
      </c>
      <c r="I135" s="218"/>
      <c r="J135" s="219">
        <f>ROUND(I135*H135,2)</f>
        <v>0</v>
      </c>
      <c r="K135" s="215" t="s">
        <v>153</v>
      </c>
      <c r="L135" s="45"/>
      <c r="M135" s="220" t="s">
        <v>19</v>
      </c>
      <c r="N135" s="221" t="s">
        <v>47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154</v>
      </c>
      <c r="AT135" s="224" t="s">
        <v>149</v>
      </c>
      <c r="AU135" s="224" t="s">
        <v>86</v>
      </c>
      <c r="AY135" s="18" t="s">
        <v>145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154</v>
      </c>
      <c r="BM135" s="224" t="s">
        <v>229</v>
      </c>
    </row>
    <row r="136" s="2" customFormat="1">
      <c r="A136" s="39"/>
      <c r="B136" s="40"/>
      <c r="C136" s="41"/>
      <c r="D136" s="226" t="s">
        <v>156</v>
      </c>
      <c r="E136" s="41"/>
      <c r="F136" s="227" t="s">
        <v>230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156</v>
      </c>
      <c r="AU136" s="18" t="s">
        <v>86</v>
      </c>
    </row>
    <row r="137" s="2" customFormat="1">
      <c r="A137" s="39"/>
      <c r="B137" s="40"/>
      <c r="C137" s="41"/>
      <c r="D137" s="231" t="s">
        <v>158</v>
      </c>
      <c r="E137" s="41"/>
      <c r="F137" s="232" t="s">
        <v>231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158</v>
      </c>
      <c r="AU137" s="18" t="s">
        <v>86</v>
      </c>
    </row>
    <row r="138" s="13" customFormat="1">
      <c r="A138" s="13"/>
      <c r="B138" s="233"/>
      <c r="C138" s="234"/>
      <c r="D138" s="226" t="s">
        <v>160</v>
      </c>
      <c r="E138" s="235" t="s">
        <v>19</v>
      </c>
      <c r="F138" s="236" t="s">
        <v>232</v>
      </c>
      <c r="G138" s="234"/>
      <c r="H138" s="237">
        <v>750.51999999999998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160</v>
      </c>
      <c r="AU138" s="243" t="s">
        <v>86</v>
      </c>
      <c r="AV138" s="13" t="s">
        <v>86</v>
      </c>
      <c r="AW138" s="13" t="s">
        <v>35</v>
      </c>
      <c r="AX138" s="13" t="s">
        <v>84</v>
      </c>
      <c r="AY138" s="243" t="s">
        <v>145</v>
      </c>
    </row>
    <row r="139" s="2" customFormat="1" ht="16.5" customHeight="1">
      <c r="A139" s="39"/>
      <c r="B139" s="40"/>
      <c r="C139" s="213" t="s">
        <v>233</v>
      </c>
      <c r="D139" s="213" t="s">
        <v>149</v>
      </c>
      <c r="E139" s="214" t="s">
        <v>234</v>
      </c>
      <c r="F139" s="215" t="s">
        <v>235</v>
      </c>
      <c r="G139" s="216" t="s">
        <v>152</v>
      </c>
      <c r="H139" s="217">
        <v>34.439999999999998</v>
      </c>
      <c r="I139" s="218"/>
      <c r="J139" s="219">
        <f>ROUND(I139*H139,2)</f>
        <v>0</v>
      </c>
      <c r="K139" s="215" t="s">
        <v>153</v>
      </c>
      <c r="L139" s="45"/>
      <c r="M139" s="220" t="s">
        <v>19</v>
      </c>
      <c r="N139" s="221" t="s">
        <v>47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0.035000000000000003</v>
      </c>
      <c r="T139" s="223">
        <f>S139*H139</f>
        <v>1.2054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154</v>
      </c>
      <c r="AT139" s="224" t="s">
        <v>149</v>
      </c>
      <c r="AU139" s="224" t="s">
        <v>86</v>
      </c>
      <c r="AY139" s="18" t="s">
        <v>145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154</v>
      </c>
      <c r="BM139" s="224" t="s">
        <v>236</v>
      </c>
    </row>
    <row r="140" s="2" customFormat="1">
      <c r="A140" s="39"/>
      <c r="B140" s="40"/>
      <c r="C140" s="41"/>
      <c r="D140" s="226" t="s">
        <v>156</v>
      </c>
      <c r="E140" s="41"/>
      <c r="F140" s="227" t="s">
        <v>237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156</v>
      </c>
      <c r="AU140" s="18" t="s">
        <v>86</v>
      </c>
    </row>
    <row r="141" s="2" customFormat="1">
      <c r="A141" s="39"/>
      <c r="B141" s="40"/>
      <c r="C141" s="41"/>
      <c r="D141" s="231" t="s">
        <v>158</v>
      </c>
      <c r="E141" s="41"/>
      <c r="F141" s="232" t="s">
        <v>238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158</v>
      </c>
      <c r="AU141" s="18" t="s">
        <v>86</v>
      </c>
    </row>
    <row r="142" s="13" customFormat="1">
      <c r="A142" s="13"/>
      <c r="B142" s="233"/>
      <c r="C142" s="234"/>
      <c r="D142" s="226" t="s">
        <v>160</v>
      </c>
      <c r="E142" s="235" t="s">
        <v>19</v>
      </c>
      <c r="F142" s="236" t="s">
        <v>239</v>
      </c>
      <c r="G142" s="234"/>
      <c r="H142" s="237">
        <v>34.439999999999998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160</v>
      </c>
      <c r="AU142" s="243" t="s">
        <v>86</v>
      </c>
      <c r="AV142" s="13" t="s">
        <v>86</v>
      </c>
      <c r="AW142" s="13" t="s">
        <v>35</v>
      </c>
      <c r="AX142" s="13" t="s">
        <v>84</v>
      </c>
      <c r="AY142" s="243" t="s">
        <v>145</v>
      </c>
    </row>
    <row r="143" s="2" customFormat="1" ht="16.5" customHeight="1">
      <c r="A143" s="39"/>
      <c r="B143" s="40"/>
      <c r="C143" s="213" t="s">
        <v>154</v>
      </c>
      <c r="D143" s="213" t="s">
        <v>149</v>
      </c>
      <c r="E143" s="214" t="s">
        <v>240</v>
      </c>
      <c r="F143" s="215" t="s">
        <v>241</v>
      </c>
      <c r="G143" s="216" t="s">
        <v>242</v>
      </c>
      <c r="H143" s="217">
        <v>42.850000000000001</v>
      </c>
      <c r="I143" s="218"/>
      <c r="J143" s="219">
        <f>ROUND(I143*H143,2)</f>
        <v>0</v>
      </c>
      <c r="K143" s="215" t="s">
        <v>153</v>
      </c>
      <c r="L143" s="45"/>
      <c r="M143" s="220" t="s">
        <v>19</v>
      </c>
      <c r="N143" s="221" t="s">
        <v>47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0.0089999999999999993</v>
      </c>
      <c r="T143" s="223">
        <f>S143*H143</f>
        <v>0.38564999999999999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154</v>
      </c>
      <c r="AT143" s="224" t="s">
        <v>149</v>
      </c>
      <c r="AU143" s="224" t="s">
        <v>86</v>
      </c>
      <c r="AY143" s="18" t="s">
        <v>145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154</v>
      </c>
      <c r="BM143" s="224" t="s">
        <v>243</v>
      </c>
    </row>
    <row r="144" s="2" customFormat="1">
      <c r="A144" s="39"/>
      <c r="B144" s="40"/>
      <c r="C144" s="41"/>
      <c r="D144" s="226" t="s">
        <v>156</v>
      </c>
      <c r="E144" s="41"/>
      <c r="F144" s="227" t="s">
        <v>244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156</v>
      </c>
      <c r="AU144" s="18" t="s">
        <v>86</v>
      </c>
    </row>
    <row r="145" s="2" customFormat="1">
      <c r="A145" s="39"/>
      <c r="B145" s="40"/>
      <c r="C145" s="41"/>
      <c r="D145" s="231" t="s">
        <v>158</v>
      </c>
      <c r="E145" s="41"/>
      <c r="F145" s="232" t="s">
        <v>245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158</v>
      </c>
      <c r="AU145" s="18" t="s">
        <v>86</v>
      </c>
    </row>
    <row r="146" s="13" customFormat="1">
      <c r="A146" s="13"/>
      <c r="B146" s="233"/>
      <c r="C146" s="234"/>
      <c r="D146" s="226" t="s">
        <v>160</v>
      </c>
      <c r="E146" s="235" t="s">
        <v>19</v>
      </c>
      <c r="F146" s="236" t="s">
        <v>246</v>
      </c>
      <c r="G146" s="234"/>
      <c r="H146" s="237">
        <v>42.850000000000001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160</v>
      </c>
      <c r="AU146" s="243" t="s">
        <v>86</v>
      </c>
      <c r="AV146" s="13" t="s">
        <v>86</v>
      </c>
      <c r="AW146" s="13" t="s">
        <v>35</v>
      </c>
      <c r="AX146" s="13" t="s">
        <v>84</v>
      </c>
      <c r="AY146" s="243" t="s">
        <v>145</v>
      </c>
    </row>
    <row r="147" s="2" customFormat="1" ht="16.5" customHeight="1">
      <c r="A147" s="39"/>
      <c r="B147" s="40"/>
      <c r="C147" s="245" t="s">
        <v>247</v>
      </c>
      <c r="D147" s="245" t="s">
        <v>248</v>
      </c>
      <c r="E147" s="246" t="s">
        <v>249</v>
      </c>
      <c r="F147" s="247" t="s">
        <v>250</v>
      </c>
      <c r="G147" s="248" t="s">
        <v>251</v>
      </c>
      <c r="H147" s="249">
        <v>30</v>
      </c>
      <c r="I147" s="250"/>
      <c r="J147" s="251">
        <f>ROUND(I147*H147,2)</f>
        <v>0</v>
      </c>
      <c r="K147" s="247" t="s">
        <v>153</v>
      </c>
      <c r="L147" s="252"/>
      <c r="M147" s="253" t="s">
        <v>19</v>
      </c>
      <c r="N147" s="254" t="s">
        <v>47</v>
      </c>
      <c r="O147" s="85"/>
      <c r="P147" s="222">
        <f>O147*H147</f>
        <v>0</v>
      </c>
      <c r="Q147" s="222">
        <v>1</v>
      </c>
      <c r="R147" s="222">
        <f>Q147*H147</f>
        <v>30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252</v>
      </c>
      <c r="AT147" s="224" t="s">
        <v>248</v>
      </c>
      <c r="AU147" s="224" t="s">
        <v>86</v>
      </c>
      <c r="AY147" s="18" t="s">
        <v>145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154</v>
      </c>
      <c r="BM147" s="224" t="s">
        <v>253</v>
      </c>
    </row>
    <row r="148" s="2" customFormat="1">
      <c r="A148" s="39"/>
      <c r="B148" s="40"/>
      <c r="C148" s="41"/>
      <c r="D148" s="226" t="s">
        <v>156</v>
      </c>
      <c r="E148" s="41"/>
      <c r="F148" s="227" t="s">
        <v>250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156</v>
      </c>
      <c r="AU148" s="18" t="s">
        <v>86</v>
      </c>
    </row>
    <row r="149" s="13" customFormat="1">
      <c r="A149" s="13"/>
      <c r="B149" s="233"/>
      <c r="C149" s="234"/>
      <c r="D149" s="226" t="s">
        <v>160</v>
      </c>
      <c r="E149" s="235" t="s">
        <v>19</v>
      </c>
      <c r="F149" s="236" t="s">
        <v>254</v>
      </c>
      <c r="G149" s="234"/>
      <c r="H149" s="237">
        <v>30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160</v>
      </c>
      <c r="AU149" s="243" t="s">
        <v>86</v>
      </c>
      <c r="AV149" s="13" t="s">
        <v>86</v>
      </c>
      <c r="AW149" s="13" t="s">
        <v>35</v>
      </c>
      <c r="AX149" s="13" t="s">
        <v>84</v>
      </c>
      <c r="AY149" s="243" t="s">
        <v>145</v>
      </c>
    </row>
    <row r="150" s="2" customFormat="1" ht="16.5" customHeight="1">
      <c r="A150" s="39"/>
      <c r="B150" s="40"/>
      <c r="C150" s="213" t="s">
        <v>255</v>
      </c>
      <c r="D150" s="213" t="s">
        <v>149</v>
      </c>
      <c r="E150" s="214" t="s">
        <v>256</v>
      </c>
      <c r="F150" s="215" t="s">
        <v>257</v>
      </c>
      <c r="G150" s="216" t="s">
        <v>152</v>
      </c>
      <c r="H150" s="217">
        <v>1135.932</v>
      </c>
      <c r="I150" s="218"/>
      <c r="J150" s="219">
        <f>ROUND(I150*H150,2)</f>
        <v>0</v>
      </c>
      <c r="K150" s="215" t="s">
        <v>153</v>
      </c>
      <c r="L150" s="45"/>
      <c r="M150" s="220" t="s">
        <v>19</v>
      </c>
      <c r="N150" s="221" t="s">
        <v>47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0.012</v>
      </c>
      <c r="T150" s="223">
        <f>S150*H150</f>
        <v>13.631184000000001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154</v>
      </c>
      <c r="AT150" s="224" t="s">
        <v>149</v>
      </c>
      <c r="AU150" s="224" t="s">
        <v>86</v>
      </c>
      <c r="AY150" s="18" t="s">
        <v>145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154</v>
      </c>
      <c r="BM150" s="224" t="s">
        <v>258</v>
      </c>
    </row>
    <row r="151" s="2" customFormat="1">
      <c r="A151" s="39"/>
      <c r="B151" s="40"/>
      <c r="C151" s="41"/>
      <c r="D151" s="226" t="s">
        <v>156</v>
      </c>
      <c r="E151" s="41"/>
      <c r="F151" s="227" t="s">
        <v>259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156</v>
      </c>
      <c r="AU151" s="18" t="s">
        <v>86</v>
      </c>
    </row>
    <row r="152" s="2" customFormat="1">
      <c r="A152" s="39"/>
      <c r="B152" s="40"/>
      <c r="C152" s="41"/>
      <c r="D152" s="231" t="s">
        <v>158</v>
      </c>
      <c r="E152" s="41"/>
      <c r="F152" s="232" t="s">
        <v>260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158</v>
      </c>
      <c r="AU152" s="18" t="s">
        <v>86</v>
      </c>
    </row>
    <row r="153" s="13" customFormat="1">
      <c r="A153" s="13"/>
      <c r="B153" s="233"/>
      <c r="C153" s="234"/>
      <c r="D153" s="226" t="s">
        <v>160</v>
      </c>
      <c r="E153" s="235" t="s">
        <v>19</v>
      </c>
      <c r="F153" s="236" t="s">
        <v>188</v>
      </c>
      <c r="G153" s="234"/>
      <c r="H153" s="237">
        <v>1135.932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160</v>
      </c>
      <c r="AU153" s="243" t="s">
        <v>86</v>
      </c>
      <c r="AV153" s="13" t="s">
        <v>86</v>
      </c>
      <c r="AW153" s="13" t="s">
        <v>35</v>
      </c>
      <c r="AX153" s="13" t="s">
        <v>84</v>
      </c>
      <c r="AY153" s="243" t="s">
        <v>145</v>
      </c>
    </row>
    <row r="154" s="2" customFormat="1" ht="16.5" customHeight="1">
      <c r="A154" s="39"/>
      <c r="B154" s="40"/>
      <c r="C154" s="213" t="s">
        <v>261</v>
      </c>
      <c r="D154" s="213" t="s">
        <v>149</v>
      </c>
      <c r="E154" s="214" t="s">
        <v>262</v>
      </c>
      <c r="F154" s="215" t="s">
        <v>263</v>
      </c>
      <c r="G154" s="216" t="s">
        <v>152</v>
      </c>
      <c r="H154" s="217">
        <v>43.75</v>
      </c>
      <c r="I154" s="218"/>
      <c r="J154" s="219">
        <f>ROUND(I154*H154,2)</f>
        <v>0</v>
      </c>
      <c r="K154" s="215" t="s">
        <v>153</v>
      </c>
      <c r="L154" s="45"/>
      <c r="M154" s="220" t="s">
        <v>19</v>
      </c>
      <c r="N154" s="221" t="s">
        <v>47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0.060999999999999999</v>
      </c>
      <c r="T154" s="223">
        <f>S154*H154</f>
        <v>2.6687499999999997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154</v>
      </c>
      <c r="AT154" s="224" t="s">
        <v>149</v>
      </c>
      <c r="AU154" s="224" t="s">
        <v>86</v>
      </c>
      <c r="AY154" s="18" t="s">
        <v>145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154</v>
      </c>
      <c r="BM154" s="224" t="s">
        <v>264</v>
      </c>
    </row>
    <row r="155" s="2" customFormat="1">
      <c r="A155" s="39"/>
      <c r="B155" s="40"/>
      <c r="C155" s="41"/>
      <c r="D155" s="226" t="s">
        <v>156</v>
      </c>
      <c r="E155" s="41"/>
      <c r="F155" s="227" t="s">
        <v>265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156</v>
      </c>
      <c r="AU155" s="18" t="s">
        <v>86</v>
      </c>
    </row>
    <row r="156" s="2" customFormat="1">
      <c r="A156" s="39"/>
      <c r="B156" s="40"/>
      <c r="C156" s="41"/>
      <c r="D156" s="231" t="s">
        <v>158</v>
      </c>
      <c r="E156" s="41"/>
      <c r="F156" s="232" t="s">
        <v>266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158</v>
      </c>
      <c r="AU156" s="18" t="s">
        <v>86</v>
      </c>
    </row>
    <row r="157" s="13" customFormat="1">
      <c r="A157" s="13"/>
      <c r="B157" s="233"/>
      <c r="C157" s="234"/>
      <c r="D157" s="226" t="s">
        <v>160</v>
      </c>
      <c r="E157" s="235" t="s">
        <v>19</v>
      </c>
      <c r="F157" s="236" t="s">
        <v>168</v>
      </c>
      <c r="G157" s="234"/>
      <c r="H157" s="237">
        <v>43.75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160</v>
      </c>
      <c r="AU157" s="243" t="s">
        <v>86</v>
      </c>
      <c r="AV157" s="13" t="s">
        <v>86</v>
      </c>
      <c r="AW157" s="13" t="s">
        <v>35</v>
      </c>
      <c r="AX157" s="13" t="s">
        <v>84</v>
      </c>
      <c r="AY157" s="243" t="s">
        <v>145</v>
      </c>
    </row>
    <row r="158" s="2" customFormat="1" ht="16.5" customHeight="1">
      <c r="A158" s="39"/>
      <c r="B158" s="40"/>
      <c r="C158" s="213" t="s">
        <v>267</v>
      </c>
      <c r="D158" s="213" t="s">
        <v>149</v>
      </c>
      <c r="E158" s="214" t="s">
        <v>268</v>
      </c>
      <c r="F158" s="215" t="s">
        <v>269</v>
      </c>
      <c r="G158" s="216" t="s">
        <v>152</v>
      </c>
      <c r="H158" s="217">
        <v>248.53</v>
      </c>
      <c r="I158" s="218"/>
      <c r="J158" s="219">
        <f>ROUND(I158*H158,2)</f>
        <v>0</v>
      </c>
      <c r="K158" s="215" t="s">
        <v>153</v>
      </c>
      <c r="L158" s="45"/>
      <c r="M158" s="220" t="s">
        <v>19</v>
      </c>
      <c r="N158" s="221" t="s">
        <v>47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0.012</v>
      </c>
      <c r="T158" s="223">
        <f>S158*H158</f>
        <v>2.9823599999999999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154</v>
      </c>
      <c r="AT158" s="224" t="s">
        <v>149</v>
      </c>
      <c r="AU158" s="224" t="s">
        <v>86</v>
      </c>
      <c r="AY158" s="18" t="s">
        <v>145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84</v>
      </c>
      <c r="BK158" s="225">
        <f>ROUND(I158*H158,2)</f>
        <v>0</v>
      </c>
      <c r="BL158" s="18" t="s">
        <v>154</v>
      </c>
      <c r="BM158" s="224" t="s">
        <v>270</v>
      </c>
    </row>
    <row r="159" s="2" customFormat="1">
      <c r="A159" s="39"/>
      <c r="B159" s="40"/>
      <c r="C159" s="41"/>
      <c r="D159" s="226" t="s">
        <v>156</v>
      </c>
      <c r="E159" s="41"/>
      <c r="F159" s="227" t="s">
        <v>271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156</v>
      </c>
      <c r="AU159" s="18" t="s">
        <v>86</v>
      </c>
    </row>
    <row r="160" s="2" customFormat="1">
      <c r="A160" s="39"/>
      <c r="B160" s="40"/>
      <c r="C160" s="41"/>
      <c r="D160" s="231" t="s">
        <v>158</v>
      </c>
      <c r="E160" s="41"/>
      <c r="F160" s="232" t="s">
        <v>272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158</v>
      </c>
      <c r="AU160" s="18" t="s">
        <v>86</v>
      </c>
    </row>
    <row r="161" s="13" customFormat="1">
      <c r="A161" s="13"/>
      <c r="B161" s="233"/>
      <c r="C161" s="234"/>
      <c r="D161" s="226" t="s">
        <v>160</v>
      </c>
      <c r="E161" s="235" t="s">
        <v>19</v>
      </c>
      <c r="F161" s="236" t="s">
        <v>161</v>
      </c>
      <c r="G161" s="234"/>
      <c r="H161" s="237">
        <v>248.53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160</v>
      </c>
      <c r="AU161" s="243" t="s">
        <v>86</v>
      </c>
      <c r="AV161" s="13" t="s">
        <v>86</v>
      </c>
      <c r="AW161" s="13" t="s">
        <v>35</v>
      </c>
      <c r="AX161" s="13" t="s">
        <v>84</v>
      </c>
      <c r="AY161" s="243" t="s">
        <v>145</v>
      </c>
    </row>
    <row r="162" s="2" customFormat="1" ht="16.5" customHeight="1">
      <c r="A162" s="39"/>
      <c r="B162" s="40"/>
      <c r="C162" s="213" t="s">
        <v>273</v>
      </c>
      <c r="D162" s="213" t="s">
        <v>149</v>
      </c>
      <c r="E162" s="214" t="s">
        <v>274</v>
      </c>
      <c r="F162" s="215" t="s">
        <v>275</v>
      </c>
      <c r="G162" s="216" t="s">
        <v>152</v>
      </c>
      <c r="H162" s="217">
        <v>132.58000000000001</v>
      </c>
      <c r="I162" s="218"/>
      <c r="J162" s="219">
        <f>ROUND(I162*H162,2)</f>
        <v>0</v>
      </c>
      <c r="K162" s="215" t="s">
        <v>153</v>
      </c>
      <c r="L162" s="45"/>
      <c r="M162" s="220" t="s">
        <v>19</v>
      </c>
      <c r="N162" s="221" t="s">
        <v>47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0.068000000000000005</v>
      </c>
      <c r="T162" s="223">
        <f>S162*H162</f>
        <v>9.0154400000000017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154</v>
      </c>
      <c r="AT162" s="224" t="s">
        <v>149</v>
      </c>
      <c r="AU162" s="224" t="s">
        <v>86</v>
      </c>
      <c r="AY162" s="18" t="s">
        <v>145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154</v>
      </c>
      <c r="BM162" s="224" t="s">
        <v>276</v>
      </c>
    </row>
    <row r="163" s="2" customFormat="1">
      <c r="A163" s="39"/>
      <c r="B163" s="40"/>
      <c r="C163" s="41"/>
      <c r="D163" s="226" t="s">
        <v>156</v>
      </c>
      <c r="E163" s="41"/>
      <c r="F163" s="227" t="s">
        <v>277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156</v>
      </c>
      <c r="AU163" s="18" t="s">
        <v>86</v>
      </c>
    </row>
    <row r="164" s="2" customFormat="1">
      <c r="A164" s="39"/>
      <c r="B164" s="40"/>
      <c r="C164" s="41"/>
      <c r="D164" s="231" t="s">
        <v>158</v>
      </c>
      <c r="E164" s="41"/>
      <c r="F164" s="232" t="s">
        <v>278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158</v>
      </c>
      <c r="AU164" s="18" t="s">
        <v>86</v>
      </c>
    </row>
    <row r="165" s="13" customFormat="1">
      <c r="A165" s="13"/>
      <c r="B165" s="233"/>
      <c r="C165" s="234"/>
      <c r="D165" s="226" t="s">
        <v>160</v>
      </c>
      <c r="E165" s="235" t="s">
        <v>19</v>
      </c>
      <c r="F165" s="236" t="s">
        <v>279</v>
      </c>
      <c r="G165" s="234"/>
      <c r="H165" s="237">
        <v>132.58000000000001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160</v>
      </c>
      <c r="AU165" s="243" t="s">
        <v>86</v>
      </c>
      <c r="AV165" s="13" t="s">
        <v>86</v>
      </c>
      <c r="AW165" s="13" t="s">
        <v>35</v>
      </c>
      <c r="AX165" s="13" t="s">
        <v>84</v>
      </c>
      <c r="AY165" s="243" t="s">
        <v>145</v>
      </c>
    </row>
    <row r="166" s="12" customFormat="1" ht="22.8" customHeight="1">
      <c r="A166" s="12"/>
      <c r="B166" s="197"/>
      <c r="C166" s="198"/>
      <c r="D166" s="199" t="s">
        <v>75</v>
      </c>
      <c r="E166" s="211" t="s">
        <v>280</v>
      </c>
      <c r="F166" s="211" t="s">
        <v>281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SUM(P167:P186)</f>
        <v>0</v>
      </c>
      <c r="Q166" s="205"/>
      <c r="R166" s="206">
        <f>SUM(R167:R186)</f>
        <v>0</v>
      </c>
      <c r="S166" s="205"/>
      <c r="T166" s="207">
        <f>SUM(T167:T186)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84</v>
      </c>
      <c r="AT166" s="209" t="s">
        <v>75</v>
      </c>
      <c r="AU166" s="209" t="s">
        <v>84</v>
      </c>
      <c r="AY166" s="208" t="s">
        <v>145</v>
      </c>
      <c r="BK166" s="210">
        <f>SUM(BK167:BK186)</f>
        <v>0</v>
      </c>
    </row>
    <row r="167" s="2" customFormat="1" ht="16.5" customHeight="1">
      <c r="A167" s="39"/>
      <c r="B167" s="40"/>
      <c r="C167" s="213" t="s">
        <v>282</v>
      </c>
      <c r="D167" s="213" t="s">
        <v>149</v>
      </c>
      <c r="E167" s="214" t="s">
        <v>283</v>
      </c>
      <c r="F167" s="215" t="s">
        <v>284</v>
      </c>
      <c r="G167" s="216" t="s">
        <v>251</v>
      </c>
      <c r="H167" s="217">
        <v>69.688999999999993</v>
      </c>
      <c r="I167" s="218"/>
      <c r="J167" s="219">
        <f>ROUND(I167*H167,2)</f>
        <v>0</v>
      </c>
      <c r="K167" s="215" t="s">
        <v>153</v>
      </c>
      <c r="L167" s="45"/>
      <c r="M167" s="220" t="s">
        <v>19</v>
      </c>
      <c r="N167" s="221" t="s">
        <v>47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154</v>
      </c>
      <c r="AT167" s="224" t="s">
        <v>149</v>
      </c>
      <c r="AU167" s="224" t="s">
        <v>86</v>
      </c>
      <c r="AY167" s="18" t="s">
        <v>145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154</v>
      </c>
      <c r="BM167" s="224" t="s">
        <v>285</v>
      </c>
    </row>
    <row r="168" s="2" customFormat="1">
      <c r="A168" s="39"/>
      <c r="B168" s="40"/>
      <c r="C168" s="41"/>
      <c r="D168" s="226" t="s">
        <v>156</v>
      </c>
      <c r="E168" s="41"/>
      <c r="F168" s="227" t="s">
        <v>286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156</v>
      </c>
      <c r="AU168" s="18" t="s">
        <v>86</v>
      </c>
    </row>
    <row r="169" s="2" customFormat="1">
      <c r="A169" s="39"/>
      <c r="B169" s="40"/>
      <c r="C169" s="41"/>
      <c r="D169" s="231" t="s">
        <v>158</v>
      </c>
      <c r="E169" s="41"/>
      <c r="F169" s="232" t="s">
        <v>287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158</v>
      </c>
      <c r="AU169" s="18" t="s">
        <v>86</v>
      </c>
    </row>
    <row r="170" s="13" customFormat="1">
      <c r="A170" s="13"/>
      <c r="B170" s="233"/>
      <c r="C170" s="234"/>
      <c r="D170" s="226" t="s">
        <v>160</v>
      </c>
      <c r="E170" s="235" t="s">
        <v>19</v>
      </c>
      <c r="F170" s="236" t="s">
        <v>288</v>
      </c>
      <c r="G170" s="234"/>
      <c r="H170" s="237">
        <v>69.688999999999993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160</v>
      </c>
      <c r="AU170" s="243" t="s">
        <v>86</v>
      </c>
      <c r="AV170" s="13" t="s">
        <v>86</v>
      </c>
      <c r="AW170" s="13" t="s">
        <v>35</v>
      </c>
      <c r="AX170" s="13" t="s">
        <v>84</v>
      </c>
      <c r="AY170" s="243" t="s">
        <v>145</v>
      </c>
    </row>
    <row r="171" s="2" customFormat="1" ht="21.75" customHeight="1">
      <c r="A171" s="39"/>
      <c r="B171" s="40"/>
      <c r="C171" s="213" t="s">
        <v>289</v>
      </c>
      <c r="D171" s="213" t="s">
        <v>149</v>
      </c>
      <c r="E171" s="214" t="s">
        <v>290</v>
      </c>
      <c r="F171" s="215" t="s">
        <v>291</v>
      </c>
      <c r="G171" s="216" t="s">
        <v>251</v>
      </c>
      <c r="H171" s="217">
        <v>348.44499999999999</v>
      </c>
      <c r="I171" s="218"/>
      <c r="J171" s="219">
        <f>ROUND(I171*H171,2)</f>
        <v>0</v>
      </c>
      <c r="K171" s="215" t="s">
        <v>153</v>
      </c>
      <c r="L171" s="45"/>
      <c r="M171" s="220" t="s">
        <v>19</v>
      </c>
      <c r="N171" s="221" t="s">
        <v>47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154</v>
      </c>
      <c r="AT171" s="224" t="s">
        <v>149</v>
      </c>
      <c r="AU171" s="224" t="s">
        <v>86</v>
      </c>
      <c r="AY171" s="18" t="s">
        <v>145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84</v>
      </c>
      <c r="BK171" s="225">
        <f>ROUND(I171*H171,2)</f>
        <v>0</v>
      </c>
      <c r="BL171" s="18" t="s">
        <v>154</v>
      </c>
      <c r="BM171" s="224" t="s">
        <v>292</v>
      </c>
    </row>
    <row r="172" s="2" customFormat="1">
      <c r="A172" s="39"/>
      <c r="B172" s="40"/>
      <c r="C172" s="41"/>
      <c r="D172" s="226" t="s">
        <v>156</v>
      </c>
      <c r="E172" s="41"/>
      <c r="F172" s="227" t="s">
        <v>293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156</v>
      </c>
      <c r="AU172" s="18" t="s">
        <v>86</v>
      </c>
    </row>
    <row r="173" s="2" customFormat="1">
      <c r="A173" s="39"/>
      <c r="B173" s="40"/>
      <c r="C173" s="41"/>
      <c r="D173" s="231" t="s">
        <v>158</v>
      </c>
      <c r="E173" s="41"/>
      <c r="F173" s="232" t="s">
        <v>294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158</v>
      </c>
      <c r="AU173" s="18" t="s">
        <v>86</v>
      </c>
    </row>
    <row r="174" s="13" customFormat="1">
      <c r="A174" s="13"/>
      <c r="B174" s="233"/>
      <c r="C174" s="234"/>
      <c r="D174" s="226" t="s">
        <v>160</v>
      </c>
      <c r="E174" s="235" t="s">
        <v>19</v>
      </c>
      <c r="F174" s="236" t="s">
        <v>295</v>
      </c>
      <c r="G174" s="234"/>
      <c r="H174" s="237">
        <v>348.44499999999999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160</v>
      </c>
      <c r="AU174" s="243" t="s">
        <v>86</v>
      </c>
      <c r="AV174" s="13" t="s">
        <v>86</v>
      </c>
      <c r="AW174" s="13" t="s">
        <v>35</v>
      </c>
      <c r="AX174" s="13" t="s">
        <v>84</v>
      </c>
      <c r="AY174" s="243" t="s">
        <v>145</v>
      </c>
    </row>
    <row r="175" s="2" customFormat="1" ht="16.5" customHeight="1">
      <c r="A175" s="39"/>
      <c r="B175" s="40"/>
      <c r="C175" s="213" t="s">
        <v>296</v>
      </c>
      <c r="D175" s="213" t="s">
        <v>149</v>
      </c>
      <c r="E175" s="214" t="s">
        <v>297</v>
      </c>
      <c r="F175" s="215" t="s">
        <v>298</v>
      </c>
      <c r="G175" s="216" t="s">
        <v>251</v>
      </c>
      <c r="H175" s="217">
        <v>69.688999999999993</v>
      </c>
      <c r="I175" s="218"/>
      <c r="J175" s="219">
        <f>ROUND(I175*H175,2)</f>
        <v>0</v>
      </c>
      <c r="K175" s="215" t="s">
        <v>153</v>
      </c>
      <c r="L175" s="45"/>
      <c r="M175" s="220" t="s">
        <v>19</v>
      </c>
      <c r="N175" s="221" t="s">
        <v>47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154</v>
      </c>
      <c r="AT175" s="224" t="s">
        <v>149</v>
      </c>
      <c r="AU175" s="224" t="s">
        <v>86</v>
      </c>
      <c r="AY175" s="18" t="s">
        <v>145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84</v>
      </c>
      <c r="BK175" s="225">
        <f>ROUND(I175*H175,2)</f>
        <v>0</v>
      </c>
      <c r="BL175" s="18" t="s">
        <v>154</v>
      </c>
      <c r="BM175" s="224" t="s">
        <v>299</v>
      </c>
    </row>
    <row r="176" s="2" customFormat="1">
      <c r="A176" s="39"/>
      <c r="B176" s="40"/>
      <c r="C176" s="41"/>
      <c r="D176" s="226" t="s">
        <v>156</v>
      </c>
      <c r="E176" s="41"/>
      <c r="F176" s="227" t="s">
        <v>298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156</v>
      </c>
      <c r="AU176" s="18" t="s">
        <v>86</v>
      </c>
    </row>
    <row r="177" s="2" customFormat="1">
      <c r="A177" s="39"/>
      <c r="B177" s="40"/>
      <c r="C177" s="41"/>
      <c r="D177" s="231" t="s">
        <v>158</v>
      </c>
      <c r="E177" s="41"/>
      <c r="F177" s="232" t="s">
        <v>300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158</v>
      </c>
      <c r="AU177" s="18" t="s">
        <v>86</v>
      </c>
    </row>
    <row r="178" s="13" customFormat="1">
      <c r="A178" s="13"/>
      <c r="B178" s="233"/>
      <c r="C178" s="234"/>
      <c r="D178" s="226" t="s">
        <v>160</v>
      </c>
      <c r="E178" s="235" t="s">
        <v>19</v>
      </c>
      <c r="F178" s="236" t="s">
        <v>301</v>
      </c>
      <c r="G178" s="234"/>
      <c r="H178" s="237">
        <v>69.688999999999993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160</v>
      </c>
      <c r="AU178" s="243" t="s">
        <v>86</v>
      </c>
      <c r="AV178" s="13" t="s">
        <v>86</v>
      </c>
      <c r="AW178" s="13" t="s">
        <v>35</v>
      </c>
      <c r="AX178" s="13" t="s">
        <v>84</v>
      </c>
      <c r="AY178" s="243" t="s">
        <v>145</v>
      </c>
    </row>
    <row r="179" s="2" customFormat="1" ht="16.5" customHeight="1">
      <c r="A179" s="39"/>
      <c r="B179" s="40"/>
      <c r="C179" s="213" t="s">
        <v>302</v>
      </c>
      <c r="D179" s="213" t="s">
        <v>149</v>
      </c>
      <c r="E179" s="214" t="s">
        <v>303</v>
      </c>
      <c r="F179" s="215" t="s">
        <v>304</v>
      </c>
      <c r="G179" s="216" t="s">
        <v>251</v>
      </c>
      <c r="H179" s="217">
        <v>1393.78</v>
      </c>
      <c r="I179" s="218"/>
      <c r="J179" s="219">
        <f>ROUND(I179*H179,2)</f>
        <v>0</v>
      </c>
      <c r="K179" s="215" t="s">
        <v>153</v>
      </c>
      <c r="L179" s="45"/>
      <c r="M179" s="220" t="s">
        <v>19</v>
      </c>
      <c r="N179" s="221" t="s">
        <v>47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154</v>
      </c>
      <c r="AT179" s="224" t="s">
        <v>149</v>
      </c>
      <c r="AU179" s="224" t="s">
        <v>86</v>
      </c>
      <c r="AY179" s="18" t="s">
        <v>145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84</v>
      </c>
      <c r="BK179" s="225">
        <f>ROUND(I179*H179,2)</f>
        <v>0</v>
      </c>
      <c r="BL179" s="18" t="s">
        <v>154</v>
      </c>
      <c r="BM179" s="224" t="s">
        <v>305</v>
      </c>
    </row>
    <row r="180" s="2" customFormat="1">
      <c r="A180" s="39"/>
      <c r="B180" s="40"/>
      <c r="C180" s="41"/>
      <c r="D180" s="226" t="s">
        <v>156</v>
      </c>
      <c r="E180" s="41"/>
      <c r="F180" s="227" t="s">
        <v>304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156</v>
      </c>
      <c r="AU180" s="18" t="s">
        <v>86</v>
      </c>
    </row>
    <row r="181" s="2" customFormat="1">
      <c r="A181" s="39"/>
      <c r="B181" s="40"/>
      <c r="C181" s="41"/>
      <c r="D181" s="231" t="s">
        <v>158</v>
      </c>
      <c r="E181" s="41"/>
      <c r="F181" s="232" t="s">
        <v>306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158</v>
      </c>
      <c r="AU181" s="18" t="s">
        <v>86</v>
      </c>
    </row>
    <row r="182" s="13" customFormat="1">
      <c r="A182" s="13"/>
      <c r="B182" s="233"/>
      <c r="C182" s="234"/>
      <c r="D182" s="226" t="s">
        <v>160</v>
      </c>
      <c r="E182" s="235" t="s">
        <v>19</v>
      </c>
      <c r="F182" s="236" t="s">
        <v>307</v>
      </c>
      <c r="G182" s="234"/>
      <c r="H182" s="237">
        <v>1393.78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160</v>
      </c>
      <c r="AU182" s="243" t="s">
        <v>86</v>
      </c>
      <c r="AV182" s="13" t="s">
        <v>86</v>
      </c>
      <c r="AW182" s="13" t="s">
        <v>35</v>
      </c>
      <c r="AX182" s="13" t="s">
        <v>84</v>
      </c>
      <c r="AY182" s="243" t="s">
        <v>145</v>
      </c>
    </row>
    <row r="183" s="2" customFormat="1" ht="21.75" customHeight="1">
      <c r="A183" s="39"/>
      <c r="B183" s="40"/>
      <c r="C183" s="213" t="s">
        <v>308</v>
      </c>
      <c r="D183" s="213" t="s">
        <v>149</v>
      </c>
      <c r="E183" s="214" t="s">
        <v>309</v>
      </c>
      <c r="F183" s="215" t="s">
        <v>310</v>
      </c>
      <c r="G183" s="216" t="s">
        <v>251</v>
      </c>
      <c r="H183" s="217">
        <v>69.688999999999993</v>
      </c>
      <c r="I183" s="218"/>
      <c r="J183" s="219">
        <f>ROUND(I183*H183,2)</f>
        <v>0</v>
      </c>
      <c r="K183" s="215" t="s">
        <v>153</v>
      </c>
      <c r="L183" s="45"/>
      <c r="M183" s="220" t="s">
        <v>19</v>
      </c>
      <c r="N183" s="221" t="s">
        <v>47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154</v>
      </c>
      <c r="AT183" s="224" t="s">
        <v>149</v>
      </c>
      <c r="AU183" s="224" t="s">
        <v>86</v>
      </c>
      <c r="AY183" s="18" t="s">
        <v>145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84</v>
      </c>
      <c r="BK183" s="225">
        <f>ROUND(I183*H183,2)</f>
        <v>0</v>
      </c>
      <c r="BL183" s="18" t="s">
        <v>154</v>
      </c>
      <c r="BM183" s="224" t="s">
        <v>311</v>
      </c>
    </row>
    <row r="184" s="2" customFormat="1">
      <c r="A184" s="39"/>
      <c r="B184" s="40"/>
      <c r="C184" s="41"/>
      <c r="D184" s="226" t="s">
        <v>156</v>
      </c>
      <c r="E184" s="41"/>
      <c r="F184" s="227" t="s">
        <v>312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156</v>
      </c>
      <c r="AU184" s="18" t="s">
        <v>86</v>
      </c>
    </row>
    <row r="185" s="2" customFormat="1">
      <c r="A185" s="39"/>
      <c r="B185" s="40"/>
      <c r="C185" s="41"/>
      <c r="D185" s="231" t="s">
        <v>158</v>
      </c>
      <c r="E185" s="41"/>
      <c r="F185" s="232" t="s">
        <v>313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158</v>
      </c>
      <c r="AU185" s="18" t="s">
        <v>86</v>
      </c>
    </row>
    <row r="186" s="13" customFormat="1">
      <c r="A186" s="13"/>
      <c r="B186" s="233"/>
      <c r="C186" s="234"/>
      <c r="D186" s="226" t="s">
        <v>160</v>
      </c>
      <c r="E186" s="235" t="s">
        <v>19</v>
      </c>
      <c r="F186" s="236" t="s">
        <v>301</v>
      </c>
      <c r="G186" s="234"/>
      <c r="H186" s="237">
        <v>69.688999999999993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160</v>
      </c>
      <c r="AU186" s="243" t="s">
        <v>86</v>
      </c>
      <c r="AV186" s="13" t="s">
        <v>86</v>
      </c>
      <c r="AW186" s="13" t="s">
        <v>35</v>
      </c>
      <c r="AX186" s="13" t="s">
        <v>84</v>
      </c>
      <c r="AY186" s="243" t="s">
        <v>145</v>
      </c>
    </row>
    <row r="187" s="12" customFormat="1" ht="22.8" customHeight="1">
      <c r="A187" s="12"/>
      <c r="B187" s="197"/>
      <c r="C187" s="198"/>
      <c r="D187" s="199" t="s">
        <v>75</v>
      </c>
      <c r="E187" s="211" t="s">
        <v>314</v>
      </c>
      <c r="F187" s="211" t="s">
        <v>315</v>
      </c>
      <c r="G187" s="198"/>
      <c r="H187" s="198"/>
      <c r="I187" s="201"/>
      <c r="J187" s="212">
        <f>BK187</f>
        <v>0</v>
      </c>
      <c r="K187" s="198"/>
      <c r="L187" s="203"/>
      <c r="M187" s="204"/>
      <c r="N187" s="205"/>
      <c r="O187" s="205"/>
      <c r="P187" s="206">
        <f>SUM(P188:P195)</f>
        <v>0</v>
      </c>
      <c r="Q187" s="205"/>
      <c r="R187" s="206">
        <f>SUM(R188:R195)</f>
        <v>0</v>
      </c>
      <c r="S187" s="205"/>
      <c r="T187" s="207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8" t="s">
        <v>84</v>
      </c>
      <c r="AT187" s="209" t="s">
        <v>75</v>
      </c>
      <c r="AU187" s="209" t="s">
        <v>84</v>
      </c>
      <c r="AY187" s="208" t="s">
        <v>145</v>
      </c>
      <c r="BK187" s="210">
        <f>SUM(BK188:BK195)</f>
        <v>0</v>
      </c>
    </row>
    <row r="188" s="2" customFormat="1" ht="16.5" customHeight="1">
      <c r="A188" s="39"/>
      <c r="B188" s="40"/>
      <c r="C188" s="213" t="s">
        <v>316</v>
      </c>
      <c r="D188" s="213" t="s">
        <v>149</v>
      </c>
      <c r="E188" s="214" t="s">
        <v>317</v>
      </c>
      <c r="F188" s="215" t="s">
        <v>318</v>
      </c>
      <c r="G188" s="216" t="s">
        <v>251</v>
      </c>
      <c r="H188" s="217">
        <v>47.808</v>
      </c>
      <c r="I188" s="218"/>
      <c r="J188" s="219">
        <f>ROUND(I188*H188,2)</f>
        <v>0</v>
      </c>
      <c r="K188" s="215" t="s">
        <v>153</v>
      </c>
      <c r="L188" s="45"/>
      <c r="M188" s="220" t="s">
        <v>19</v>
      </c>
      <c r="N188" s="221" t="s">
        <v>47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154</v>
      </c>
      <c r="AT188" s="224" t="s">
        <v>149</v>
      </c>
      <c r="AU188" s="224" t="s">
        <v>86</v>
      </c>
      <c r="AY188" s="18" t="s">
        <v>145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84</v>
      </c>
      <c r="BK188" s="225">
        <f>ROUND(I188*H188,2)</f>
        <v>0</v>
      </c>
      <c r="BL188" s="18" t="s">
        <v>154</v>
      </c>
      <c r="BM188" s="224" t="s">
        <v>319</v>
      </c>
    </row>
    <row r="189" s="2" customFormat="1">
      <c r="A189" s="39"/>
      <c r="B189" s="40"/>
      <c r="C189" s="41"/>
      <c r="D189" s="226" t="s">
        <v>156</v>
      </c>
      <c r="E189" s="41"/>
      <c r="F189" s="227" t="s">
        <v>320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156</v>
      </c>
      <c r="AU189" s="18" t="s">
        <v>86</v>
      </c>
    </row>
    <row r="190" s="2" customFormat="1">
      <c r="A190" s="39"/>
      <c r="B190" s="40"/>
      <c r="C190" s="41"/>
      <c r="D190" s="231" t="s">
        <v>158</v>
      </c>
      <c r="E190" s="41"/>
      <c r="F190" s="232" t="s">
        <v>321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158</v>
      </c>
      <c r="AU190" s="18" t="s">
        <v>86</v>
      </c>
    </row>
    <row r="191" s="13" customFormat="1">
      <c r="A191" s="13"/>
      <c r="B191" s="233"/>
      <c r="C191" s="234"/>
      <c r="D191" s="226" t="s">
        <v>160</v>
      </c>
      <c r="E191" s="235" t="s">
        <v>19</v>
      </c>
      <c r="F191" s="236" t="s">
        <v>322</v>
      </c>
      <c r="G191" s="234"/>
      <c r="H191" s="237">
        <v>47.808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160</v>
      </c>
      <c r="AU191" s="243" t="s">
        <v>86</v>
      </c>
      <c r="AV191" s="13" t="s">
        <v>86</v>
      </c>
      <c r="AW191" s="13" t="s">
        <v>35</v>
      </c>
      <c r="AX191" s="13" t="s">
        <v>84</v>
      </c>
      <c r="AY191" s="243" t="s">
        <v>145</v>
      </c>
    </row>
    <row r="192" s="2" customFormat="1" ht="16.5" customHeight="1">
      <c r="A192" s="39"/>
      <c r="B192" s="40"/>
      <c r="C192" s="213" t="s">
        <v>323</v>
      </c>
      <c r="D192" s="213" t="s">
        <v>149</v>
      </c>
      <c r="E192" s="214" t="s">
        <v>324</v>
      </c>
      <c r="F192" s="215" t="s">
        <v>325</v>
      </c>
      <c r="G192" s="216" t="s">
        <v>251</v>
      </c>
      <c r="H192" s="217">
        <v>47.808</v>
      </c>
      <c r="I192" s="218"/>
      <c r="J192" s="219">
        <f>ROUND(I192*H192,2)</f>
        <v>0</v>
      </c>
      <c r="K192" s="215" t="s">
        <v>153</v>
      </c>
      <c r="L192" s="45"/>
      <c r="M192" s="220" t="s">
        <v>19</v>
      </c>
      <c r="N192" s="221" t="s">
        <v>47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154</v>
      </c>
      <c r="AT192" s="224" t="s">
        <v>149</v>
      </c>
      <c r="AU192" s="224" t="s">
        <v>86</v>
      </c>
      <c r="AY192" s="18" t="s">
        <v>145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84</v>
      </c>
      <c r="BK192" s="225">
        <f>ROUND(I192*H192,2)</f>
        <v>0</v>
      </c>
      <c r="BL192" s="18" t="s">
        <v>154</v>
      </c>
      <c r="BM192" s="224" t="s">
        <v>326</v>
      </c>
    </row>
    <row r="193" s="2" customFormat="1">
      <c r="A193" s="39"/>
      <c r="B193" s="40"/>
      <c r="C193" s="41"/>
      <c r="D193" s="226" t="s">
        <v>156</v>
      </c>
      <c r="E193" s="41"/>
      <c r="F193" s="227" t="s">
        <v>327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156</v>
      </c>
      <c r="AU193" s="18" t="s">
        <v>86</v>
      </c>
    </row>
    <row r="194" s="2" customFormat="1">
      <c r="A194" s="39"/>
      <c r="B194" s="40"/>
      <c r="C194" s="41"/>
      <c r="D194" s="231" t="s">
        <v>158</v>
      </c>
      <c r="E194" s="41"/>
      <c r="F194" s="232" t="s">
        <v>328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158</v>
      </c>
      <c r="AU194" s="18" t="s">
        <v>86</v>
      </c>
    </row>
    <row r="195" s="13" customFormat="1">
      <c r="A195" s="13"/>
      <c r="B195" s="233"/>
      <c r="C195" s="234"/>
      <c r="D195" s="226" t="s">
        <v>160</v>
      </c>
      <c r="E195" s="235" t="s">
        <v>19</v>
      </c>
      <c r="F195" s="236" t="s">
        <v>322</v>
      </c>
      <c r="G195" s="234"/>
      <c r="H195" s="237">
        <v>47.808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160</v>
      </c>
      <c r="AU195" s="243" t="s">
        <v>86</v>
      </c>
      <c r="AV195" s="13" t="s">
        <v>86</v>
      </c>
      <c r="AW195" s="13" t="s">
        <v>35</v>
      </c>
      <c r="AX195" s="13" t="s">
        <v>84</v>
      </c>
      <c r="AY195" s="243" t="s">
        <v>145</v>
      </c>
    </row>
    <row r="196" s="12" customFormat="1" ht="25.92" customHeight="1">
      <c r="A196" s="12"/>
      <c r="B196" s="197"/>
      <c r="C196" s="198"/>
      <c r="D196" s="199" t="s">
        <v>75</v>
      </c>
      <c r="E196" s="200" t="s">
        <v>329</v>
      </c>
      <c r="F196" s="200" t="s">
        <v>330</v>
      </c>
      <c r="G196" s="198"/>
      <c r="H196" s="198"/>
      <c r="I196" s="201"/>
      <c r="J196" s="202">
        <f>BK196</f>
        <v>0</v>
      </c>
      <c r="K196" s="198"/>
      <c r="L196" s="203"/>
      <c r="M196" s="204"/>
      <c r="N196" s="205"/>
      <c r="O196" s="205"/>
      <c r="P196" s="206">
        <f>P197+P221+P258+P293+P346</f>
        <v>0</v>
      </c>
      <c r="Q196" s="205"/>
      <c r="R196" s="206">
        <f>R197+R221+R258+R293+R346</f>
        <v>18.617116339999999</v>
      </c>
      <c r="S196" s="205"/>
      <c r="T196" s="207">
        <f>T197+T221+T258+T293+T346</f>
        <v>2.1197637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8" t="s">
        <v>86</v>
      </c>
      <c r="AT196" s="209" t="s">
        <v>75</v>
      </c>
      <c r="AU196" s="209" t="s">
        <v>76</v>
      </c>
      <c r="AY196" s="208" t="s">
        <v>145</v>
      </c>
      <c r="BK196" s="210">
        <f>BK197+BK221+BK258+BK293+BK346</f>
        <v>0</v>
      </c>
    </row>
    <row r="197" s="12" customFormat="1" ht="22.8" customHeight="1">
      <c r="A197" s="12"/>
      <c r="B197" s="197"/>
      <c r="C197" s="198"/>
      <c r="D197" s="199" t="s">
        <v>75</v>
      </c>
      <c r="E197" s="211" t="s">
        <v>331</v>
      </c>
      <c r="F197" s="211" t="s">
        <v>332</v>
      </c>
      <c r="G197" s="198"/>
      <c r="H197" s="198"/>
      <c r="I197" s="201"/>
      <c r="J197" s="212">
        <f>BK197</f>
        <v>0</v>
      </c>
      <c r="K197" s="198"/>
      <c r="L197" s="203"/>
      <c r="M197" s="204"/>
      <c r="N197" s="205"/>
      <c r="O197" s="205"/>
      <c r="P197" s="206">
        <f>SUM(P198:P220)</f>
        <v>0</v>
      </c>
      <c r="Q197" s="205"/>
      <c r="R197" s="206">
        <f>SUM(R198:R220)</f>
        <v>0.089256440000000006</v>
      </c>
      <c r="S197" s="205"/>
      <c r="T197" s="207">
        <f>SUM(T198:T220)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8" t="s">
        <v>86</v>
      </c>
      <c r="AT197" s="209" t="s">
        <v>75</v>
      </c>
      <c r="AU197" s="209" t="s">
        <v>84</v>
      </c>
      <c r="AY197" s="208" t="s">
        <v>145</v>
      </c>
      <c r="BK197" s="210">
        <f>SUM(BK198:BK220)</f>
        <v>0</v>
      </c>
    </row>
    <row r="198" s="2" customFormat="1" ht="21.75" customHeight="1">
      <c r="A198" s="39"/>
      <c r="B198" s="40"/>
      <c r="C198" s="213" t="s">
        <v>333</v>
      </c>
      <c r="D198" s="213" t="s">
        <v>149</v>
      </c>
      <c r="E198" s="214" t="s">
        <v>334</v>
      </c>
      <c r="F198" s="215" t="s">
        <v>335</v>
      </c>
      <c r="G198" s="216" t="s">
        <v>152</v>
      </c>
      <c r="H198" s="217">
        <v>34.439999999999998</v>
      </c>
      <c r="I198" s="218"/>
      <c r="J198" s="219">
        <f>ROUND(I198*H198,2)</f>
        <v>0</v>
      </c>
      <c r="K198" s="215" t="s">
        <v>153</v>
      </c>
      <c r="L198" s="45"/>
      <c r="M198" s="220" t="s">
        <v>19</v>
      </c>
      <c r="N198" s="221" t="s">
        <v>47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336</v>
      </c>
      <c r="AT198" s="224" t="s">
        <v>149</v>
      </c>
      <c r="AU198" s="224" t="s">
        <v>86</v>
      </c>
      <c r="AY198" s="18" t="s">
        <v>145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84</v>
      </c>
      <c r="BK198" s="225">
        <f>ROUND(I198*H198,2)</f>
        <v>0</v>
      </c>
      <c r="BL198" s="18" t="s">
        <v>336</v>
      </c>
      <c r="BM198" s="224" t="s">
        <v>337</v>
      </c>
    </row>
    <row r="199" s="2" customFormat="1">
      <c r="A199" s="39"/>
      <c r="B199" s="40"/>
      <c r="C199" s="41"/>
      <c r="D199" s="226" t="s">
        <v>156</v>
      </c>
      <c r="E199" s="41"/>
      <c r="F199" s="227" t="s">
        <v>338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156</v>
      </c>
      <c r="AU199" s="18" t="s">
        <v>86</v>
      </c>
    </row>
    <row r="200" s="2" customFormat="1">
      <c r="A200" s="39"/>
      <c r="B200" s="40"/>
      <c r="C200" s="41"/>
      <c r="D200" s="231" t="s">
        <v>158</v>
      </c>
      <c r="E200" s="41"/>
      <c r="F200" s="232" t="s">
        <v>339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158</v>
      </c>
      <c r="AU200" s="18" t="s">
        <v>86</v>
      </c>
    </row>
    <row r="201" s="13" customFormat="1">
      <c r="A201" s="13"/>
      <c r="B201" s="233"/>
      <c r="C201" s="234"/>
      <c r="D201" s="226" t="s">
        <v>160</v>
      </c>
      <c r="E201" s="235" t="s">
        <v>19</v>
      </c>
      <c r="F201" s="236" t="s">
        <v>239</v>
      </c>
      <c r="G201" s="234"/>
      <c r="H201" s="237">
        <v>34.439999999999998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160</v>
      </c>
      <c r="AU201" s="243" t="s">
        <v>86</v>
      </c>
      <c r="AV201" s="13" t="s">
        <v>86</v>
      </c>
      <c r="AW201" s="13" t="s">
        <v>35</v>
      </c>
      <c r="AX201" s="13" t="s">
        <v>84</v>
      </c>
      <c r="AY201" s="243" t="s">
        <v>145</v>
      </c>
    </row>
    <row r="202" s="2" customFormat="1" ht="16.5" customHeight="1">
      <c r="A202" s="39"/>
      <c r="B202" s="40"/>
      <c r="C202" s="213" t="s">
        <v>336</v>
      </c>
      <c r="D202" s="213" t="s">
        <v>149</v>
      </c>
      <c r="E202" s="214" t="s">
        <v>340</v>
      </c>
      <c r="F202" s="215" t="s">
        <v>341</v>
      </c>
      <c r="G202" s="216" t="s">
        <v>152</v>
      </c>
      <c r="H202" s="217">
        <v>132.58000000000001</v>
      </c>
      <c r="I202" s="218"/>
      <c r="J202" s="219">
        <f>ROUND(I202*H202,2)</f>
        <v>0</v>
      </c>
      <c r="K202" s="215" t="s">
        <v>153</v>
      </c>
      <c r="L202" s="45"/>
      <c r="M202" s="220" t="s">
        <v>19</v>
      </c>
      <c r="N202" s="221" t="s">
        <v>47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336</v>
      </c>
      <c r="AT202" s="224" t="s">
        <v>149</v>
      </c>
      <c r="AU202" s="224" t="s">
        <v>86</v>
      </c>
      <c r="AY202" s="18" t="s">
        <v>145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84</v>
      </c>
      <c r="BK202" s="225">
        <f>ROUND(I202*H202,2)</f>
        <v>0</v>
      </c>
      <c r="BL202" s="18" t="s">
        <v>336</v>
      </c>
      <c r="BM202" s="224" t="s">
        <v>342</v>
      </c>
    </row>
    <row r="203" s="2" customFormat="1">
      <c r="A203" s="39"/>
      <c r="B203" s="40"/>
      <c r="C203" s="41"/>
      <c r="D203" s="226" t="s">
        <v>156</v>
      </c>
      <c r="E203" s="41"/>
      <c r="F203" s="227" t="s">
        <v>343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156</v>
      </c>
      <c r="AU203" s="18" t="s">
        <v>86</v>
      </c>
    </row>
    <row r="204" s="2" customFormat="1">
      <c r="A204" s="39"/>
      <c r="B204" s="40"/>
      <c r="C204" s="41"/>
      <c r="D204" s="231" t="s">
        <v>158</v>
      </c>
      <c r="E204" s="41"/>
      <c r="F204" s="232" t="s">
        <v>344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158</v>
      </c>
      <c r="AU204" s="18" t="s">
        <v>86</v>
      </c>
    </row>
    <row r="205" s="13" customFormat="1">
      <c r="A205" s="13"/>
      <c r="B205" s="233"/>
      <c r="C205" s="234"/>
      <c r="D205" s="226" t="s">
        <v>160</v>
      </c>
      <c r="E205" s="235" t="s">
        <v>19</v>
      </c>
      <c r="F205" s="236" t="s">
        <v>279</v>
      </c>
      <c r="G205" s="234"/>
      <c r="H205" s="237">
        <v>132.58000000000001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160</v>
      </c>
      <c r="AU205" s="243" t="s">
        <v>86</v>
      </c>
      <c r="AV205" s="13" t="s">
        <v>86</v>
      </c>
      <c r="AW205" s="13" t="s">
        <v>35</v>
      </c>
      <c r="AX205" s="13" t="s">
        <v>84</v>
      </c>
      <c r="AY205" s="243" t="s">
        <v>145</v>
      </c>
    </row>
    <row r="206" s="2" customFormat="1" ht="16.5" customHeight="1">
      <c r="A206" s="39"/>
      <c r="B206" s="40"/>
      <c r="C206" s="245" t="s">
        <v>345</v>
      </c>
      <c r="D206" s="245" t="s">
        <v>248</v>
      </c>
      <c r="E206" s="246" t="s">
        <v>346</v>
      </c>
      <c r="F206" s="247" t="s">
        <v>347</v>
      </c>
      <c r="G206" s="248" t="s">
        <v>348</v>
      </c>
      <c r="H206" s="249">
        <v>17.219999999999999</v>
      </c>
      <c r="I206" s="250"/>
      <c r="J206" s="251">
        <f>ROUND(I206*H206,2)</f>
        <v>0</v>
      </c>
      <c r="K206" s="247" t="s">
        <v>153</v>
      </c>
      <c r="L206" s="252"/>
      <c r="M206" s="253" t="s">
        <v>19</v>
      </c>
      <c r="N206" s="254" t="s">
        <v>47</v>
      </c>
      <c r="O206" s="85"/>
      <c r="P206" s="222">
        <f>O206*H206</f>
        <v>0</v>
      </c>
      <c r="Q206" s="222">
        <v>0.001</v>
      </c>
      <c r="R206" s="222">
        <f>Q206*H206</f>
        <v>0.017219999999999999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349</v>
      </c>
      <c r="AT206" s="224" t="s">
        <v>248</v>
      </c>
      <c r="AU206" s="224" t="s">
        <v>86</v>
      </c>
      <c r="AY206" s="18" t="s">
        <v>145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84</v>
      </c>
      <c r="BK206" s="225">
        <f>ROUND(I206*H206,2)</f>
        <v>0</v>
      </c>
      <c r="BL206" s="18" t="s">
        <v>336</v>
      </c>
      <c r="BM206" s="224" t="s">
        <v>350</v>
      </c>
    </row>
    <row r="207" s="2" customFormat="1">
      <c r="A207" s="39"/>
      <c r="B207" s="40"/>
      <c r="C207" s="41"/>
      <c r="D207" s="226" t="s">
        <v>156</v>
      </c>
      <c r="E207" s="41"/>
      <c r="F207" s="227" t="s">
        <v>347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156</v>
      </c>
      <c r="AU207" s="18" t="s">
        <v>86</v>
      </c>
    </row>
    <row r="208" s="13" customFormat="1">
      <c r="A208" s="13"/>
      <c r="B208" s="233"/>
      <c r="C208" s="234"/>
      <c r="D208" s="226" t="s">
        <v>160</v>
      </c>
      <c r="E208" s="235" t="s">
        <v>19</v>
      </c>
      <c r="F208" s="236" t="s">
        <v>351</v>
      </c>
      <c r="G208" s="234"/>
      <c r="H208" s="237">
        <v>17.219999999999999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160</v>
      </c>
      <c r="AU208" s="243" t="s">
        <v>86</v>
      </c>
      <c r="AV208" s="13" t="s">
        <v>86</v>
      </c>
      <c r="AW208" s="13" t="s">
        <v>35</v>
      </c>
      <c r="AX208" s="13" t="s">
        <v>84</v>
      </c>
      <c r="AY208" s="243" t="s">
        <v>145</v>
      </c>
    </row>
    <row r="209" s="2" customFormat="1" ht="16.5" customHeight="1">
      <c r="A209" s="39"/>
      <c r="B209" s="40"/>
      <c r="C209" s="245" t="s">
        <v>352</v>
      </c>
      <c r="D209" s="245" t="s">
        <v>248</v>
      </c>
      <c r="E209" s="246" t="s">
        <v>353</v>
      </c>
      <c r="F209" s="247" t="s">
        <v>354</v>
      </c>
      <c r="G209" s="248" t="s">
        <v>348</v>
      </c>
      <c r="H209" s="249">
        <v>66.290000000000006</v>
      </c>
      <c r="I209" s="250"/>
      <c r="J209" s="251">
        <f>ROUND(I209*H209,2)</f>
        <v>0</v>
      </c>
      <c r="K209" s="247" t="s">
        <v>153</v>
      </c>
      <c r="L209" s="252"/>
      <c r="M209" s="253" t="s">
        <v>19</v>
      </c>
      <c r="N209" s="254" t="s">
        <v>47</v>
      </c>
      <c r="O209" s="85"/>
      <c r="P209" s="222">
        <f>O209*H209</f>
        <v>0</v>
      </c>
      <c r="Q209" s="222">
        <v>0.001</v>
      </c>
      <c r="R209" s="222">
        <f>Q209*H209</f>
        <v>0.066290000000000002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349</v>
      </c>
      <c r="AT209" s="224" t="s">
        <v>248</v>
      </c>
      <c r="AU209" s="224" t="s">
        <v>86</v>
      </c>
      <c r="AY209" s="18" t="s">
        <v>145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84</v>
      </c>
      <c r="BK209" s="225">
        <f>ROUND(I209*H209,2)</f>
        <v>0</v>
      </c>
      <c r="BL209" s="18" t="s">
        <v>336</v>
      </c>
      <c r="BM209" s="224" t="s">
        <v>355</v>
      </c>
    </row>
    <row r="210" s="2" customFormat="1">
      <c r="A210" s="39"/>
      <c r="B210" s="40"/>
      <c r="C210" s="41"/>
      <c r="D210" s="226" t="s">
        <v>156</v>
      </c>
      <c r="E210" s="41"/>
      <c r="F210" s="227" t="s">
        <v>354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156</v>
      </c>
      <c r="AU210" s="18" t="s">
        <v>86</v>
      </c>
    </row>
    <row r="211" s="13" customFormat="1">
      <c r="A211" s="13"/>
      <c r="B211" s="233"/>
      <c r="C211" s="234"/>
      <c r="D211" s="226" t="s">
        <v>160</v>
      </c>
      <c r="E211" s="235" t="s">
        <v>19</v>
      </c>
      <c r="F211" s="236" t="s">
        <v>356</v>
      </c>
      <c r="G211" s="234"/>
      <c r="H211" s="237">
        <v>66.290000000000006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160</v>
      </c>
      <c r="AU211" s="243" t="s">
        <v>86</v>
      </c>
      <c r="AV211" s="13" t="s">
        <v>86</v>
      </c>
      <c r="AW211" s="13" t="s">
        <v>35</v>
      </c>
      <c r="AX211" s="13" t="s">
        <v>84</v>
      </c>
      <c r="AY211" s="243" t="s">
        <v>145</v>
      </c>
    </row>
    <row r="212" s="2" customFormat="1" ht="16.5" customHeight="1">
      <c r="A212" s="39"/>
      <c r="B212" s="40"/>
      <c r="C212" s="245" t="s">
        <v>357</v>
      </c>
      <c r="D212" s="245" t="s">
        <v>248</v>
      </c>
      <c r="E212" s="246" t="s">
        <v>358</v>
      </c>
      <c r="F212" s="247" t="s">
        <v>359</v>
      </c>
      <c r="G212" s="248" t="s">
        <v>360</v>
      </c>
      <c r="H212" s="249">
        <v>30</v>
      </c>
      <c r="I212" s="250"/>
      <c r="J212" s="251">
        <f>ROUND(I212*H212,2)</f>
        <v>0</v>
      </c>
      <c r="K212" s="247" t="s">
        <v>153</v>
      </c>
      <c r="L212" s="252"/>
      <c r="M212" s="253" t="s">
        <v>19</v>
      </c>
      <c r="N212" s="254" t="s">
        <v>47</v>
      </c>
      <c r="O212" s="85"/>
      <c r="P212" s="222">
        <f>O212*H212</f>
        <v>0</v>
      </c>
      <c r="Q212" s="222">
        <v>4.0000000000000003E-05</v>
      </c>
      <c r="R212" s="222">
        <f>Q212*H212</f>
        <v>0.0012000000000000001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349</v>
      </c>
      <c r="AT212" s="224" t="s">
        <v>248</v>
      </c>
      <c r="AU212" s="224" t="s">
        <v>86</v>
      </c>
      <c r="AY212" s="18" t="s">
        <v>145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84</v>
      </c>
      <c r="BK212" s="225">
        <f>ROUND(I212*H212,2)</f>
        <v>0</v>
      </c>
      <c r="BL212" s="18" t="s">
        <v>336</v>
      </c>
      <c r="BM212" s="224" t="s">
        <v>361</v>
      </c>
    </row>
    <row r="213" s="2" customFormat="1">
      <c r="A213" s="39"/>
      <c r="B213" s="40"/>
      <c r="C213" s="41"/>
      <c r="D213" s="226" t="s">
        <v>156</v>
      </c>
      <c r="E213" s="41"/>
      <c r="F213" s="227" t="s">
        <v>359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156</v>
      </c>
      <c r="AU213" s="18" t="s">
        <v>86</v>
      </c>
    </row>
    <row r="214" s="13" customFormat="1">
      <c r="A214" s="13"/>
      <c r="B214" s="233"/>
      <c r="C214" s="234"/>
      <c r="D214" s="226" t="s">
        <v>160</v>
      </c>
      <c r="E214" s="235" t="s">
        <v>19</v>
      </c>
      <c r="F214" s="236" t="s">
        <v>362</v>
      </c>
      <c r="G214" s="234"/>
      <c r="H214" s="237">
        <v>30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160</v>
      </c>
      <c r="AU214" s="243" t="s">
        <v>86</v>
      </c>
      <c r="AV214" s="13" t="s">
        <v>86</v>
      </c>
      <c r="AW214" s="13" t="s">
        <v>35</v>
      </c>
      <c r="AX214" s="13" t="s">
        <v>84</v>
      </c>
      <c r="AY214" s="243" t="s">
        <v>145</v>
      </c>
    </row>
    <row r="215" s="2" customFormat="1" ht="16.5" customHeight="1">
      <c r="A215" s="39"/>
      <c r="B215" s="40"/>
      <c r="C215" s="245" t="s">
        <v>363</v>
      </c>
      <c r="D215" s="245" t="s">
        <v>248</v>
      </c>
      <c r="E215" s="246" t="s">
        <v>364</v>
      </c>
      <c r="F215" s="247" t="s">
        <v>365</v>
      </c>
      <c r="G215" s="248" t="s">
        <v>242</v>
      </c>
      <c r="H215" s="249">
        <v>151.548</v>
      </c>
      <c r="I215" s="250"/>
      <c r="J215" s="251">
        <f>ROUND(I215*H215,2)</f>
        <v>0</v>
      </c>
      <c r="K215" s="247" t="s">
        <v>153</v>
      </c>
      <c r="L215" s="252"/>
      <c r="M215" s="253" t="s">
        <v>19</v>
      </c>
      <c r="N215" s="254" t="s">
        <v>47</v>
      </c>
      <c r="O215" s="85"/>
      <c r="P215" s="222">
        <f>O215*H215</f>
        <v>0</v>
      </c>
      <c r="Q215" s="222">
        <v>3.0000000000000001E-05</v>
      </c>
      <c r="R215" s="222">
        <f>Q215*H215</f>
        <v>0.0045464400000000006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349</v>
      </c>
      <c r="AT215" s="224" t="s">
        <v>248</v>
      </c>
      <c r="AU215" s="224" t="s">
        <v>86</v>
      </c>
      <c r="AY215" s="18" t="s">
        <v>145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84</v>
      </c>
      <c r="BK215" s="225">
        <f>ROUND(I215*H215,2)</f>
        <v>0</v>
      </c>
      <c r="BL215" s="18" t="s">
        <v>336</v>
      </c>
      <c r="BM215" s="224" t="s">
        <v>366</v>
      </c>
    </row>
    <row r="216" s="2" customFormat="1">
      <c r="A216" s="39"/>
      <c r="B216" s="40"/>
      <c r="C216" s="41"/>
      <c r="D216" s="226" t="s">
        <v>156</v>
      </c>
      <c r="E216" s="41"/>
      <c r="F216" s="227" t="s">
        <v>365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156</v>
      </c>
      <c r="AU216" s="18" t="s">
        <v>86</v>
      </c>
    </row>
    <row r="217" s="13" customFormat="1">
      <c r="A217" s="13"/>
      <c r="B217" s="233"/>
      <c r="C217" s="234"/>
      <c r="D217" s="226" t="s">
        <v>160</v>
      </c>
      <c r="E217" s="235" t="s">
        <v>19</v>
      </c>
      <c r="F217" s="236" t="s">
        <v>367</v>
      </c>
      <c r="G217" s="234"/>
      <c r="H217" s="237">
        <v>151.548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160</v>
      </c>
      <c r="AU217" s="243" t="s">
        <v>86</v>
      </c>
      <c r="AV217" s="13" t="s">
        <v>86</v>
      </c>
      <c r="AW217" s="13" t="s">
        <v>35</v>
      </c>
      <c r="AX217" s="13" t="s">
        <v>84</v>
      </c>
      <c r="AY217" s="243" t="s">
        <v>145</v>
      </c>
    </row>
    <row r="218" s="2" customFormat="1" ht="16.5" customHeight="1">
      <c r="A218" s="39"/>
      <c r="B218" s="40"/>
      <c r="C218" s="213" t="s">
        <v>368</v>
      </c>
      <c r="D218" s="213" t="s">
        <v>149</v>
      </c>
      <c r="E218" s="214" t="s">
        <v>369</v>
      </c>
      <c r="F218" s="215" t="s">
        <v>370</v>
      </c>
      <c r="G218" s="216" t="s">
        <v>251</v>
      </c>
      <c r="H218" s="217">
        <v>0.088999999999999996</v>
      </c>
      <c r="I218" s="218"/>
      <c r="J218" s="219">
        <f>ROUND(I218*H218,2)</f>
        <v>0</v>
      </c>
      <c r="K218" s="215" t="s">
        <v>153</v>
      </c>
      <c r="L218" s="45"/>
      <c r="M218" s="220" t="s">
        <v>19</v>
      </c>
      <c r="N218" s="221" t="s">
        <v>47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336</v>
      </c>
      <c r="AT218" s="224" t="s">
        <v>149</v>
      </c>
      <c r="AU218" s="224" t="s">
        <v>86</v>
      </c>
      <c r="AY218" s="18" t="s">
        <v>145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84</v>
      </c>
      <c r="BK218" s="225">
        <f>ROUND(I218*H218,2)</f>
        <v>0</v>
      </c>
      <c r="BL218" s="18" t="s">
        <v>336</v>
      </c>
      <c r="BM218" s="224" t="s">
        <v>371</v>
      </c>
    </row>
    <row r="219" s="2" customFormat="1">
      <c r="A219" s="39"/>
      <c r="B219" s="40"/>
      <c r="C219" s="41"/>
      <c r="D219" s="226" t="s">
        <v>156</v>
      </c>
      <c r="E219" s="41"/>
      <c r="F219" s="227" t="s">
        <v>372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156</v>
      </c>
      <c r="AU219" s="18" t="s">
        <v>86</v>
      </c>
    </row>
    <row r="220" s="2" customFormat="1">
      <c r="A220" s="39"/>
      <c r="B220" s="40"/>
      <c r="C220" s="41"/>
      <c r="D220" s="231" t="s">
        <v>158</v>
      </c>
      <c r="E220" s="41"/>
      <c r="F220" s="232" t="s">
        <v>373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158</v>
      </c>
      <c r="AU220" s="18" t="s">
        <v>86</v>
      </c>
    </row>
    <row r="221" s="12" customFormat="1" ht="22.8" customHeight="1">
      <c r="A221" s="12"/>
      <c r="B221" s="197"/>
      <c r="C221" s="198"/>
      <c r="D221" s="199" t="s">
        <v>75</v>
      </c>
      <c r="E221" s="211" t="s">
        <v>374</v>
      </c>
      <c r="F221" s="211" t="s">
        <v>375</v>
      </c>
      <c r="G221" s="198"/>
      <c r="H221" s="198"/>
      <c r="I221" s="201"/>
      <c r="J221" s="212">
        <f>BK221</f>
        <v>0</v>
      </c>
      <c r="K221" s="198"/>
      <c r="L221" s="203"/>
      <c r="M221" s="204"/>
      <c r="N221" s="205"/>
      <c r="O221" s="205"/>
      <c r="P221" s="206">
        <f>SUM(P222:P257)</f>
        <v>0</v>
      </c>
      <c r="Q221" s="205"/>
      <c r="R221" s="206">
        <f>SUM(R222:R257)</f>
        <v>1.8889558</v>
      </c>
      <c r="S221" s="205"/>
      <c r="T221" s="207">
        <f>SUM(T222:T257)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8" t="s">
        <v>86</v>
      </c>
      <c r="AT221" s="209" t="s">
        <v>75</v>
      </c>
      <c r="AU221" s="209" t="s">
        <v>84</v>
      </c>
      <c r="AY221" s="208" t="s">
        <v>145</v>
      </c>
      <c r="BK221" s="210">
        <f>SUM(BK222:BK257)</f>
        <v>0</v>
      </c>
    </row>
    <row r="222" s="2" customFormat="1" ht="16.5" customHeight="1">
      <c r="A222" s="39"/>
      <c r="B222" s="40"/>
      <c r="C222" s="213" t="s">
        <v>376</v>
      </c>
      <c r="D222" s="213" t="s">
        <v>149</v>
      </c>
      <c r="E222" s="214" t="s">
        <v>377</v>
      </c>
      <c r="F222" s="215" t="s">
        <v>378</v>
      </c>
      <c r="G222" s="216" t="s">
        <v>152</v>
      </c>
      <c r="H222" s="217">
        <v>34.439999999999998</v>
      </c>
      <c r="I222" s="218"/>
      <c r="J222" s="219">
        <f>ROUND(I222*H222,2)</f>
        <v>0</v>
      </c>
      <c r="K222" s="215" t="s">
        <v>153</v>
      </c>
      <c r="L222" s="45"/>
      <c r="M222" s="220" t="s">
        <v>19</v>
      </c>
      <c r="N222" s="221" t="s">
        <v>47</v>
      </c>
      <c r="O222" s="85"/>
      <c r="P222" s="222">
        <f>O222*H222</f>
        <v>0</v>
      </c>
      <c r="Q222" s="222">
        <v>0.00029999999999999997</v>
      </c>
      <c r="R222" s="222">
        <f>Q222*H222</f>
        <v>0.010331999999999999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336</v>
      </c>
      <c r="AT222" s="224" t="s">
        <v>149</v>
      </c>
      <c r="AU222" s="224" t="s">
        <v>86</v>
      </c>
      <c r="AY222" s="18" t="s">
        <v>145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84</v>
      </c>
      <c r="BK222" s="225">
        <f>ROUND(I222*H222,2)</f>
        <v>0</v>
      </c>
      <c r="BL222" s="18" t="s">
        <v>336</v>
      </c>
      <c r="BM222" s="224" t="s">
        <v>379</v>
      </c>
    </row>
    <row r="223" s="2" customFormat="1">
      <c r="A223" s="39"/>
      <c r="B223" s="40"/>
      <c r="C223" s="41"/>
      <c r="D223" s="226" t="s">
        <v>156</v>
      </c>
      <c r="E223" s="41"/>
      <c r="F223" s="227" t="s">
        <v>378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156</v>
      </c>
      <c r="AU223" s="18" t="s">
        <v>86</v>
      </c>
    </row>
    <row r="224" s="2" customFormat="1">
      <c r="A224" s="39"/>
      <c r="B224" s="40"/>
      <c r="C224" s="41"/>
      <c r="D224" s="231" t="s">
        <v>158</v>
      </c>
      <c r="E224" s="41"/>
      <c r="F224" s="232" t="s">
        <v>380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158</v>
      </c>
      <c r="AU224" s="18" t="s">
        <v>86</v>
      </c>
    </row>
    <row r="225" s="13" customFormat="1">
      <c r="A225" s="13"/>
      <c r="B225" s="233"/>
      <c r="C225" s="234"/>
      <c r="D225" s="226" t="s">
        <v>160</v>
      </c>
      <c r="E225" s="235" t="s">
        <v>19</v>
      </c>
      <c r="F225" s="236" t="s">
        <v>239</v>
      </c>
      <c r="G225" s="234"/>
      <c r="H225" s="237">
        <v>34.439999999999998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160</v>
      </c>
      <c r="AU225" s="243" t="s">
        <v>86</v>
      </c>
      <c r="AV225" s="13" t="s">
        <v>86</v>
      </c>
      <c r="AW225" s="13" t="s">
        <v>35</v>
      </c>
      <c r="AX225" s="13" t="s">
        <v>84</v>
      </c>
      <c r="AY225" s="243" t="s">
        <v>145</v>
      </c>
    </row>
    <row r="226" s="2" customFormat="1" ht="16.5" customHeight="1">
      <c r="A226" s="39"/>
      <c r="B226" s="40"/>
      <c r="C226" s="213" t="s">
        <v>381</v>
      </c>
      <c r="D226" s="213" t="s">
        <v>149</v>
      </c>
      <c r="E226" s="214" t="s">
        <v>382</v>
      </c>
      <c r="F226" s="215" t="s">
        <v>383</v>
      </c>
      <c r="G226" s="216" t="s">
        <v>242</v>
      </c>
      <c r="H226" s="217">
        <v>66.290000000000006</v>
      </c>
      <c r="I226" s="218"/>
      <c r="J226" s="219">
        <f>ROUND(I226*H226,2)</f>
        <v>0</v>
      </c>
      <c r="K226" s="215" t="s">
        <v>153</v>
      </c>
      <c r="L226" s="45"/>
      <c r="M226" s="220" t="s">
        <v>19</v>
      </c>
      <c r="N226" s="221" t="s">
        <v>47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336</v>
      </c>
      <c r="AT226" s="224" t="s">
        <v>149</v>
      </c>
      <c r="AU226" s="224" t="s">
        <v>86</v>
      </c>
      <c r="AY226" s="18" t="s">
        <v>145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84</v>
      </c>
      <c r="BK226" s="225">
        <f>ROUND(I226*H226,2)</f>
        <v>0</v>
      </c>
      <c r="BL226" s="18" t="s">
        <v>336</v>
      </c>
      <c r="BM226" s="224" t="s">
        <v>384</v>
      </c>
    </row>
    <row r="227" s="2" customFormat="1">
      <c r="A227" s="39"/>
      <c r="B227" s="40"/>
      <c r="C227" s="41"/>
      <c r="D227" s="226" t="s">
        <v>156</v>
      </c>
      <c r="E227" s="41"/>
      <c r="F227" s="227" t="s">
        <v>385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156</v>
      </c>
      <c r="AU227" s="18" t="s">
        <v>86</v>
      </c>
    </row>
    <row r="228" s="2" customFormat="1">
      <c r="A228" s="39"/>
      <c r="B228" s="40"/>
      <c r="C228" s="41"/>
      <c r="D228" s="231" t="s">
        <v>158</v>
      </c>
      <c r="E228" s="41"/>
      <c r="F228" s="232" t="s">
        <v>386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158</v>
      </c>
      <c r="AU228" s="18" t="s">
        <v>86</v>
      </c>
    </row>
    <row r="229" s="13" customFormat="1">
      <c r="A229" s="13"/>
      <c r="B229" s="233"/>
      <c r="C229" s="234"/>
      <c r="D229" s="226" t="s">
        <v>160</v>
      </c>
      <c r="E229" s="235" t="s">
        <v>19</v>
      </c>
      <c r="F229" s="236" t="s">
        <v>387</v>
      </c>
      <c r="G229" s="234"/>
      <c r="H229" s="237">
        <v>66.290000000000006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160</v>
      </c>
      <c r="AU229" s="243" t="s">
        <v>86</v>
      </c>
      <c r="AV229" s="13" t="s">
        <v>86</v>
      </c>
      <c r="AW229" s="13" t="s">
        <v>35</v>
      </c>
      <c r="AX229" s="13" t="s">
        <v>84</v>
      </c>
      <c r="AY229" s="243" t="s">
        <v>145</v>
      </c>
    </row>
    <row r="230" s="2" customFormat="1" ht="16.5" customHeight="1">
      <c r="A230" s="39"/>
      <c r="B230" s="40"/>
      <c r="C230" s="245" t="s">
        <v>388</v>
      </c>
      <c r="D230" s="245" t="s">
        <v>248</v>
      </c>
      <c r="E230" s="246" t="s">
        <v>389</v>
      </c>
      <c r="F230" s="247" t="s">
        <v>390</v>
      </c>
      <c r="G230" s="248" t="s">
        <v>242</v>
      </c>
      <c r="H230" s="249">
        <v>79.548000000000002</v>
      </c>
      <c r="I230" s="250"/>
      <c r="J230" s="251">
        <f>ROUND(I230*H230,2)</f>
        <v>0</v>
      </c>
      <c r="K230" s="247" t="s">
        <v>153</v>
      </c>
      <c r="L230" s="252"/>
      <c r="M230" s="253" t="s">
        <v>19</v>
      </c>
      <c r="N230" s="254" t="s">
        <v>47</v>
      </c>
      <c r="O230" s="85"/>
      <c r="P230" s="222">
        <f>O230*H230</f>
        <v>0</v>
      </c>
      <c r="Q230" s="222">
        <v>0.00010000000000000001</v>
      </c>
      <c r="R230" s="222">
        <f>Q230*H230</f>
        <v>0.0079547999999999997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349</v>
      </c>
      <c r="AT230" s="224" t="s">
        <v>248</v>
      </c>
      <c r="AU230" s="224" t="s">
        <v>86</v>
      </c>
      <c r="AY230" s="18" t="s">
        <v>145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84</v>
      </c>
      <c r="BK230" s="225">
        <f>ROUND(I230*H230,2)</f>
        <v>0</v>
      </c>
      <c r="BL230" s="18" t="s">
        <v>336</v>
      </c>
      <c r="BM230" s="224" t="s">
        <v>391</v>
      </c>
    </row>
    <row r="231" s="2" customFormat="1">
      <c r="A231" s="39"/>
      <c r="B231" s="40"/>
      <c r="C231" s="41"/>
      <c r="D231" s="226" t="s">
        <v>156</v>
      </c>
      <c r="E231" s="41"/>
      <c r="F231" s="227" t="s">
        <v>390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156</v>
      </c>
      <c r="AU231" s="18" t="s">
        <v>86</v>
      </c>
    </row>
    <row r="232" s="13" customFormat="1">
      <c r="A232" s="13"/>
      <c r="B232" s="233"/>
      <c r="C232" s="234"/>
      <c r="D232" s="226" t="s">
        <v>160</v>
      </c>
      <c r="E232" s="235" t="s">
        <v>19</v>
      </c>
      <c r="F232" s="236" t="s">
        <v>392</v>
      </c>
      <c r="G232" s="234"/>
      <c r="H232" s="237">
        <v>79.548000000000002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160</v>
      </c>
      <c r="AU232" s="243" t="s">
        <v>86</v>
      </c>
      <c r="AV232" s="13" t="s">
        <v>86</v>
      </c>
      <c r="AW232" s="13" t="s">
        <v>35</v>
      </c>
      <c r="AX232" s="13" t="s">
        <v>84</v>
      </c>
      <c r="AY232" s="243" t="s">
        <v>145</v>
      </c>
    </row>
    <row r="233" s="2" customFormat="1" ht="16.5" customHeight="1">
      <c r="A233" s="39"/>
      <c r="B233" s="40"/>
      <c r="C233" s="213" t="s">
        <v>393</v>
      </c>
      <c r="D233" s="213" t="s">
        <v>149</v>
      </c>
      <c r="E233" s="214" t="s">
        <v>394</v>
      </c>
      <c r="F233" s="215" t="s">
        <v>395</v>
      </c>
      <c r="G233" s="216" t="s">
        <v>242</v>
      </c>
      <c r="H233" s="217">
        <v>42.850000000000001</v>
      </c>
      <c r="I233" s="218"/>
      <c r="J233" s="219">
        <f>ROUND(I233*H233,2)</f>
        <v>0</v>
      </c>
      <c r="K233" s="215" t="s">
        <v>153</v>
      </c>
      <c r="L233" s="45"/>
      <c r="M233" s="220" t="s">
        <v>19</v>
      </c>
      <c r="N233" s="221" t="s">
        <v>47</v>
      </c>
      <c r="O233" s="85"/>
      <c r="P233" s="222">
        <f>O233*H233</f>
        <v>0</v>
      </c>
      <c r="Q233" s="222">
        <v>0.00058</v>
      </c>
      <c r="R233" s="222">
        <f>Q233*H233</f>
        <v>0.024853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336</v>
      </c>
      <c r="AT233" s="224" t="s">
        <v>149</v>
      </c>
      <c r="AU233" s="224" t="s">
        <v>86</v>
      </c>
      <c r="AY233" s="18" t="s">
        <v>145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84</v>
      </c>
      <c r="BK233" s="225">
        <f>ROUND(I233*H233,2)</f>
        <v>0</v>
      </c>
      <c r="BL233" s="18" t="s">
        <v>336</v>
      </c>
      <c r="BM233" s="224" t="s">
        <v>396</v>
      </c>
    </row>
    <row r="234" s="2" customFormat="1">
      <c r="A234" s="39"/>
      <c r="B234" s="40"/>
      <c r="C234" s="41"/>
      <c r="D234" s="226" t="s">
        <v>156</v>
      </c>
      <c r="E234" s="41"/>
      <c r="F234" s="227" t="s">
        <v>397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156</v>
      </c>
      <c r="AU234" s="18" t="s">
        <v>86</v>
      </c>
    </row>
    <row r="235" s="2" customFormat="1">
      <c r="A235" s="39"/>
      <c r="B235" s="40"/>
      <c r="C235" s="41"/>
      <c r="D235" s="231" t="s">
        <v>158</v>
      </c>
      <c r="E235" s="41"/>
      <c r="F235" s="232" t="s">
        <v>398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158</v>
      </c>
      <c r="AU235" s="18" t="s">
        <v>86</v>
      </c>
    </row>
    <row r="236" s="13" customFormat="1">
      <c r="A236" s="13"/>
      <c r="B236" s="233"/>
      <c r="C236" s="234"/>
      <c r="D236" s="226" t="s">
        <v>160</v>
      </c>
      <c r="E236" s="235" t="s">
        <v>19</v>
      </c>
      <c r="F236" s="236" t="s">
        <v>399</v>
      </c>
      <c r="G236" s="234"/>
      <c r="H236" s="237">
        <v>42.850000000000001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160</v>
      </c>
      <c r="AU236" s="243" t="s">
        <v>86</v>
      </c>
      <c r="AV236" s="13" t="s">
        <v>86</v>
      </c>
      <c r="AW236" s="13" t="s">
        <v>35</v>
      </c>
      <c r="AX236" s="13" t="s">
        <v>84</v>
      </c>
      <c r="AY236" s="243" t="s">
        <v>145</v>
      </c>
    </row>
    <row r="237" s="2" customFormat="1" ht="16.5" customHeight="1">
      <c r="A237" s="39"/>
      <c r="B237" s="40"/>
      <c r="C237" s="245" t="s">
        <v>400</v>
      </c>
      <c r="D237" s="245" t="s">
        <v>248</v>
      </c>
      <c r="E237" s="246" t="s">
        <v>401</v>
      </c>
      <c r="F237" s="247" t="s">
        <v>402</v>
      </c>
      <c r="G237" s="248" t="s">
        <v>360</v>
      </c>
      <c r="H237" s="249">
        <v>91.700000000000003</v>
      </c>
      <c r="I237" s="250"/>
      <c r="J237" s="251">
        <f>ROUND(I237*H237,2)</f>
        <v>0</v>
      </c>
      <c r="K237" s="247" t="s">
        <v>153</v>
      </c>
      <c r="L237" s="252"/>
      <c r="M237" s="253" t="s">
        <v>19</v>
      </c>
      <c r="N237" s="254" t="s">
        <v>47</v>
      </c>
      <c r="O237" s="85"/>
      <c r="P237" s="222">
        <f>O237*H237</f>
        <v>0</v>
      </c>
      <c r="Q237" s="222">
        <v>0.0011999999999999999</v>
      </c>
      <c r="R237" s="222">
        <f>Q237*H237</f>
        <v>0.11004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349</v>
      </c>
      <c r="AT237" s="224" t="s">
        <v>248</v>
      </c>
      <c r="AU237" s="224" t="s">
        <v>86</v>
      </c>
      <c r="AY237" s="18" t="s">
        <v>145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84</v>
      </c>
      <c r="BK237" s="225">
        <f>ROUND(I237*H237,2)</f>
        <v>0</v>
      </c>
      <c r="BL237" s="18" t="s">
        <v>336</v>
      </c>
      <c r="BM237" s="224" t="s">
        <v>403</v>
      </c>
    </row>
    <row r="238" s="2" customFormat="1">
      <c r="A238" s="39"/>
      <c r="B238" s="40"/>
      <c r="C238" s="41"/>
      <c r="D238" s="226" t="s">
        <v>156</v>
      </c>
      <c r="E238" s="41"/>
      <c r="F238" s="227" t="s">
        <v>402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156</v>
      </c>
      <c r="AU238" s="18" t="s">
        <v>86</v>
      </c>
    </row>
    <row r="239" s="13" customFormat="1">
      <c r="A239" s="13"/>
      <c r="B239" s="233"/>
      <c r="C239" s="234"/>
      <c r="D239" s="226" t="s">
        <v>160</v>
      </c>
      <c r="E239" s="235" t="s">
        <v>19</v>
      </c>
      <c r="F239" s="236" t="s">
        <v>404</v>
      </c>
      <c r="G239" s="234"/>
      <c r="H239" s="237">
        <v>91.700000000000003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160</v>
      </c>
      <c r="AU239" s="243" t="s">
        <v>86</v>
      </c>
      <c r="AV239" s="13" t="s">
        <v>86</v>
      </c>
      <c r="AW239" s="13" t="s">
        <v>35</v>
      </c>
      <c r="AX239" s="13" t="s">
        <v>84</v>
      </c>
      <c r="AY239" s="243" t="s">
        <v>145</v>
      </c>
    </row>
    <row r="240" s="2" customFormat="1" ht="24.15" customHeight="1">
      <c r="A240" s="39"/>
      <c r="B240" s="40"/>
      <c r="C240" s="213" t="s">
        <v>405</v>
      </c>
      <c r="D240" s="213" t="s">
        <v>149</v>
      </c>
      <c r="E240" s="214" t="s">
        <v>406</v>
      </c>
      <c r="F240" s="215" t="s">
        <v>407</v>
      </c>
      <c r="G240" s="216" t="s">
        <v>152</v>
      </c>
      <c r="H240" s="217">
        <v>34.439999999999998</v>
      </c>
      <c r="I240" s="218"/>
      <c r="J240" s="219">
        <f>ROUND(I240*H240,2)</f>
        <v>0</v>
      </c>
      <c r="K240" s="215" t="s">
        <v>153</v>
      </c>
      <c r="L240" s="45"/>
      <c r="M240" s="220" t="s">
        <v>19</v>
      </c>
      <c r="N240" s="221" t="s">
        <v>47</v>
      </c>
      <c r="O240" s="85"/>
      <c r="P240" s="222">
        <f>O240*H240</f>
        <v>0</v>
      </c>
      <c r="Q240" s="222">
        <v>0.0089999999999999993</v>
      </c>
      <c r="R240" s="222">
        <f>Q240*H240</f>
        <v>0.30995999999999996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336</v>
      </c>
      <c r="AT240" s="224" t="s">
        <v>149</v>
      </c>
      <c r="AU240" s="224" t="s">
        <v>86</v>
      </c>
      <c r="AY240" s="18" t="s">
        <v>145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84</v>
      </c>
      <c r="BK240" s="225">
        <f>ROUND(I240*H240,2)</f>
        <v>0</v>
      </c>
      <c r="BL240" s="18" t="s">
        <v>336</v>
      </c>
      <c r="BM240" s="224" t="s">
        <v>408</v>
      </c>
    </row>
    <row r="241" s="2" customFormat="1">
      <c r="A241" s="39"/>
      <c r="B241" s="40"/>
      <c r="C241" s="41"/>
      <c r="D241" s="226" t="s">
        <v>156</v>
      </c>
      <c r="E241" s="41"/>
      <c r="F241" s="227" t="s">
        <v>407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156</v>
      </c>
      <c r="AU241" s="18" t="s">
        <v>86</v>
      </c>
    </row>
    <row r="242" s="2" customFormat="1">
      <c r="A242" s="39"/>
      <c r="B242" s="40"/>
      <c r="C242" s="41"/>
      <c r="D242" s="231" t="s">
        <v>158</v>
      </c>
      <c r="E242" s="41"/>
      <c r="F242" s="232" t="s">
        <v>409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158</v>
      </c>
      <c r="AU242" s="18" t="s">
        <v>86</v>
      </c>
    </row>
    <row r="243" s="13" customFormat="1">
      <c r="A243" s="13"/>
      <c r="B243" s="233"/>
      <c r="C243" s="234"/>
      <c r="D243" s="226" t="s">
        <v>160</v>
      </c>
      <c r="E243" s="235" t="s">
        <v>19</v>
      </c>
      <c r="F243" s="236" t="s">
        <v>239</v>
      </c>
      <c r="G243" s="234"/>
      <c r="H243" s="237">
        <v>34.439999999999998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160</v>
      </c>
      <c r="AU243" s="243" t="s">
        <v>86</v>
      </c>
      <c r="AV243" s="13" t="s">
        <v>86</v>
      </c>
      <c r="AW243" s="13" t="s">
        <v>35</v>
      </c>
      <c r="AX243" s="13" t="s">
        <v>84</v>
      </c>
      <c r="AY243" s="243" t="s">
        <v>145</v>
      </c>
    </row>
    <row r="244" s="2" customFormat="1" ht="21.75" customHeight="1">
      <c r="A244" s="39"/>
      <c r="B244" s="40"/>
      <c r="C244" s="245" t="s">
        <v>410</v>
      </c>
      <c r="D244" s="245" t="s">
        <v>248</v>
      </c>
      <c r="E244" s="246" t="s">
        <v>411</v>
      </c>
      <c r="F244" s="247" t="s">
        <v>412</v>
      </c>
      <c r="G244" s="248" t="s">
        <v>152</v>
      </c>
      <c r="H244" s="249">
        <v>41.328000000000003</v>
      </c>
      <c r="I244" s="250"/>
      <c r="J244" s="251">
        <f>ROUND(I244*H244,2)</f>
        <v>0</v>
      </c>
      <c r="K244" s="247" t="s">
        <v>153</v>
      </c>
      <c r="L244" s="252"/>
      <c r="M244" s="253" t="s">
        <v>19</v>
      </c>
      <c r="N244" s="254" t="s">
        <v>47</v>
      </c>
      <c r="O244" s="85"/>
      <c r="P244" s="222">
        <f>O244*H244</f>
        <v>0</v>
      </c>
      <c r="Q244" s="222">
        <v>0.021999999999999999</v>
      </c>
      <c r="R244" s="222">
        <f>Q244*H244</f>
        <v>0.90921600000000002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349</v>
      </c>
      <c r="AT244" s="224" t="s">
        <v>248</v>
      </c>
      <c r="AU244" s="224" t="s">
        <v>86</v>
      </c>
      <c r="AY244" s="18" t="s">
        <v>145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84</v>
      </c>
      <c r="BK244" s="225">
        <f>ROUND(I244*H244,2)</f>
        <v>0</v>
      </c>
      <c r="BL244" s="18" t="s">
        <v>336</v>
      </c>
      <c r="BM244" s="224" t="s">
        <v>413</v>
      </c>
    </row>
    <row r="245" s="2" customFormat="1">
      <c r="A245" s="39"/>
      <c r="B245" s="40"/>
      <c r="C245" s="41"/>
      <c r="D245" s="226" t="s">
        <v>156</v>
      </c>
      <c r="E245" s="41"/>
      <c r="F245" s="227" t="s">
        <v>414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156</v>
      </c>
      <c r="AU245" s="18" t="s">
        <v>86</v>
      </c>
    </row>
    <row r="246" s="13" customFormat="1">
      <c r="A246" s="13"/>
      <c r="B246" s="233"/>
      <c r="C246" s="234"/>
      <c r="D246" s="226" t="s">
        <v>160</v>
      </c>
      <c r="E246" s="235" t="s">
        <v>19</v>
      </c>
      <c r="F246" s="236" t="s">
        <v>415</v>
      </c>
      <c r="G246" s="234"/>
      <c r="H246" s="237">
        <v>41.328000000000003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160</v>
      </c>
      <c r="AU246" s="243" t="s">
        <v>86</v>
      </c>
      <c r="AV246" s="13" t="s">
        <v>86</v>
      </c>
      <c r="AW246" s="13" t="s">
        <v>35</v>
      </c>
      <c r="AX246" s="13" t="s">
        <v>84</v>
      </c>
      <c r="AY246" s="243" t="s">
        <v>145</v>
      </c>
    </row>
    <row r="247" s="2" customFormat="1" ht="21.75" customHeight="1">
      <c r="A247" s="39"/>
      <c r="B247" s="40"/>
      <c r="C247" s="213" t="s">
        <v>416</v>
      </c>
      <c r="D247" s="213" t="s">
        <v>149</v>
      </c>
      <c r="E247" s="214" t="s">
        <v>417</v>
      </c>
      <c r="F247" s="215" t="s">
        <v>418</v>
      </c>
      <c r="G247" s="216" t="s">
        <v>152</v>
      </c>
      <c r="H247" s="217">
        <v>34.439999999999998</v>
      </c>
      <c r="I247" s="218"/>
      <c r="J247" s="219">
        <f>ROUND(I247*H247,2)</f>
        <v>0</v>
      </c>
      <c r="K247" s="215" t="s">
        <v>153</v>
      </c>
      <c r="L247" s="45"/>
      <c r="M247" s="220" t="s">
        <v>19</v>
      </c>
      <c r="N247" s="221" t="s">
        <v>47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154</v>
      </c>
      <c r="AT247" s="224" t="s">
        <v>149</v>
      </c>
      <c r="AU247" s="224" t="s">
        <v>86</v>
      </c>
      <c r="AY247" s="18" t="s">
        <v>145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84</v>
      </c>
      <c r="BK247" s="225">
        <f>ROUND(I247*H247,2)</f>
        <v>0</v>
      </c>
      <c r="BL247" s="18" t="s">
        <v>154</v>
      </c>
      <c r="BM247" s="224" t="s">
        <v>419</v>
      </c>
    </row>
    <row r="248" s="2" customFormat="1">
      <c r="A248" s="39"/>
      <c r="B248" s="40"/>
      <c r="C248" s="41"/>
      <c r="D248" s="226" t="s">
        <v>156</v>
      </c>
      <c r="E248" s="41"/>
      <c r="F248" s="227" t="s">
        <v>420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156</v>
      </c>
      <c r="AU248" s="18" t="s">
        <v>86</v>
      </c>
    </row>
    <row r="249" s="2" customFormat="1">
      <c r="A249" s="39"/>
      <c r="B249" s="40"/>
      <c r="C249" s="41"/>
      <c r="D249" s="231" t="s">
        <v>158</v>
      </c>
      <c r="E249" s="41"/>
      <c r="F249" s="232" t="s">
        <v>421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158</v>
      </c>
      <c r="AU249" s="18" t="s">
        <v>86</v>
      </c>
    </row>
    <row r="250" s="13" customFormat="1">
      <c r="A250" s="13"/>
      <c r="B250" s="233"/>
      <c r="C250" s="234"/>
      <c r="D250" s="226" t="s">
        <v>160</v>
      </c>
      <c r="E250" s="235" t="s">
        <v>19</v>
      </c>
      <c r="F250" s="236" t="s">
        <v>239</v>
      </c>
      <c r="G250" s="234"/>
      <c r="H250" s="237">
        <v>34.439999999999998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160</v>
      </c>
      <c r="AU250" s="243" t="s">
        <v>86</v>
      </c>
      <c r="AV250" s="13" t="s">
        <v>86</v>
      </c>
      <c r="AW250" s="13" t="s">
        <v>35</v>
      </c>
      <c r="AX250" s="13" t="s">
        <v>84</v>
      </c>
      <c r="AY250" s="243" t="s">
        <v>145</v>
      </c>
    </row>
    <row r="251" s="2" customFormat="1" ht="24.15" customHeight="1">
      <c r="A251" s="39"/>
      <c r="B251" s="40"/>
      <c r="C251" s="213" t="s">
        <v>422</v>
      </c>
      <c r="D251" s="213" t="s">
        <v>149</v>
      </c>
      <c r="E251" s="214" t="s">
        <v>423</v>
      </c>
      <c r="F251" s="215" t="s">
        <v>424</v>
      </c>
      <c r="G251" s="216" t="s">
        <v>152</v>
      </c>
      <c r="H251" s="217">
        <v>34.439999999999998</v>
      </c>
      <c r="I251" s="218"/>
      <c r="J251" s="219">
        <f>ROUND(I251*H251,2)</f>
        <v>0</v>
      </c>
      <c r="K251" s="215" t="s">
        <v>153</v>
      </c>
      <c r="L251" s="45"/>
      <c r="M251" s="220" t="s">
        <v>19</v>
      </c>
      <c r="N251" s="221" t="s">
        <v>47</v>
      </c>
      <c r="O251" s="85"/>
      <c r="P251" s="222">
        <f>O251*H251</f>
        <v>0</v>
      </c>
      <c r="Q251" s="222">
        <v>0.014999999999999999</v>
      </c>
      <c r="R251" s="222">
        <f>Q251*H251</f>
        <v>0.51659999999999995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336</v>
      </c>
      <c r="AT251" s="224" t="s">
        <v>149</v>
      </c>
      <c r="AU251" s="224" t="s">
        <v>86</v>
      </c>
      <c r="AY251" s="18" t="s">
        <v>145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84</v>
      </c>
      <c r="BK251" s="225">
        <f>ROUND(I251*H251,2)</f>
        <v>0</v>
      </c>
      <c r="BL251" s="18" t="s">
        <v>336</v>
      </c>
      <c r="BM251" s="224" t="s">
        <v>425</v>
      </c>
    </row>
    <row r="252" s="2" customFormat="1">
      <c r="A252" s="39"/>
      <c r="B252" s="40"/>
      <c r="C252" s="41"/>
      <c r="D252" s="226" t="s">
        <v>156</v>
      </c>
      <c r="E252" s="41"/>
      <c r="F252" s="227" t="s">
        <v>424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156</v>
      </c>
      <c r="AU252" s="18" t="s">
        <v>86</v>
      </c>
    </row>
    <row r="253" s="2" customFormat="1">
      <c r="A253" s="39"/>
      <c r="B253" s="40"/>
      <c r="C253" s="41"/>
      <c r="D253" s="231" t="s">
        <v>158</v>
      </c>
      <c r="E253" s="41"/>
      <c r="F253" s="232" t="s">
        <v>426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158</v>
      </c>
      <c r="AU253" s="18" t="s">
        <v>86</v>
      </c>
    </row>
    <row r="254" s="13" customFormat="1">
      <c r="A254" s="13"/>
      <c r="B254" s="233"/>
      <c r="C254" s="234"/>
      <c r="D254" s="226" t="s">
        <v>160</v>
      </c>
      <c r="E254" s="235" t="s">
        <v>19</v>
      </c>
      <c r="F254" s="236" t="s">
        <v>239</v>
      </c>
      <c r="G254" s="234"/>
      <c r="H254" s="237">
        <v>34.439999999999998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160</v>
      </c>
      <c r="AU254" s="243" t="s">
        <v>86</v>
      </c>
      <c r="AV254" s="13" t="s">
        <v>86</v>
      </c>
      <c r="AW254" s="13" t="s">
        <v>35</v>
      </c>
      <c r="AX254" s="13" t="s">
        <v>84</v>
      </c>
      <c r="AY254" s="243" t="s">
        <v>145</v>
      </c>
    </row>
    <row r="255" s="2" customFormat="1" ht="16.5" customHeight="1">
      <c r="A255" s="39"/>
      <c r="B255" s="40"/>
      <c r="C255" s="213" t="s">
        <v>427</v>
      </c>
      <c r="D255" s="213" t="s">
        <v>149</v>
      </c>
      <c r="E255" s="214" t="s">
        <v>428</v>
      </c>
      <c r="F255" s="215" t="s">
        <v>429</v>
      </c>
      <c r="G255" s="216" t="s">
        <v>251</v>
      </c>
      <c r="H255" s="217">
        <v>1.889</v>
      </c>
      <c r="I255" s="218"/>
      <c r="J255" s="219">
        <f>ROUND(I255*H255,2)</f>
        <v>0</v>
      </c>
      <c r="K255" s="215" t="s">
        <v>153</v>
      </c>
      <c r="L255" s="45"/>
      <c r="M255" s="220" t="s">
        <v>19</v>
      </c>
      <c r="N255" s="221" t="s">
        <v>47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336</v>
      </c>
      <c r="AT255" s="224" t="s">
        <v>149</v>
      </c>
      <c r="AU255" s="224" t="s">
        <v>86</v>
      </c>
      <c r="AY255" s="18" t="s">
        <v>145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84</v>
      </c>
      <c r="BK255" s="225">
        <f>ROUND(I255*H255,2)</f>
        <v>0</v>
      </c>
      <c r="BL255" s="18" t="s">
        <v>336</v>
      </c>
      <c r="BM255" s="224" t="s">
        <v>430</v>
      </c>
    </row>
    <row r="256" s="2" customFormat="1">
      <c r="A256" s="39"/>
      <c r="B256" s="40"/>
      <c r="C256" s="41"/>
      <c r="D256" s="226" t="s">
        <v>156</v>
      </c>
      <c r="E256" s="41"/>
      <c r="F256" s="227" t="s">
        <v>431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156</v>
      </c>
      <c r="AU256" s="18" t="s">
        <v>86</v>
      </c>
    </row>
    <row r="257" s="2" customFormat="1">
      <c r="A257" s="39"/>
      <c r="B257" s="40"/>
      <c r="C257" s="41"/>
      <c r="D257" s="231" t="s">
        <v>158</v>
      </c>
      <c r="E257" s="41"/>
      <c r="F257" s="232" t="s">
        <v>432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158</v>
      </c>
      <c r="AU257" s="18" t="s">
        <v>86</v>
      </c>
    </row>
    <row r="258" s="12" customFormat="1" ht="22.8" customHeight="1">
      <c r="A258" s="12"/>
      <c r="B258" s="197"/>
      <c r="C258" s="198"/>
      <c r="D258" s="199" t="s">
        <v>75</v>
      </c>
      <c r="E258" s="211" t="s">
        <v>433</v>
      </c>
      <c r="F258" s="211" t="s">
        <v>434</v>
      </c>
      <c r="G258" s="198"/>
      <c r="H258" s="198"/>
      <c r="I258" s="201"/>
      <c r="J258" s="212">
        <f>BK258</f>
        <v>0</v>
      </c>
      <c r="K258" s="198"/>
      <c r="L258" s="203"/>
      <c r="M258" s="204"/>
      <c r="N258" s="205"/>
      <c r="O258" s="205"/>
      <c r="P258" s="206">
        <f>SUM(P259:P292)</f>
        <v>0</v>
      </c>
      <c r="Q258" s="205"/>
      <c r="R258" s="206">
        <f>SUM(R259:R292)</f>
        <v>3.9188760999999999</v>
      </c>
      <c r="S258" s="205"/>
      <c r="T258" s="207">
        <f>SUM(T259:T292)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8" t="s">
        <v>86</v>
      </c>
      <c r="AT258" s="209" t="s">
        <v>75</v>
      </c>
      <c r="AU258" s="209" t="s">
        <v>84</v>
      </c>
      <c r="AY258" s="208" t="s">
        <v>145</v>
      </c>
      <c r="BK258" s="210">
        <f>SUM(BK259:BK292)</f>
        <v>0</v>
      </c>
    </row>
    <row r="259" s="2" customFormat="1" ht="16.5" customHeight="1">
      <c r="A259" s="39"/>
      <c r="B259" s="40"/>
      <c r="C259" s="213" t="s">
        <v>349</v>
      </c>
      <c r="D259" s="213" t="s">
        <v>149</v>
      </c>
      <c r="E259" s="214" t="s">
        <v>435</v>
      </c>
      <c r="F259" s="215" t="s">
        <v>436</v>
      </c>
      <c r="G259" s="216" t="s">
        <v>152</v>
      </c>
      <c r="H259" s="217">
        <v>132.58000000000001</v>
      </c>
      <c r="I259" s="218"/>
      <c r="J259" s="219">
        <f>ROUND(I259*H259,2)</f>
        <v>0</v>
      </c>
      <c r="K259" s="215" t="s">
        <v>153</v>
      </c>
      <c r="L259" s="45"/>
      <c r="M259" s="220" t="s">
        <v>19</v>
      </c>
      <c r="N259" s="221" t="s">
        <v>47</v>
      </c>
      <c r="O259" s="85"/>
      <c r="P259" s="222">
        <f>O259*H259</f>
        <v>0</v>
      </c>
      <c r="Q259" s="222">
        <v>0.00029999999999999997</v>
      </c>
      <c r="R259" s="222">
        <f>Q259*H259</f>
        <v>0.039773999999999997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336</v>
      </c>
      <c r="AT259" s="224" t="s">
        <v>149</v>
      </c>
      <c r="AU259" s="224" t="s">
        <v>86</v>
      </c>
      <c r="AY259" s="18" t="s">
        <v>145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84</v>
      </c>
      <c r="BK259" s="225">
        <f>ROUND(I259*H259,2)</f>
        <v>0</v>
      </c>
      <c r="BL259" s="18" t="s">
        <v>336</v>
      </c>
      <c r="BM259" s="224" t="s">
        <v>437</v>
      </c>
    </row>
    <row r="260" s="2" customFormat="1">
      <c r="A260" s="39"/>
      <c r="B260" s="40"/>
      <c r="C260" s="41"/>
      <c r="D260" s="226" t="s">
        <v>156</v>
      </c>
      <c r="E260" s="41"/>
      <c r="F260" s="227" t="s">
        <v>438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156</v>
      </c>
      <c r="AU260" s="18" t="s">
        <v>86</v>
      </c>
    </row>
    <row r="261" s="2" customFormat="1">
      <c r="A261" s="39"/>
      <c r="B261" s="40"/>
      <c r="C261" s="41"/>
      <c r="D261" s="231" t="s">
        <v>158</v>
      </c>
      <c r="E261" s="41"/>
      <c r="F261" s="232" t="s">
        <v>439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158</v>
      </c>
      <c r="AU261" s="18" t="s">
        <v>86</v>
      </c>
    </row>
    <row r="262" s="13" customFormat="1">
      <c r="A262" s="13"/>
      <c r="B262" s="233"/>
      <c r="C262" s="234"/>
      <c r="D262" s="226" t="s">
        <v>160</v>
      </c>
      <c r="E262" s="235" t="s">
        <v>19</v>
      </c>
      <c r="F262" s="236" t="s">
        <v>279</v>
      </c>
      <c r="G262" s="234"/>
      <c r="H262" s="237">
        <v>132.58000000000001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160</v>
      </c>
      <c r="AU262" s="243" t="s">
        <v>86</v>
      </c>
      <c r="AV262" s="13" t="s">
        <v>86</v>
      </c>
      <c r="AW262" s="13" t="s">
        <v>35</v>
      </c>
      <c r="AX262" s="13" t="s">
        <v>84</v>
      </c>
      <c r="AY262" s="243" t="s">
        <v>145</v>
      </c>
    </row>
    <row r="263" s="2" customFormat="1" ht="16.5" customHeight="1">
      <c r="A263" s="39"/>
      <c r="B263" s="40"/>
      <c r="C263" s="213" t="s">
        <v>440</v>
      </c>
      <c r="D263" s="213" t="s">
        <v>149</v>
      </c>
      <c r="E263" s="214" t="s">
        <v>441</v>
      </c>
      <c r="F263" s="215" t="s">
        <v>442</v>
      </c>
      <c r="G263" s="216" t="s">
        <v>152</v>
      </c>
      <c r="H263" s="217">
        <v>132.58000000000001</v>
      </c>
      <c r="I263" s="218"/>
      <c r="J263" s="219">
        <f>ROUND(I263*H263,2)</f>
        <v>0</v>
      </c>
      <c r="K263" s="215" t="s">
        <v>153</v>
      </c>
      <c r="L263" s="45"/>
      <c r="M263" s="220" t="s">
        <v>19</v>
      </c>
      <c r="N263" s="221" t="s">
        <v>47</v>
      </c>
      <c r="O263" s="85"/>
      <c r="P263" s="222">
        <f>O263*H263</f>
        <v>0</v>
      </c>
      <c r="Q263" s="222">
        <v>0.0044999999999999997</v>
      </c>
      <c r="R263" s="222">
        <f>Q263*H263</f>
        <v>0.59660999999999997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336</v>
      </c>
      <c r="AT263" s="224" t="s">
        <v>149</v>
      </c>
      <c r="AU263" s="224" t="s">
        <v>86</v>
      </c>
      <c r="AY263" s="18" t="s">
        <v>145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84</v>
      </c>
      <c r="BK263" s="225">
        <f>ROUND(I263*H263,2)</f>
        <v>0</v>
      </c>
      <c r="BL263" s="18" t="s">
        <v>336</v>
      </c>
      <c r="BM263" s="224" t="s">
        <v>443</v>
      </c>
    </row>
    <row r="264" s="2" customFormat="1">
      <c r="A264" s="39"/>
      <c r="B264" s="40"/>
      <c r="C264" s="41"/>
      <c r="D264" s="226" t="s">
        <v>156</v>
      </c>
      <c r="E264" s="41"/>
      <c r="F264" s="227" t="s">
        <v>444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156</v>
      </c>
      <c r="AU264" s="18" t="s">
        <v>86</v>
      </c>
    </row>
    <row r="265" s="2" customFormat="1">
      <c r="A265" s="39"/>
      <c r="B265" s="40"/>
      <c r="C265" s="41"/>
      <c r="D265" s="231" t="s">
        <v>158</v>
      </c>
      <c r="E265" s="41"/>
      <c r="F265" s="232" t="s">
        <v>445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158</v>
      </c>
      <c r="AU265" s="18" t="s">
        <v>86</v>
      </c>
    </row>
    <row r="266" s="13" customFormat="1">
      <c r="A266" s="13"/>
      <c r="B266" s="233"/>
      <c r="C266" s="234"/>
      <c r="D266" s="226" t="s">
        <v>160</v>
      </c>
      <c r="E266" s="235" t="s">
        <v>19</v>
      </c>
      <c r="F266" s="236" t="s">
        <v>279</v>
      </c>
      <c r="G266" s="234"/>
      <c r="H266" s="237">
        <v>132.58000000000001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160</v>
      </c>
      <c r="AU266" s="243" t="s">
        <v>86</v>
      </c>
      <c r="AV266" s="13" t="s">
        <v>86</v>
      </c>
      <c r="AW266" s="13" t="s">
        <v>35</v>
      </c>
      <c r="AX266" s="13" t="s">
        <v>84</v>
      </c>
      <c r="AY266" s="243" t="s">
        <v>145</v>
      </c>
    </row>
    <row r="267" s="2" customFormat="1" ht="16.5" customHeight="1">
      <c r="A267" s="39"/>
      <c r="B267" s="40"/>
      <c r="C267" s="213" t="s">
        <v>446</v>
      </c>
      <c r="D267" s="213" t="s">
        <v>149</v>
      </c>
      <c r="E267" s="214" t="s">
        <v>447</v>
      </c>
      <c r="F267" s="215" t="s">
        <v>448</v>
      </c>
      <c r="G267" s="216" t="s">
        <v>152</v>
      </c>
      <c r="H267" s="217">
        <v>265.16000000000003</v>
      </c>
      <c r="I267" s="218"/>
      <c r="J267" s="219">
        <f>ROUND(I267*H267,2)</f>
        <v>0</v>
      </c>
      <c r="K267" s="215" t="s">
        <v>153</v>
      </c>
      <c r="L267" s="45"/>
      <c r="M267" s="220" t="s">
        <v>19</v>
      </c>
      <c r="N267" s="221" t="s">
        <v>47</v>
      </c>
      <c r="O267" s="85"/>
      <c r="P267" s="222">
        <f>O267*H267</f>
        <v>0</v>
      </c>
      <c r="Q267" s="222">
        <v>0.0014499999999999999</v>
      </c>
      <c r="R267" s="222">
        <f>Q267*H267</f>
        <v>0.38448199999999999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336</v>
      </c>
      <c r="AT267" s="224" t="s">
        <v>149</v>
      </c>
      <c r="AU267" s="224" t="s">
        <v>86</v>
      </c>
      <c r="AY267" s="18" t="s">
        <v>145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84</v>
      </c>
      <c r="BK267" s="225">
        <f>ROUND(I267*H267,2)</f>
        <v>0</v>
      </c>
      <c r="BL267" s="18" t="s">
        <v>336</v>
      </c>
      <c r="BM267" s="224" t="s">
        <v>449</v>
      </c>
    </row>
    <row r="268" s="2" customFormat="1">
      <c r="A268" s="39"/>
      <c r="B268" s="40"/>
      <c r="C268" s="41"/>
      <c r="D268" s="226" t="s">
        <v>156</v>
      </c>
      <c r="E268" s="41"/>
      <c r="F268" s="227" t="s">
        <v>450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156</v>
      </c>
      <c r="AU268" s="18" t="s">
        <v>86</v>
      </c>
    </row>
    <row r="269" s="2" customFormat="1">
      <c r="A269" s="39"/>
      <c r="B269" s="40"/>
      <c r="C269" s="41"/>
      <c r="D269" s="231" t="s">
        <v>158</v>
      </c>
      <c r="E269" s="41"/>
      <c r="F269" s="232" t="s">
        <v>451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158</v>
      </c>
      <c r="AU269" s="18" t="s">
        <v>86</v>
      </c>
    </row>
    <row r="270" s="13" customFormat="1">
      <c r="A270" s="13"/>
      <c r="B270" s="233"/>
      <c r="C270" s="234"/>
      <c r="D270" s="226" t="s">
        <v>160</v>
      </c>
      <c r="E270" s="235" t="s">
        <v>19</v>
      </c>
      <c r="F270" s="236" t="s">
        <v>452</v>
      </c>
      <c r="G270" s="234"/>
      <c r="H270" s="237">
        <v>265.16000000000003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160</v>
      </c>
      <c r="AU270" s="243" t="s">
        <v>86</v>
      </c>
      <c r="AV270" s="13" t="s">
        <v>86</v>
      </c>
      <c r="AW270" s="13" t="s">
        <v>35</v>
      </c>
      <c r="AX270" s="13" t="s">
        <v>84</v>
      </c>
      <c r="AY270" s="243" t="s">
        <v>145</v>
      </c>
    </row>
    <row r="271" s="2" customFormat="1" ht="21.75" customHeight="1">
      <c r="A271" s="39"/>
      <c r="B271" s="40"/>
      <c r="C271" s="213" t="s">
        <v>453</v>
      </c>
      <c r="D271" s="213" t="s">
        <v>149</v>
      </c>
      <c r="E271" s="214" t="s">
        <v>454</v>
      </c>
      <c r="F271" s="215" t="s">
        <v>455</v>
      </c>
      <c r="G271" s="216" t="s">
        <v>152</v>
      </c>
      <c r="H271" s="217">
        <v>132.58000000000001</v>
      </c>
      <c r="I271" s="218"/>
      <c r="J271" s="219">
        <f>ROUND(I271*H271,2)</f>
        <v>0</v>
      </c>
      <c r="K271" s="215" t="s">
        <v>153</v>
      </c>
      <c r="L271" s="45"/>
      <c r="M271" s="220" t="s">
        <v>19</v>
      </c>
      <c r="N271" s="221" t="s">
        <v>47</v>
      </c>
      <c r="O271" s="85"/>
      <c r="P271" s="222">
        <f>O271*H271</f>
        <v>0</v>
      </c>
      <c r="Q271" s="222">
        <v>0.0060499999999999998</v>
      </c>
      <c r="R271" s="222">
        <f>Q271*H271</f>
        <v>0.80210900000000007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336</v>
      </c>
      <c r="AT271" s="224" t="s">
        <v>149</v>
      </c>
      <c r="AU271" s="224" t="s">
        <v>86</v>
      </c>
      <c r="AY271" s="18" t="s">
        <v>145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84</v>
      </c>
      <c r="BK271" s="225">
        <f>ROUND(I271*H271,2)</f>
        <v>0</v>
      </c>
      <c r="BL271" s="18" t="s">
        <v>336</v>
      </c>
      <c r="BM271" s="224" t="s">
        <v>456</v>
      </c>
    </row>
    <row r="272" s="2" customFormat="1">
      <c r="A272" s="39"/>
      <c r="B272" s="40"/>
      <c r="C272" s="41"/>
      <c r="D272" s="226" t="s">
        <v>156</v>
      </c>
      <c r="E272" s="41"/>
      <c r="F272" s="227" t="s">
        <v>457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156</v>
      </c>
      <c r="AU272" s="18" t="s">
        <v>86</v>
      </c>
    </row>
    <row r="273" s="2" customFormat="1">
      <c r="A273" s="39"/>
      <c r="B273" s="40"/>
      <c r="C273" s="41"/>
      <c r="D273" s="231" t="s">
        <v>158</v>
      </c>
      <c r="E273" s="41"/>
      <c r="F273" s="232" t="s">
        <v>458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158</v>
      </c>
      <c r="AU273" s="18" t="s">
        <v>86</v>
      </c>
    </row>
    <row r="274" s="13" customFormat="1">
      <c r="A274" s="13"/>
      <c r="B274" s="233"/>
      <c r="C274" s="234"/>
      <c r="D274" s="226" t="s">
        <v>160</v>
      </c>
      <c r="E274" s="235" t="s">
        <v>19</v>
      </c>
      <c r="F274" s="236" t="s">
        <v>279</v>
      </c>
      <c r="G274" s="234"/>
      <c r="H274" s="237">
        <v>132.58000000000001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160</v>
      </c>
      <c r="AU274" s="243" t="s">
        <v>86</v>
      </c>
      <c r="AV274" s="13" t="s">
        <v>86</v>
      </c>
      <c r="AW274" s="13" t="s">
        <v>35</v>
      </c>
      <c r="AX274" s="13" t="s">
        <v>84</v>
      </c>
      <c r="AY274" s="243" t="s">
        <v>145</v>
      </c>
    </row>
    <row r="275" s="2" customFormat="1" ht="16.5" customHeight="1">
      <c r="A275" s="39"/>
      <c r="B275" s="40"/>
      <c r="C275" s="245" t="s">
        <v>459</v>
      </c>
      <c r="D275" s="245" t="s">
        <v>248</v>
      </c>
      <c r="E275" s="246" t="s">
        <v>460</v>
      </c>
      <c r="F275" s="247" t="s">
        <v>461</v>
      </c>
      <c r="G275" s="248" t="s">
        <v>152</v>
      </c>
      <c r="H275" s="249">
        <v>159.096</v>
      </c>
      <c r="I275" s="250"/>
      <c r="J275" s="251">
        <f>ROUND(I275*H275,2)</f>
        <v>0</v>
      </c>
      <c r="K275" s="247" t="s">
        <v>153</v>
      </c>
      <c r="L275" s="252"/>
      <c r="M275" s="253" t="s">
        <v>19</v>
      </c>
      <c r="N275" s="254" t="s">
        <v>47</v>
      </c>
      <c r="O275" s="85"/>
      <c r="P275" s="222">
        <f>O275*H275</f>
        <v>0</v>
      </c>
      <c r="Q275" s="222">
        <v>0.0129</v>
      </c>
      <c r="R275" s="222">
        <f>Q275*H275</f>
        <v>2.0523384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349</v>
      </c>
      <c r="AT275" s="224" t="s">
        <v>248</v>
      </c>
      <c r="AU275" s="224" t="s">
        <v>86</v>
      </c>
      <c r="AY275" s="18" t="s">
        <v>145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84</v>
      </c>
      <c r="BK275" s="225">
        <f>ROUND(I275*H275,2)</f>
        <v>0</v>
      </c>
      <c r="BL275" s="18" t="s">
        <v>336</v>
      </c>
      <c r="BM275" s="224" t="s">
        <v>462</v>
      </c>
    </row>
    <row r="276" s="2" customFormat="1">
      <c r="A276" s="39"/>
      <c r="B276" s="40"/>
      <c r="C276" s="41"/>
      <c r="D276" s="226" t="s">
        <v>156</v>
      </c>
      <c r="E276" s="41"/>
      <c r="F276" s="227" t="s">
        <v>461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156</v>
      </c>
      <c r="AU276" s="18" t="s">
        <v>86</v>
      </c>
    </row>
    <row r="277" s="13" customFormat="1">
      <c r="A277" s="13"/>
      <c r="B277" s="233"/>
      <c r="C277" s="234"/>
      <c r="D277" s="226" t="s">
        <v>160</v>
      </c>
      <c r="E277" s="235" t="s">
        <v>19</v>
      </c>
      <c r="F277" s="236" t="s">
        <v>463</v>
      </c>
      <c r="G277" s="234"/>
      <c r="H277" s="237">
        <v>159.096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160</v>
      </c>
      <c r="AU277" s="243" t="s">
        <v>86</v>
      </c>
      <c r="AV277" s="13" t="s">
        <v>86</v>
      </c>
      <c r="AW277" s="13" t="s">
        <v>35</v>
      </c>
      <c r="AX277" s="13" t="s">
        <v>84</v>
      </c>
      <c r="AY277" s="243" t="s">
        <v>145</v>
      </c>
    </row>
    <row r="278" s="2" customFormat="1" ht="16.5" customHeight="1">
      <c r="A278" s="39"/>
      <c r="B278" s="40"/>
      <c r="C278" s="213" t="s">
        <v>464</v>
      </c>
      <c r="D278" s="213" t="s">
        <v>149</v>
      </c>
      <c r="E278" s="214" t="s">
        <v>465</v>
      </c>
      <c r="F278" s="215" t="s">
        <v>466</v>
      </c>
      <c r="G278" s="216" t="s">
        <v>152</v>
      </c>
      <c r="H278" s="217">
        <v>132.58000000000001</v>
      </c>
      <c r="I278" s="218"/>
      <c r="J278" s="219">
        <f>ROUND(I278*H278,2)</f>
        <v>0</v>
      </c>
      <c r="K278" s="215" t="s">
        <v>153</v>
      </c>
      <c r="L278" s="45"/>
      <c r="M278" s="220" t="s">
        <v>19</v>
      </c>
      <c r="N278" s="221" t="s">
        <v>47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336</v>
      </c>
      <c r="AT278" s="224" t="s">
        <v>149</v>
      </c>
      <c r="AU278" s="224" t="s">
        <v>86</v>
      </c>
      <c r="AY278" s="18" t="s">
        <v>145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84</v>
      </c>
      <c r="BK278" s="225">
        <f>ROUND(I278*H278,2)</f>
        <v>0</v>
      </c>
      <c r="BL278" s="18" t="s">
        <v>336</v>
      </c>
      <c r="BM278" s="224" t="s">
        <v>467</v>
      </c>
    </row>
    <row r="279" s="2" customFormat="1">
      <c r="A279" s="39"/>
      <c r="B279" s="40"/>
      <c r="C279" s="41"/>
      <c r="D279" s="226" t="s">
        <v>156</v>
      </c>
      <c r="E279" s="41"/>
      <c r="F279" s="227" t="s">
        <v>468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156</v>
      </c>
      <c r="AU279" s="18" t="s">
        <v>86</v>
      </c>
    </row>
    <row r="280" s="2" customFormat="1">
      <c r="A280" s="39"/>
      <c r="B280" s="40"/>
      <c r="C280" s="41"/>
      <c r="D280" s="231" t="s">
        <v>158</v>
      </c>
      <c r="E280" s="41"/>
      <c r="F280" s="232" t="s">
        <v>469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158</v>
      </c>
      <c r="AU280" s="18" t="s">
        <v>86</v>
      </c>
    </row>
    <row r="281" s="13" customFormat="1">
      <c r="A281" s="13"/>
      <c r="B281" s="233"/>
      <c r="C281" s="234"/>
      <c r="D281" s="226" t="s">
        <v>160</v>
      </c>
      <c r="E281" s="235" t="s">
        <v>19</v>
      </c>
      <c r="F281" s="236" t="s">
        <v>279</v>
      </c>
      <c r="G281" s="234"/>
      <c r="H281" s="237">
        <v>132.58000000000001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160</v>
      </c>
      <c r="AU281" s="243" t="s">
        <v>86</v>
      </c>
      <c r="AV281" s="13" t="s">
        <v>86</v>
      </c>
      <c r="AW281" s="13" t="s">
        <v>35</v>
      </c>
      <c r="AX281" s="13" t="s">
        <v>84</v>
      </c>
      <c r="AY281" s="243" t="s">
        <v>145</v>
      </c>
    </row>
    <row r="282" s="2" customFormat="1" ht="16.5" customHeight="1">
      <c r="A282" s="39"/>
      <c r="B282" s="40"/>
      <c r="C282" s="213" t="s">
        <v>470</v>
      </c>
      <c r="D282" s="213" t="s">
        <v>149</v>
      </c>
      <c r="E282" s="214" t="s">
        <v>471</v>
      </c>
      <c r="F282" s="215" t="s">
        <v>472</v>
      </c>
      <c r="G282" s="216" t="s">
        <v>242</v>
      </c>
      <c r="H282" s="217">
        <v>79.548000000000002</v>
      </c>
      <c r="I282" s="218"/>
      <c r="J282" s="219">
        <f>ROUND(I282*H282,2)</f>
        <v>0</v>
      </c>
      <c r="K282" s="215" t="s">
        <v>153</v>
      </c>
      <c r="L282" s="45"/>
      <c r="M282" s="220" t="s">
        <v>19</v>
      </c>
      <c r="N282" s="221" t="s">
        <v>47</v>
      </c>
      <c r="O282" s="85"/>
      <c r="P282" s="222">
        <f>O282*H282</f>
        <v>0</v>
      </c>
      <c r="Q282" s="222">
        <v>0.00050000000000000001</v>
      </c>
      <c r="R282" s="222">
        <f>Q282*H282</f>
        <v>0.039774000000000004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336</v>
      </c>
      <c r="AT282" s="224" t="s">
        <v>149</v>
      </c>
      <c r="AU282" s="224" t="s">
        <v>86</v>
      </c>
      <c r="AY282" s="18" t="s">
        <v>145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84</v>
      </c>
      <c r="BK282" s="225">
        <f>ROUND(I282*H282,2)</f>
        <v>0</v>
      </c>
      <c r="BL282" s="18" t="s">
        <v>336</v>
      </c>
      <c r="BM282" s="224" t="s">
        <v>473</v>
      </c>
    </row>
    <row r="283" s="2" customFormat="1">
      <c r="A283" s="39"/>
      <c r="B283" s="40"/>
      <c r="C283" s="41"/>
      <c r="D283" s="226" t="s">
        <v>156</v>
      </c>
      <c r="E283" s="41"/>
      <c r="F283" s="227" t="s">
        <v>474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156</v>
      </c>
      <c r="AU283" s="18" t="s">
        <v>86</v>
      </c>
    </row>
    <row r="284" s="2" customFormat="1">
      <c r="A284" s="39"/>
      <c r="B284" s="40"/>
      <c r="C284" s="41"/>
      <c r="D284" s="231" t="s">
        <v>158</v>
      </c>
      <c r="E284" s="41"/>
      <c r="F284" s="232" t="s">
        <v>475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158</v>
      </c>
      <c r="AU284" s="18" t="s">
        <v>86</v>
      </c>
    </row>
    <row r="285" s="13" customFormat="1">
      <c r="A285" s="13"/>
      <c r="B285" s="233"/>
      <c r="C285" s="234"/>
      <c r="D285" s="226" t="s">
        <v>160</v>
      </c>
      <c r="E285" s="235" t="s">
        <v>19</v>
      </c>
      <c r="F285" s="236" t="s">
        <v>392</v>
      </c>
      <c r="G285" s="234"/>
      <c r="H285" s="237">
        <v>79.548000000000002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160</v>
      </c>
      <c r="AU285" s="243" t="s">
        <v>86</v>
      </c>
      <c r="AV285" s="13" t="s">
        <v>86</v>
      </c>
      <c r="AW285" s="13" t="s">
        <v>35</v>
      </c>
      <c r="AX285" s="13" t="s">
        <v>84</v>
      </c>
      <c r="AY285" s="243" t="s">
        <v>145</v>
      </c>
    </row>
    <row r="286" s="2" customFormat="1" ht="16.5" customHeight="1">
      <c r="A286" s="39"/>
      <c r="B286" s="40"/>
      <c r="C286" s="213" t="s">
        <v>476</v>
      </c>
      <c r="D286" s="213" t="s">
        <v>149</v>
      </c>
      <c r="E286" s="214" t="s">
        <v>477</v>
      </c>
      <c r="F286" s="215" t="s">
        <v>478</v>
      </c>
      <c r="G286" s="216" t="s">
        <v>242</v>
      </c>
      <c r="H286" s="217">
        <v>126.29000000000001</v>
      </c>
      <c r="I286" s="218"/>
      <c r="J286" s="219">
        <f>ROUND(I286*H286,2)</f>
        <v>0</v>
      </c>
      <c r="K286" s="215" t="s">
        <v>153</v>
      </c>
      <c r="L286" s="45"/>
      <c r="M286" s="220" t="s">
        <v>19</v>
      </c>
      <c r="N286" s="221" t="s">
        <v>47</v>
      </c>
      <c r="O286" s="85"/>
      <c r="P286" s="222">
        <f>O286*H286</f>
        <v>0</v>
      </c>
      <c r="Q286" s="222">
        <v>3.0000000000000001E-05</v>
      </c>
      <c r="R286" s="222">
        <f>Q286*H286</f>
        <v>0.0037887000000000003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336</v>
      </c>
      <c r="AT286" s="224" t="s">
        <v>149</v>
      </c>
      <c r="AU286" s="224" t="s">
        <v>86</v>
      </c>
      <c r="AY286" s="18" t="s">
        <v>145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84</v>
      </c>
      <c r="BK286" s="225">
        <f>ROUND(I286*H286,2)</f>
        <v>0</v>
      </c>
      <c r="BL286" s="18" t="s">
        <v>336</v>
      </c>
      <c r="BM286" s="224" t="s">
        <v>479</v>
      </c>
    </row>
    <row r="287" s="2" customFormat="1">
      <c r="A287" s="39"/>
      <c r="B287" s="40"/>
      <c r="C287" s="41"/>
      <c r="D287" s="226" t="s">
        <v>156</v>
      </c>
      <c r="E287" s="41"/>
      <c r="F287" s="227" t="s">
        <v>480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156</v>
      </c>
      <c r="AU287" s="18" t="s">
        <v>86</v>
      </c>
    </row>
    <row r="288" s="2" customFormat="1">
      <c r="A288" s="39"/>
      <c r="B288" s="40"/>
      <c r="C288" s="41"/>
      <c r="D288" s="231" t="s">
        <v>158</v>
      </c>
      <c r="E288" s="41"/>
      <c r="F288" s="232" t="s">
        <v>481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158</v>
      </c>
      <c r="AU288" s="18" t="s">
        <v>86</v>
      </c>
    </row>
    <row r="289" s="13" customFormat="1">
      <c r="A289" s="13"/>
      <c r="B289" s="233"/>
      <c r="C289" s="234"/>
      <c r="D289" s="226" t="s">
        <v>160</v>
      </c>
      <c r="E289" s="235" t="s">
        <v>19</v>
      </c>
      <c r="F289" s="236" t="s">
        <v>482</v>
      </c>
      <c r="G289" s="234"/>
      <c r="H289" s="237">
        <v>126.29000000000001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160</v>
      </c>
      <c r="AU289" s="243" t="s">
        <v>86</v>
      </c>
      <c r="AV289" s="13" t="s">
        <v>86</v>
      </c>
      <c r="AW289" s="13" t="s">
        <v>35</v>
      </c>
      <c r="AX289" s="13" t="s">
        <v>84</v>
      </c>
      <c r="AY289" s="243" t="s">
        <v>145</v>
      </c>
    </row>
    <row r="290" s="2" customFormat="1" ht="16.5" customHeight="1">
      <c r="A290" s="39"/>
      <c r="B290" s="40"/>
      <c r="C290" s="213" t="s">
        <v>483</v>
      </c>
      <c r="D290" s="213" t="s">
        <v>149</v>
      </c>
      <c r="E290" s="214" t="s">
        <v>484</v>
      </c>
      <c r="F290" s="215" t="s">
        <v>485</v>
      </c>
      <c r="G290" s="216" t="s">
        <v>251</v>
      </c>
      <c r="H290" s="217">
        <v>3.919</v>
      </c>
      <c r="I290" s="218"/>
      <c r="J290" s="219">
        <f>ROUND(I290*H290,2)</f>
        <v>0</v>
      </c>
      <c r="K290" s="215" t="s">
        <v>153</v>
      </c>
      <c r="L290" s="45"/>
      <c r="M290" s="220" t="s">
        <v>19</v>
      </c>
      <c r="N290" s="221" t="s">
        <v>47</v>
      </c>
      <c r="O290" s="85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336</v>
      </c>
      <c r="AT290" s="224" t="s">
        <v>149</v>
      </c>
      <c r="AU290" s="224" t="s">
        <v>86</v>
      </c>
      <c r="AY290" s="18" t="s">
        <v>145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84</v>
      </c>
      <c r="BK290" s="225">
        <f>ROUND(I290*H290,2)</f>
        <v>0</v>
      </c>
      <c r="BL290" s="18" t="s">
        <v>336</v>
      </c>
      <c r="BM290" s="224" t="s">
        <v>486</v>
      </c>
    </row>
    <row r="291" s="2" customFormat="1">
      <c r="A291" s="39"/>
      <c r="B291" s="40"/>
      <c r="C291" s="41"/>
      <c r="D291" s="226" t="s">
        <v>156</v>
      </c>
      <c r="E291" s="41"/>
      <c r="F291" s="227" t="s">
        <v>487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156</v>
      </c>
      <c r="AU291" s="18" t="s">
        <v>86</v>
      </c>
    </row>
    <row r="292" s="2" customFormat="1">
      <c r="A292" s="39"/>
      <c r="B292" s="40"/>
      <c r="C292" s="41"/>
      <c r="D292" s="231" t="s">
        <v>158</v>
      </c>
      <c r="E292" s="41"/>
      <c r="F292" s="232" t="s">
        <v>488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158</v>
      </c>
      <c r="AU292" s="18" t="s">
        <v>86</v>
      </c>
    </row>
    <row r="293" s="12" customFormat="1" ht="22.8" customHeight="1">
      <c r="A293" s="12"/>
      <c r="B293" s="197"/>
      <c r="C293" s="198"/>
      <c r="D293" s="199" t="s">
        <v>75</v>
      </c>
      <c r="E293" s="211" t="s">
        <v>489</v>
      </c>
      <c r="F293" s="211" t="s">
        <v>490</v>
      </c>
      <c r="G293" s="198"/>
      <c r="H293" s="198"/>
      <c r="I293" s="201"/>
      <c r="J293" s="212">
        <f>BK293</f>
        <v>0</v>
      </c>
      <c r="K293" s="198"/>
      <c r="L293" s="203"/>
      <c r="M293" s="204"/>
      <c r="N293" s="205"/>
      <c r="O293" s="205"/>
      <c r="P293" s="206">
        <f>SUM(P294:P345)</f>
        <v>0</v>
      </c>
      <c r="Q293" s="205"/>
      <c r="R293" s="206">
        <f>SUM(R294:R345)</f>
        <v>2.034796</v>
      </c>
      <c r="S293" s="205"/>
      <c r="T293" s="207">
        <f>SUM(T294:T345)</f>
        <v>0.049500000000000002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8" t="s">
        <v>86</v>
      </c>
      <c r="AT293" s="209" t="s">
        <v>75</v>
      </c>
      <c r="AU293" s="209" t="s">
        <v>84</v>
      </c>
      <c r="AY293" s="208" t="s">
        <v>145</v>
      </c>
      <c r="BK293" s="210">
        <f>SUM(BK294:BK345)</f>
        <v>0</v>
      </c>
    </row>
    <row r="294" s="2" customFormat="1" ht="16.5" customHeight="1">
      <c r="A294" s="39"/>
      <c r="B294" s="40"/>
      <c r="C294" s="213" t="s">
        <v>491</v>
      </c>
      <c r="D294" s="213" t="s">
        <v>149</v>
      </c>
      <c r="E294" s="214" t="s">
        <v>492</v>
      </c>
      <c r="F294" s="215" t="s">
        <v>493</v>
      </c>
      <c r="G294" s="216" t="s">
        <v>242</v>
      </c>
      <c r="H294" s="217">
        <v>1650</v>
      </c>
      <c r="I294" s="218"/>
      <c r="J294" s="219">
        <f>ROUND(I294*H294,2)</f>
        <v>0</v>
      </c>
      <c r="K294" s="215" t="s">
        <v>153</v>
      </c>
      <c r="L294" s="45"/>
      <c r="M294" s="220" t="s">
        <v>19</v>
      </c>
      <c r="N294" s="221" t="s">
        <v>47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3.0000000000000001E-05</v>
      </c>
      <c r="T294" s="223">
        <f>S294*H294</f>
        <v>0.049500000000000002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336</v>
      </c>
      <c r="AT294" s="224" t="s">
        <v>149</v>
      </c>
      <c r="AU294" s="224" t="s">
        <v>86</v>
      </c>
      <c r="AY294" s="18" t="s">
        <v>145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84</v>
      </c>
      <c r="BK294" s="225">
        <f>ROUND(I294*H294,2)</f>
        <v>0</v>
      </c>
      <c r="BL294" s="18" t="s">
        <v>336</v>
      </c>
      <c r="BM294" s="224" t="s">
        <v>494</v>
      </c>
    </row>
    <row r="295" s="2" customFormat="1">
      <c r="A295" s="39"/>
      <c r="B295" s="40"/>
      <c r="C295" s="41"/>
      <c r="D295" s="226" t="s">
        <v>156</v>
      </c>
      <c r="E295" s="41"/>
      <c r="F295" s="227" t="s">
        <v>495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156</v>
      </c>
      <c r="AU295" s="18" t="s">
        <v>86</v>
      </c>
    </row>
    <row r="296" s="2" customFormat="1">
      <c r="A296" s="39"/>
      <c r="B296" s="40"/>
      <c r="C296" s="41"/>
      <c r="D296" s="231" t="s">
        <v>158</v>
      </c>
      <c r="E296" s="41"/>
      <c r="F296" s="232" t="s">
        <v>496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158</v>
      </c>
      <c r="AU296" s="18" t="s">
        <v>86</v>
      </c>
    </row>
    <row r="297" s="13" customFormat="1">
      <c r="A297" s="13"/>
      <c r="B297" s="233"/>
      <c r="C297" s="234"/>
      <c r="D297" s="226" t="s">
        <v>160</v>
      </c>
      <c r="E297" s="235" t="s">
        <v>19</v>
      </c>
      <c r="F297" s="236" t="s">
        <v>497</v>
      </c>
      <c r="G297" s="234"/>
      <c r="H297" s="237">
        <v>1650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160</v>
      </c>
      <c r="AU297" s="243" t="s">
        <v>86</v>
      </c>
      <c r="AV297" s="13" t="s">
        <v>86</v>
      </c>
      <c r="AW297" s="13" t="s">
        <v>35</v>
      </c>
      <c r="AX297" s="13" t="s">
        <v>84</v>
      </c>
      <c r="AY297" s="243" t="s">
        <v>145</v>
      </c>
    </row>
    <row r="298" s="2" customFormat="1" ht="16.5" customHeight="1">
      <c r="A298" s="39"/>
      <c r="B298" s="40"/>
      <c r="C298" s="245" t="s">
        <v>498</v>
      </c>
      <c r="D298" s="245" t="s">
        <v>248</v>
      </c>
      <c r="E298" s="246" t="s">
        <v>499</v>
      </c>
      <c r="F298" s="247" t="s">
        <v>500</v>
      </c>
      <c r="G298" s="248" t="s">
        <v>242</v>
      </c>
      <c r="H298" s="249">
        <v>2145</v>
      </c>
      <c r="I298" s="250"/>
      <c r="J298" s="251">
        <f>ROUND(I298*H298,2)</f>
        <v>0</v>
      </c>
      <c r="K298" s="247" t="s">
        <v>153</v>
      </c>
      <c r="L298" s="252"/>
      <c r="M298" s="253" t="s">
        <v>19</v>
      </c>
      <c r="N298" s="254" t="s">
        <v>47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349</v>
      </c>
      <c r="AT298" s="224" t="s">
        <v>248</v>
      </c>
      <c r="AU298" s="224" t="s">
        <v>86</v>
      </c>
      <c r="AY298" s="18" t="s">
        <v>145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84</v>
      </c>
      <c r="BK298" s="225">
        <f>ROUND(I298*H298,2)</f>
        <v>0</v>
      </c>
      <c r="BL298" s="18" t="s">
        <v>336</v>
      </c>
      <c r="BM298" s="224" t="s">
        <v>501</v>
      </c>
    </row>
    <row r="299" s="2" customFormat="1">
      <c r="A299" s="39"/>
      <c r="B299" s="40"/>
      <c r="C299" s="41"/>
      <c r="D299" s="226" t="s">
        <v>156</v>
      </c>
      <c r="E299" s="41"/>
      <c r="F299" s="227" t="s">
        <v>500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156</v>
      </c>
      <c r="AU299" s="18" t="s">
        <v>86</v>
      </c>
    </row>
    <row r="300" s="13" customFormat="1">
      <c r="A300" s="13"/>
      <c r="B300" s="233"/>
      <c r="C300" s="234"/>
      <c r="D300" s="226" t="s">
        <v>160</v>
      </c>
      <c r="E300" s="235" t="s">
        <v>19</v>
      </c>
      <c r="F300" s="236" t="s">
        <v>502</v>
      </c>
      <c r="G300" s="234"/>
      <c r="H300" s="237">
        <v>2145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160</v>
      </c>
      <c r="AU300" s="243" t="s">
        <v>86</v>
      </c>
      <c r="AV300" s="13" t="s">
        <v>86</v>
      </c>
      <c r="AW300" s="13" t="s">
        <v>35</v>
      </c>
      <c r="AX300" s="13" t="s">
        <v>84</v>
      </c>
      <c r="AY300" s="243" t="s">
        <v>145</v>
      </c>
    </row>
    <row r="301" s="2" customFormat="1" ht="16.5" customHeight="1">
      <c r="A301" s="39"/>
      <c r="B301" s="40"/>
      <c r="C301" s="213" t="s">
        <v>503</v>
      </c>
      <c r="D301" s="213" t="s">
        <v>149</v>
      </c>
      <c r="E301" s="214" t="s">
        <v>504</v>
      </c>
      <c r="F301" s="215" t="s">
        <v>505</v>
      </c>
      <c r="G301" s="216" t="s">
        <v>152</v>
      </c>
      <c r="H301" s="217">
        <v>146.22399999999999</v>
      </c>
      <c r="I301" s="218"/>
      <c r="J301" s="219">
        <f>ROUND(I301*H301,2)</f>
        <v>0</v>
      </c>
      <c r="K301" s="215" t="s">
        <v>153</v>
      </c>
      <c r="L301" s="45"/>
      <c r="M301" s="220" t="s">
        <v>19</v>
      </c>
      <c r="N301" s="221" t="s">
        <v>47</v>
      </c>
      <c r="O301" s="85"/>
      <c r="P301" s="222">
        <f>O301*H301</f>
        <v>0</v>
      </c>
      <c r="Q301" s="222">
        <v>6.9999999999999994E-05</v>
      </c>
      <c r="R301" s="222">
        <f>Q301*H301</f>
        <v>0.010235679999999999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336</v>
      </c>
      <c r="AT301" s="224" t="s">
        <v>149</v>
      </c>
      <c r="AU301" s="224" t="s">
        <v>86</v>
      </c>
      <c r="AY301" s="18" t="s">
        <v>145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84</v>
      </c>
      <c r="BK301" s="225">
        <f>ROUND(I301*H301,2)</f>
        <v>0</v>
      </c>
      <c r="BL301" s="18" t="s">
        <v>336</v>
      </c>
      <c r="BM301" s="224" t="s">
        <v>506</v>
      </c>
    </row>
    <row r="302" s="2" customFormat="1">
      <c r="A302" s="39"/>
      <c r="B302" s="40"/>
      <c r="C302" s="41"/>
      <c r="D302" s="226" t="s">
        <v>156</v>
      </c>
      <c r="E302" s="41"/>
      <c r="F302" s="227" t="s">
        <v>505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156</v>
      </c>
      <c r="AU302" s="18" t="s">
        <v>86</v>
      </c>
    </row>
    <row r="303" s="2" customFormat="1">
      <c r="A303" s="39"/>
      <c r="B303" s="40"/>
      <c r="C303" s="41"/>
      <c r="D303" s="231" t="s">
        <v>158</v>
      </c>
      <c r="E303" s="41"/>
      <c r="F303" s="232" t="s">
        <v>507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158</v>
      </c>
      <c r="AU303" s="18" t="s">
        <v>86</v>
      </c>
    </row>
    <row r="304" s="13" customFormat="1">
      <c r="A304" s="13"/>
      <c r="B304" s="233"/>
      <c r="C304" s="234"/>
      <c r="D304" s="226" t="s">
        <v>160</v>
      </c>
      <c r="E304" s="235" t="s">
        <v>19</v>
      </c>
      <c r="F304" s="236" t="s">
        <v>508</v>
      </c>
      <c r="G304" s="234"/>
      <c r="H304" s="237">
        <v>146.22399999999999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160</v>
      </c>
      <c r="AU304" s="243" t="s">
        <v>86</v>
      </c>
      <c r="AV304" s="13" t="s">
        <v>86</v>
      </c>
      <c r="AW304" s="13" t="s">
        <v>35</v>
      </c>
      <c r="AX304" s="13" t="s">
        <v>84</v>
      </c>
      <c r="AY304" s="243" t="s">
        <v>145</v>
      </c>
    </row>
    <row r="305" s="2" customFormat="1" ht="16.5" customHeight="1">
      <c r="A305" s="39"/>
      <c r="B305" s="40"/>
      <c r="C305" s="213" t="s">
        <v>509</v>
      </c>
      <c r="D305" s="213" t="s">
        <v>149</v>
      </c>
      <c r="E305" s="214" t="s">
        <v>510</v>
      </c>
      <c r="F305" s="215" t="s">
        <v>511</v>
      </c>
      <c r="G305" s="216" t="s">
        <v>152</v>
      </c>
      <c r="H305" s="217">
        <v>146.22399999999999</v>
      </c>
      <c r="I305" s="218"/>
      <c r="J305" s="219">
        <f>ROUND(I305*H305,2)</f>
        <v>0</v>
      </c>
      <c r="K305" s="215" t="s">
        <v>153</v>
      </c>
      <c r="L305" s="45"/>
      <c r="M305" s="220" t="s">
        <v>19</v>
      </c>
      <c r="N305" s="221" t="s">
        <v>47</v>
      </c>
      <c r="O305" s="85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336</v>
      </c>
      <c r="AT305" s="224" t="s">
        <v>149</v>
      </c>
      <c r="AU305" s="224" t="s">
        <v>86</v>
      </c>
      <c r="AY305" s="18" t="s">
        <v>145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84</v>
      </c>
      <c r="BK305" s="225">
        <f>ROUND(I305*H305,2)</f>
        <v>0</v>
      </c>
      <c r="BL305" s="18" t="s">
        <v>336</v>
      </c>
      <c r="BM305" s="224" t="s">
        <v>512</v>
      </c>
    </row>
    <row r="306" s="2" customFormat="1">
      <c r="A306" s="39"/>
      <c r="B306" s="40"/>
      <c r="C306" s="41"/>
      <c r="D306" s="226" t="s">
        <v>156</v>
      </c>
      <c r="E306" s="41"/>
      <c r="F306" s="227" t="s">
        <v>511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156</v>
      </c>
      <c r="AU306" s="18" t="s">
        <v>86</v>
      </c>
    </row>
    <row r="307" s="2" customFormat="1">
      <c r="A307" s="39"/>
      <c r="B307" s="40"/>
      <c r="C307" s="41"/>
      <c r="D307" s="231" t="s">
        <v>158</v>
      </c>
      <c r="E307" s="41"/>
      <c r="F307" s="232" t="s">
        <v>513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158</v>
      </c>
      <c r="AU307" s="18" t="s">
        <v>86</v>
      </c>
    </row>
    <row r="308" s="13" customFormat="1">
      <c r="A308" s="13"/>
      <c r="B308" s="233"/>
      <c r="C308" s="234"/>
      <c r="D308" s="226" t="s">
        <v>160</v>
      </c>
      <c r="E308" s="235" t="s">
        <v>19</v>
      </c>
      <c r="F308" s="236" t="s">
        <v>508</v>
      </c>
      <c r="G308" s="234"/>
      <c r="H308" s="237">
        <v>146.22399999999999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160</v>
      </c>
      <c r="AU308" s="243" t="s">
        <v>86</v>
      </c>
      <c r="AV308" s="13" t="s">
        <v>86</v>
      </c>
      <c r="AW308" s="13" t="s">
        <v>35</v>
      </c>
      <c r="AX308" s="13" t="s">
        <v>84</v>
      </c>
      <c r="AY308" s="243" t="s">
        <v>145</v>
      </c>
    </row>
    <row r="309" s="2" customFormat="1" ht="16.5" customHeight="1">
      <c r="A309" s="39"/>
      <c r="B309" s="40"/>
      <c r="C309" s="213" t="s">
        <v>514</v>
      </c>
      <c r="D309" s="213" t="s">
        <v>149</v>
      </c>
      <c r="E309" s="214" t="s">
        <v>515</v>
      </c>
      <c r="F309" s="215" t="s">
        <v>516</v>
      </c>
      <c r="G309" s="216" t="s">
        <v>152</v>
      </c>
      <c r="H309" s="217">
        <v>146.22399999999999</v>
      </c>
      <c r="I309" s="218"/>
      <c r="J309" s="219">
        <f>ROUND(I309*H309,2)</f>
        <v>0</v>
      </c>
      <c r="K309" s="215" t="s">
        <v>153</v>
      </c>
      <c r="L309" s="45"/>
      <c r="M309" s="220" t="s">
        <v>19</v>
      </c>
      <c r="N309" s="221" t="s">
        <v>47</v>
      </c>
      <c r="O309" s="85"/>
      <c r="P309" s="222">
        <f>O309*H309</f>
        <v>0</v>
      </c>
      <c r="Q309" s="222">
        <v>0.00013999999999999999</v>
      </c>
      <c r="R309" s="222">
        <f>Q309*H309</f>
        <v>0.020471359999999997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336</v>
      </c>
      <c r="AT309" s="224" t="s">
        <v>149</v>
      </c>
      <c r="AU309" s="224" t="s">
        <v>86</v>
      </c>
      <c r="AY309" s="18" t="s">
        <v>145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84</v>
      </c>
      <c r="BK309" s="225">
        <f>ROUND(I309*H309,2)</f>
        <v>0</v>
      </c>
      <c r="BL309" s="18" t="s">
        <v>336</v>
      </c>
      <c r="BM309" s="224" t="s">
        <v>517</v>
      </c>
    </row>
    <row r="310" s="2" customFormat="1">
      <c r="A310" s="39"/>
      <c r="B310" s="40"/>
      <c r="C310" s="41"/>
      <c r="D310" s="226" t="s">
        <v>156</v>
      </c>
      <c r="E310" s="41"/>
      <c r="F310" s="227" t="s">
        <v>518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156</v>
      </c>
      <c r="AU310" s="18" t="s">
        <v>86</v>
      </c>
    </row>
    <row r="311" s="2" customFormat="1">
      <c r="A311" s="39"/>
      <c r="B311" s="40"/>
      <c r="C311" s="41"/>
      <c r="D311" s="231" t="s">
        <v>158</v>
      </c>
      <c r="E311" s="41"/>
      <c r="F311" s="232" t="s">
        <v>519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158</v>
      </c>
      <c r="AU311" s="18" t="s">
        <v>86</v>
      </c>
    </row>
    <row r="312" s="13" customFormat="1">
      <c r="A312" s="13"/>
      <c r="B312" s="233"/>
      <c r="C312" s="234"/>
      <c r="D312" s="226" t="s">
        <v>160</v>
      </c>
      <c r="E312" s="235" t="s">
        <v>19</v>
      </c>
      <c r="F312" s="236" t="s">
        <v>508</v>
      </c>
      <c r="G312" s="234"/>
      <c r="H312" s="237">
        <v>146.22399999999999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160</v>
      </c>
      <c r="AU312" s="243" t="s">
        <v>86</v>
      </c>
      <c r="AV312" s="13" t="s">
        <v>86</v>
      </c>
      <c r="AW312" s="13" t="s">
        <v>35</v>
      </c>
      <c r="AX312" s="13" t="s">
        <v>84</v>
      </c>
      <c r="AY312" s="243" t="s">
        <v>145</v>
      </c>
    </row>
    <row r="313" s="2" customFormat="1" ht="16.5" customHeight="1">
      <c r="A313" s="39"/>
      <c r="B313" s="40"/>
      <c r="C313" s="213" t="s">
        <v>520</v>
      </c>
      <c r="D313" s="213" t="s">
        <v>149</v>
      </c>
      <c r="E313" s="214" t="s">
        <v>521</v>
      </c>
      <c r="F313" s="215" t="s">
        <v>522</v>
      </c>
      <c r="G313" s="216" t="s">
        <v>152</v>
      </c>
      <c r="H313" s="217">
        <v>146.22399999999999</v>
      </c>
      <c r="I313" s="218"/>
      <c r="J313" s="219">
        <f>ROUND(I313*H313,2)</f>
        <v>0</v>
      </c>
      <c r="K313" s="215" t="s">
        <v>153</v>
      </c>
      <c r="L313" s="45"/>
      <c r="M313" s="220" t="s">
        <v>19</v>
      </c>
      <c r="N313" s="221" t="s">
        <v>47</v>
      </c>
      <c r="O313" s="85"/>
      <c r="P313" s="222">
        <f>O313*H313</f>
        <v>0</v>
      </c>
      <c r="Q313" s="222">
        <v>0.00012</v>
      </c>
      <c r="R313" s="222">
        <f>Q313*H313</f>
        <v>0.017546880000000001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336</v>
      </c>
      <c r="AT313" s="224" t="s">
        <v>149</v>
      </c>
      <c r="AU313" s="224" t="s">
        <v>86</v>
      </c>
      <c r="AY313" s="18" t="s">
        <v>145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84</v>
      </c>
      <c r="BK313" s="225">
        <f>ROUND(I313*H313,2)</f>
        <v>0</v>
      </c>
      <c r="BL313" s="18" t="s">
        <v>336</v>
      </c>
      <c r="BM313" s="224" t="s">
        <v>523</v>
      </c>
    </row>
    <row r="314" s="2" customFormat="1">
      <c r="A314" s="39"/>
      <c r="B314" s="40"/>
      <c r="C314" s="41"/>
      <c r="D314" s="226" t="s">
        <v>156</v>
      </c>
      <c r="E314" s="41"/>
      <c r="F314" s="227" t="s">
        <v>524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156</v>
      </c>
      <c r="AU314" s="18" t="s">
        <v>86</v>
      </c>
    </row>
    <row r="315" s="2" customFormat="1">
      <c r="A315" s="39"/>
      <c r="B315" s="40"/>
      <c r="C315" s="41"/>
      <c r="D315" s="231" t="s">
        <v>158</v>
      </c>
      <c r="E315" s="41"/>
      <c r="F315" s="232" t="s">
        <v>525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158</v>
      </c>
      <c r="AU315" s="18" t="s">
        <v>86</v>
      </c>
    </row>
    <row r="316" s="13" customFormat="1">
      <c r="A316" s="13"/>
      <c r="B316" s="233"/>
      <c r="C316" s="234"/>
      <c r="D316" s="226" t="s">
        <v>160</v>
      </c>
      <c r="E316" s="235" t="s">
        <v>19</v>
      </c>
      <c r="F316" s="236" t="s">
        <v>508</v>
      </c>
      <c r="G316" s="234"/>
      <c r="H316" s="237">
        <v>146.22399999999999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160</v>
      </c>
      <c r="AU316" s="243" t="s">
        <v>86</v>
      </c>
      <c r="AV316" s="13" t="s">
        <v>86</v>
      </c>
      <c r="AW316" s="13" t="s">
        <v>35</v>
      </c>
      <c r="AX316" s="13" t="s">
        <v>84</v>
      </c>
      <c r="AY316" s="243" t="s">
        <v>145</v>
      </c>
    </row>
    <row r="317" s="2" customFormat="1" ht="16.5" customHeight="1">
      <c r="A317" s="39"/>
      <c r="B317" s="40"/>
      <c r="C317" s="213" t="s">
        <v>526</v>
      </c>
      <c r="D317" s="213" t="s">
        <v>149</v>
      </c>
      <c r="E317" s="214" t="s">
        <v>527</v>
      </c>
      <c r="F317" s="215" t="s">
        <v>528</v>
      </c>
      <c r="G317" s="216" t="s">
        <v>152</v>
      </c>
      <c r="H317" s="217">
        <v>146.22399999999999</v>
      </c>
      <c r="I317" s="218"/>
      <c r="J317" s="219">
        <f>ROUND(I317*H317,2)</f>
        <v>0</v>
      </c>
      <c r="K317" s="215" t="s">
        <v>153</v>
      </c>
      <c r="L317" s="45"/>
      <c r="M317" s="220" t="s">
        <v>19</v>
      </c>
      <c r="N317" s="221" t="s">
        <v>47</v>
      </c>
      <c r="O317" s="85"/>
      <c r="P317" s="222">
        <f>O317*H317</f>
        <v>0</v>
      </c>
      <c r="Q317" s="222">
        <v>0.00012</v>
      </c>
      <c r="R317" s="222">
        <f>Q317*H317</f>
        <v>0.017546880000000001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336</v>
      </c>
      <c r="AT317" s="224" t="s">
        <v>149</v>
      </c>
      <c r="AU317" s="224" t="s">
        <v>86</v>
      </c>
      <c r="AY317" s="18" t="s">
        <v>145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84</v>
      </c>
      <c r="BK317" s="225">
        <f>ROUND(I317*H317,2)</f>
        <v>0</v>
      </c>
      <c r="BL317" s="18" t="s">
        <v>336</v>
      </c>
      <c r="BM317" s="224" t="s">
        <v>529</v>
      </c>
    </row>
    <row r="318" s="2" customFormat="1">
      <c r="A318" s="39"/>
      <c r="B318" s="40"/>
      <c r="C318" s="41"/>
      <c r="D318" s="226" t="s">
        <v>156</v>
      </c>
      <c r="E318" s="41"/>
      <c r="F318" s="227" t="s">
        <v>530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156</v>
      </c>
      <c r="AU318" s="18" t="s">
        <v>86</v>
      </c>
    </row>
    <row r="319" s="2" customFormat="1">
      <c r="A319" s="39"/>
      <c r="B319" s="40"/>
      <c r="C319" s="41"/>
      <c r="D319" s="231" t="s">
        <v>158</v>
      </c>
      <c r="E319" s="41"/>
      <c r="F319" s="232" t="s">
        <v>531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158</v>
      </c>
      <c r="AU319" s="18" t="s">
        <v>86</v>
      </c>
    </row>
    <row r="320" s="2" customFormat="1">
      <c r="A320" s="39"/>
      <c r="B320" s="40"/>
      <c r="C320" s="41"/>
      <c r="D320" s="226" t="s">
        <v>219</v>
      </c>
      <c r="E320" s="41"/>
      <c r="F320" s="244" t="s">
        <v>532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219</v>
      </c>
      <c r="AU320" s="18" t="s">
        <v>86</v>
      </c>
    </row>
    <row r="321" s="13" customFormat="1">
      <c r="A321" s="13"/>
      <c r="B321" s="233"/>
      <c r="C321" s="234"/>
      <c r="D321" s="226" t="s">
        <v>160</v>
      </c>
      <c r="E321" s="235" t="s">
        <v>19</v>
      </c>
      <c r="F321" s="236" t="s">
        <v>508</v>
      </c>
      <c r="G321" s="234"/>
      <c r="H321" s="237">
        <v>146.22399999999999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160</v>
      </c>
      <c r="AU321" s="243" t="s">
        <v>86</v>
      </c>
      <c r="AV321" s="13" t="s">
        <v>86</v>
      </c>
      <c r="AW321" s="13" t="s">
        <v>35</v>
      </c>
      <c r="AX321" s="13" t="s">
        <v>84</v>
      </c>
      <c r="AY321" s="243" t="s">
        <v>145</v>
      </c>
    </row>
    <row r="322" s="2" customFormat="1" ht="24.15" customHeight="1">
      <c r="A322" s="39"/>
      <c r="B322" s="40"/>
      <c r="C322" s="213" t="s">
        <v>533</v>
      </c>
      <c r="D322" s="213" t="s">
        <v>149</v>
      </c>
      <c r="E322" s="214" t="s">
        <v>534</v>
      </c>
      <c r="F322" s="215" t="s">
        <v>535</v>
      </c>
      <c r="G322" s="216" t="s">
        <v>152</v>
      </c>
      <c r="H322" s="217">
        <v>146.22399999999999</v>
      </c>
      <c r="I322" s="218"/>
      <c r="J322" s="219">
        <f>ROUND(I322*H322,2)</f>
        <v>0</v>
      </c>
      <c r="K322" s="215" t="s">
        <v>153</v>
      </c>
      <c r="L322" s="45"/>
      <c r="M322" s="220" t="s">
        <v>19</v>
      </c>
      <c r="N322" s="221" t="s">
        <v>47</v>
      </c>
      <c r="O322" s="85"/>
      <c r="P322" s="222">
        <f>O322*H322</f>
        <v>0</v>
      </c>
      <c r="Q322" s="222">
        <v>0.00010000000000000001</v>
      </c>
      <c r="R322" s="222">
        <f>Q322*H322</f>
        <v>0.014622399999999999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336</v>
      </c>
      <c r="AT322" s="224" t="s">
        <v>149</v>
      </c>
      <c r="AU322" s="224" t="s">
        <v>86</v>
      </c>
      <c r="AY322" s="18" t="s">
        <v>145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84</v>
      </c>
      <c r="BK322" s="225">
        <f>ROUND(I322*H322,2)</f>
        <v>0</v>
      </c>
      <c r="BL322" s="18" t="s">
        <v>336</v>
      </c>
      <c r="BM322" s="224" t="s">
        <v>536</v>
      </c>
    </row>
    <row r="323" s="2" customFormat="1">
      <c r="A323" s="39"/>
      <c r="B323" s="40"/>
      <c r="C323" s="41"/>
      <c r="D323" s="226" t="s">
        <v>156</v>
      </c>
      <c r="E323" s="41"/>
      <c r="F323" s="227" t="s">
        <v>537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156</v>
      </c>
      <c r="AU323" s="18" t="s">
        <v>86</v>
      </c>
    </row>
    <row r="324" s="2" customFormat="1">
      <c r="A324" s="39"/>
      <c r="B324" s="40"/>
      <c r="C324" s="41"/>
      <c r="D324" s="231" t="s">
        <v>158</v>
      </c>
      <c r="E324" s="41"/>
      <c r="F324" s="232" t="s">
        <v>538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158</v>
      </c>
      <c r="AU324" s="18" t="s">
        <v>86</v>
      </c>
    </row>
    <row r="325" s="13" customFormat="1">
      <c r="A325" s="13"/>
      <c r="B325" s="233"/>
      <c r="C325" s="234"/>
      <c r="D325" s="226" t="s">
        <v>160</v>
      </c>
      <c r="E325" s="235" t="s">
        <v>19</v>
      </c>
      <c r="F325" s="236" t="s">
        <v>508</v>
      </c>
      <c r="G325" s="234"/>
      <c r="H325" s="237">
        <v>146.22399999999999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160</v>
      </c>
      <c r="AU325" s="243" t="s">
        <v>86</v>
      </c>
      <c r="AV325" s="13" t="s">
        <v>86</v>
      </c>
      <c r="AW325" s="13" t="s">
        <v>35</v>
      </c>
      <c r="AX325" s="13" t="s">
        <v>84</v>
      </c>
      <c r="AY325" s="243" t="s">
        <v>145</v>
      </c>
    </row>
    <row r="326" s="2" customFormat="1" ht="16.5" customHeight="1">
      <c r="A326" s="39"/>
      <c r="B326" s="40"/>
      <c r="C326" s="213" t="s">
        <v>539</v>
      </c>
      <c r="D326" s="213" t="s">
        <v>149</v>
      </c>
      <c r="E326" s="214" t="s">
        <v>540</v>
      </c>
      <c r="F326" s="215" t="s">
        <v>541</v>
      </c>
      <c r="G326" s="216" t="s">
        <v>152</v>
      </c>
      <c r="H326" s="217">
        <v>346.51999999999998</v>
      </c>
      <c r="I326" s="218"/>
      <c r="J326" s="219">
        <f>ROUND(I326*H326,2)</f>
        <v>0</v>
      </c>
      <c r="K326" s="215" t="s">
        <v>153</v>
      </c>
      <c r="L326" s="45"/>
      <c r="M326" s="220" t="s">
        <v>19</v>
      </c>
      <c r="N326" s="221" t="s">
        <v>47</v>
      </c>
      <c r="O326" s="85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336</v>
      </c>
      <c r="AT326" s="224" t="s">
        <v>149</v>
      </c>
      <c r="AU326" s="224" t="s">
        <v>86</v>
      </c>
      <c r="AY326" s="18" t="s">
        <v>145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84</v>
      </c>
      <c r="BK326" s="225">
        <f>ROUND(I326*H326,2)</f>
        <v>0</v>
      </c>
      <c r="BL326" s="18" t="s">
        <v>336</v>
      </c>
      <c r="BM326" s="224" t="s">
        <v>542</v>
      </c>
    </row>
    <row r="327" s="2" customFormat="1">
      <c r="A327" s="39"/>
      <c r="B327" s="40"/>
      <c r="C327" s="41"/>
      <c r="D327" s="226" t="s">
        <v>156</v>
      </c>
      <c r="E327" s="41"/>
      <c r="F327" s="227" t="s">
        <v>543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156</v>
      </c>
      <c r="AU327" s="18" t="s">
        <v>86</v>
      </c>
    </row>
    <row r="328" s="2" customFormat="1">
      <c r="A328" s="39"/>
      <c r="B328" s="40"/>
      <c r="C328" s="41"/>
      <c r="D328" s="231" t="s">
        <v>158</v>
      </c>
      <c r="E328" s="41"/>
      <c r="F328" s="232" t="s">
        <v>544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158</v>
      </c>
      <c r="AU328" s="18" t="s">
        <v>86</v>
      </c>
    </row>
    <row r="329" s="13" customFormat="1">
      <c r="A329" s="13"/>
      <c r="B329" s="233"/>
      <c r="C329" s="234"/>
      <c r="D329" s="226" t="s">
        <v>160</v>
      </c>
      <c r="E329" s="235" t="s">
        <v>19</v>
      </c>
      <c r="F329" s="236" t="s">
        <v>545</v>
      </c>
      <c r="G329" s="234"/>
      <c r="H329" s="237">
        <v>346.51999999999998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160</v>
      </c>
      <c r="AU329" s="243" t="s">
        <v>86</v>
      </c>
      <c r="AV329" s="13" t="s">
        <v>86</v>
      </c>
      <c r="AW329" s="13" t="s">
        <v>35</v>
      </c>
      <c r="AX329" s="13" t="s">
        <v>84</v>
      </c>
      <c r="AY329" s="243" t="s">
        <v>145</v>
      </c>
    </row>
    <row r="330" s="2" customFormat="1" ht="21.75" customHeight="1">
      <c r="A330" s="39"/>
      <c r="B330" s="40"/>
      <c r="C330" s="213" t="s">
        <v>546</v>
      </c>
      <c r="D330" s="213" t="s">
        <v>149</v>
      </c>
      <c r="E330" s="214" t="s">
        <v>547</v>
      </c>
      <c r="F330" s="215" t="s">
        <v>548</v>
      </c>
      <c r="G330" s="216" t="s">
        <v>152</v>
      </c>
      <c r="H330" s="217">
        <v>346.51999999999998</v>
      </c>
      <c r="I330" s="218"/>
      <c r="J330" s="219">
        <f>ROUND(I330*H330,2)</f>
        <v>0</v>
      </c>
      <c r="K330" s="215" t="s">
        <v>153</v>
      </c>
      <c r="L330" s="45"/>
      <c r="M330" s="220" t="s">
        <v>19</v>
      </c>
      <c r="N330" s="221" t="s">
        <v>47</v>
      </c>
      <c r="O330" s="85"/>
      <c r="P330" s="222">
        <f>O330*H330</f>
        <v>0</v>
      </c>
      <c r="Q330" s="222">
        <v>0.0023999999999999998</v>
      </c>
      <c r="R330" s="222">
        <f>Q330*H330</f>
        <v>0.83164799999999983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336</v>
      </c>
      <c r="AT330" s="224" t="s">
        <v>149</v>
      </c>
      <c r="AU330" s="224" t="s">
        <v>86</v>
      </c>
      <c r="AY330" s="18" t="s">
        <v>145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84</v>
      </c>
      <c r="BK330" s="225">
        <f>ROUND(I330*H330,2)</f>
        <v>0</v>
      </c>
      <c r="BL330" s="18" t="s">
        <v>336</v>
      </c>
      <c r="BM330" s="224" t="s">
        <v>549</v>
      </c>
    </row>
    <row r="331" s="2" customFormat="1">
      <c r="A331" s="39"/>
      <c r="B331" s="40"/>
      <c r="C331" s="41"/>
      <c r="D331" s="226" t="s">
        <v>156</v>
      </c>
      <c r="E331" s="41"/>
      <c r="F331" s="227" t="s">
        <v>550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156</v>
      </c>
      <c r="AU331" s="18" t="s">
        <v>86</v>
      </c>
    </row>
    <row r="332" s="2" customFormat="1">
      <c r="A332" s="39"/>
      <c r="B332" s="40"/>
      <c r="C332" s="41"/>
      <c r="D332" s="231" t="s">
        <v>158</v>
      </c>
      <c r="E332" s="41"/>
      <c r="F332" s="232" t="s">
        <v>551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158</v>
      </c>
      <c r="AU332" s="18" t="s">
        <v>86</v>
      </c>
    </row>
    <row r="333" s="13" customFormat="1">
      <c r="A333" s="13"/>
      <c r="B333" s="233"/>
      <c r="C333" s="234"/>
      <c r="D333" s="226" t="s">
        <v>160</v>
      </c>
      <c r="E333" s="235" t="s">
        <v>19</v>
      </c>
      <c r="F333" s="236" t="s">
        <v>545</v>
      </c>
      <c r="G333" s="234"/>
      <c r="H333" s="237">
        <v>346.51999999999998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160</v>
      </c>
      <c r="AU333" s="243" t="s">
        <v>86</v>
      </c>
      <c r="AV333" s="13" t="s">
        <v>86</v>
      </c>
      <c r="AW333" s="13" t="s">
        <v>35</v>
      </c>
      <c r="AX333" s="13" t="s">
        <v>84</v>
      </c>
      <c r="AY333" s="243" t="s">
        <v>145</v>
      </c>
    </row>
    <row r="334" s="2" customFormat="1" ht="16.5" customHeight="1">
      <c r="A334" s="39"/>
      <c r="B334" s="40"/>
      <c r="C334" s="213" t="s">
        <v>552</v>
      </c>
      <c r="D334" s="213" t="s">
        <v>149</v>
      </c>
      <c r="E334" s="214" t="s">
        <v>553</v>
      </c>
      <c r="F334" s="215" t="s">
        <v>554</v>
      </c>
      <c r="G334" s="216" t="s">
        <v>152</v>
      </c>
      <c r="H334" s="217">
        <v>346.51999999999998</v>
      </c>
      <c r="I334" s="218"/>
      <c r="J334" s="219">
        <f>ROUND(I334*H334,2)</f>
        <v>0</v>
      </c>
      <c r="K334" s="215" t="s">
        <v>153</v>
      </c>
      <c r="L334" s="45"/>
      <c r="M334" s="220" t="s">
        <v>19</v>
      </c>
      <c r="N334" s="221" t="s">
        <v>47</v>
      </c>
      <c r="O334" s="85"/>
      <c r="P334" s="222">
        <f>O334*H334</f>
        <v>0</v>
      </c>
      <c r="Q334" s="222">
        <v>0.00025999999999999998</v>
      </c>
      <c r="R334" s="222">
        <f>Q334*H334</f>
        <v>0.090095199999999986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336</v>
      </c>
      <c r="AT334" s="224" t="s">
        <v>149</v>
      </c>
      <c r="AU334" s="224" t="s">
        <v>86</v>
      </c>
      <c r="AY334" s="18" t="s">
        <v>145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84</v>
      </c>
      <c r="BK334" s="225">
        <f>ROUND(I334*H334,2)</f>
        <v>0</v>
      </c>
      <c r="BL334" s="18" t="s">
        <v>336</v>
      </c>
      <c r="BM334" s="224" t="s">
        <v>555</v>
      </c>
    </row>
    <row r="335" s="2" customFormat="1">
      <c r="A335" s="39"/>
      <c r="B335" s="40"/>
      <c r="C335" s="41"/>
      <c r="D335" s="226" t="s">
        <v>156</v>
      </c>
      <c r="E335" s="41"/>
      <c r="F335" s="227" t="s">
        <v>556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156</v>
      </c>
      <c r="AU335" s="18" t="s">
        <v>86</v>
      </c>
    </row>
    <row r="336" s="2" customFormat="1">
      <c r="A336" s="39"/>
      <c r="B336" s="40"/>
      <c r="C336" s="41"/>
      <c r="D336" s="231" t="s">
        <v>158</v>
      </c>
      <c r="E336" s="41"/>
      <c r="F336" s="232" t="s">
        <v>557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158</v>
      </c>
      <c r="AU336" s="18" t="s">
        <v>86</v>
      </c>
    </row>
    <row r="337" s="13" customFormat="1">
      <c r="A337" s="13"/>
      <c r="B337" s="233"/>
      <c r="C337" s="234"/>
      <c r="D337" s="226" t="s">
        <v>160</v>
      </c>
      <c r="E337" s="235" t="s">
        <v>19</v>
      </c>
      <c r="F337" s="236" t="s">
        <v>545</v>
      </c>
      <c r="G337" s="234"/>
      <c r="H337" s="237">
        <v>346.51999999999998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160</v>
      </c>
      <c r="AU337" s="243" t="s">
        <v>86</v>
      </c>
      <c r="AV337" s="13" t="s">
        <v>86</v>
      </c>
      <c r="AW337" s="13" t="s">
        <v>35</v>
      </c>
      <c r="AX337" s="13" t="s">
        <v>84</v>
      </c>
      <c r="AY337" s="243" t="s">
        <v>145</v>
      </c>
    </row>
    <row r="338" s="2" customFormat="1" ht="16.5" customHeight="1">
      <c r="A338" s="39"/>
      <c r="B338" s="40"/>
      <c r="C338" s="213" t="s">
        <v>558</v>
      </c>
      <c r="D338" s="213" t="s">
        <v>149</v>
      </c>
      <c r="E338" s="214" t="s">
        <v>559</v>
      </c>
      <c r="F338" s="215" t="s">
        <v>560</v>
      </c>
      <c r="G338" s="216" t="s">
        <v>152</v>
      </c>
      <c r="H338" s="217">
        <v>346.51999999999998</v>
      </c>
      <c r="I338" s="218"/>
      <c r="J338" s="219">
        <f>ROUND(I338*H338,2)</f>
        <v>0</v>
      </c>
      <c r="K338" s="215" t="s">
        <v>153</v>
      </c>
      <c r="L338" s="45"/>
      <c r="M338" s="220" t="s">
        <v>19</v>
      </c>
      <c r="N338" s="221" t="s">
        <v>47</v>
      </c>
      <c r="O338" s="85"/>
      <c r="P338" s="222">
        <f>O338*H338</f>
        <v>0</v>
      </c>
      <c r="Q338" s="222">
        <v>0.00048000000000000001</v>
      </c>
      <c r="R338" s="222">
        <f>Q338*H338</f>
        <v>0.16632959999999999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336</v>
      </c>
      <c r="AT338" s="224" t="s">
        <v>149</v>
      </c>
      <c r="AU338" s="224" t="s">
        <v>86</v>
      </c>
      <c r="AY338" s="18" t="s">
        <v>145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84</v>
      </c>
      <c r="BK338" s="225">
        <f>ROUND(I338*H338,2)</f>
        <v>0</v>
      </c>
      <c r="BL338" s="18" t="s">
        <v>336</v>
      </c>
      <c r="BM338" s="224" t="s">
        <v>561</v>
      </c>
    </row>
    <row r="339" s="2" customFormat="1">
      <c r="A339" s="39"/>
      <c r="B339" s="40"/>
      <c r="C339" s="41"/>
      <c r="D339" s="226" t="s">
        <v>156</v>
      </c>
      <c r="E339" s="41"/>
      <c r="F339" s="227" t="s">
        <v>562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156</v>
      </c>
      <c r="AU339" s="18" t="s">
        <v>86</v>
      </c>
    </row>
    <row r="340" s="2" customFormat="1">
      <c r="A340" s="39"/>
      <c r="B340" s="40"/>
      <c r="C340" s="41"/>
      <c r="D340" s="231" t="s">
        <v>158</v>
      </c>
      <c r="E340" s="41"/>
      <c r="F340" s="232" t="s">
        <v>563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158</v>
      </c>
      <c r="AU340" s="18" t="s">
        <v>86</v>
      </c>
    </row>
    <row r="341" s="13" customFormat="1">
      <c r="A341" s="13"/>
      <c r="B341" s="233"/>
      <c r="C341" s="234"/>
      <c r="D341" s="226" t="s">
        <v>160</v>
      </c>
      <c r="E341" s="235" t="s">
        <v>19</v>
      </c>
      <c r="F341" s="236" t="s">
        <v>545</v>
      </c>
      <c r="G341" s="234"/>
      <c r="H341" s="237">
        <v>346.51999999999998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160</v>
      </c>
      <c r="AU341" s="243" t="s">
        <v>86</v>
      </c>
      <c r="AV341" s="13" t="s">
        <v>86</v>
      </c>
      <c r="AW341" s="13" t="s">
        <v>35</v>
      </c>
      <c r="AX341" s="13" t="s">
        <v>84</v>
      </c>
      <c r="AY341" s="243" t="s">
        <v>145</v>
      </c>
    </row>
    <row r="342" s="2" customFormat="1" ht="16.5" customHeight="1">
      <c r="A342" s="39"/>
      <c r="B342" s="40"/>
      <c r="C342" s="213" t="s">
        <v>564</v>
      </c>
      <c r="D342" s="213" t="s">
        <v>149</v>
      </c>
      <c r="E342" s="214" t="s">
        <v>565</v>
      </c>
      <c r="F342" s="215" t="s">
        <v>566</v>
      </c>
      <c r="G342" s="216" t="s">
        <v>152</v>
      </c>
      <c r="H342" s="217">
        <v>346.51999999999998</v>
      </c>
      <c r="I342" s="218"/>
      <c r="J342" s="219">
        <f>ROUND(I342*H342,2)</f>
        <v>0</v>
      </c>
      <c r="K342" s="215" t="s">
        <v>153</v>
      </c>
      <c r="L342" s="45"/>
      <c r="M342" s="220" t="s">
        <v>19</v>
      </c>
      <c r="N342" s="221" t="s">
        <v>47</v>
      </c>
      <c r="O342" s="85"/>
      <c r="P342" s="222">
        <f>O342*H342</f>
        <v>0</v>
      </c>
      <c r="Q342" s="222">
        <v>0.0025000000000000001</v>
      </c>
      <c r="R342" s="222">
        <f>Q342*H342</f>
        <v>0.86629999999999996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336</v>
      </c>
      <c r="AT342" s="224" t="s">
        <v>149</v>
      </c>
      <c r="AU342" s="224" t="s">
        <v>86</v>
      </c>
      <c r="AY342" s="18" t="s">
        <v>145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84</v>
      </c>
      <c r="BK342" s="225">
        <f>ROUND(I342*H342,2)</f>
        <v>0</v>
      </c>
      <c r="BL342" s="18" t="s">
        <v>336</v>
      </c>
      <c r="BM342" s="224" t="s">
        <v>567</v>
      </c>
    </row>
    <row r="343" s="2" customFormat="1">
      <c r="A343" s="39"/>
      <c r="B343" s="40"/>
      <c r="C343" s="41"/>
      <c r="D343" s="226" t="s">
        <v>156</v>
      </c>
      <c r="E343" s="41"/>
      <c r="F343" s="227" t="s">
        <v>568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156</v>
      </c>
      <c r="AU343" s="18" t="s">
        <v>86</v>
      </c>
    </row>
    <row r="344" s="2" customFormat="1">
      <c r="A344" s="39"/>
      <c r="B344" s="40"/>
      <c r="C344" s="41"/>
      <c r="D344" s="231" t="s">
        <v>158</v>
      </c>
      <c r="E344" s="41"/>
      <c r="F344" s="232" t="s">
        <v>569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158</v>
      </c>
      <c r="AU344" s="18" t="s">
        <v>86</v>
      </c>
    </row>
    <row r="345" s="13" customFormat="1">
      <c r="A345" s="13"/>
      <c r="B345" s="233"/>
      <c r="C345" s="234"/>
      <c r="D345" s="226" t="s">
        <v>160</v>
      </c>
      <c r="E345" s="235" t="s">
        <v>19</v>
      </c>
      <c r="F345" s="236" t="s">
        <v>545</v>
      </c>
      <c r="G345" s="234"/>
      <c r="H345" s="237">
        <v>346.51999999999998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160</v>
      </c>
      <c r="AU345" s="243" t="s">
        <v>86</v>
      </c>
      <c r="AV345" s="13" t="s">
        <v>86</v>
      </c>
      <c r="AW345" s="13" t="s">
        <v>35</v>
      </c>
      <c r="AX345" s="13" t="s">
        <v>84</v>
      </c>
      <c r="AY345" s="243" t="s">
        <v>145</v>
      </c>
    </row>
    <row r="346" s="12" customFormat="1" ht="22.8" customHeight="1">
      <c r="A346" s="12"/>
      <c r="B346" s="197"/>
      <c r="C346" s="198"/>
      <c r="D346" s="199" t="s">
        <v>75</v>
      </c>
      <c r="E346" s="211" t="s">
        <v>570</v>
      </c>
      <c r="F346" s="211" t="s">
        <v>571</v>
      </c>
      <c r="G346" s="198"/>
      <c r="H346" s="198"/>
      <c r="I346" s="201"/>
      <c r="J346" s="212">
        <f>BK346</f>
        <v>0</v>
      </c>
      <c r="K346" s="198"/>
      <c r="L346" s="203"/>
      <c r="M346" s="204"/>
      <c r="N346" s="205"/>
      <c r="O346" s="205"/>
      <c r="P346" s="206">
        <f>SUM(P347:P373)</f>
        <v>0</v>
      </c>
      <c r="Q346" s="205"/>
      <c r="R346" s="206">
        <f>SUM(R347:R373)</f>
        <v>10.685231999999999</v>
      </c>
      <c r="S346" s="205"/>
      <c r="T346" s="207">
        <f>SUM(T347:T373)</f>
        <v>2.0702636999999999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8" t="s">
        <v>86</v>
      </c>
      <c r="AT346" s="209" t="s">
        <v>75</v>
      </c>
      <c r="AU346" s="209" t="s">
        <v>84</v>
      </c>
      <c r="AY346" s="208" t="s">
        <v>145</v>
      </c>
      <c r="BK346" s="210">
        <f>SUM(BK347:BK373)</f>
        <v>0</v>
      </c>
    </row>
    <row r="347" s="2" customFormat="1" ht="16.5" customHeight="1">
      <c r="A347" s="39"/>
      <c r="B347" s="40"/>
      <c r="C347" s="213" t="s">
        <v>572</v>
      </c>
      <c r="D347" s="213" t="s">
        <v>149</v>
      </c>
      <c r="E347" s="214" t="s">
        <v>573</v>
      </c>
      <c r="F347" s="215" t="s">
        <v>574</v>
      </c>
      <c r="G347" s="216" t="s">
        <v>152</v>
      </c>
      <c r="H347" s="217">
        <v>5523.4650000000001</v>
      </c>
      <c r="I347" s="218"/>
      <c r="J347" s="219">
        <f>ROUND(I347*H347,2)</f>
        <v>0</v>
      </c>
      <c r="K347" s="215" t="s">
        <v>153</v>
      </c>
      <c r="L347" s="45"/>
      <c r="M347" s="220" t="s">
        <v>19</v>
      </c>
      <c r="N347" s="221" t="s">
        <v>47</v>
      </c>
      <c r="O347" s="85"/>
      <c r="P347" s="222">
        <f>O347*H347</f>
        <v>0</v>
      </c>
      <c r="Q347" s="222">
        <v>0.001</v>
      </c>
      <c r="R347" s="222">
        <f>Q347*H347</f>
        <v>5.5234649999999998</v>
      </c>
      <c r="S347" s="222">
        <v>0.00031</v>
      </c>
      <c r="T347" s="223">
        <f>S347*H347</f>
        <v>1.7122741500000001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336</v>
      </c>
      <c r="AT347" s="224" t="s">
        <v>149</v>
      </c>
      <c r="AU347" s="224" t="s">
        <v>86</v>
      </c>
      <c r="AY347" s="18" t="s">
        <v>145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84</v>
      </c>
      <c r="BK347" s="225">
        <f>ROUND(I347*H347,2)</f>
        <v>0</v>
      </c>
      <c r="BL347" s="18" t="s">
        <v>336</v>
      </c>
      <c r="BM347" s="224" t="s">
        <v>575</v>
      </c>
    </row>
    <row r="348" s="2" customFormat="1">
      <c r="A348" s="39"/>
      <c r="B348" s="40"/>
      <c r="C348" s="41"/>
      <c r="D348" s="226" t="s">
        <v>156</v>
      </c>
      <c r="E348" s="41"/>
      <c r="F348" s="227" t="s">
        <v>576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156</v>
      </c>
      <c r="AU348" s="18" t="s">
        <v>86</v>
      </c>
    </row>
    <row r="349" s="2" customFormat="1">
      <c r="A349" s="39"/>
      <c r="B349" s="40"/>
      <c r="C349" s="41"/>
      <c r="D349" s="231" t="s">
        <v>158</v>
      </c>
      <c r="E349" s="41"/>
      <c r="F349" s="232" t="s">
        <v>577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158</v>
      </c>
      <c r="AU349" s="18" t="s">
        <v>86</v>
      </c>
    </row>
    <row r="350" s="13" customFormat="1">
      <c r="A350" s="13"/>
      <c r="B350" s="233"/>
      <c r="C350" s="234"/>
      <c r="D350" s="226" t="s">
        <v>160</v>
      </c>
      <c r="E350" s="235" t="s">
        <v>19</v>
      </c>
      <c r="F350" s="236" t="s">
        <v>578</v>
      </c>
      <c r="G350" s="234"/>
      <c r="H350" s="237">
        <v>5523.4650000000001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160</v>
      </c>
      <c r="AU350" s="243" t="s">
        <v>86</v>
      </c>
      <c r="AV350" s="13" t="s">
        <v>86</v>
      </c>
      <c r="AW350" s="13" t="s">
        <v>35</v>
      </c>
      <c r="AX350" s="13" t="s">
        <v>84</v>
      </c>
      <c r="AY350" s="243" t="s">
        <v>145</v>
      </c>
    </row>
    <row r="351" s="2" customFormat="1" ht="16.5" customHeight="1">
      <c r="A351" s="39"/>
      <c r="B351" s="40"/>
      <c r="C351" s="213" t="s">
        <v>146</v>
      </c>
      <c r="D351" s="213" t="s">
        <v>149</v>
      </c>
      <c r="E351" s="214" t="s">
        <v>579</v>
      </c>
      <c r="F351" s="215" t="s">
        <v>580</v>
      </c>
      <c r="G351" s="216" t="s">
        <v>152</v>
      </c>
      <c r="H351" s="217">
        <v>1154.8050000000001</v>
      </c>
      <c r="I351" s="218"/>
      <c r="J351" s="219">
        <f>ROUND(I351*H351,2)</f>
        <v>0</v>
      </c>
      <c r="K351" s="215" t="s">
        <v>153</v>
      </c>
      <c r="L351" s="45"/>
      <c r="M351" s="220" t="s">
        <v>19</v>
      </c>
      <c r="N351" s="221" t="s">
        <v>47</v>
      </c>
      <c r="O351" s="85"/>
      <c r="P351" s="222">
        <f>O351*H351</f>
        <v>0</v>
      </c>
      <c r="Q351" s="222">
        <v>0.001</v>
      </c>
      <c r="R351" s="222">
        <f>Q351*H351</f>
        <v>1.1548050000000001</v>
      </c>
      <c r="S351" s="222">
        <v>0.00031</v>
      </c>
      <c r="T351" s="223">
        <f>S351*H351</f>
        <v>0.35798955000000005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336</v>
      </c>
      <c r="AT351" s="224" t="s">
        <v>149</v>
      </c>
      <c r="AU351" s="224" t="s">
        <v>86</v>
      </c>
      <c r="AY351" s="18" t="s">
        <v>145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84</v>
      </c>
      <c r="BK351" s="225">
        <f>ROUND(I351*H351,2)</f>
        <v>0</v>
      </c>
      <c r="BL351" s="18" t="s">
        <v>336</v>
      </c>
      <c r="BM351" s="224" t="s">
        <v>581</v>
      </c>
    </row>
    <row r="352" s="2" customFormat="1">
      <c r="A352" s="39"/>
      <c r="B352" s="40"/>
      <c r="C352" s="41"/>
      <c r="D352" s="226" t="s">
        <v>156</v>
      </c>
      <c r="E352" s="41"/>
      <c r="F352" s="227" t="s">
        <v>582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156</v>
      </c>
      <c r="AU352" s="18" t="s">
        <v>86</v>
      </c>
    </row>
    <row r="353" s="2" customFormat="1">
      <c r="A353" s="39"/>
      <c r="B353" s="40"/>
      <c r="C353" s="41"/>
      <c r="D353" s="231" t="s">
        <v>158</v>
      </c>
      <c r="E353" s="41"/>
      <c r="F353" s="232" t="s">
        <v>583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158</v>
      </c>
      <c r="AU353" s="18" t="s">
        <v>86</v>
      </c>
    </row>
    <row r="354" s="13" customFormat="1">
      <c r="A354" s="13"/>
      <c r="B354" s="233"/>
      <c r="C354" s="234"/>
      <c r="D354" s="226" t="s">
        <v>160</v>
      </c>
      <c r="E354" s="235" t="s">
        <v>19</v>
      </c>
      <c r="F354" s="236" t="s">
        <v>584</v>
      </c>
      <c r="G354" s="234"/>
      <c r="H354" s="237">
        <v>1154.8050000000001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160</v>
      </c>
      <c r="AU354" s="243" t="s">
        <v>86</v>
      </c>
      <c r="AV354" s="13" t="s">
        <v>86</v>
      </c>
      <c r="AW354" s="13" t="s">
        <v>35</v>
      </c>
      <c r="AX354" s="13" t="s">
        <v>84</v>
      </c>
      <c r="AY354" s="243" t="s">
        <v>145</v>
      </c>
    </row>
    <row r="355" s="2" customFormat="1" ht="16.5" customHeight="1">
      <c r="A355" s="39"/>
      <c r="B355" s="40"/>
      <c r="C355" s="213" t="s">
        <v>585</v>
      </c>
      <c r="D355" s="213" t="s">
        <v>149</v>
      </c>
      <c r="E355" s="214" t="s">
        <v>586</v>
      </c>
      <c r="F355" s="215" t="s">
        <v>587</v>
      </c>
      <c r="G355" s="216" t="s">
        <v>152</v>
      </c>
      <c r="H355" s="217">
        <v>1650</v>
      </c>
      <c r="I355" s="218"/>
      <c r="J355" s="219">
        <f>ROUND(I355*H355,2)</f>
        <v>0</v>
      </c>
      <c r="K355" s="215" t="s">
        <v>153</v>
      </c>
      <c r="L355" s="45"/>
      <c r="M355" s="220" t="s">
        <v>19</v>
      </c>
      <c r="N355" s="221" t="s">
        <v>47</v>
      </c>
      <c r="O355" s="85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336</v>
      </c>
      <c r="AT355" s="224" t="s">
        <v>149</v>
      </c>
      <c r="AU355" s="224" t="s">
        <v>86</v>
      </c>
      <c r="AY355" s="18" t="s">
        <v>145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84</v>
      </c>
      <c r="BK355" s="225">
        <f>ROUND(I355*H355,2)</f>
        <v>0</v>
      </c>
      <c r="BL355" s="18" t="s">
        <v>336</v>
      </c>
      <c r="BM355" s="224" t="s">
        <v>588</v>
      </c>
    </row>
    <row r="356" s="2" customFormat="1">
      <c r="A356" s="39"/>
      <c r="B356" s="40"/>
      <c r="C356" s="41"/>
      <c r="D356" s="226" t="s">
        <v>156</v>
      </c>
      <c r="E356" s="41"/>
      <c r="F356" s="227" t="s">
        <v>589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156</v>
      </c>
      <c r="AU356" s="18" t="s">
        <v>86</v>
      </c>
    </row>
    <row r="357" s="2" customFormat="1">
      <c r="A357" s="39"/>
      <c r="B357" s="40"/>
      <c r="C357" s="41"/>
      <c r="D357" s="231" t="s">
        <v>158</v>
      </c>
      <c r="E357" s="41"/>
      <c r="F357" s="232" t="s">
        <v>590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158</v>
      </c>
      <c r="AU357" s="18" t="s">
        <v>86</v>
      </c>
    </row>
    <row r="358" s="13" customFormat="1">
      <c r="A358" s="13"/>
      <c r="B358" s="233"/>
      <c r="C358" s="234"/>
      <c r="D358" s="226" t="s">
        <v>160</v>
      </c>
      <c r="E358" s="235" t="s">
        <v>19</v>
      </c>
      <c r="F358" s="236" t="s">
        <v>497</v>
      </c>
      <c r="G358" s="234"/>
      <c r="H358" s="237">
        <v>1650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160</v>
      </c>
      <c r="AU358" s="243" t="s">
        <v>86</v>
      </c>
      <c r="AV358" s="13" t="s">
        <v>86</v>
      </c>
      <c r="AW358" s="13" t="s">
        <v>35</v>
      </c>
      <c r="AX358" s="13" t="s">
        <v>84</v>
      </c>
      <c r="AY358" s="243" t="s">
        <v>145</v>
      </c>
    </row>
    <row r="359" s="2" customFormat="1" ht="16.5" customHeight="1">
      <c r="A359" s="39"/>
      <c r="B359" s="40"/>
      <c r="C359" s="245" t="s">
        <v>591</v>
      </c>
      <c r="D359" s="245" t="s">
        <v>248</v>
      </c>
      <c r="E359" s="246" t="s">
        <v>592</v>
      </c>
      <c r="F359" s="247" t="s">
        <v>593</v>
      </c>
      <c r="G359" s="248" t="s">
        <v>152</v>
      </c>
      <c r="H359" s="249">
        <v>2145</v>
      </c>
      <c r="I359" s="250"/>
      <c r="J359" s="251">
        <f>ROUND(I359*H359,2)</f>
        <v>0</v>
      </c>
      <c r="K359" s="247" t="s">
        <v>153</v>
      </c>
      <c r="L359" s="252"/>
      <c r="M359" s="253" t="s">
        <v>19</v>
      </c>
      <c r="N359" s="254" t="s">
        <v>47</v>
      </c>
      <c r="O359" s="85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349</v>
      </c>
      <c r="AT359" s="224" t="s">
        <v>248</v>
      </c>
      <c r="AU359" s="224" t="s">
        <v>86</v>
      </c>
      <c r="AY359" s="18" t="s">
        <v>145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84</v>
      </c>
      <c r="BK359" s="225">
        <f>ROUND(I359*H359,2)</f>
        <v>0</v>
      </c>
      <c r="BL359" s="18" t="s">
        <v>336</v>
      </c>
      <c r="BM359" s="224" t="s">
        <v>594</v>
      </c>
    </row>
    <row r="360" s="2" customFormat="1">
      <c r="A360" s="39"/>
      <c r="B360" s="40"/>
      <c r="C360" s="41"/>
      <c r="D360" s="226" t="s">
        <v>156</v>
      </c>
      <c r="E360" s="41"/>
      <c r="F360" s="227" t="s">
        <v>593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156</v>
      </c>
      <c r="AU360" s="18" t="s">
        <v>86</v>
      </c>
    </row>
    <row r="361" s="13" customFormat="1">
      <c r="A361" s="13"/>
      <c r="B361" s="233"/>
      <c r="C361" s="234"/>
      <c r="D361" s="226" t="s">
        <v>160</v>
      </c>
      <c r="E361" s="235" t="s">
        <v>19</v>
      </c>
      <c r="F361" s="236" t="s">
        <v>502</v>
      </c>
      <c r="G361" s="234"/>
      <c r="H361" s="237">
        <v>2145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160</v>
      </c>
      <c r="AU361" s="243" t="s">
        <v>86</v>
      </c>
      <c r="AV361" s="13" t="s">
        <v>86</v>
      </c>
      <c r="AW361" s="13" t="s">
        <v>35</v>
      </c>
      <c r="AX361" s="13" t="s">
        <v>84</v>
      </c>
      <c r="AY361" s="243" t="s">
        <v>145</v>
      </c>
    </row>
    <row r="362" s="2" customFormat="1" ht="16.5" customHeight="1">
      <c r="A362" s="39"/>
      <c r="B362" s="40"/>
      <c r="C362" s="213" t="s">
        <v>595</v>
      </c>
      <c r="D362" s="213" t="s">
        <v>149</v>
      </c>
      <c r="E362" s="214" t="s">
        <v>596</v>
      </c>
      <c r="F362" s="215" t="s">
        <v>597</v>
      </c>
      <c r="G362" s="216" t="s">
        <v>152</v>
      </c>
      <c r="H362" s="217">
        <v>5523.4650000000001</v>
      </c>
      <c r="I362" s="218"/>
      <c r="J362" s="219">
        <f>ROUND(I362*H362,2)</f>
        <v>0</v>
      </c>
      <c r="K362" s="215" t="s">
        <v>153</v>
      </c>
      <c r="L362" s="45"/>
      <c r="M362" s="220" t="s">
        <v>19</v>
      </c>
      <c r="N362" s="221" t="s">
        <v>47</v>
      </c>
      <c r="O362" s="85"/>
      <c r="P362" s="222">
        <f>O362*H362</f>
        <v>0</v>
      </c>
      <c r="Q362" s="222">
        <v>0.00020000000000000001</v>
      </c>
      <c r="R362" s="222">
        <f>Q362*H362</f>
        <v>1.1046930000000002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336</v>
      </c>
      <c r="AT362" s="224" t="s">
        <v>149</v>
      </c>
      <c r="AU362" s="224" t="s">
        <v>86</v>
      </c>
      <c r="AY362" s="18" t="s">
        <v>145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84</v>
      </c>
      <c r="BK362" s="225">
        <f>ROUND(I362*H362,2)</f>
        <v>0</v>
      </c>
      <c r="BL362" s="18" t="s">
        <v>336</v>
      </c>
      <c r="BM362" s="224" t="s">
        <v>598</v>
      </c>
    </row>
    <row r="363" s="2" customFormat="1">
      <c r="A363" s="39"/>
      <c r="B363" s="40"/>
      <c r="C363" s="41"/>
      <c r="D363" s="226" t="s">
        <v>156</v>
      </c>
      <c r="E363" s="41"/>
      <c r="F363" s="227" t="s">
        <v>599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156</v>
      </c>
      <c r="AU363" s="18" t="s">
        <v>86</v>
      </c>
    </row>
    <row r="364" s="2" customFormat="1">
      <c r="A364" s="39"/>
      <c r="B364" s="40"/>
      <c r="C364" s="41"/>
      <c r="D364" s="231" t="s">
        <v>158</v>
      </c>
      <c r="E364" s="41"/>
      <c r="F364" s="232" t="s">
        <v>600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158</v>
      </c>
      <c r="AU364" s="18" t="s">
        <v>86</v>
      </c>
    </row>
    <row r="365" s="2" customFormat="1" ht="16.5" customHeight="1">
      <c r="A365" s="39"/>
      <c r="B365" s="40"/>
      <c r="C365" s="213" t="s">
        <v>601</v>
      </c>
      <c r="D365" s="213" t="s">
        <v>149</v>
      </c>
      <c r="E365" s="214" t="s">
        <v>602</v>
      </c>
      <c r="F365" s="215" t="s">
        <v>603</v>
      </c>
      <c r="G365" s="216" t="s">
        <v>152</v>
      </c>
      <c r="H365" s="217">
        <v>1154.8050000000001</v>
      </c>
      <c r="I365" s="218"/>
      <c r="J365" s="219">
        <f>ROUND(I365*H365,2)</f>
        <v>0</v>
      </c>
      <c r="K365" s="215" t="s">
        <v>153</v>
      </c>
      <c r="L365" s="45"/>
      <c r="M365" s="220" t="s">
        <v>19</v>
      </c>
      <c r="N365" s="221" t="s">
        <v>47</v>
      </c>
      <c r="O365" s="85"/>
      <c r="P365" s="222">
        <f>O365*H365</f>
        <v>0</v>
      </c>
      <c r="Q365" s="222">
        <v>0.00020000000000000001</v>
      </c>
      <c r="R365" s="222">
        <f>Q365*H365</f>
        <v>0.23096100000000003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336</v>
      </c>
      <c r="AT365" s="224" t="s">
        <v>149</v>
      </c>
      <c r="AU365" s="224" t="s">
        <v>86</v>
      </c>
      <c r="AY365" s="18" t="s">
        <v>145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84</v>
      </c>
      <c r="BK365" s="225">
        <f>ROUND(I365*H365,2)</f>
        <v>0</v>
      </c>
      <c r="BL365" s="18" t="s">
        <v>336</v>
      </c>
      <c r="BM365" s="224" t="s">
        <v>604</v>
      </c>
    </row>
    <row r="366" s="2" customFormat="1">
      <c r="A366" s="39"/>
      <c r="B366" s="40"/>
      <c r="C366" s="41"/>
      <c r="D366" s="226" t="s">
        <v>156</v>
      </c>
      <c r="E366" s="41"/>
      <c r="F366" s="227" t="s">
        <v>605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156</v>
      </c>
      <c r="AU366" s="18" t="s">
        <v>86</v>
      </c>
    </row>
    <row r="367" s="2" customFormat="1">
      <c r="A367" s="39"/>
      <c r="B367" s="40"/>
      <c r="C367" s="41"/>
      <c r="D367" s="231" t="s">
        <v>158</v>
      </c>
      <c r="E367" s="41"/>
      <c r="F367" s="232" t="s">
        <v>606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158</v>
      </c>
      <c r="AU367" s="18" t="s">
        <v>86</v>
      </c>
    </row>
    <row r="368" s="2" customFormat="1" ht="16.5" customHeight="1">
      <c r="A368" s="39"/>
      <c r="B368" s="40"/>
      <c r="C368" s="213" t="s">
        <v>607</v>
      </c>
      <c r="D368" s="213" t="s">
        <v>149</v>
      </c>
      <c r="E368" s="214" t="s">
        <v>608</v>
      </c>
      <c r="F368" s="215" t="s">
        <v>609</v>
      </c>
      <c r="G368" s="216" t="s">
        <v>152</v>
      </c>
      <c r="H368" s="217">
        <v>5523.4650000000001</v>
      </c>
      <c r="I368" s="218"/>
      <c r="J368" s="219">
        <f>ROUND(I368*H368,2)</f>
        <v>0</v>
      </c>
      <c r="K368" s="215" t="s">
        <v>153</v>
      </c>
      <c r="L368" s="45"/>
      <c r="M368" s="220" t="s">
        <v>19</v>
      </c>
      <c r="N368" s="221" t="s">
        <v>47</v>
      </c>
      <c r="O368" s="85"/>
      <c r="P368" s="222">
        <f>O368*H368</f>
        <v>0</v>
      </c>
      <c r="Q368" s="222">
        <v>0.00040000000000000002</v>
      </c>
      <c r="R368" s="222">
        <f>Q368*H368</f>
        <v>2.2093860000000003</v>
      </c>
      <c r="S368" s="222">
        <v>0</v>
      </c>
      <c r="T368" s="223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4" t="s">
        <v>336</v>
      </c>
      <c r="AT368" s="224" t="s">
        <v>149</v>
      </c>
      <c r="AU368" s="224" t="s">
        <v>86</v>
      </c>
      <c r="AY368" s="18" t="s">
        <v>145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8" t="s">
        <v>84</v>
      </c>
      <c r="BK368" s="225">
        <f>ROUND(I368*H368,2)</f>
        <v>0</v>
      </c>
      <c r="BL368" s="18" t="s">
        <v>336</v>
      </c>
      <c r="BM368" s="224" t="s">
        <v>610</v>
      </c>
    </row>
    <row r="369" s="2" customFormat="1">
      <c r="A369" s="39"/>
      <c r="B369" s="40"/>
      <c r="C369" s="41"/>
      <c r="D369" s="226" t="s">
        <v>156</v>
      </c>
      <c r="E369" s="41"/>
      <c r="F369" s="227" t="s">
        <v>611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156</v>
      </c>
      <c r="AU369" s="18" t="s">
        <v>86</v>
      </c>
    </row>
    <row r="370" s="2" customFormat="1">
      <c r="A370" s="39"/>
      <c r="B370" s="40"/>
      <c r="C370" s="41"/>
      <c r="D370" s="231" t="s">
        <v>158</v>
      </c>
      <c r="E370" s="41"/>
      <c r="F370" s="232" t="s">
        <v>612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158</v>
      </c>
      <c r="AU370" s="18" t="s">
        <v>86</v>
      </c>
    </row>
    <row r="371" s="2" customFormat="1" ht="16.5" customHeight="1">
      <c r="A371" s="39"/>
      <c r="B371" s="40"/>
      <c r="C371" s="213" t="s">
        <v>613</v>
      </c>
      <c r="D371" s="213" t="s">
        <v>149</v>
      </c>
      <c r="E371" s="214" t="s">
        <v>614</v>
      </c>
      <c r="F371" s="215" t="s">
        <v>615</v>
      </c>
      <c r="G371" s="216" t="s">
        <v>152</v>
      </c>
      <c r="H371" s="217">
        <v>1154.8050000000001</v>
      </c>
      <c r="I371" s="218"/>
      <c r="J371" s="219">
        <f>ROUND(I371*H371,2)</f>
        <v>0</v>
      </c>
      <c r="K371" s="215" t="s">
        <v>153</v>
      </c>
      <c r="L371" s="45"/>
      <c r="M371" s="220" t="s">
        <v>19</v>
      </c>
      <c r="N371" s="221" t="s">
        <v>47</v>
      </c>
      <c r="O371" s="85"/>
      <c r="P371" s="222">
        <f>O371*H371</f>
        <v>0</v>
      </c>
      <c r="Q371" s="222">
        <v>0.00040000000000000002</v>
      </c>
      <c r="R371" s="222">
        <f>Q371*H371</f>
        <v>0.46192200000000005</v>
      </c>
      <c r="S371" s="222">
        <v>0</v>
      </c>
      <c r="T371" s="223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4" t="s">
        <v>336</v>
      </c>
      <c r="AT371" s="224" t="s">
        <v>149</v>
      </c>
      <c r="AU371" s="224" t="s">
        <v>86</v>
      </c>
      <c r="AY371" s="18" t="s">
        <v>145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84</v>
      </c>
      <c r="BK371" s="225">
        <f>ROUND(I371*H371,2)</f>
        <v>0</v>
      </c>
      <c r="BL371" s="18" t="s">
        <v>336</v>
      </c>
      <c r="BM371" s="224" t="s">
        <v>616</v>
      </c>
    </row>
    <row r="372" s="2" customFormat="1">
      <c r="A372" s="39"/>
      <c r="B372" s="40"/>
      <c r="C372" s="41"/>
      <c r="D372" s="226" t="s">
        <v>156</v>
      </c>
      <c r="E372" s="41"/>
      <c r="F372" s="227" t="s">
        <v>617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156</v>
      </c>
      <c r="AU372" s="18" t="s">
        <v>86</v>
      </c>
    </row>
    <row r="373" s="2" customFormat="1">
      <c r="A373" s="39"/>
      <c r="B373" s="40"/>
      <c r="C373" s="41"/>
      <c r="D373" s="231" t="s">
        <v>158</v>
      </c>
      <c r="E373" s="41"/>
      <c r="F373" s="232" t="s">
        <v>618</v>
      </c>
      <c r="G373" s="41"/>
      <c r="H373" s="41"/>
      <c r="I373" s="228"/>
      <c r="J373" s="41"/>
      <c r="K373" s="41"/>
      <c r="L373" s="45"/>
      <c r="M373" s="255"/>
      <c r="N373" s="256"/>
      <c r="O373" s="257"/>
      <c r="P373" s="257"/>
      <c r="Q373" s="257"/>
      <c r="R373" s="257"/>
      <c r="S373" s="257"/>
      <c r="T373" s="258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158</v>
      </c>
      <c r="AU373" s="18" t="s">
        <v>86</v>
      </c>
    </row>
    <row r="374" s="2" customFormat="1" ht="6.96" customHeight="1">
      <c r="A374" s="39"/>
      <c r="B374" s="60"/>
      <c r="C374" s="61"/>
      <c r="D374" s="61"/>
      <c r="E374" s="61"/>
      <c r="F374" s="61"/>
      <c r="G374" s="61"/>
      <c r="H374" s="61"/>
      <c r="I374" s="61"/>
      <c r="J374" s="61"/>
      <c r="K374" s="61"/>
      <c r="L374" s="45"/>
      <c r="M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</sheetData>
  <sheetProtection sheet="1" autoFilter="0" formatColumns="0" formatRows="0" objects="1" scenarios="1" spinCount="100000" saltValue="ZSH4sQm5KYRXQBN6Ziv5ER+ZVQJCE2t1FQTQvT1VCGPEpd1eIzfA/wGW2OTy9MacjpjOYImUtLk8Mkh8M0Cz3Q==" hashValue="mIKrtGLrwkoUzJYpzPd0E6FmwX0Uk636kQhqioSkktHYqoqoLsnSBgTTphe9LO5MQcZm8xpqPTNWt/nW1t9LiA==" algorithmName="SHA-512" password="CC35"/>
  <autoFilter ref="C89:K37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5_01/611335417"/>
    <hyperlink ref="F99" r:id="rId2" display="https://podminky.urs.cz/item/CS_URS_2025_01/612131101"/>
    <hyperlink ref="F103" r:id="rId3" display="https://podminky.urs.cz/item/CS_URS_2025_01/612331151"/>
    <hyperlink ref="F107" r:id="rId4" display="https://podminky.urs.cz/item/CS_URS_2025_01/612331191"/>
    <hyperlink ref="F111" r:id="rId5" display="https://podminky.urs.cz/item/CS_URS_2025_01/612335417"/>
    <hyperlink ref="F116" r:id="rId6" display="https://podminky.urs.cz/item/CS_URS_2025_01/949101111"/>
    <hyperlink ref="F120" r:id="rId7" display="https://podminky.urs.cz/item/CS_URS_2025_01/949101112"/>
    <hyperlink ref="F124" r:id="rId8" display="https://podminky.urs.cz/item/CS_URS_2025_01/952901111"/>
    <hyperlink ref="F128" r:id="rId9" display="https://podminky.urs.cz/item/CS_URS_2025_01/962052210"/>
    <hyperlink ref="F133" r:id="rId10" display="https://podminky.urs.cz/item/CS_URS_2025_01/965046111"/>
    <hyperlink ref="F137" r:id="rId11" display="https://podminky.urs.cz/item/CS_URS_2025_01/965046119"/>
    <hyperlink ref="F141" r:id="rId12" display="https://podminky.urs.cz/item/CS_URS_2025_01/965081213"/>
    <hyperlink ref="F145" r:id="rId13" display="https://podminky.urs.cz/item/CS_URS_2025_01/965081611"/>
    <hyperlink ref="F152" r:id="rId14" display="https://podminky.urs.cz/item/CS_URS_2025_01/978021141"/>
    <hyperlink ref="F156" r:id="rId15" display="https://podminky.urs.cz/item/CS_URS_2025_01/978021191"/>
    <hyperlink ref="F160" r:id="rId16" display="https://podminky.urs.cz/item/CS_URS_2025_01/978021241"/>
    <hyperlink ref="F164" r:id="rId17" display="https://podminky.urs.cz/item/CS_URS_2025_01/978059541"/>
    <hyperlink ref="F169" r:id="rId18" display="https://podminky.urs.cz/item/CS_URS_2025_01/997013211"/>
    <hyperlink ref="F173" r:id="rId19" display="https://podminky.urs.cz/item/CS_URS_2025_01/997013219"/>
    <hyperlink ref="F177" r:id="rId20" display="https://podminky.urs.cz/item/CS_URS_2025_01/997013501"/>
    <hyperlink ref="F181" r:id="rId21" display="https://podminky.urs.cz/item/CS_URS_2025_01/997013509"/>
    <hyperlink ref="F185" r:id="rId22" display="https://podminky.urs.cz/item/CS_URS_2025_01/997013631"/>
    <hyperlink ref="F190" r:id="rId23" display="https://podminky.urs.cz/item/CS_URS_2025_01/998018001"/>
    <hyperlink ref="F194" r:id="rId24" display="https://podminky.urs.cz/item/CS_URS_2025_01/998018011"/>
    <hyperlink ref="F200" r:id="rId25" display="https://podminky.urs.cz/item/CS_URS_2025_01/711111051"/>
    <hyperlink ref="F204" r:id="rId26" display="https://podminky.urs.cz/item/CS_URS_2025_01/711112051"/>
    <hyperlink ref="F220" r:id="rId27" display="https://podminky.urs.cz/item/CS_URS_2025_01/998711121"/>
    <hyperlink ref="F224" r:id="rId28" display="https://podminky.urs.cz/item/CS_URS_2025_01/771121011"/>
    <hyperlink ref="F228" r:id="rId29" display="https://podminky.urs.cz/item/CS_URS_2025_01/771161011"/>
    <hyperlink ref="F235" r:id="rId30" display="https://podminky.urs.cz/item/CS_URS_2025_01/771474113"/>
    <hyperlink ref="F242" r:id="rId31" display="https://podminky.urs.cz/item/CS_URS_2025_01/771574262.1"/>
    <hyperlink ref="F249" r:id="rId32" display="https://podminky.urs.cz/item/CS_URS_2025_01/771577114"/>
    <hyperlink ref="F253" r:id="rId33" display="https://podminky.urs.cz/item/CS_URS_2025_01/775141124"/>
    <hyperlink ref="F257" r:id="rId34" display="https://podminky.urs.cz/item/CS_URS_2025_01/998771121"/>
    <hyperlink ref="F261" r:id="rId35" display="https://podminky.urs.cz/item/CS_URS_2025_01/781121011"/>
    <hyperlink ref="F265" r:id="rId36" display="https://podminky.urs.cz/item/CS_URS_2025_01/781151031"/>
    <hyperlink ref="F269" r:id="rId37" display="https://podminky.urs.cz/item/CS_URS_2025_01/781151041"/>
    <hyperlink ref="F273" r:id="rId38" display="https://podminky.urs.cz/item/CS_URS_2025_01/781474113"/>
    <hyperlink ref="F280" r:id="rId39" display="https://podminky.urs.cz/item/CS_URS_2025_01/781477114"/>
    <hyperlink ref="F284" r:id="rId40" display="https://podminky.urs.cz/item/CS_URS_2025_01/781494511"/>
    <hyperlink ref="F288" r:id="rId41" display="https://podminky.urs.cz/item/CS_URS_2025_01/781495115"/>
    <hyperlink ref="F292" r:id="rId42" display="https://podminky.urs.cz/item/CS_URS_2025_01/998781121"/>
    <hyperlink ref="F296" r:id="rId43" display="https://podminky.urs.cz/item/CS_URS_2025_01/783000101"/>
    <hyperlink ref="F303" r:id="rId44" display="https://podminky.urs.cz/item/CS_URS_2025_01/783301303"/>
    <hyperlink ref="F307" r:id="rId45" display="https://podminky.urs.cz/item/CS_URS_2025_01/783301401"/>
    <hyperlink ref="F311" r:id="rId46" display="https://podminky.urs.cz/item/CS_URS_2025_01/783314101"/>
    <hyperlink ref="F315" r:id="rId47" display="https://podminky.urs.cz/item/CS_URS_2025_01/783315101"/>
    <hyperlink ref="F319" r:id="rId48" display="https://podminky.urs.cz/item/CS_URS_2025_01/783317101"/>
    <hyperlink ref="F324" r:id="rId49" display="https://podminky.urs.cz/item/CS_URS_2025_01/783343101"/>
    <hyperlink ref="F328" r:id="rId50" display="https://podminky.urs.cz/item/CS_URS_2025_01/783901551"/>
    <hyperlink ref="F332" r:id="rId51" display="https://podminky.urs.cz/item/CS_URS_2025_01/783932165"/>
    <hyperlink ref="F336" r:id="rId52" display="https://podminky.urs.cz/item/CS_URS_2025_01/783943161"/>
    <hyperlink ref="F340" r:id="rId53" display="https://podminky.urs.cz/item/CS_URS_2025_01/783947163"/>
    <hyperlink ref="F344" r:id="rId54" display="https://podminky.urs.cz/item/CS_URS_2025_01/783997151"/>
    <hyperlink ref="F349" r:id="rId55" display="https://podminky.urs.cz/item/CS_URS_2025_01/784121001"/>
    <hyperlink ref="F353" r:id="rId56" display="https://podminky.urs.cz/item/CS_URS_2025_01/784121005"/>
    <hyperlink ref="F357" r:id="rId57" display="https://podminky.urs.cz/item/CS_URS_2025_01/784171101"/>
    <hyperlink ref="F364" r:id="rId58" display="https://podminky.urs.cz/item/CS_URS_2025_01/784181121"/>
    <hyperlink ref="F367" r:id="rId59" display="https://podminky.urs.cz/item/CS_URS_2025_01/784181125"/>
    <hyperlink ref="F370" r:id="rId60" display="https://podminky.urs.cz/item/CS_URS_2025_01/784312021"/>
    <hyperlink ref="F373" r:id="rId61" display="https://podminky.urs.cz/item/CS_URS_2025_01/78431202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112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Městské lázně Opava - oprava po zatopení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619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10. 2. 2025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29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38</v>
      </c>
      <c r="F24" s="39"/>
      <c r="G24" s="39"/>
      <c r="H24" s="39"/>
      <c r="I24" s="143" t="s">
        <v>29</v>
      </c>
      <c r="J24" s="134" t="s">
        <v>39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ROUND(J88,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ROUND((SUM(BE88:BE478)),  2)</f>
        <v>0</v>
      </c>
      <c r="G33" s="39"/>
      <c r="H33" s="39"/>
      <c r="I33" s="158">
        <v>0.20999999999999999</v>
      </c>
      <c r="J33" s="157">
        <f>ROUND(((SUM(BE88:BE478))*I33),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ROUND((SUM(BF88:BF478)),  2)</f>
        <v>0</v>
      </c>
      <c r="G34" s="39"/>
      <c r="H34" s="39"/>
      <c r="I34" s="158">
        <v>0.12</v>
      </c>
      <c r="J34" s="157">
        <f>ROUND(((SUM(BF88:BF478))*I34),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ROUND((SUM(BG88:BG478)),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ROUND((SUM(BH88:BH478)),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ROUND((SUM(BI88:BI478)),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Městské lázně Opava - oprava po zatopení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ZTI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Městské lázně Opava</v>
      </c>
      <c r="G52" s="41"/>
      <c r="H52" s="41"/>
      <c r="I52" s="33" t="s">
        <v>23</v>
      </c>
      <c r="J52" s="73" t="str">
        <f>IF(J12="","",J12)</f>
        <v>10. 2. 2025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Opava</v>
      </c>
      <c r="G54" s="41"/>
      <c r="H54" s="41"/>
      <c r="I54" s="33" t="s">
        <v>33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116</v>
      </c>
      <c r="D57" s="172"/>
      <c r="E57" s="172"/>
      <c r="F57" s="172"/>
      <c r="G57" s="172"/>
      <c r="H57" s="172"/>
      <c r="I57" s="172"/>
      <c r="J57" s="173" t="s">
        <v>117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s="9" customFormat="1" ht="24.96" customHeight="1">
      <c r="A60" s="9"/>
      <c r="B60" s="175"/>
      <c r="C60" s="176"/>
      <c r="D60" s="177" t="s">
        <v>124</v>
      </c>
      <c r="E60" s="178"/>
      <c r="F60" s="178"/>
      <c r="G60" s="178"/>
      <c r="H60" s="178"/>
      <c r="I60" s="178"/>
      <c r="J60" s="179">
        <f>J89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620</v>
      </c>
      <c r="E61" s="183"/>
      <c r="F61" s="183"/>
      <c r="G61" s="183"/>
      <c r="H61" s="183"/>
      <c r="I61" s="183"/>
      <c r="J61" s="184">
        <f>J90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621</v>
      </c>
      <c r="E62" s="183"/>
      <c r="F62" s="183"/>
      <c r="G62" s="183"/>
      <c r="H62" s="183"/>
      <c r="I62" s="183"/>
      <c r="J62" s="184">
        <f>J147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622</v>
      </c>
      <c r="E63" s="183"/>
      <c r="F63" s="183"/>
      <c r="G63" s="183"/>
      <c r="H63" s="183"/>
      <c r="I63" s="183"/>
      <c r="J63" s="184">
        <f>J189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623</v>
      </c>
      <c r="E64" s="183"/>
      <c r="F64" s="183"/>
      <c r="G64" s="183"/>
      <c r="H64" s="183"/>
      <c r="I64" s="183"/>
      <c r="J64" s="184">
        <f>J281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624</v>
      </c>
      <c r="E65" s="183"/>
      <c r="F65" s="183"/>
      <c r="G65" s="183"/>
      <c r="H65" s="183"/>
      <c r="I65" s="183"/>
      <c r="J65" s="184">
        <f>J372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625</v>
      </c>
      <c r="E66" s="178"/>
      <c r="F66" s="178"/>
      <c r="G66" s="178"/>
      <c r="H66" s="178"/>
      <c r="I66" s="178"/>
      <c r="J66" s="179">
        <f>J441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626</v>
      </c>
      <c r="E67" s="178"/>
      <c r="F67" s="178"/>
      <c r="G67" s="178"/>
      <c r="H67" s="178"/>
      <c r="I67" s="178"/>
      <c r="J67" s="179">
        <f>J473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627</v>
      </c>
      <c r="E68" s="183"/>
      <c r="F68" s="183"/>
      <c r="G68" s="183"/>
      <c r="H68" s="183"/>
      <c r="I68" s="183"/>
      <c r="J68" s="184">
        <f>J474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130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Městské lázně Opava - oprava po zatopení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113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02 - ZTI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Městské lázně Opava</v>
      </c>
      <c r="G82" s="41"/>
      <c r="H82" s="41"/>
      <c r="I82" s="33" t="s">
        <v>23</v>
      </c>
      <c r="J82" s="73" t="str">
        <f>IF(J12="","",J12)</f>
        <v>10. 2. 2025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Statutární město Opava</v>
      </c>
      <c r="G84" s="41"/>
      <c r="H84" s="41"/>
      <c r="I84" s="33" t="s">
        <v>33</v>
      </c>
      <c r="J84" s="37" t="str">
        <f>E21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31</v>
      </c>
      <c r="D85" s="41"/>
      <c r="E85" s="41"/>
      <c r="F85" s="28" t="str">
        <f>IF(E18="","",E18)</f>
        <v>Vyplň údaj</v>
      </c>
      <c r="G85" s="41"/>
      <c r="H85" s="41"/>
      <c r="I85" s="33" t="s">
        <v>36</v>
      </c>
      <c r="J85" s="37" t="str">
        <f>E24</f>
        <v>Amun Pro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131</v>
      </c>
      <c r="D87" s="189" t="s">
        <v>61</v>
      </c>
      <c r="E87" s="189" t="s">
        <v>57</v>
      </c>
      <c r="F87" s="189" t="s">
        <v>58</v>
      </c>
      <c r="G87" s="189" t="s">
        <v>132</v>
      </c>
      <c r="H87" s="189" t="s">
        <v>133</v>
      </c>
      <c r="I87" s="189" t="s">
        <v>134</v>
      </c>
      <c r="J87" s="189" t="s">
        <v>117</v>
      </c>
      <c r="K87" s="190" t="s">
        <v>135</v>
      </c>
      <c r="L87" s="191"/>
      <c r="M87" s="93" t="s">
        <v>19</v>
      </c>
      <c r="N87" s="94" t="s">
        <v>46</v>
      </c>
      <c r="O87" s="94" t="s">
        <v>136</v>
      </c>
      <c r="P87" s="94" t="s">
        <v>137</v>
      </c>
      <c r="Q87" s="94" t="s">
        <v>138</v>
      </c>
      <c r="R87" s="94" t="s">
        <v>139</v>
      </c>
      <c r="S87" s="94" t="s">
        <v>140</v>
      </c>
      <c r="T87" s="95" t="s">
        <v>141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142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P89+P441+P473</f>
        <v>0</v>
      </c>
      <c r="Q88" s="97"/>
      <c r="R88" s="194">
        <f>R89+R441+R473</f>
        <v>0</v>
      </c>
      <c r="S88" s="97"/>
      <c r="T88" s="195">
        <f>T89+T441+T473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118</v>
      </c>
      <c r="BK88" s="196">
        <f>BK89+BK441+BK473</f>
        <v>0</v>
      </c>
    </row>
    <row r="89" s="12" customFormat="1" ht="25.92" customHeight="1">
      <c r="A89" s="12"/>
      <c r="B89" s="197"/>
      <c r="C89" s="198"/>
      <c r="D89" s="199" t="s">
        <v>75</v>
      </c>
      <c r="E89" s="200" t="s">
        <v>329</v>
      </c>
      <c r="F89" s="200" t="s">
        <v>330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P90+P147+P189+P281+P372</f>
        <v>0</v>
      </c>
      <c r="Q89" s="205"/>
      <c r="R89" s="206">
        <f>R90+R147+R189+R281+R372</f>
        <v>0</v>
      </c>
      <c r="S89" s="205"/>
      <c r="T89" s="207">
        <f>T90+T147+T189+T281+T372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86</v>
      </c>
      <c r="AT89" s="209" t="s">
        <v>75</v>
      </c>
      <c r="AU89" s="209" t="s">
        <v>76</v>
      </c>
      <c r="AY89" s="208" t="s">
        <v>145</v>
      </c>
      <c r="BK89" s="210">
        <f>BK90+BK147+BK189+BK281+BK372</f>
        <v>0</v>
      </c>
    </row>
    <row r="90" s="12" customFormat="1" ht="22.8" customHeight="1">
      <c r="A90" s="12"/>
      <c r="B90" s="197"/>
      <c r="C90" s="198"/>
      <c r="D90" s="199" t="s">
        <v>75</v>
      </c>
      <c r="E90" s="211" t="s">
        <v>628</v>
      </c>
      <c r="F90" s="211" t="s">
        <v>629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SUM(P91:P146)</f>
        <v>0</v>
      </c>
      <c r="Q90" s="205"/>
      <c r="R90" s="206">
        <f>SUM(R91:R146)</f>
        <v>0</v>
      </c>
      <c r="S90" s="205"/>
      <c r="T90" s="207">
        <f>SUM(T91:T146)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86</v>
      </c>
      <c r="AT90" s="209" t="s">
        <v>75</v>
      </c>
      <c r="AU90" s="209" t="s">
        <v>84</v>
      </c>
      <c r="AY90" s="208" t="s">
        <v>145</v>
      </c>
      <c r="BK90" s="210">
        <f>SUM(BK91:BK146)</f>
        <v>0</v>
      </c>
    </row>
    <row r="91" s="2" customFormat="1" ht="37.8" customHeight="1">
      <c r="A91" s="39"/>
      <c r="B91" s="40"/>
      <c r="C91" s="213" t="s">
        <v>84</v>
      </c>
      <c r="D91" s="213" t="s">
        <v>149</v>
      </c>
      <c r="E91" s="214" t="s">
        <v>630</v>
      </c>
      <c r="F91" s="215" t="s">
        <v>631</v>
      </c>
      <c r="G91" s="216" t="s">
        <v>242</v>
      </c>
      <c r="H91" s="217">
        <v>250</v>
      </c>
      <c r="I91" s="218"/>
      <c r="J91" s="219">
        <f>ROUND(I91*H91,2)</f>
        <v>0</v>
      </c>
      <c r="K91" s="215" t="s">
        <v>153</v>
      </c>
      <c r="L91" s="45"/>
      <c r="M91" s="220" t="s">
        <v>19</v>
      </c>
      <c r="N91" s="221" t="s">
        <v>47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336</v>
      </c>
      <c r="AT91" s="224" t="s">
        <v>149</v>
      </c>
      <c r="AU91" s="224" t="s">
        <v>86</v>
      </c>
      <c r="AY91" s="18" t="s">
        <v>145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84</v>
      </c>
      <c r="BK91" s="225">
        <f>ROUND(I91*H91,2)</f>
        <v>0</v>
      </c>
      <c r="BL91" s="18" t="s">
        <v>336</v>
      </c>
      <c r="BM91" s="224" t="s">
        <v>86</v>
      </c>
    </row>
    <row r="92" s="2" customFormat="1">
      <c r="A92" s="39"/>
      <c r="B92" s="40"/>
      <c r="C92" s="41"/>
      <c r="D92" s="226" t="s">
        <v>156</v>
      </c>
      <c r="E92" s="41"/>
      <c r="F92" s="227" t="s">
        <v>631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156</v>
      </c>
      <c r="AU92" s="18" t="s">
        <v>86</v>
      </c>
    </row>
    <row r="93" s="2" customFormat="1">
      <c r="A93" s="39"/>
      <c r="B93" s="40"/>
      <c r="C93" s="41"/>
      <c r="D93" s="231" t="s">
        <v>158</v>
      </c>
      <c r="E93" s="41"/>
      <c r="F93" s="232" t="s">
        <v>632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158</v>
      </c>
      <c r="AU93" s="18" t="s">
        <v>86</v>
      </c>
    </row>
    <row r="94" s="2" customFormat="1">
      <c r="A94" s="39"/>
      <c r="B94" s="40"/>
      <c r="C94" s="41"/>
      <c r="D94" s="226" t="s">
        <v>219</v>
      </c>
      <c r="E94" s="41"/>
      <c r="F94" s="244" t="s">
        <v>633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219</v>
      </c>
      <c r="AU94" s="18" t="s">
        <v>86</v>
      </c>
    </row>
    <row r="95" s="2" customFormat="1" ht="16.5" customHeight="1">
      <c r="A95" s="39"/>
      <c r="B95" s="40"/>
      <c r="C95" s="245" t="s">
        <v>86</v>
      </c>
      <c r="D95" s="245" t="s">
        <v>248</v>
      </c>
      <c r="E95" s="246" t="s">
        <v>634</v>
      </c>
      <c r="F95" s="247" t="s">
        <v>635</v>
      </c>
      <c r="G95" s="248" t="s">
        <v>242</v>
      </c>
      <c r="H95" s="249">
        <v>28.75</v>
      </c>
      <c r="I95" s="250"/>
      <c r="J95" s="251">
        <f>ROUND(I95*H95,2)</f>
        <v>0</v>
      </c>
      <c r="K95" s="247" t="s">
        <v>153</v>
      </c>
      <c r="L95" s="252"/>
      <c r="M95" s="253" t="s">
        <v>19</v>
      </c>
      <c r="N95" s="254" t="s">
        <v>47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349</v>
      </c>
      <c r="AT95" s="224" t="s">
        <v>248</v>
      </c>
      <c r="AU95" s="224" t="s">
        <v>86</v>
      </c>
      <c r="AY95" s="18" t="s">
        <v>145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84</v>
      </c>
      <c r="BK95" s="225">
        <f>ROUND(I95*H95,2)</f>
        <v>0</v>
      </c>
      <c r="BL95" s="18" t="s">
        <v>336</v>
      </c>
      <c r="BM95" s="224" t="s">
        <v>154</v>
      </c>
    </row>
    <row r="96" s="2" customFormat="1">
      <c r="A96" s="39"/>
      <c r="B96" s="40"/>
      <c r="C96" s="41"/>
      <c r="D96" s="226" t="s">
        <v>156</v>
      </c>
      <c r="E96" s="41"/>
      <c r="F96" s="227" t="s">
        <v>635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156</v>
      </c>
      <c r="AU96" s="18" t="s">
        <v>86</v>
      </c>
    </row>
    <row r="97" s="13" customFormat="1">
      <c r="A97" s="13"/>
      <c r="B97" s="233"/>
      <c r="C97" s="234"/>
      <c r="D97" s="226" t="s">
        <v>160</v>
      </c>
      <c r="E97" s="235" t="s">
        <v>19</v>
      </c>
      <c r="F97" s="236" t="s">
        <v>636</v>
      </c>
      <c r="G97" s="234"/>
      <c r="H97" s="237">
        <v>28.75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160</v>
      </c>
      <c r="AU97" s="243" t="s">
        <v>86</v>
      </c>
      <c r="AV97" s="13" t="s">
        <v>86</v>
      </c>
      <c r="AW97" s="13" t="s">
        <v>35</v>
      </c>
      <c r="AX97" s="13" t="s">
        <v>76</v>
      </c>
      <c r="AY97" s="243" t="s">
        <v>145</v>
      </c>
    </row>
    <row r="98" s="14" customFormat="1">
      <c r="A98" s="14"/>
      <c r="B98" s="259"/>
      <c r="C98" s="260"/>
      <c r="D98" s="226" t="s">
        <v>160</v>
      </c>
      <c r="E98" s="261" t="s">
        <v>19</v>
      </c>
      <c r="F98" s="262" t="s">
        <v>637</v>
      </c>
      <c r="G98" s="260"/>
      <c r="H98" s="263">
        <v>28.75</v>
      </c>
      <c r="I98" s="264"/>
      <c r="J98" s="260"/>
      <c r="K98" s="260"/>
      <c r="L98" s="265"/>
      <c r="M98" s="266"/>
      <c r="N98" s="267"/>
      <c r="O98" s="267"/>
      <c r="P98" s="267"/>
      <c r="Q98" s="267"/>
      <c r="R98" s="267"/>
      <c r="S98" s="267"/>
      <c r="T98" s="26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9" t="s">
        <v>160</v>
      </c>
      <c r="AU98" s="269" t="s">
        <v>86</v>
      </c>
      <c r="AV98" s="14" t="s">
        <v>154</v>
      </c>
      <c r="AW98" s="14" t="s">
        <v>35</v>
      </c>
      <c r="AX98" s="14" t="s">
        <v>84</v>
      </c>
      <c r="AY98" s="269" t="s">
        <v>145</v>
      </c>
    </row>
    <row r="99" s="2" customFormat="1" ht="16.5" customHeight="1">
      <c r="A99" s="39"/>
      <c r="B99" s="40"/>
      <c r="C99" s="245" t="s">
        <v>233</v>
      </c>
      <c r="D99" s="245" t="s">
        <v>248</v>
      </c>
      <c r="E99" s="246" t="s">
        <v>638</v>
      </c>
      <c r="F99" s="247" t="s">
        <v>639</v>
      </c>
      <c r="G99" s="248" t="s">
        <v>242</v>
      </c>
      <c r="H99" s="249">
        <v>28.75</v>
      </c>
      <c r="I99" s="250"/>
      <c r="J99" s="251">
        <f>ROUND(I99*H99,2)</f>
        <v>0</v>
      </c>
      <c r="K99" s="247" t="s">
        <v>153</v>
      </c>
      <c r="L99" s="252"/>
      <c r="M99" s="253" t="s">
        <v>19</v>
      </c>
      <c r="N99" s="254" t="s">
        <v>47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349</v>
      </c>
      <c r="AT99" s="224" t="s">
        <v>248</v>
      </c>
      <c r="AU99" s="224" t="s">
        <v>86</v>
      </c>
      <c r="AY99" s="18" t="s">
        <v>145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84</v>
      </c>
      <c r="BK99" s="225">
        <f>ROUND(I99*H99,2)</f>
        <v>0</v>
      </c>
      <c r="BL99" s="18" t="s">
        <v>336</v>
      </c>
      <c r="BM99" s="224" t="s">
        <v>146</v>
      </c>
    </row>
    <row r="100" s="2" customFormat="1">
      <c r="A100" s="39"/>
      <c r="B100" s="40"/>
      <c r="C100" s="41"/>
      <c r="D100" s="226" t="s">
        <v>156</v>
      </c>
      <c r="E100" s="41"/>
      <c r="F100" s="227" t="s">
        <v>639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156</v>
      </c>
      <c r="AU100" s="18" t="s">
        <v>86</v>
      </c>
    </row>
    <row r="101" s="13" customFormat="1">
      <c r="A101" s="13"/>
      <c r="B101" s="233"/>
      <c r="C101" s="234"/>
      <c r="D101" s="226" t="s">
        <v>160</v>
      </c>
      <c r="E101" s="235" t="s">
        <v>19</v>
      </c>
      <c r="F101" s="236" t="s">
        <v>636</v>
      </c>
      <c r="G101" s="234"/>
      <c r="H101" s="237">
        <v>28.75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160</v>
      </c>
      <c r="AU101" s="243" t="s">
        <v>86</v>
      </c>
      <c r="AV101" s="13" t="s">
        <v>86</v>
      </c>
      <c r="AW101" s="13" t="s">
        <v>35</v>
      </c>
      <c r="AX101" s="13" t="s">
        <v>76</v>
      </c>
      <c r="AY101" s="243" t="s">
        <v>145</v>
      </c>
    </row>
    <row r="102" s="14" customFormat="1">
      <c r="A102" s="14"/>
      <c r="B102" s="259"/>
      <c r="C102" s="260"/>
      <c r="D102" s="226" t="s">
        <v>160</v>
      </c>
      <c r="E102" s="261" t="s">
        <v>19</v>
      </c>
      <c r="F102" s="262" t="s">
        <v>637</v>
      </c>
      <c r="G102" s="260"/>
      <c r="H102" s="263">
        <v>28.75</v>
      </c>
      <c r="I102" s="264"/>
      <c r="J102" s="260"/>
      <c r="K102" s="260"/>
      <c r="L102" s="265"/>
      <c r="M102" s="266"/>
      <c r="N102" s="267"/>
      <c r="O102" s="267"/>
      <c r="P102" s="267"/>
      <c r="Q102" s="267"/>
      <c r="R102" s="267"/>
      <c r="S102" s="267"/>
      <c r="T102" s="26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9" t="s">
        <v>160</v>
      </c>
      <c r="AU102" s="269" t="s">
        <v>86</v>
      </c>
      <c r="AV102" s="14" t="s">
        <v>154</v>
      </c>
      <c r="AW102" s="14" t="s">
        <v>35</v>
      </c>
      <c r="AX102" s="14" t="s">
        <v>84</v>
      </c>
      <c r="AY102" s="269" t="s">
        <v>145</v>
      </c>
    </row>
    <row r="103" s="2" customFormat="1" ht="16.5" customHeight="1">
      <c r="A103" s="39"/>
      <c r="B103" s="40"/>
      <c r="C103" s="245" t="s">
        <v>154</v>
      </c>
      <c r="D103" s="245" t="s">
        <v>248</v>
      </c>
      <c r="E103" s="246" t="s">
        <v>640</v>
      </c>
      <c r="F103" s="247" t="s">
        <v>641</v>
      </c>
      <c r="G103" s="248" t="s">
        <v>242</v>
      </c>
      <c r="H103" s="249">
        <v>46</v>
      </c>
      <c r="I103" s="250"/>
      <c r="J103" s="251">
        <f>ROUND(I103*H103,2)</f>
        <v>0</v>
      </c>
      <c r="K103" s="247" t="s">
        <v>153</v>
      </c>
      <c r="L103" s="252"/>
      <c r="M103" s="253" t="s">
        <v>19</v>
      </c>
      <c r="N103" s="254" t="s">
        <v>47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349</v>
      </c>
      <c r="AT103" s="224" t="s">
        <v>248</v>
      </c>
      <c r="AU103" s="224" t="s">
        <v>86</v>
      </c>
      <c r="AY103" s="18" t="s">
        <v>145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336</v>
      </c>
      <c r="BM103" s="224" t="s">
        <v>252</v>
      </c>
    </row>
    <row r="104" s="2" customFormat="1">
      <c r="A104" s="39"/>
      <c r="B104" s="40"/>
      <c r="C104" s="41"/>
      <c r="D104" s="226" t="s">
        <v>156</v>
      </c>
      <c r="E104" s="41"/>
      <c r="F104" s="227" t="s">
        <v>641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156</v>
      </c>
      <c r="AU104" s="18" t="s">
        <v>86</v>
      </c>
    </row>
    <row r="105" s="13" customFormat="1">
      <c r="A105" s="13"/>
      <c r="B105" s="233"/>
      <c r="C105" s="234"/>
      <c r="D105" s="226" t="s">
        <v>160</v>
      </c>
      <c r="E105" s="235" t="s">
        <v>19</v>
      </c>
      <c r="F105" s="236" t="s">
        <v>642</v>
      </c>
      <c r="G105" s="234"/>
      <c r="H105" s="237">
        <v>46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160</v>
      </c>
      <c r="AU105" s="243" t="s">
        <v>86</v>
      </c>
      <c r="AV105" s="13" t="s">
        <v>86</v>
      </c>
      <c r="AW105" s="13" t="s">
        <v>35</v>
      </c>
      <c r="AX105" s="13" t="s">
        <v>76</v>
      </c>
      <c r="AY105" s="243" t="s">
        <v>145</v>
      </c>
    </row>
    <row r="106" s="14" customFormat="1">
      <c r="A106" s="14"/>
      <c r="B106" s="259"/>
      <c r="C106" s="260"/>
      <c r="D106" s="226" t="s">
        <v>160</v>
      </c>
      <c r="E106" s="261" t="s">
        <v>19</v>
      </c>
      <c r="F106" s="262" t="s">
        <v>637</v>
      </c>
      <c r="G106" s="260"/>
      <c r="H106" s="263">
        <v>46</v>
      </c>
      <c r="I106" s="264"/>
      <c r="J106" s="260"/>
      <c r="K106" s="260"/>
      <c r="L106" s="265"/>
      <c r="M106" s="266"/>
      <c r="N106" s="267"/>
      <c r="O106" s="267"/>
      <c r="P106" s="267"/>
      <c r="Q106" s="267"/>
      <c r="R106" s="267"/>
      <c r="S106" s="267"/>
      <c r="T106" s="26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9" t="s">
        <v>160</v>
      </c>
      <c r="AU106" s="269" t="s">
        <v>86</v>
      </c>
      <c r="AV106" s="14" t="s">
        <v>154</v>
      </c>
      <c r="AW106" s="14" t="s">
        <v>35</v>
      </c>
      <c r="AX106" s="14" t="s">
        <v>84</v>
      </c>
      <c r="AY106" s="269" t="s">
        <v>145</v>
      </c>
    </row>
    <row r="107" s="2" customFormat="1" ht="16.5" customHeight="1">
      <c r="A107" s="39"/>
      <c r="B107" s="40"/>
      <c r="C107" s="245" t="s">
        <v>572</v>
      </c>
      <c r="D107" s="245" t="s">
        <v>248</v>
      </c>
      <c r="E107" s="246" t="s">
        <v>643</v>
      </c>
      <c r="F107" s="247" t="s">
        <v>644</v>
      </c>
      <c r="G107" s="248" t="s">
        <v>242</v>
      </c>
      <c r="H107" s="249">
        <v>46</v>
      </c>
      <c r="I107" s="250"/>
      <c r="J107" s="251">
        <f>ROUND(I107*H107,2)</f>
        <v>0</v>
      </c>
      <c r="K107" s="247" t="s">
        <v>153</v>
      </c>
      <c r="L107" s="252"/>
      <c r="M107" s="253" t="s">
        <v>19</v>
      </c>
      <c r="N107" s="254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349</v>
      </c>
      <c r="AT107" s="224" t="s">
        <v>248</v>
      </c>
      <c r="AU107" s="224" t="s">
        <v>86</v>
      </c>
      <c r="AY107" s="18" t="s">
        <v>145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336</v>
      </c>
      <c r="BM107" s="224" t="s">
        <v>645</v>
      </c>
    </row>
    <row r="108" s="2" customFormat="1">
      <c r="A108" s="39"/>
      <c r="B108" s="40"/>
      <c r="C108" s="41"/>
      <c r="D108" s="226" t="s">
        <v>156</v>
      </c>
      <c r="E108" s="41"/>
      <c r="F108" s="227" t="s">
        <v>644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156</v>
      </c>
      <c r="AU108" s="18" t="s">
        <v>86</v>
      </c>
    </row>
    <row r="109" s="13" customFormat="1">
      <c r="A109" s="13"/>
      <c r="B109" s="233"/>
      <c r="C109" s="234"/>
      <c r="D109" s="226" t="s">
        <v>160</v>
      </c>
      <c r="E109" s="235" t="s">
        <v>19</v>
      </c>
      <c r="F109" s="236" t="s">
        <v>642</v>
      </c>
      <c r="G109" s="234"/>
      <c r="H109" s="237">
        <v>46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160</v>
      </c>
      <c r="AU109" s="243" t="s">
        <v>86</v>
      </c>
      <c r="AV109" s="13" t="s">
        <v>86</v>
      </c>
      <c r="AW109" s="13" t="s">
        <v>35</v>
      </c>
      <c r="AX109" s="13" t="s">
        <v>76</v>
      </c>
      <c r="AY109" s="243" t="s">
        <v>145</v>
      </c>
    </row>
    <row r="110" s="14" customFormat="1">
      <c r="A110" s="14"/>
      <c r="B110" s="259"/>
      <c r="C110" s="260"/>
      <c r="D110" s="226" t="s">
        <v>160</v>
      </c>
      <c r="E110" s="261" t="s">
        <v>19</v>
      </c>
      <c r="F110" s="262" t="s">
        <v>637</v>
      </c>
      <c r="G110" s="260"/>
      <c r="H110" s="263">
        <v>46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9" t="s">
        <v>160</v>
      </c>
      <c r="AU110" s="269" t="s">
        <v>86</v>
      </c>
      <c r="AV110" s="14" t="s">
        <v>154</v>
      </c>
      <c r="AW110" s="14" t="s">
        <v>35</v>
      </c>
      <c r="AX110" s="14" t="s">
        <v>84</v>
      </c>
      <c r="AY110" s="269" t="s">
        <v>145</v>
      </c>
    </row>
    <row r="111" s="2" customFormat="1" ht="16.5" customHeight="1">
      <c r="A111" s="39"/>
      <c r="B111" s="40"/>
      <c r="C111" s="245" t="s">
        <v>146</v>
      </c>
      <c r="D111" s="245" t="s">
        <v>248</v>
      </c>
      <c r="E111" s="246" t="s">
        <v>646</v>
      </c>
      <c r="F111" s="247" t="s">
        <v>647</v>
      </c>
      <c r="G111" s="248" t="s">
        <v>242</v>
      </c>
      <c r="H111" s="249">
        <v>46</v>
      </c>
      <c r="I111" s="250"/>
      <c r="J111" s="251">
        <f>ROUND(I111*H111,2)</f>
        <v>0</v>
      </c>
      <c r="K111" s="247" t="s">
        <v>153</v>
      </c>
      <c r="L111" s="252"/>
      <c r="M111" s="253" t="s">
        <v>19</v>
      </c>
      <c r="N111" s="254" t="s">
        <v>47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349</v>
      </c>
      <c r="AT111" s="224" t="s">
        <v>248</v>
      </c>
      <c r="AU111" s="224" t="s">
        <v>86</v>
      </c>
      <c r="AY111" s="18" t="s">
        <v>145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336</v>
      </c>
      <c r="BM111" s="224" t="s">
        <v>8</v>
      </c>
    </row>
    <row r="112" s="2" customFormat="1">
      <c r="A112" s="39"/>
      <c r="B112" s="40"/>
      <c r="C112" s="41"/>
      <c r="D112" s="226" t="s">
        <v>156</v>
      </c>
      <c r="E112" s="41"/>
      <c r="F112" s="227" t="s">
        <v>647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156</v>
      </c>
      <c r="AU112" s="18" t="s">
        <v>86</v>
      </c>
    </row>
    <row r="113" s="13" customFormat="1">
      <c r="A113" s="13"/>
      <c r="B113" s="233"/>
      <c r="C113" s="234"/>
      <c r="D113" s="226" t="s">
        <v>160</v>
      </c>
      <c r="E113" s="235" t="s">
        <v>19</v>
      </c>
      <c r="F113" s="236" t="s">
        <v>642</v>
      </c>
      <c r="G113" s="234"/>
      <c r="H113" s="237">
        <v>46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160</v>
      </c>
      <c r="AU113" s="243" t="s">
        <v>86</v>
      </c>
      <c r="AV113" s="13" t="s">
        <v>86</v>
      </c>
      <c r="AW113" s="13" t="s">
        <v>35</v>
      </c>
      <c r="AX113" s="13" t="s">
        <v>76</v>
      </c>
      <c r="AY113" s="243" t="s">
        <v>145</v>
      </c>
    </row>
    <row r="114" s="14" customFormat="1">
      <c r="A114" s="14"/>
      <c r="B114" s="259"/>
      <c r="C114" s="260"/>
      <c r="D114" s="226" t="s">
        <v>160</v>
      </c>
      <c r="E114" s="261" t="s">
        <v>19</v>
      </c>
      <c r="F114" s="262" t="s">
        <v>637</v>
      </c>
      <c r="G114" s="260"/>
      <c r="H114" s="263">
        <v>46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9" t="s">
        <v>160</v>
      </c>
      <c r="AU114" s="269" t="s">
        <v>86</v>
      </c>
      <c r="AV114" s="14" t="s">
        <v>154</v>
      </c>
      <c r="AW114" s="14" t="s">
        <v>35</v>
      </c>
      <c r="AX114" s="14" t="s">
        <v>84</v>
      </c>
      <c r="AY114" s="269" t="s">
        <v>145</v>
      </c>
    </row>
    <row r="115" s="2" customFormat="1" ht="16.5" customHeight="1">
      <c r="A115" s="39"/>
      <c r="B115" s="40"/>
      <c r="C115" s="245" t="s">
        <v>648</v>
      </c>
      <c r="D115" s="245" t="s">
        <v>248</v>
      </c>
      <c r="E115" s="246" t="s">
        <v>649</v>
      </c>
      <c r="F115" s="247" t="s">
        <v>650</v>
      </c>
      <c r="G115" s="248" t="s">
        <v>242</v>
      </c>
      <c r="H115" s="249">
        <v>92</v>
      </c>
      <c r="I115" s="250"/>
      <c r="J115" s="251">
        <f>ROUND(I115*H115,2)</f>
        <v>0</v>
      </c>
      <c r="K115" s="247" t="s">
        <v>153</v>
      </c>
      <c r="L115" s="252"/>
      <c r="M115" s="253" t="s">
        <v>19</v>
      </c>
      <c r="N115" s="254" t="s">
        <v>47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349</v>
      </c>
      <c r="AT115" s="224" t="s">
        <v>248</v>
      </c>
      <c r="AU115" s="224" t="s">
        <v>86</v>
      </c>
      <c r="AY115" s="18" t="s">
        <v>145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336</v>
      </c>
      <c r="BM115" s="224" t="s">
        <v>205</v>
      </c>
    </row>
    <row r="116" s="2" customFormat="1">
      <c r="A116" s="39"/>
      <c r="B116" s="40"/>
      <c r="C116" s="41"/>
      <c r="D116" s="226" t="s">
        <v>156</v>
      </c>
      <c r="E116" s="41"/>
      <c r="F116" s="227" t="s">
        <v>650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156</v>
      </c>
      <c r="AU116" s="18" t="s">
        <v>86</v>
      </c>
    </row>
    <row r="117" s="13" customFormat="1">
      <c r="A117" s="13"/>
      <c r="B117" s="233"/>
      <c r="C117" s="234"/>
      <c r="D117" s="226" t="s">
        <v>160</v>
      </c>
      <c r="E117" s="235" t="s">
        <v>19</v>
      </c>
      <c r="F117" s="236" t="s">
        <v>651</v>
      </c>
      <c r="G117" s="234"/>
      <c r="H117" s="237">
        <v>92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160</v>
      </c>
      <c r="AU117" s="243" t="s">
        <v>86</v>
      </c>
      <c r="AV117" s="13" t="s">
        <v>86</v>
      </c>
      <c r="AW117" s="13" t="s">
        <v>35</v>
      </c>
      <c r="AX117" s="13" t="s">
        <v>76</v>
      </c>
      <c r="AY117" s="243" t="s">
        <v>145</v>
      </c>
    </row>
    <row r="118" s="14" customFormat="1">
      <c r="A118" s="14"/>
      <c r="B118" s="259"/>
      <c r="C118" s="260"/>
      <c r="D118" s="226" t="s">
        <v>160</v>
      </c>
      <c r="E118" s="261" t="s">
        <v>19</v>
      </c>
      <c r="F118" s="262" t="s">
        <v>637</v>
      </c>
      <c r="G118" s="260"/>
      <c r="H118" s="263">
        <v>92</v>
      </c>
      <c r="I118" s="264"/>
      <c r="J118" s="260"/>
      <c r="K118" s="260"/>
      <c r="L118" s="265"/>
      <c r="M118" s="266"/>
      <c r="N118" s="267"/>
      <c r="O118" s="267"/>
      <c r="P118" s="267"/>
      <c r="Q118" s="267"/>
      <c r="R118" s="267"/>
      <c r="S118" s="267"/>
      <c r="T118" s="26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9" t="s">
        <v>160</v>
      </c>
      <c r="AU118" s="269" t="s">
        <v>86</v>
      </c>
      <c r="AV118" s="14" t="s">
        <v>154</v>
      </c>
      <c r="AW118" s="14" t="s">
        <v>35</v>
      </c>
      <c r="AX118" s="14" t="s">
        <v>84</v>
      </c>
      <c r="AY118" s="269" t="s">
        <v>145</v>
      </c>
    </row>
    <row r="119" s="2" customFormat="1" ht="37.8" customHeight="1">
      <c r="A119" s="39"/>
      <c r="B119" s="40"/>
      <c r="C119" s="213" t="s">
        <v>252</v>
      </c>
      <c r="D119" s="213" t="s">
        <v>149</v>
      </c>
      <c r="E119" s="214" t="s">
        <v>652</v>
      </c>
      <c r="F119" s="215" t="s">
        <v>653</v>
      </c>
      <c r="G119" s="216" t="s">
        <v>242</v>
      </c>
      <c r="H119" s="217">
        <v>320</v>
      </c>
      <c r="I119" s="218"/>
      <c r="J119" s="219">
        <f>ROUND(I119*H119,2)</f>
        <v>0</v>
      </c>
      <c r="K119" s="215" t="s">
        <v>153</v>
      </c>
      <c r="L119" s="45"/>
      <c r="M119" s="220" t="s">
        <v>19</v>
      </c>
      <c r="N119" s="221" t="s">
        <v>47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336</v>
      </c>
      <c r="AT119" s="224" t="s">
        <v>149</v>
      </c>
      <c r="AU119" s="224" t="s">
        <v>86</v>
      </c>
      <c r="AY119" s="18" t="s">
        <v>145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84</v>
      </c>
      <c r="BK119" s="225">
        <f>ROUND(I119*H119,2)</f>
        <v>0</v>
      </c>
      <c r="BL119" s="18" t="s">
        <v>336</v>
      </c>
      <c r="BM119" s="224" t="s">
        <v>336</v>
      </c>
    </row>
    <row r="120" s="2" customFormat="1">
      <c r="A120" s="39"/>
      <c r="B120" s="40"/>
      <c r="C120" s="41"/>
      <c r="D120" s="226" t="s">
        <v>156</v>
      </c>
      <c r="E120" s="41"/>
      <c r="F120" s="227" t="s">
        <v>654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156</v>
      </c>
      <c r="AU120" s="18" t="s">
        <v>86</v>
      </c>
    </row>
    <row r="121" s="2" customFormat="1">
      <c r="A121" s="39"/>
      <c r="B121" s="40"/>
      <c r="C121" s="41"/>
      <c r="D121" s="231" t="s">
        <v>158</v>
      </c>
      <c r="E121" s="41"/>
      <c r="F121" s="232" t="s">
        <v>655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158</v>
      </c>
      <c r="AU121" s="18" t="s">
        <v>86</v>
      </c>
    </row>
    <row r="122" s="2" customFormat="1">
      <c r="A122" s="39"/>
      <c r="B122" s="40"/>
      <c r="C122" s="41"/>
      <c r="D122" s="226" t="s">
        <v>219</v>
      </c>
      <c r="E122" s="41"/>
      <c r="F122" s="244" t="s">
        <v>633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219</v>
      </c>
      <c r="AU122" s="18" t="s">
        <v>86</v>
      </c>
    </row>
    <row r="123" s="2" customFormat="1" ht="16.5" customHeight="1">
      <c r="A123" s="39"/>
      <c r="B123" s="40"/>
      <c r="C123" s="245" t="s">
        <v>189</v>
      </c>
      <c r="D123" s="245" t="s">
        <v>248</v>
      </c>
      <c r="E123" s="246" t="s">
        <v>656</v>
      </c>
      <c r="F123" s="247" t="s">
        <v>657</v>
      </c>
      <c r="G123" s="248" t="s">
        <v>242</v>
      </c>
      <c r="H123" s="249">
        <v>161</v>
      </c>
      <c r="I123" s="250"/>
      <c r="J123" s="251">
        <f>ROUND(I123*H123,2)</f>
        <v>0</v>
      </c>
      <c r="K123" s="247" t="s">
        <v>153</v>
      </c>
      <c r="L123" s="252"/>
      <c r="M123" s="253" t="s">
        <v>19</v>
      </c>
      <c r="N123" s="254" t="s">
        <v>47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349</v>
      </c>
      <c r="AT123" s="224" t="s">
        <v>248</v>
      </c>
      <c r="AU123" s="224" t="s">
        <v>86</v>
      </c>
      <c r="AY123" s="18" t="s">
        <v>145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84</v>
      </c>
      <c r="BK123" s="225">
        <f>ROUND(I123*H123,2)</f>
        <v>0</v>
      </c>
      <c r="BL123" s="18" t="s">
        <v>336</v>
      </c>
      <c r="BM123" s="224" t="s">
        <v>352</v>
      </c>
    </row>
    <row r="124" s="2" customFormat="1">
      <c r="A124" s="39"/>
      <c r="B124" s="40"/>
      <c r="C124" s="41"/>
      <c r="D124" s="226" t="s">
        <v>156</v>
      </c>
      <c r="E124" s="41"/>
      <c r="F124" s="227" t="s">
        <v>657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156</v>
      </c>
      <c r="AU124" s="18" t="s">
        <v>86</v>
      </c>
    </row>
    <row r="125" s="13" customFormat="1">
      <c r="A125" s="13"/>
      <c r="B125" s="233"/>
      <c r="C125" s="234"/>
      <c r="D125" s="226" t="s">
        <v>160</v>
      </c>
      <c r="E125" s="235" t="s">
        <v>19</v>
      </c>
      <c r="F125" s="236" t="s">
        <v>658</v>
      </c>
      <c r="G125" s="234"/>
      <c r="H125" s="237">
        <v>161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160</v>
      </c>
      <c r="AU125" s="243" t="s">
        <v>86</v>
      </c>
      <c r="AV125" s="13" t="s">
        <v>86</v>
      </c>
      <c r="AW125" s="13" t="s">
        <v>35</v>
      </c>
      <c r="AX125" s="13" t="s">
        <v>76</v>
      </c>
      <c r="AY125" s="243" t="s">
        <v>145</v>
      </c>
    </row>
    <row r="126" s="14" customFormat="1">
      <c r="A126" s="14"/>
      <c r="B126" s="259"/>
      <c r="C126" s="260"/>
      <c r="D126" s="226" t="s">
        <v>160</v>
      </c>
      <c r="E126" s="261" t="s">
        <v>19</v>
      </c>
      <c r="F126" s="262" t="s">
        <v>637</v>
      </c>
      <c r="G126" s="260"/>
      <c r="H126" s="263">
        <v>161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9" t="s">
        <v>160</v>
      </c>
      <c r="AU126" s="269" t="s">
        <v>86</v>
      </c>
      <c r="AV126" s="14" t="s">
        <v>154</v>
      </c>
      <c r="AW126" s="14" t="s">
        <v>35</v>
      </c>
      <c r="AX126" s="14" t="s">
        <v>84</v>
      </c>
      <c r="AY126" s="269" t="s">
        <v>145</v>
      </c>
    </row>
    <row r="127" s="2" customFormat="1" ht="16.5" customHeight="1">
      <c r="A127" s="39"/>
      <c r="B127" s="40"/>
      <c r="C127" s="245" t="s">
        <v>645</v>
      </c>
      <c r="D127" s="245" t="s">
        <v>248</v>
      </c>
      <c r="E127" s="246" t="s">
        <v>659</v>
      </c>
      <c r="F127" s="247" t="s">
        <v>660</v>
      </c>
      <c r="G127" s="248" t="s">
        <v>242</v>
      </c>
      <c r="H127" s="249">
        <v>92</v>
      </c>
      <c r="I127" s="250"/>
      <c r="J127" s="251">
        <f>ROUND(I127*H127,2)</f>
        <v>0</v>
      </c>
      <c r="K127" s="247" t="s">
        <v>153</v>
      </c>
      <c r="L127" s="252"/>
      <c r="M127" s="253" t="s">
        <v>19</v>
      </c>
      <c r="N127" s="254" t="s">
        <v>47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349</v>
      </c>
      <c r="AT127" s="224" t="s">
        <v>248</v>
      </c>
      <c r="AU127" s="224" t="s">
        <v>86</v>
      </c>
      <c r="AY127" s="18" t="s">
        <v>145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336</v>
      </c>
      <c r="BM127" s="224" t="s">
        <v>363</v>
      </c>
    </row>
    <row r="128" s="2" customFormat="1">
      <c r="A128" s="39"/>
      <c r="B128" s="40"/>
      <c r="C128" s="41"/>
      <c r="D128" s="226" t="s">
        <v>156</v>
      </c>
      <c r="E128" s="41"/>
      <c r="F128" s="227" t="s">
        <v>660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156</v>
      </c>
      <c r="AU128" s="18" t="s">
        <v>86</v>
      </c>
    </row>
    <row r="129" s="13" customFormat="1">
      <c r="A129" s="13"/>
      <c r="B129" s="233"/>
      <c r="C129" s="234"/>
      <c r="D129" s="226" t="s">
        <v>160</v>
      </c>
      <c r="E129" s="235" t="s">
        <v>19</v>
      </c>
      <c r="F129" s="236" t="s">
        <v>651</v>
      </c>
      <c r="G129" s="234"/>
      <c r="H129" s="237">
        <v>92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160</v>
      </c>
      <c r="AU129" s="243" t="s">
        <v>86</v>
      </c>
      <c r="AV129" s="13" t="s">
        <v>86</v>
      </c>
      <c r="AW129" s="13" t="s">
        <v>35</v>
      </c>
      <c r="AX129" s="13" t="s">
        <v>76</v>
      </c>
      <c r="AY129" s="243" t="s">
        <v>145</v>
      </c>
    </row>
    <row r="130" s="14" customFormat="1">
      <c r="A130" s="14"/>
      <c r="B130" s="259"/>
      <c r="C130" s="260"/>
      <c r="D130" s="226" t="s">
        <v>160</v>
      </c>
      <c r="E130" s="261" t="s">
        <v>19</v>
      </c>
      <c r="F130" s="262" t="s">
        <v>637</v>
      </c>
      <c r="G130" s="260"/>
      <c r="H130" s="263">
        <v>92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9" t="s">
        <v>160</v>
      </c>
      <c r="AU130" s="269" t="s">
        <v>86</v>
      </c>
      <c r="AV130" s="14" t="s">
        <v>154</v>
      </c>
      <c r="AW130" s="14" t="s">
        <v>35</v>
      </c>
      <c r="AX130" s="14" t="s">
        <v>84</v>
      </c>
      <c r="AY130" s="269" t="s">
        <v>145</v>
      </c>
    </row>
    <row r="131" s="2" customFormat="1" ht="16.5" customHeight="1">
      <c r="A131" s="39"/>
      <c r="B131" s="40"/>
      <c r="C131" s="245" t="s">
        <v>661</v>
      </c>
      <c r="D131" s="245" t="s">
        <v>248</v>
      </c>
      <c r="E131" s="246" t="s">
        <v>662</v>
      </c>
      <c r="F131" s="247" t="s">
        <v>663</v>
      </c>
      <c r="G131" s="248" t="s">
        <v>242</v>
      </c>
      <c r="H131" s="249">
        <v>115</v>
      </c>
      <c r="I131" s="250"/>
      <c r="J131" s="251">
        <f>ROUND(I131*H131,2)</f>
        <v>0</v>
      </c>
      <c r="K131" s="247" t="s">
        <v>153</v>
      </c>
      <c r="L131" s="252"/>
      <c r="M131" s="253" t="s">
        <v>19</v>
      </c>
      <c r="N131" s="254" t="s">
        <v>47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349</v>
      </c>
      <c r="AT131" s="224" t="s">
        <v>248</v>
      </c>
      <c r="AU131" s="224" t="s">
        <v>86</v>
      </c>
      <c r="AY131" s="18" t="s">
        <v>145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84</v>
      </c>
      <c r="BK131" s="225">
        <f>ROUND(I131*H131,2)</f>
        <v>0</v>
      </c>
      <c r="BL131" s="18" t="s">
        <v>336</v>
      </c>
      <c r="BM131" s="224" t="s">
        <v>376</v>
      </c>
    </row>
    <row r="132" s="2" customFormat="1">
      <c r="A132" s="39"/>
      <c r="B132" s="40"/>
      <c r="C132" s="41"/>
      <c r="D132" s="226" t="s">
        <v>156</v>
      </c>
      <c r="E132" s="41"/>
      <c r="F132" s="227" t="s">
        <v>663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156</v>
      </c>
      <c r="AU132" s="18" t="s">
        <v>86</v>
      </c>
    </row>
    <row r="133" s="13" customFormat="1">
      <c r="A133" s="13"/>
      <c r="B133" s="233"/>
      <c r="C133" s="234"/>
      <c r="D133" s="226" t="s">
        <v>160</v>
      </c>
      <c r="E133" s="235" t="s">
        <v>19</v>
      </c>
      <c r="F133" s="236" t="s">
        <v>664</v>
      </c>
      <c r="G133" s="234"/>
      <c r="H133" s="237">
        <v>115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160</v>
      </c>
      <c r="AU133" s="243" t="s">
        <v>86</v>
      </c>
      <c r="AV133" s="13" t="s">
        <v>86</v>
      </c>
      <c r="AW133" s="13" t="s">
        <v>35</v>
      </c>
      <c r="AX133" s="13" t="s">
        <v>76</v>
      </c>
      <c r="AY133" s="243" t="s">
        <v>145</v>
      </c>
    </row>
    <row r="134" s="14" customFormat="1">
      <c r="A134" s="14"/>
      <c r="B134" s="259"/>
      <c r="C134" s="260"/>
      <c r="D134" s="226" t="s">
        <v>160</v>
      </c>
      <c r="E134" s="261" t="s">
        <v>19</v>
      </c>
      <c r="F134" s="262" t="s">
        <v>637</v>
      </c>
      <c r="G134" s="260"/>
      <c r="H134" s="263">
        <v>115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160</v>
      </c>
      <c r="AU134" s="269" t="s">
        <v>86</v>
      </c>
      <c r="AV134" s="14" t="s">
        <v>154</v>
      </c>
      <c r="AW134" s="14" t="s">
        <v>35</v>
      </c>
      <c r="AX134" s="14" t="s">
        <v>84</v>
      </c>
      <c r="AY134" s="269" t="s">
        <v>145</v>
      </c>
    </row>
    <row r="135" s="2" customFormat="1" ht="37.8" customHeight="1">
      <c r="A135" s="39"/>
      <c r="B135" s="40"/>
      <c r="C135" s="213" t="s">
        <v>8</v>
      </c>
      <c r="D135" s="213" t="s">
        <v>149</v>
      </c>
      <c r="E135" s="214" t="s">
        <v>665</v>
      </c>
      <c r="F135" s="215" t="s">
        <v>666</v>
      </c>
      <c r="G135" s="216" t="s">
        <v>242</v>
      </c>
      <c r="H135" s="217">
        <v>250</v>
      </c>
      <c r="I135" s="218"/>
      <c r="J135" s="219">
        <f>ROUND(I135*H135,2)</f>
        <v>0</v>
      </c>
      <c r="K135" s="215" t="s">
        <v>153</v>
      </c>
      <c r="L135" s="45"/>
      <c r="M135" s="220" t="s">
        <v>19</v>
      </c>
      <c r="N135" s="221" t="s">
        <v>47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336</v>
      </c>
      <c r="AT135" s="224" t="s">
        <v>149</v>
      </c>
      <c r="AU135" s="224" t="s">
        <v>86</v>
      </c>
      <c r="AY135" s="18" t="s">
        <v>145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336</v>
      </c>
      <c r="BM135" s="224" t="s">
        <v>388</v>
      </c>
    </row>
    <row r="136" s="2" customFormat="1">
      <c r="A136" s="39"/>
      <c r="B136" s="40"/>
      <c r="C136" s="41"/>
      <c r="D136" s="226" t="s">
        <v>156</v>
      </c>
      <c r="E136" s="41"/>
      <c r="F136" s="227" t="s">
        <v>667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156</v>
      </c>
      <c r="AU136" s="18" t="s">
        <v>86</v>
      </c>
    </row>
    <row r="137" s="2" customFormat="1">
      <c r="A137" s="39"/>
      <c r="B137" s="40"/>
      <c r="C137" s="41"/>
      <c r="D137" s="231" t="s">
        <v>158</v>
      </c>
      <c r="E137" s="41"/>
      <c r="F137" s="232" t="s">
        <v>668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158</v>
      </c>
      <c r="AU137" s="18" t="s">
        <v>86</v>
      </c>
    </row>
    <row r="138" s="2" customFormat="1">
      <c r="A138" s="39"/>
      <c r="B138" s="40"/>
      <c r="C138" s="41"/>
      <c r="D138" s="226" t="s">
        <v>219</v>
      </c>
      <c r="E138" s="41"/>
      <c r="F138" s="244" t="s">
        <v>633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219</v>
      </c>
      <c r="AU138" s="18" t="s">
        <v>86</v>
      </c>
    </row>
    <row r="139" s="2" customFormat="1" ht="16.5" customHeight="1">
      <c r="A139" s="39"/>
      <c r="B139" s="40"/>
      <c r="C139" s="245" t="s">
        <v>669</v>
      </c>
      <c r="D139" s="245" t="s">
        <v>248</v>
      </c>
      <c r="E139" s="246" t="s">
        <v>670</v>
      </c>
      <c r="F139" s="247" t="s">
        <v>671</v>
      </c>
      <c r="G139" s="248" t="s">
        <v>242</v>
      </c>
      <c r="H139" s="249">
        <v>172.5</v>
      </c>
      <c r="I139" s="250"/>
      <c r="J139" s="251">
        <f>ROUND(I139*H139,2)</f>
        <v>0</v>
      </c>
      <c r="K139" s="247" t="s">
        <v>153</v>
      </c>
      <c r="L139" s="252"/>
      <c r="M139" s="253" t="s">
        <v>19</v>
      </c>
      <c r="N139" s="254" t="s">
        <v>47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349</v>
      </c>
      <c r="AT139" s="224" t="s">
        <v>248</v>
      </c>
      <c r="AU139" s="224" t="s">
        <v>86</v>
      </c>
      <c r="AY139" s="18" t="s">
        <v>145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336</v>
      </c>
      <c r="BM139" s="224" t="s">
        <v>400</v>
      </c>
    </row>
    <row r="140" s="2" customFormat="1">
      <c r="A140" s="39"/>
      <c r="B140" s="40"/>
      <c r="C140" s="41"/>
      <c r="D140" s="226" t="s">
        <v>156</v>
      </c>
      <c r="E140" s="41"/>
      <c r="F140" s="227" t="s">
        <v>671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156</v>
      </c>
      <c r="AU140" s="18" t="s">
        <v>86</v>
      </c>
    </row>
    <row r="141" s="13" customFormat="1">
      <c r="A141" s="13"/>
      <c r="B141" s="233"/>
      <c r="C141" s="234"/>
      <c r="D141" s="226" t="s">
        <v>160</v>
      </c>
      <c r="E141" s="235" t="s">
        <v>19</v>
      </c>
      <c r="F141" s="236" t="s">
        <v>672</v>
      </c>
      <c r="G141" s="234"/>
      <c r="H141" s="237">
        <v>172.5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160</v>
      </c>
      <c r="AU141" s="243" t="s">
        <v>86</v>
      </c>
      <c r="AV141" s="13" t="s">
        <v>86</v>
      </c>
      <c r="AW141" s="13" t="s">
        <v>35</v>
      </c>
      <c r="AX141" s="13" t="s">
        <v>76</v>
      </c>
      <c r="AY141" s="243" t="s">
        <v>145</v>
      </c>
    </row>
    <row r="142" s="14" customFormat="1">
      <c r="A142" s="14"/>
      <c r="B142" s="259"/>
      <c r="C142" s="260"/>
      <c r="D142" s="226" t="s">
        <v>160</v>
      </c>
      <c r="E142" s="261" t="s">
        <v>19</v>
      </c>
      <c r="F142" s="262" t="s">
        <v>637</v>
      </c>
      <c r="G142" s="260"/>
      <c r="H142" s="263">
        <v>172.5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160</v>
      </c>
      <c r="AU142" s="269" t="s">
        <v>86</v>
      </c>
      <c r="AV142" s="14" t="s">
        <v>154</v>
      </c>
      <c r="AW142" s="14" t="s">
        <v>35</v>
      </c>
      <c r="AX142" s="14" t="s">
        <v>84</v>
      </c>
      <c r="AY142" s="269" t="s">
        <v>145</v>
      </c>
    </row>
    <row r="143" s="2" customFormat="1" ht="16.5" customHeight="1">
      <c r="A143" s="39"/>
      <c r="B143" s="40"/>
      <c r="C143" s="245" t="s">
        <v>205</v>
      </c>
      <c r="D143" s="245" t="s">
        <v>248</v>
      </c>
      <c r="E143" s="246" t="s">
        <v>673</v>
      </c>
      <c r="F143" s="247" t="s">
        <v>674</v>
      </c>
      <c r="G143" s="248" t="s">
        <v>242</v>
      </c>
      <c r="H143" s="249">
        <v>115</v>
      </c>
      <c r="I143" s="250"/>
      <c r="J143" s="251">
        <f>ROUND(I143*H143,2)</f>
        <v>0</v>
      </c>
      <c r="K143" s="247" t="s">
        <v>153</v>
      </c>
      <c r="L143" s="252"/>
      <c r="M143" s="253" t="s">
        <v>19</v>
      </c>
      <c r="N143" s="254" t="s">
        <v>47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349</v>
      </c>
      <c r="AT143" s="224" t="s">
        <v>248</v>
      </c>
      <c r="AU143" s="224" t="s">
        <v>86</v>
      </c>
      <c r="AY143" s="18" t="s">
        <v>145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336</v>
      </c>
      <c r="BM143" s="224" t="s">
        <v>410</v>
      </c>
    </row>
    <row r="144" s="2" customFormat="1">
      <c r="A144" s="39"/>
      <c r="B144" s="40"/>
      <c r="C144" s="41"/>
      <c r="D144" s="226" t="s">
        <v>156</v>
      </c>
      <c r="E144" s="41"/>
      <c r="F144" s="227" t="s">
        <v>674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156</v>
      </c>
      <c r="AU144" s="18" t="s">
        <v>86</v>
      </c>
    </row>
    <row r="145" s="13" customFormat="1">
      <c r="A145" s="13"/>
      <c r="B145" s="233"/>
      <c r="C145" s="234"/>
      <c r="D145" s="226" t="s">
        <v>160</v>
      </c>
      <c r="E145" s="235" t="s">
        <v>19</v>
      </c>
      <c r="F145" s="236" t="s">
        <v>664</v>
      </c>
      <c r="G145" s="234"/>
      <c r="H145" s="237">
        <v>115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160</v>
      </c>
      <c r="AU145" s="243" t="s">
        <v>86</v>
      </c>
      <c r="AV145" s="13" t="s">
        <v>86</v>
      </c>
      <c r="AW145" s="13" t="s">
        <v>35</v>
      </c>
      <c r="AX145" s="13" t="s">
        <v>76</v>
      </c>
      <c r="AY145" s="243" t="s">
        <v>145</v>
      </c>
    </row>
    <row r="146" s="14" customFormat="1">
      <c r="A146" s="14"/>
      <c r="B146" s="259"/>
      <c r="C146" s="260"/>
      <c r="D146" s="226" t="s">
        <v>160</v>
      </c>
      <c r="E146" s="261" t="s">
        <v>19</v>
      </c>
      <c r="F146" s="262" t="s">
        <v>637</v>
      </c>
      <c r="G146" s="260"/>
      <c r="H146" s="263">
        <v>115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160</v>
      </c>
      <c r="AU146" s="269" t="s">
        <v>86</v>
      </c>
      <c r="AV146" s="14" t="s">
        <v>154</v>
      </c>
      <c r="AW146" s="14" t="s">
        <v>35</v>
      </c>
      <c r="AX146" s="14" t="s">
        <v>84</v>
      </c>
      <c r="AY146" s="269" t="s">
        <v>145</v>
      </c>
    </row>
    <row r="147" s="12" customFormat="1" ht="22.8" customHeight="1">
      <c r="A147" s="12"/>
      <c r="B147" s="197"/>
      <c r="C147" s="198"/>
      <c r="D147" s="199" t="s">
        <v>75</v>
      </c>
      <c r="E147" s="211" t="s">
        <v>675</v>
      </c>
      <c r="F147" s="211" t="s">
        <v>676</v>
      </c>
      <c r="G147" s="198"/>
      <c r="H147" s="198"/>
      <c r="I147" s="201"/>
      <c r="J147" s="212">
        <f>BK147</f>
        <v>0</v>
      </c>
      <c r="K147" s="198"/>
      <c r="L147" s="203"/>
      <c r="M147" s="204"/>
      <c r="N147" s="205"/>
      <c r="O147" s="205"/>
      <c r="P147" s="206">
        <f>SUM(P148:P188)</f>
        <v>0</v>
      </c>
      <c r="Q147" s="205"/>
      <c r="R147" s="206">
        <f>SUM(R148:R188)</f>
        <v>0</v>
      </c>
      <c r="S147" s="205"/>
      <c r="T147" s="207">
        <f>SUM(T148:T188)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86</v>
      </c>
      <c r="AT147" s="209" t="s">
        <v>75</v>
      </c>
      <c r="AU147" s="209" t="s">
        <v>84</v>
      </c>
      <c r="AY147" s="208" t="s">
        <v>145</v>
      </c>
      <c r="BK147" s="210">
        <f>SUM(BK148:BK188)</f>
        <v>0</v>
      </c>
    </row>
    <row r="148" s="2" customFormat="1" ht="16.5" customHeight="1">
      <c r="A148" s="39"/>
      <c r="B148" s="40"/>
      <c r="C148" s="213" t="s">
        <v>333</v>
      </c>
      <c r="D148" s="213" t="s">
        <v>149</v>
      </c>
      <c r="E148" s="214" t="s">
        <v>677</v>
      </c>
      <c r="F148" s="215" t="s">
        <v>678</v>
      </c>
      <c r="G148" s="216" t="s">
        <v>242</v>
      </c>
      <c r="H148" s="217">
        <v>10</v>
      </c>
      <c r="I148" s="218"/>
      <c r="J148" s="219">
        <f>ROUND(I148*H148,2)</f>
        <v>0</v>
      </c>
      <c r="K148" s="215" t="s">
        <v>153</v>
      </c>
      <c r="L148" s="45"/>
      <c r="M148" s="220" t="s">
        <v>19</v>
      </c>
      <c r="N148" s="221" t="s">
        <v>47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336</v>
      </c>
      <c r="AT148" s="224" t="s">
        <v>149</v>
      </c>
      <c r="AU148" s="224" t="s">
        <v>86</v>
      </c>
      <c r="AY148" s="18" t="s">
        <v>145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336</v>
      </c>
      <c r="BM148" s="224" t="s">
        <v>422</v>
      </c>
    </row>
    <row r="149" s="2" customFormat="1">
      <c r="A149" s="39"/>
      <c r="B149" s="40"/>
      <c r="C149" s="41"/>
      <c r="D149" s="226" t="s">
        <v>156</v>
      </c>
      <c r="E149" s="41"/>
      <c r="F149" s="227" t="s">
        <v>678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156</v>
      </c>
      <c r="AU149" s="18" t="s">
        <v>86</v>
      </c>
    </row>
    <row r="150" s="2" customFormat="1">
      <c r="A150" s="39"/>
      <c r="B150" s="40"/>
      <c r="C150" s="41"/>
      <c r="D150" s="231" t="s">
        <v>158</v>
      </c>
      <c r="E150" s="41"/>
      <c r="F150" s="232" t="s">
        <v>679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158</v>
      </c>
      <c r="AU150" s="18" t="s">
        <v>86</v>
      </c>
    </row>
    <row r="151" s="2" customFormat="1" ht="16.5" customHeight="1">
      <c r="A151" s="39"/>
      <c r="B151" s="40"/>
      <c r="C151" s="213" t="s">
        <v>336</v>
      </c>
      <c r="D151" s="213" t="s">
        <v>149</v>
      </c>
      <c r="E151" s="214" t="s">
        <v>680</v>
      </c>
      <c r="F151" s="215" t="s">
        <v>681</v>
      </c>
      <c r="G151" s="216" t="s">
        <v>242</v>
      </c>
      <c r="H151" s="217">
        <v>4</v>
      </c>
      <c r="I151" s="218"/>
      <c r="J151" s="219">
        <f>ROUND(I151*H151,2)</f>
        <v>0</v>
      </c>
      <c r="K151" s="215" t="s">
        <v>153</v>
      </c>
      <c r="L151" s="45"/>
      <c r="M151" s="220" t="s">
        <v>19</v>
      </c>
      <c r="N151" s="221" t="s">
        <v>47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336</v>
      </c>
      <c r="AT151" s="224" t="s">
        <v>149</v>
      </c>
      <c r="AU151" s="224" t="s">
        <v>86</v>
      </c>
      <c r="AY151" s="18" t="s">
        <v>145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336</v>
      </c>
      <c r="BM151" s="224" t="s">
        <v>349</v>
      </c>
    </row>
    <row r="152" s="2" customFormat="1">
      <c r="A152" s="39"/>
      <c r="B152" s="40"/>
      <c r="C152" s="41"/>
      <c r="D152" s="226" t="s">
        <v>156</v>
      </c>
      <c r="E152" s="41"/>
      <c r="F152" s="227" t="s">
        <v>681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156</v>
      </c>
      <c r="AU152" s="18" t="s">
        <v>86</v>
      </c>
    </row>
    <row r="153" s="2" customFormat="1">
      <c r="A153" s="39"/>
      <c r="B153" s="40"/>
      <c r="C153" s="41"/>
      <c r="D153" s="231" t="s">
        <v>158</v>
      </c>
      <c r="E153" s="41"/>
      <c r="F153" s="232" t="s">
        <v>682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158</v>
      </c>
      <c r="AU153" s="18" t="s">
        <v>86</v>
      </c>
    </row>
    <row r="154" s="2" customFormat="1" ht="16.5" customHeight="1">
      <c r="A154" s="39"/>
      <c r="B154" s="40"/>
      <c r="C154" s="213" t="s">
        <v>345</v>
      </c>
      <c r="D154" s="213" t="s">
        <v>149</v>
      </c>
      <c r="E154" s="214" t="s">
        <v>683</v>
      </c>
      <c r="F154" s="215" t="s">
        <v>684</v>
      </c>
      <c r="G154" s="216" t="s">
        <v>242</v>
      </c>
      <c r="H154" s="217">
        <v>3</v>
      </c>
      <c r="I154" s="218"/>
      <c r="J154" s="219">
        <f>ROUND(I154*H154,2)</f>
        <v>0</v>
      </c>
      <c r="K154" s="215" t="s">
        <v>153</v>
      </c>
      <c r="L154" s="45"/>
      <c r="M154" s="220" t="s">
        <v>19</v>
      </c>
      <c r="N154" s="221" t="s">
        <v>47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336</v>
      </c>
      <c r="AT154" s="224" t="s">
        <v>149</v>
      </c>
      <c r="AU154" s="224" t="s">
        <v>86</v>
      </c>
      <c r="AY154" s="18" t="s">
        <v>145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336</v>
      </c>
      <c r="BM154" s="224" t="s">
        <v>446</v>
      </c>
    </row>
    <row r="155" s="2" customFormat="1">
      <c r="A155" s="39"/>
      <c r="B155" s="40"/>
      <c r="C155" s="41"/>
      <c r="D155" s="226" t="s">
        <v>156</v>
      </c>
      <c r="E155" s="41"/>
      <c r="F155" s="227" t="s">
        <v>684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156</v>
      </c>
      <c r="AU155" s="18" t="s">
        <v>86</v>
      </c>
    </row>
    <row r="156" s="2" customFormat="1">
      <c r="A156" s="39"/>
      <c r="B156" s="40"/>
      <c r="C156" s="41"/>
      <c r="D156" s="231" t="s">
        <v>158</v>
      </c>
      <c r="E156" s="41"/>
      <c r="F156" s="232" t="s">
        <v>685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158</v>
      </c>
      <c r="AU156" s="18" t="s">
        <v>86</v>
      </c>
    </row>
    <row r="157" s="2" customFormat="1" ht="16.5" customHeight="1">
      <c r="A157" s="39"/>
      <c r="B157" s="40"/>
      <c r="C157" s="213" t="s">
        <v>352</v>
      </c>
      <c r="D157" s="213" t="s">
        <v>149</v>
      </c>
      <c r="E157" s="214" t="s">
        <v>686</v>
      </c>
      <c r="F157" s="215" t="s">
        <v>687</v>
      </c>
      <c r="G157" s="216" t="s">
        <v>242</v>
      </c>
      <c r="H157" s="217">
        <v>3</v>
      </c>
      <c r="I157" s="218"/>
      <c r="J157" s="219">
        <f>ROUND(I157*H157,2)</f>
        <v>0</v>
      </c>
      <c r="K157" s="215" t="s">
        <v>153</v>
      </c>
      <c r="L157" s="45"/>
      <c r="M157" s="220" t="s">
        <v>19</v>
      </c>
      <c r="N157" s="221" t="s">
        <v>47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336</v>
      </c>
      <c r="AT157" s="224" t="s">
        <v>149</v>
      </c>
      <c r="AU157" s="224" t="s">
        <v>86</v>
      </c>
      <c r="AY157" s="18" t="s">
        <v>145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336</v>
      </c>
      <c r="BM157" s="224" t="s">
        <v>459</v>
      </c>
    </row>
    <row r="158" s="2" customFormat="1">
      <c r="A158" s="39"/>
      <c r="B158" s="40"/>
      <c r="C158" s="41"/>
      <c r="D158" s="226" t="s">
        <v>156</v>
      </c>
      <c r="E158" s="41"/>
      <c r="F158" s="227" t="s">
        <v>687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156</v>
      </c>
      <c r="AU158" s="18" t="s">
        <v>86</v>
      </c>
    </row>
    <row r="159" s="2" customFormat="1">
      <c r="A159" s="39"/>
      <c r="B159" s="40"/>
      <c r="C159" s="41"/>
      <c r="D159" s="231" t="s">
        <v>158</v>
      </c>
      <c r="E159" s="41"/>
      <c r="F159" s="232" t="s">
        <v>688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158</v>
      </c>
      <c r="AU159" s="18" t="s">
        <v>86</v>
      </c>
    </row>
    <row r="160" s="2" customFormat="1" ht="16.5" customHeight="1">
      <c r="A160" s="39"/>
      <c r="B160" s="40"/>
      <c r="C160" s="213" t="s">
        <v>357</v>
      </c>
      <c r="D160" s="213" t="s">
        <v>149</v>
      </c>
      <c r="E160" s="214" t="s">
        <v>689</v>
      </c>
      <c r="F160" s="215" t="s">
        <v>690</v>
      </c>
      <c r="G160" s="216" t="s">
        <v>242</v>
      </c>
      <c r="H160" s="217">
        <v>2</v>
      </c>
      <c r="I160" s="218"/>
      <c r="J160" s="219">
        <f>ROUND(I160*H160,2)</f>
        <v>0</v>
      </c>
      <c r="K160" s="215" t="s">
        <v>153</v>
      </c>
      <c r="L160" s="45"/>
      <c r="M160" s="220" t="s">
        <v>19</v>
      </c>
      <c r="N160" s="221" t="s">
        <v>47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336</v>
      </c>
      <c r="AT160" s="224" t="s">
        <v>149</v>
      </c>
      <c r="AU160" s="224" t="s">
        <v>86</v>
      </c>
      <c r="AY160" s="18" t="s">
        <v>145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84</v>
      </c>
      <c r="BK160" s="225">
        <f>ROUND(I160*H160,2)</f>
        <v>0</v>
      </c>
      <c r="BL160" s="18" t="s">
        <v>336</v>
      </c>
      <c r="BM160" s="224" t="s">
        <v>691</v>
      </c>
    </row>
    <row r="161" s="2" customFormat="1">
      <c r="A161" s="39"/>
      <c r="B161" s="40"/>
      <c r="C161" s="41"/>
      <c r="D161" s="226" t="s">
        <v>156</v>
      </c>
      <c r="E161" s="41"/>
      <c r="F161" s="227" t="s">
        <v>690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86</v>
      </c>
    </row>
    <row r="162" s="2" customFormat="1">
      <c r="A162" s="39"/>
      <c r="B162" s="40"/>
      <c r="C162" s="41"/>
      <c r="D162" s="231" t="s">
        <v>158</v>
      </c>
      <c r="E162" s="41"/>
      <c r="F162" s="232" t="s">
        <v>692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158</v>
      </c>
      <c r="AU162" s="18" t="s">
        <v>86</v>
      </c>
    </row>
    <row r="163" s="2" customFormat="1" ht="16.5" customHeight="1">
      <c r="A163" s="39"/>
      <c r="B163" s="40"/>
      <c r="C163" s="213" t="s">
        <v>363</v>
      </c>
      <c r="D163" s="213" t="s">
        <v>149</v>
      </c>
      <c r="E163" s="214" t="s">
        <v>693</v>
      </c>
      <c r="F163" s="215" t="s">
        <v>694</v>
      </c>
      <c r="G163" s="216" t="s">
        <v>360</v>
      </c>
      <c r="H163" s="217">
        <v>3</v>
      </c>
      <c r="I163" s="218"/>
      <c r="J163" s="219">
        <f>ROUND(I163*H163,2)</f>
        <v>0</v>
      </c>
      <c r="K163" s="215" t="s">
        <v>153</v>
      </c>
      <c r="L163" s="45"/>
      <c r="M163" s="220" t="s">
        <v>19</v>
      </c>
      <c r="N163" s="221" t="s">
        <v>47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336</v>
      </c>
      <c r="AT163" s="224" t="s">
        <v>149</v>
      </c>
      <c r="AU163" s="224" t="s">
        <v>86</v>
      </c>
      <c r="AY163" s="18" t="s">
        <v>145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84</v>
      </c>
      <c r="BK163" s="225">
        <f>ROUND(I163*H163,2)</f>
        <v>0</v>
      </c>
      <c r="BL163" s="18" t="s">
        <v>336</v>
      </c>
      <c r="BM163" s="224" t="s">
        <v>470</v>
      </c>
    </row>
    <row r="164" s="2" customFormat="1">
      <c r="A164" s="39"/>
      <c r="B164" s="40"/>
      <c r="C164" s="41"/>
      <c r="D164" s="226" t="s">
        <v>156</v>
      </c>
      <c r="E164" s="41"/>
      <c r="F164" s="227" t="s">
        <v>694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156</v>
      </c>
      <c r="AU164" s="18" t="s">
        <v>86</v>
      </c>
    </row>
    <row r="165" s="2" customFormat="1">
      <c r="A165" s="39"/>
      <c r="B165" s="40"/>
      <c r="C165" s="41"/>
      <c r="D165" s="231" t="s">
        <v>158</v>
      </c>
      <c r="E165" s="41"/>
      <c r="F165" s="232" t="s">
        <v>695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158</v>
      </c>
      <c r="AU165" s="18" t="s">
        <v>86</v>
      </c>
    </row>
    <row r="166" s="2" customFormat="1" ht="16.5" customHeight="1">
      <c r="A166" s="39"/>
      <c r="B166" s="40"/>
      <c r="C166" s="213" t="s">
        <v>7</v>
      </c>
      <c r="D166" s="213" t="s">
        <v>149</v>
      </c>
      <c r="E166" s="214" t="s">
        <v>696</v>
      </c>
      <c r="F166" s="215" t="s">
        <v>697</v>
      </c>
      <c r="G166" s="216" t="s">
        <v>360</v>
      </c>
      <c r="H166" s="217">
        <v>3</v>
      </c>
      <c r="I166" s="218"/>
      <c r="J166" s="219">
        <f>ROUND(I166*H166,2)</f>
        <v>0</v>
      </c>
      <c r="K166" s="215" t="s">
        <v>153</v>
      </c>
      <c r="L166" s="45"/>
      <c r="M166" s="220" t="s">
        <v>19</v>
      </c>
      <c r="N166" s="221" t="s">
        <v>47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336</v>
      </c>
      <c r="AT166" s="224" t="s">
        <v>149</v>
      </c>
      <c r="AU166" s="224" t="s">
        <v>86</v>
      </c>
      <c r="AY166" s="18" t="s">
        <v>145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84</v>
      </c>
      <c r="BK166" s="225">
        <f>ROUND(I166*H166,2)</f>
        <v>0</v>
      </c>
      <c r="BL166" s="18" t="s">
        <v>336</v>
      </c>
      <c r="BM166" s="224" t="s">
        <v>698</v>
      </c>
    </row>
    <row r="167" s="2" customFormat="1">
      <c r="A167" s="39"/>
      <c r="B167" s="40"/>
      <c r="C167" s="41"/>
      <c r="D167" s="226" t="s">
        <v>156</v>
      </c>
      <c r="E167" s="41"/>
      <c r="F167" s="227" t="s">
        <v>697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156</v>
      </c>
      <c r="AU167" s="18" t="s">
        <v>86</v>
      </c>
    </row>
    <row r="168" s="2" customFormat="1">
      <c r="A168" s="39"/>
      <c r="B168" s="40"/>
      <c r="C168" s="41"/>
      <c r="D168" s="231" t="s">
        <v>158</v>
      </c>
      <c r="E168" s="41"/>
      <c r="F168" s="232" t="s">
        <v>699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158</v>
      </c>
      <c r="AU168" s="18" t="s">
        <v>86</v>
      </c>
    </row>
    <row r="169" s="2" customFormat="1" ht="16.5" customHeight="1">
      <c r="A169" s="39"/>
      <c r="B169" s="40"/>
      <c r="C169" s="213" t="s">
        <v>376</v>
      </c>
      <c r="D169" s="213" t="s">
        <v>149</v>
      </c>
      <c r="E169" s="214" t="s">
        <v>700</v>
      </c>
      <c r="F169" s="215" t="s">
        <v>701</v>
      </c>
      <c r="G169" s="216" t="s">
        <v>360</v>
      </c>
      <c r="H169" s="217">
        <v>2</v>
      </c>
      <c r="I169" s="218"/>
      <c r="J169" s="219">
        <f>ROUND(I169*H169,2)</f>
        <v>0</v>
      </c>
      <c r="K169" s="215" t="s">
        <v>153</v>
      </c>
      <c r="L169" s="45"/>
      <c r="M169" s="220" t="s">
        <v>19</v>
      </c>
      <c r="N169" s="221" t="s">
        <v>47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336</v>
      </c>
      <c r="AT169" s="224" t="s">
        <v>149</v>
      </c>
      <c r="AU169" s="224" t="s">
        <v>86</v>
      </c>
      <c r="AY169" s="18" t="s">
        <v>145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84</v>
      </c>
      <c r="BK169" s="225">
        <f>ROUND(I169*H169,2)</f>
        <v>0</v>
      </c>
      <c r="BL169" s="18" t="s">
        <v>336</v>
      </c>
      <c r="BM169" s="224" t="s">
        <v>509</v>
      </c>
    </row>
    <row r="170" s="2" customFormat="1">
      <c r="A170" s="39"/>
      <c r="B170" s="40"/>
      <c r="C170" s="41"/>
      <c r="D170" s="226" t="s">
        <v>156</v>
      </c>
      <c r="E170" s="41"/>
      <c r="F170" s="227" t="s">
        <v>701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156</v>
      </c>
      <c r="AU170" s="18" t="s">
        <v>86</v>
      </c>
    </row>
    <row r="171" s="2" customFormat="1">
      <c r="A171" s="39"/>
      <c r="B171" s="40"/>
      <c r="C171" s="41"/>
      <c r="D171" s="231" t="s">
        <v>158</v>
      </c>
      <c r="E171" s="41"/>
      <c r="F171" s="232" t="s">
        <v>702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158</v>
      </c>
      <c r="AU171" s="18" t="s">
        <v>86</v>
      </c>
    </row>
    <row r="172" s="2" customFormat="1" ht="16.5" customHeight="1">
      <c r="A172" s="39"/>
      <c r="B172" s="40"/>
      <c r="C172" s="213" t="s">
        <v>381</v>
      </c>
      <c r="D172" s="213" t="s">
        <v>149</v>
      </c>
      <c r="E172" s="214" t="s">
        <v>703</v>
      </c>
      <c r="F172" s="215" t="s">
        <v>704</v>
      </c>
      <c r="G172" s="216" t="s">
        <v>360</v>
      </c>
      <c r="H172" s="217">
        <v>2</v>
      </c>
      <c r="I172" s="218"/>
      <c r="J172" s="219">
        <f>ROUND(I172*H172,2)</f>
        <v>0</v>
      </c>
      <c r="K172" s="215" t="s">
        <v>153</v>
      </c>
      <c r="L172" s="45"/>
      <c r="M172" s="220" t="s">
        <v>19</v>
      </c>
      <c r="N172" s="221" t="s">
        <v>47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336</v>
      </c>
      <c r="AT172" s="224" t="s">
        <v>149</v>
      </c>
      <c r="AU172" s="224" t="s">
        <v>86</v>
      </c>
      <c r="AY172" s="18" t="s">
        <v>145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84</v>
      </c>
      <c r="BK172" s="225">
        <f>ROUND(I172*H172,2)</f>
        <v>0</v>
      </c>
      <c r="BL172" s="18" t="s">
        <v>336</v>
      </c>
      <c r="BM172" s="224" t="s">
        <v>520</v>
      </c>
    </row>
    <row r="173" s="2" customFormat="1">
      <c r="A173" s="39"/>
      <c r="B173" s="40"/>
      <c r="C173" s="41"/>
      <c r="D173" s="226" t="s">
        <v>156</v>
      </c>
      <c r="E173" s="41"/>
      <c r="F173" s="227" t="s">
        <v>704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156</v>
      </c>
      <c r="AU173" s="18" t="s">
        <v>86</v>
      </c>
    </row>
    <row r="174" s="2" customFormat="1">
      <c r="A174" s="39"/>
      <c r="B174" s="40"/>
      <c r="C174" s="41"/>
      <c r="D174" s="231" t="s">
        <v>158</v>
      </c>
      <c r="E174" s="41"/>
      <c r="F174" s="232" t="s">
        <v>705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158</v>
      </c>
      <c r="AU174" s="18" t="s">
        <v>86</v>
      </c>
    </row>
    <row r="175" s="2" customFormat="1" ht="16.5" customHeight="1">
      <c r="A175" s="39"/>
      <c r="B175" s="40"/>
      <c r="C175" s="213" t="s">
        <v>388</v>
      </c>
      <c r="D175" s="213" t="s">
        <v>149</v>
      </c>
      <c r="E175" s="214" t="s">
        <v>706</v>
      </c>
      <c r="F175" s="215" t="s">
        <v>707</v>
      </c>
      <c r="G175" s="216" t="s">
        <v>360</v>
      </c>
      <c r="H175" s="217">
        <v>2</v>
      </c>
      <c r="I175" s="218"/>
      <c r="J175" s="219">
        <f>ROUND(I175*H175,2)</f>
        <v>0</v>
      </c>
      <c r="K175" s="215" t="s">
        <v>153</v>
      </c>
      <c r="L175" s="45"/>
      <c r="M175" s="220" t="s">
        <v>19</v>
      </c>
      <c r="N175" s="221" t="s">
        <v>47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336</v>
      </c>
      <c r="AT175" s="224" t="s">
        <v>149</v>
      </c>
      <c r="AU175" s="224" t="s">
        <v>86</v>
      </c>
      <c r="AY175" s="18" t="s">
        <v>145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84</v>
      </c>
      <c r="BK175" s="225">
        <f>ROUND(I175*H175,2)</f>
        <v>0</v>
      </c>
      <c r="BL175" s="18" t="s">
        <v>336</v>
      </c>
      <c r="BM175" s="224" t="s">
        <v>533</v>
      </c>
    </row>
    <row r="176" s="2" customFormat="1">
      <c r="A176" s="39"/>
      <c r="B176" s="40"/>
      <c r="C176" s="41"/>
      <c r="D176" s="226" t="s">
        <v>156</v>
      </c>
      <c r="E176" s="41"/>
      <c r="F176" s="227" t="s">
        <v>707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156</v>
      </c>
      <c r="AU176" s="18" t="s">
        <v>86</v>
      </c>
    </row>
    <row r="177" s="2" customFormat="1">
      <c r="A177" s="39"/>
      <c r="B177" s="40"/>
      <c r="C177" s="41"/>
      <c r="D177" s="231" t="s">
        <v>158</v>
      </c>
      <c r="E177" s="41"/>
      <c r="F177" s="232" t="s">
        <v>708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158</v>
      </c>
      <c r="AU177" s="18" t="s">
        <v>86</v>
      </c>
    </row>
    <row r="178" s="2" customFormat="1" ht="16.5" customHeight="1">
      <c r="A178" s="39"/>
      <c r="B178" s="40"/>
      <c r="C178" s="213" t="s">
        <v>393</v>
      </c>
      <c r="D178" s="213" t="s">
        <v>149</v>
      </c>
      <c r="E178" s="214" t="s">
        <v>709</v>
      </c>
      <c r="F178" s="215" t="s">
        <v>710</v>
      </c>
      <c r="G178" s="216" t="s">
        <v>360</v>
      </c>
      <c r="H178" s="217">
        <v>6</v>
      </c>
      <c r="I178" s="218"/>
      <c r="J178" s="219">
        <f>ROUND(I178*H178,2)</f>
        <v>0</v>
      </c>
      <c r="K178" s="215" t="s">
        <v>153</v>
      </c>
      <c r="L178" s="45"/>
      <c r="M178" s="220" t="s">
        <v>19</v>
      </c>
      <c r="N178" s="221" t="s">
        <v>47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336</v>
      </c>
      <c r="AT178" s="224" t="s">
        <v>149</v>
      </c>
      <c r="AU178" s="224" t="s">
        <v>86</v>
      </c>
      <c r="AY178" s="18" t="s">
        <v>145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84</v>
      </c>
      <c r="BK178" s="225">
        <f>ROUND(I178*H178,2)</f>
        <v>0</v>
      </c>
      <c r="BL178" s="18" t="s">
        <v>336</v>
      </c>
      <c r="BM178" s="224" t="s">
        <v>267</v>
      </c>
    </row>
    <row r="179" s="2" customFormat="1">
      <c r="A179" s="39"/>
      <c r="B179" s="40"/>
      <c r="C179" s="41"/>
      <c r="D179" s="226" t="s">
        <v>156</v>
      </c>
      <c r="E179" s="41"/>
      <c r="F179" s="227" t="s">
        <v>710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156</v>
      </c>
      <c r="AU179" s="18" t="s">
        <v>86</v>
      </c>
    </row>
    <row r="180" s="2" customFormat="1">
      <c r="A180" s="39"/>
      <c r="B180" s="40"/>
      <c r="C180" s="41"/>
      <c r="D180" s="231" t="s">
        <v>158</v>
      </c>
      <c r="E180" s="41"/>
      <c r="F180" s="232" t="s">
        <v>711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158</v>
      </c>
      <c r="AU180" s="18" t="s">
        <v>86</v>
      </c>
    </row>
    <row r="181" s="2" customFormat="1" ht="16.5" customHeight="1">
      <c r="A181" s="39"/>
      <c r="B181" s="40"/>
      <c r="C181" s="213" t="s">
        <v>400</v>
      </c>
      <c r="D181" s="213" t="s">
        <v>149</v>
      </c>
      <c r="E181" s="214" t="s">
        <v>712</v>
      </c>
      <c r="F181" s="215" t="s">
        <v>713</v>
      </c>
      <c r="G181" s="216" t="s">
        <v>242</v>
      </c>
      <c r="H181" s="217">
        <v>8</v>
      </c>
      <c r="I181" s="218"/>
      <c r="J181" s="219">
        <f>ROUND(I181*H181,2)</f>
        <v>0</v>
      </c>
      <c r="K181" s="215" t="s">
        <v>153</v>
      </c>
      <c r="L181" s="45"/>
      <c r="M181" s="220" t="s">
        <v>19</v>
      </c>
      <c r="N181" s="221" t="s">
        <v>47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336</v>
      </c>
      <c r="AT181" s="224" t="s">
        <v>149</v>
      </c>
      <c r="AU181" s="224" t="s">
        <v>86</v>
      </c>
      <c r="AY181" s="18" t="s">
        <v>145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84</v>
      </c>
      <c r="BK181" s="225">
        <f>ROUND(I181*H181,2)</f>
        <v>0</v>
      </c>
      <c r="BL181" s="18" t="s">
        <v>336</v>
      </c>
      <c r="BM181" s="224" t="s">
        <v>261</v>
      </c>
    </row>
    <row r="182" s="2" customFormat="1">
      <c r="A182" s="39"/>
      <c r="B182" s="40"/>
      <c r="C182" s="41"/>
      <c r="D182" s="226" t="s">
        <v>156</v>
      </c>
      <c r="E182" s="41"/>
      <c r="F182" s="227" t="s">
        <v>713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156</v>
      </c>
      <c r="AU182" s="18" t="s">
        <v>86</v>
      </c>
    </row>
    <row r="183" s="2" customFormat="1">
      <c r="A183" s="39"/>
      <c r="B183" s="40"/>
      <c r="C183" s="41"/>
      <c r="D183" s="231" t="s">
        <v>158</v>
      </c>
      <c r="E183" s="41"/>
      <c r="F183" s="232" t="s">
        <v>714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158</v>
      </c>
      <c r="AU183" s="18" t="s">
        <v>86</v>
      </c>
    </row>
    <row r="184" s="13" customFormat="1">
      <c r="A184" s="13"/>
      <c r="B184" s="233"/>
      <c r="C184" s="234"/>
      <c r="D184" s="226" t="s">
        <v>160</v>
      </c>
      <c r="E184" s="235" t="s">
        <v>19</v>
      </c>
      <c r="F184" s="236" t="s">
        <v>715</v>
      </c>
      <c r="G184" s="234"/>
      <c r="H184" s="237">
        <v>8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160</v>
      </c>
      <c r="AU184" s="243" t="s">
        <v>86</v>
      </c>
      <c r="AV184" s="13" t="s">
        <v>86</v>
      </c>
      <c r="AW184" s="13" t="s">
        <v>35</v>
      </c>
      <c r="AX184" s="13" t="s">
        <v>76</v>
      </c>
      <c r="AY184" s="243" t="s">
        <v>145</v>
      </c>
    </row>
    <row r="185" s="14" customFormat="1">
      <c r="A185" s="14"/>
      <c r="B185" s="259"/>
      <c r="C185" s="260"/>
      <c r="D185" s="226" t="s">
        <v>160</v>
      </c>
      <c r="E185" s="261" t="s">
        <v>19</v>
      </c>
      <c r="F185" s="262" t="s">
        <v>637</v>
      </c>
      <c r="G185" s="260"/>
      <c r="H185" s="263">
        <v>8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160</v>
      </c>
      <c r="AU185" s="269" t="s">
        <v>86</v>
      </c>
      <c r="AV185" s="14" t="s">
        <v>154</v>
      </c>
      <c r="AW185" s="14" t="s">
        <v>35</v>
      </c>
      <c r="AX185" s="14" t="s">
        <v>84</v>
      </c>
      <c r="AY185" s="269" t="s">
        <v>145</v>
      </c>
    </row>
    <row r="186" s="2" customFormat="1" ht="24.15" customHeight="1">
      <c r="A186" s="39"/>
      <c r="B186" s="40"/>
      <c r="C186" s="213" t="s">
        <v>405</v>
      </c>
      <c r="D186" s="213" t="s">
        <v>149</v>
      </c>
      <c r="E186" s="214" t="s">
        <v>716</v>
      </c>
      <c r="F186" s="215" t="s">
        <v>717</v>
      </c>
      <c r="G186" s="216" t="s">
        <v>251</v>
      </c>
      <c r="H186" s="217">
        <v>0.0080000000000000002</v>
      </c>
      <c r="I186" s="218"/>
      <c r="J186" s="219">
        <f>ROUND(I186*H186,2)</f>
        <v>0</v>
      </c>
      <c r="K186" s="215" t="s">
        <v>153</v>
      </c>
      <c r="L186" s="45"/>
      <c r="M186" s="220" t="s">
        <v>19</v>
      </c>
      <c r="N186" s="221" t="s">
        <v>47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336</v>
      </c>
      <c r="AT186" s="224" t="s">
        <v>149</v>
      </c>
      <c r="AU186" s="224" t="s">
        <v>86</v>
      </c>
      <c r="AY186" s="18" t="s">
        <v>145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84</v>
      </c>
      <c r="BK186" s="225">
        <f>ROUND(I186*H186,2)</f>
        <v>0</v>
      </c>
      <c r="BL186" s="18" t="s">
        <v>336</v>
      </c>
      <c r="BM186" s="224" t="s">
        <v>182</v>
      </c>
    </row>
    <row r="187" s="2" customFormat="1">
      <c r="A187" s="39"/>
      <c r="B187" s="40"/>
      <c r="C187" s="41"/>
      <c r="D187" s="226" t="s">
        <v>156</v>
      </c>
      <c r="E187" s="41"/>
      <c r="F187" s="227" t="s">
        <v>717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156</v>
      </c>
      <c r="AU187" s="18" t="s">
        <v>86</v>
      </c>
    </row>
    <row r="188" s="2" customFormat="1">
      <c r="A188" s="39"/>
      <c r="B188" s="40"/>
      <c r="C188" s="41"/>
      <c r="D188" s="231" t="s">
        <v>158</v>
      </c>
      <c r="E188" s="41"/>
      <c r="F188" s="232" t="s">
        <v>718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158</v>
      </c>
      <c r="AU188" s="18" t="s">
        <v>86</v>
      </c>
    </row>
    <row r="189" s="12" customFormat="1" ht="22.8" customHeight="1">
      <c r="A189" s="12"/>
      <c r="B189" s="197"/>
      <c r="C189" s="198"/>
      <c r="D189" s="199" t="s">
        <v>75</v>
      </c>
      <c r="E189" s="211" t="s">
        <v>719</v>
      </c>
      <c r="F189" s="211" t="s">
        <v>720</v>
      </c>
      <c r="G189" s="198"/>
      <c r="H189" s="198"/>
      <c r="I189" s="201"/>
      <c r="J189" s="212">
        <f>BK189</f>
        <v>0</v>
      </c>
      <c r="K189" s="198"/>
      <c r="L189" s="203"/>
      <c r="M189" s="204"/>
      <c r="N189" s="205"/>
      <c r="O189" s="205"/>
      <c r="P189" s="206">
        <f>SUM(P190:P280)</f>
        <v>0</v>
      </c>
      <c r="Q189" s="205"/>
      <c r="R189" s="206">
        <f>SUM(R190:R280)</f>
        <v>0</v>
      </c>
      <c r="S189" s="205"/>
      <c r="T189" s="207">
        <f>SUM(T190:T280)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86</v>
      </c>
      <c r="AT189" s="209" t="s">
        <v>75</v>
      </c>
      <c r="AU189" s="209" t="s">
        <v>84</v>
      </c>
      <c r="AY189" s="208" t="s">
        <v>145</v>
      </c>
      <c r="BK189" s="210">
        <f>SUM(BK190:BK280)</f>
        <v>0</v>
      </c>
    </row>
    <row r="190" s="2" customFormat="1" ht="16.5" customHeight="1">
      <c r="A190" s="39"/>
      <c r="B190" s="40"/>
      <c r="C190" s="213" t="s">
        <v>410</v>
      </c>
      <c r="D190" s="213" t="s">
        <v>149</v>
      </c>
      <c r="E190" s="214" t="s">
        <v>721</v>
      </c>
      <c r="F190" s="215" t="s">
        <v>722</v>
      </c>
      <c r="G190" s="216" t="s">
        <v>242</v>
      </c>
      <c r="H190" s="217">
        <v>10</v>
      </c>
      <c r="I190" s="218"/>
      <c r="J190" s="219">
        <f>ROUND(I190*H190,2)</f>
        <v>0</v>
      </c>
      <c r="K190" s="215" t="s">
        <v>153</v>
      </c>
      <c r="L190" s="45"/>
      <c r="M190" s="220" t="s">
        <v>19</v>
      </c>
      <c r="N190" s="221" t="s">
        <v>47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336</v>
      </c>
      <c r="AT190" s="224" t="s">
        <v>149</v>
      </c>
      <c r="AU190" s="224" t="s">
        <v>86</v>
      </c>
      <c r="AY190" s="18" t="s">
        <v>145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84</v>
      </c>
      <c r="BK190" s="225">
        <f>ROUND(I190*H190,2)</f>
        <v>0</v>
      </c>
      <c r="BL190" s="18" t="s">
        <v>336</v>
      </c>
      <c r="BM190" s="224" t="s">
        <v>546</v>
      </c>
    </row>
    <row r="191" s="2" customFormat="1">
      <c r="A191" s="39"/>
      <c r="B191" s="40"/>
      <c r="C191" s="41"/>
      <c r="D191" s="226" t="s">
        <v>156</v>
      </c>
      <c r="E191" s="41"/>
      <c r="F191" s="227" t="s">
        <v>722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156</v>
      </c>
      <c r="AU191" s="18" t="s">
        <v>86</v>
      </c>
    </row>
    <row r="192" s="2" customFormat="1">
      <c r="A192" s="39"/>
      <c r="B192" s="40"/>
      <c r="C192" s="41"/>
      <c r="D192" s="231" t="s">
        <v>158</v>
      </c>
      <c r="E192" s="41"/>
      <c r="F192" s="232" t="s">
        <v>723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158</v>
      </c>
      <c r="AU192" s="18" t="s">
        <v>86</v>
      </c>
    </row>
    <row r="193" s="2" customFormat="1" ht="16.5" customHeight="1">
      <c r="A193" s="39"/>
      <c r="B193" s="40"/>
      <c r="C193" s="213" t="s">
        <v>416</v>
      </c>
      <c r="D193" s="213" t="s">
        <v>149</v>
      </c>
      <c r="E193" s="214" t="s">
        <v>724</v>
      </c>
      <c r="F193" s="215" t="s">
        <v>725</v>
      </c>
      <c r="G193" s="216" t="s">
        <v>242</v>
      </c>
      <c r="H193" s="217">
        <v>35</v>
      </c>
      <c r="I193" s="218"/>
      <c r="J193" s="219">
        <f>ROUND(I193*H193,2)</f>
        <v>0</v>
      </c>
      <c r="K193" s="215" t="s">
        <v>153</v>
      </c>
      <c r="L193" s="45"/>
      <c r="M193" s="220" t="s">
        <v>19</v>
      </c>
      <c r="N193" s="221" t="s">
        <v>47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336</v>
      </c>
      <c r="AT193" s="224" t="s">
        <v>149</v>
      </c>
      <c r="AU193" s="224" t="s">
        <v>86</v>
      </c>
      <c r="AY193" s="18" t="s">
        <v>145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84</v>
      </c>
      <c r="BK193" s="225">
        <f>ROUND(I193*H193,2)</f>
        <v>0</v>
      </c>
      <c r="BL193" s="18" t="s">
        <v>336</v>
      </c>
      <c r="BM193" s="224" t="s">
        <v>558</v>
      </c>
    </row>
    <row r="194" s="2" customFormat="1">
      <c r="A194" s="39"/>
      <c r="B194" s="40"/>
      <c r="C194" s="41"/>
      <c r="D194" s="226" t="s">
        <v>156</v>
      </c>
      <c r="E194" s="41"/>
      <c r="F194" s="227" t="s">
        <v>725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156</v>
      </c>
      <c r="AU194" s="18" t="s">
        <v>86</v>
      </c>
    </row>
    <row r="195" s="2" customFormat="1">
      <c r="A195" s="39"/>
      <c r="B195" s="40"/>
      <c r="C195" s="41"/>
      <c r="D195" s="231" t="s">
        <v>158</v>
      </c>
      <c r="E195" s="41"/>
      <c r="F195" s="232" t="s">
        <v>726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158</v>
      </c>
      <c r="AU195" s="18" t="s">
        <v>86</v>
      </c>
    </row>
    <row r="196" s="2" customFormat="1" ht="16.5" customHeight="1">
      <c r="A196" s="39"/>
      <c r="B196" s="40"/>
      <c r="C196" s="213" t="s">
        <v>422</v>
      </c>
      <c r="D196" s="213" t="s">
        <v>149</v>
      </c>
      <c r="E196" s="214" t="s">
        <v>727</v>
      </c>
      <c r="F196" s="215" t="s">
        <v>728</v>
      </c>
      <c r="G196" s="216" t="s">
        <v>242</v>
      </c>
      <c r="H196" s="217">
        <v>10</v>
      </c>
      <c r="I196" s="218"/>
      <c r="J196" s="219">
        <f>ROUND(I196*H196,2)</f>
        <v>0</v>
      </c>
      <c r="K196" s="215" t="s">
        <v>153</v>
      </c>
      <c r="L196" s="45"/>
      <c r="M196" s="220" t="s">
        <v>19</v>
      </c>
      <c r="N196" s="221" t="s">
        <v>47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336</v>
      </c>
      <c r="AT196" s="224" t="s">
        <v>149</v>
      </c>
      <c r="AU196" s="224" t="s">
        <v>86</v>
      </c>
      <c r="AY196" s="18" t="s">
        <v>145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84</v>
      </c>
      <c r="BK196" s="225">
        <f>ROUND(I196*H196,2)</f>
        <v>0</v>
      </c>
      <c r="BL196" s="18" t="s">
        <v>336</v>
      </c>
      <c r="BM196" s="224" t="s">
        <v>729</v>
      </c>
    </row>
    <row r="197" s="2" customFormat="1">
      <c r="A197" s="39"/>
      <c r="B197" s="40"/>
      <c r="C197" s="41"/>
      <c r="D197" s="226" t="s">
        <v>156</v>
      </c>
      <c r="E197" s="41"/>
      <c r="F197" s="227" t="s">
        <v>728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156</v>
      </c>
      <c r="AU197" s="18" t="s">
        <v>86</v>
      </c>
    </row>
    <row r="198" s="2" customFormat="1">
      <c r="A198" s="39"/>
      <c r="B198" s="40"/>
      <c r="C198" s="41"/>
      <c r="D198" s="231" t="s">
        <v>158</v>
      </c>
      <c r="E198" s="41"/>
      <c r="F198" s="232" t="s">
        <v>730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158</v>
      </c>
      <c r="AU198" s="18" t="s">
        <v>86</v>
      </c>
    </row>
    <row r="199" s="2" customFormat="1" ht="16.5" customHeight="1">
      <c r="A199" s="39"/>
      <c r="B199" s="40"/>
      <c r="C199" s="213" t="s">
        <v>731</v>
      </c>
      <c r="D199" s="213" t="s">
        <v>149</v>
      </c>
      <c r="E199" s="214" t="s">
        <v>732</v>
      </c>
      <c r="F199" s="215" t="s">
        <v>733</v>
      </c>
      <c r="G199" s="216" t="s">
        <v>242</v>
      </c>
      <c r="H199" s="217">
        <v>35</v>
      </c>
      <c r="I199" s="218"/>
      <c r="J199" s="219">
        <f>ROUND(I199*H199,2)</f>
        <v>0</v>
      </c>
      <c r="K199" s="215" t="s">
        <v>153</v>
      </c>
      <c r="L199" s="45"/>
      <c r="M199" s="220" t="s">
        <v>19</v>
      </c>
      <c r="N199" s="221" t="s">
        <v>47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336</v>
      </c>
      <c r="AT199" s="224" t="s">
        <v>149</v>
      </c>
      <c r="AU199" s="224" t="s">
        <v>86</v>
      </c>
      <c r="AY199" s="18" t="s">
        <v>145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84</v>
      </c>
      <c r="BK199" s="225">
        <f>ROUND(I199*H199,2)</f>
        <v>0</v>
      </c>
      <c r="BL199" s="18" t="s">
        <v>336</v>
      </c>
      <c r="BM199" s="224" t="s">
        <v>498</v>
      </c>
    </row>
    <row r="200" s="2" customFormat="1">
      <c r="A200" s="39"/>
      <c r="B200" s="40"/>
      <c r="C200" s="41"/>
      <c r="D200" s="226" t="s">
        <v>156</v>
      </c>
      <c r="E200" s="41"/>
      <c r="F200" s="227" t="s">
        <v>733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156</v>
      </c>
      <c r="AU200" s="18" t="s">
        <v>86</v>
      </c>
    </row>
    <row r="201" s="2" customFormat="1">
      <c r="A201" s="39"/>
      <c r="B201" s="40"/>
      <c r="C201" s="41"/>
      <c r="D201" s="231" t="s">
        <v>158</v>
      </c>
      <c r="E201" s="41"/>
      <c r="F201" s="232" t="s">
        <v>734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158</v>
      </c>
      <c r="AU201" s="18" t="s">
        <v>86</v>
      </c>
    </row>
    <row r="202" s="2" customFormat="1" ht="16.5" customHeight="1">
      <c r="A202" s="39"/>
      <c r="B202" s="40"/>
      <c r="C202" s="213" t="s">
        <v>349</v>
      </c>
      <c r="D202" s="213" t="s">
        <v>149</v>
      </c>
      <c r="E202" s="214" t="s">
        <v>735</v>
      </c>
      <c r="F202" s="215" t="s">
        <v>736</v>
      </c>
      <c r="G202" s="216" t="s">
        <v>242</v>
      </c>
      <c r="H202" s="217">
        <v>25</v>
      </c>
      <c r="I202" s="218"/>
      <c r="J202" s="219">
        <f>ROUND(I202*H202,2)</f>
        <v>0</v>
      </c>
      <c r="K202" s="215" t="s">
        <v>153</v>
      </c>
      <c r="L202" s="45"/>
      <c r="M202" s="220" t="s">
        <v>19</v>
      </c>
      <c r="N202" s="221" t="s">
        <v>47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336</v>
      </c>
      <c r="AT202" s="224" t="s">
        <v>149</v>
      </c>
      <c r="AU202" s="224" t="s">
        <v>86</v>
      </c>
      <c r="AY202" s="18" t="s">
        <v>145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84</v>
      </c>
      <c r="BK202" s="225">
        <f>ROUND(I202*H202,2)</f>
        <v>0</v>
      </c>
      <c r="BL202" s="18" t="s">
        <v>336</v>
      </c>
      <c r="BM202" s="224" t="s">
        <v>591</v>
      </c>
    </row>
    <row r="203" s="2" customFormat="1">
      <c r="A203" s="39"/>
      <c r="B203" s="40"/>
      <c r="C203" s="41"/>
      <c r="D203" s="226" t="s">
        <v>156</v>
      </c>
      <c r="E203" s="41"/>
      <c r="F203" s="227" t="s">
        <v>736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156</v>
      </c>
      <c r="AU203" s="18" t="s">
        <v>86</v>
      </c>
    </row>
    <row r="204" s="2" customFormat="1">
      <c r="A204" s="39"/>
      <c r="B204" s="40"/>
      <c r="C204" s="41"/>
      <c r="D204" s="231" t="s">
        <v>158</v>
      </c>
      <c r="E204" s="41"/>
      <c r="F204" s="232" t="s">
        <v>737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158</v>
      </c>
      <c r="AU204" s="18" t="s">
        <v>86</v>
      </c>
    </row>
    <row r="205" s="2" customFormat="1" ht="16.5" customHeight="1">
      <c r="A205" s="39"/>
      <c r="B205" s="40"/>
      <c r="C205" s="213" t="s">
        <v>440</v>
      </c>
      <c r="D205" s="213" t="s">
        <v>149</v>
      </c>
      <c r="E205" s="214" t="s">
        <v>738</v>
      </c>
      <c r="F205" s="215" t="s">
        <v>739</v>
      </c>
      <c r="G205" s="216" t="s">
        <v>242</v>
      </c>
      <c r="H205" s="217">
        <v>30</v>
      </c>
      <c r="I205" s="218"/>
      <c r="J205" s="219">
        <f>ROUND(I205*H205,2)</f>
        <v>0</v>
      </c>
      <c r="K205" s="215" t="s">
        <v>153</v>
      </c>
      <c r="L205" s="45"/>
      <c r="M205" s="220" t="s">
        <v>19</v>
      </c>
      <c r="N205" s="221" t="s">
        <v>47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336</v>
      </c>
      <c r="AT205" s="224" t="s">
        <v>149</v>
      </c>
      <c r="AU205" s="224" t="s">
        <v>86</v>
      </c>
      <c r="AY205" s="18" t="s">
        <v>145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84</v>
      </c>
      <c r="BK205" s="225">
        <f>ROUND(I205*H205,2)</f>
        <v>0</v>
      </c>
      <c r="BL205" s="18" t="s">
        <v>336</v>
      </c>
      <c r="BM205" s="224" t="s">
        <v>191</v>
      </c>
    </row>
    <row r="206" s="2" customFormat="1">
      <c r="A206" s="39"/>
      <c r="B206" s="40"/>
      <c r="C206" s="41"/>
      <c r="D206" s="226" t="s">
        <v>156</v>
      </c>
      <c r="E206" s="41"/>
      <c r="F206" s="227" t="s">
        <v>739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156</v>
      </c>
      <c r="AU206" s="18" t="s">
        <v>86</v>
      </c>
    </row>
    <row r="207" s="2" customFormat="1">
      <c r="A207" s="39"/>
      <c r="B207" s="40"/>
      <c r="C207" s="41"/>
      <c r="D207" s="231" t="s">
        <v>158</v>
      </c>
      <c r="E207" s="41"/>
      <c r="F207" s="232" t="s">
        <v>740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158</v>
      </c>
      <c r="AU207" s="18" t="s">
        <v>86</v>
      </c>
    </row>
    <row r="208" s="2" customFormat="1" ht="16.5" customHeight="1">
      <c r="A208" s="39"/>
      <c r="B208" s="40"/>
      <c r="C208" s="213" t="s">
        <v>446</v>
      </c>
      <c r="D208" s="213" t="s">
        <v>149</v>
      </c>
      <c r="E208" s="214" t="s">
        <v>741</v>
      </c>
      <c r="F208" s="215" t="s">
        <v>742</v>
      </c>
      <c r="G208" s="216" t="s">
        <v>242</v>
      </c>
      <c r="H208" s="217">
        <v>15</v>
      </c>
      <c r="I208" s="218"/>
      <c r="J208" s="219">
        <f>ROUND(I208*H208,2)</f>
        <v>0</v>
      </c>
      <c r="K208" s="215" t="s">
        <v>153</v>
      </c>
      <c r="L208" s="45"/>
      <c r="M208" s="220" t="s">
        <v>19</v>
      </c>
      <c r="N208" s="221" t="s">
        <v>47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336</v>
      </c>
      <c r="AT208" s="224" t="s">
        <v>149</v>
      </c>
      <c r="AU208" s="224" t="s">
        <v>86</v>
      </c>
      <c r="AY208" s="18" t="s">
        <v>145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84</v>
      </c>
      <c r="BK208" s="225">
        <f>ROUND(I208*H208,2)</f>
        <v>0</v>
      </c>
      <c r="BL208" s="18" t="s">
        <v>336</v>
      </c>
      <c r="BM208" s="224" t="s">
        <v>169</v>
      </c>
    </row>
    <row r="209" s="2" customFormat="1">
      <c r="A209" s="39"/>
      <c r="B209" s="40"/>
      <c r="C209" s="41"/>
      <c r="D209" s="226" t="s">
        <v>156</v>
      </c>
      <c r="E209" s="41"/>
      <c r="F209" s="227" t="s">
        <v>742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156</v>
      </c>
      <c r="AU209" s="18" t="s">
        <v>86</v>
      </c>
    </row>
    <row r="210" s="2" customFormat="1">
      <c r="A210" s="39"/>
      <c r="B210" s="40"/>
      <c r="C210" s="41"/>
      <c r="D210" s="231" t="s">
        <v>158</v>
      </c>
      <c r="E210" s="41"/>
      <c r="F210" s="232" t="s">
        <v>743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158</v>
      </c>
      <c r="AU210" s="18" t="s">
        <v>86</v>
      </c>
    </row>
    <row r="211" s="2" customFormat="1" ht="21.75" customHeight="1">
      <c r="A211" s="39"/>
      <c r="B211" s="40"/>
      <c r="C211" s="213" t="s">
        <v>453</v>
      </c>
      <c r="D211" s="213" t="s">
        <v>149</v>
      </c>
      <c r="E211" s="214" t="s">
        <v>744</v>
      </c>
      <c r="F211" s="215" t="s">
        <v>745</v>
      </c>
      <c r="G211" s="216" t="s">
        <v>242</v>
      </c>
      <c r="H211" s="217">
        <v>30</v>
      </c>
      <c r="I211" s="218"/>
      <c r="J211" s="219">
        <f>ROUND(I211*H211,2)</f>
        <v>0</v>
      </c>
      <c r="K211" s="215" t="s">
        <v>153</v>
      </c>
      <c r="L211" s="45"/>
      <c r="M211" s="220" t="s">
        <v>19</v>
      </c>
      <c r="N211" s="221" t="s">
        <v>47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336</v>
      </c>
      <c r="AT211" s="224" t="s">
        <v>149</v>
      </c>
      <c r="AU211" s="224" t="s">
        <v>86</v>
      </c>
      <c r="AY211" s="18" t="s">
        <v>145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84</v>
      </c>
      <c r="BK211" s="225">
        <f>ROUND(I211*H211,2)</f>
        <v>0</v>
      </c>
      <c r="BL211" s="18" t="s">
        <v>336</v>
      </c>
      <c r="BM211" s="224" t="s">
        <v>595</v>
      </c>
    </row>
    <row r="212" s="2" customFormat="1">
      <c r="A212" s="39"/>
      <c r="B212" s="40"/>
      <c r="C212" s="41"/>
      <c r="D212" s="226" t="s">
        <v>156</v>
      </c>
      <c r="E212" s="41"/>
      <c r="F212" s="227" t="s">
        <v>745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156</v>
      </c>
      <c r="AU212" s="18" t="s">
        <v>86</v>
      </c>
    </row>
    <row r="213" s="2" customFormat="1">
      <c r="A213" s="39"/>
      <c r="B213" s="40"/>
      <c r="C213" s="41"/>
      <c r="D213" s="231" t="s">
        <v>158</v>
      </c>
      <c r="E213" s="41"/>
      <c r="F213" s="232" t="s">
        <v>746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158</v>
      </c>
      <c r="AU213" s="18" t="s">
        <v>86</v>
      </c>
    </row>
    <row r="214" s="2" customFormat="1" ht="21.75" customHeight="1">
      <c r="A214" s="39"/>
      <c r="B214" s="40"/>
      <c r="C214" s="213" t="s">
        <v>459</v>
      </c>
      <c r="D214" s="213" t="s">
        <v>149</v>
      </c>
      <c r="E214" s="214" t="s">
        <v>747</v>
      </c>
      <c r="F214" s="215" t="s">
        <v>748</v>
      </c>
      <c r="G214" s="216" t="s">
        <v>242</v>
      </c>
      <c r="H214" s="217">
        <v>15</v>
      </c>
      <c r="I214" s="218"/>
      <c r="J214" s="219">
        <f>ROUND(I214*H214,2)</f>
        <v>0</v>
      </c>
      <c r="K214" s="215" t="s">
        <v>153</v>
      </c>
      <c r="L214" s="45"/>
      <c r="M214" s="220" t="s">
        <v>19</v>
      </c>
      <c r="N214" s="221" t="s">
        <v>47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336</v>
      </c>
      <c r="AT214" s="224" t="s">
        <v>149</v>
      </c>
      <c r="AU214" s="224" t="s">
        <v>86</v>
      </c>
      <c r="AY214" s="18" t="s">
        <v>145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84</v>
      </c>
      <c r="BK214" s="225">
        <f>ROUND(I214*H214,2)</f>
        <v>0</v>
      </c>
      <c r="BL214" s="18" t="s">
        <v>336</v>
      </c>
      <c r="BM214" s="224" t="s">
        <v>607</v>
      </c>
    </row>
    <row r="215" s="2" customFormat="1">
      <c r="A215" s="39"/>
      <c r="B215" s="40"/>
      <c r="C215" s="41"/>
      <c r="D215" s="226" t="s">
        <v>156</v>
      </c>
      <c r="E215" s="41"/>
      <c r="F215" s="227" t="s">
        <v>748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156</v>
      </c>
      <c r="AU215" s="18" t="s">
        <v>86</v>
      </c>
    </row>
    <row r="216" s="2" customFormat="1">
      <c r="A216" s="39"/>
      <c r="B216" s="40"/>
      <c r="C216" s="41"/>
      <c r="D216" s="231" t="s">
        <v>158</v>
      </c>
      <c r="E216" s="41"/>
      <c r="F216" s="232" t="s">
        <v>749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158</v>
      </c>
      <c r="AU216" s="18" t="s">
        <v>86</v>
      </c>
    </row>
    <row r="217" s="2" customFormat="1" ht="24.15" customHeight="1">
      <c r="A217" s="39"/>
      <c r="B217" s="40"/>
      <c r="C217" s="213" t="s">
        <v>464</v>
      </c>
      <c r="D217" s="213" t="s">
        <v>149</v>
      </c>
      <c r="E217" s="214" t="s">
        <v>750</v>
      </c>
      <c r="F217" s="215" t="s">
        <v>751</v>
      </c>
      <c r="G217" s="216" t="s">
        <v>242</v>
      </c>
      <c r="H217" s="217">
        <v>10</v>
      </c>
      <c r="I217" s="218"/>
      <c r="J217" s="219">
        <f>ROUND(I217*H217,2)</f>
        <v>0</v>
      </c>
      <c r="K217" s="215" t="s">
        <v>153</v>
      </c>
      <c r="L217" s="45"/>
      <c r="M217" s="220" t="s">
        <v>19</v>
      </c>
      <c r="N217" s="221" t="s">
        <v>47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336</v>
      </c>
      <c r="AT217" s="224" t="s">
        <v>149</v>
      </c>
      <c r="AU217" s="224" t="s">
        <v>86</v>
      </c>
      <c r="AY217" s="18" t="s">
        <v>145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84</v>
      </c>
      <c r="BK217" s="225">
        <f>ROUND(I217*H217,2)</f>
        <v>0</v>
      </c>
      <c r="BL217" s="18" t="s">
        <v>336</v>
      </c>
      <c r="BM217" s="224" t="s">
        <v>212</v>
      </c>
    </row>
    <row r="218" s="2" customFormat="1">
      <c r="A218" s="39"/>
      <c r="B218" s="40"/>
      <c r="C218" s="41"/>
      <c r="D218" s="226" t="s">
        <v>156</v>
      </c>
      <c r="E218" s="41"/>
      <c r="F218" s="227" t="s">
        <v>751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156</v>
      </c>
      <c r="AU218" s="18" t="s">
        <v>86</v>
      </c>
    </row>
    <row r="219" s="2" customFormat="1">
      <c r="A219" s="39"/>
      <c r="B219" s="40"/>
      <c r="C219" s="41"/>
      <c r="D219" s="231" t="s">
        <v>158</v>
      </c>
      <c r="E219" s="41"/>
      <c r="F219" s="232" t="s">
        <v>752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158</v>
      </c>
      <c r="AU219" s="18" t="s">
        <v>86</v>
      </c>
    </row>
    <row r="220" s="2" customFormat="1" ht="33" customHeight="1">
      <c r="A220" s="39"/>
      <c r="B220" s="40"/>
      <c r="C220" s="213" t="s">
        <v>691</v>
      </c>
      <c r="D220" s="213" t="s">
        <v>149</v>
      </c>
      <c r="E220" s="214" t="s">
        <v>753</v>
      </c>
      <c r="F220" s="215" t="s">
        <v>754</v>
      </c>
      <c r="G220" s="216" t="s">
        <v>242</v>
      </c>
      <c r="H220" s="217">
        <v>7.5</v>
      </c>
      <c r="I220" s="218"/>
      <c r="J220" s="219">
        <f>ROUND(I220*H220,2)</f>
        <v>0</v>
      </c>
      <c r="K220" s="215" t="s">
        <v>153</v>
      </c>
      <c r="L220" s="45"/>
      <c r="M220" s="220" t="s">
        <v>19</v>
      </c>
      <c r="N220" s="221" t="s">
        <v>47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336</v>
      </c>
      <c r="AT220" s="224" t="s">
        <v>149</v>
      </c>
      <c r="AU220" s="224" t="s">
        <v>86</v>
      </c>
      <c r="AY220" s="18" t="s">
        <v>145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84</v>
      </c>
      <c r="BK220" s="225">
        <f>ROUND(I220*H220,2)</f>
        <v>0</v>
      </c>
      <c r="BL220" s="18" t="s">
        <v>336</v>
      </c>
      <c r="BM220" s="224" t="s">
        <v>296</v>
      </c>
    </row>
    <row r="221" s="2" customFormat="1">
      <c r="A221" s="39"/>
      <c r="B221" s="40"/>
      <c r="C221" s="41"/>
      <c r="D221" s="226" t="s">
        <v>156</v>
      </c>
      <c r="E221" s="41"/>
      <c r="F221" s="227" t="s">
        <v>754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156</v>
      </c>
      <c r="AU221" s="18" t="s">
        <v>86</v>
      </c>
    </row>
    <row r="222" s="2" customFormat="1">
      <c r="A222" s="39"/>
      <c r="B222" s="40"/>
      <c r="C222" s="41"/>
      <c r="D222" s="231" t="s">
        <v>158</v>
      </c>
      <c r="E222" s="41"/>
      <c r="F222" s="232" t="s">
        <v>755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158</v>
      </c>
      <c r="AU222" s="18" t="s">
        <v>86</v>
      </c>
    </row>
    <row r="223" s="2" customFormat="1" ht="33" customHeight="1">
      <c r="A223" s="39"/>
      <c r="B223" s="40"/>
      <c r="C223" s="213" t="s">
        <v>756</v>
      </c>
      <c r="D223" s="213" t="s">
        <v>149</v>
      </c>
      <c r="E223" s="214" t="s">
        <v>757</v>
      </c>
      <c r="F223" s="215" t="s">
        <v>758</v>
      </c>
      <c r="G223" s="216" t="s">
        <v>242</v>
      </c>
      <c r="H223" s="217">
        <v>20</v>
      </c>
      <c r="I223" s="218"/>
      <c r="J223" s="219">
        <f>ROUND(I223*H223,2)</f>
        <v>0</v>
      </c>
      <c r="K223" s="215" t="s">
        <v>153</v>
      </c>
      <c r="L223" s="45"/>
      <c r="M223" s="220" t="s">
        <v>19</v>
      </c>
      <c r="N223" s="221" t="s">
        <v>47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336</v>
      </c>
      <c r="AT223" s="224" t="s">
        <v>149</v>
      </c>
      <c r="AU223" s="224" t="s">
        <v>86</v>
      </c>
      <c r="AY223" s="18" t="s">
        <v>145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84</v>
      </c>
      <c r="BK223" s="225">
        <f>ROUND(I223*H223,2)</f>
        <v>0</v>
      </c>
      <c r="BL223" s="18" t="s">
        <v>336</v>
      </c>
      <c r="BM223" s="224" t="s">
        <v>308</v>
      </c>
    </row>
    <row r="224" s="2" customFormat="1">
      <c r="A224" s="39"/>
      <c r="B224" s="40"/>
      <c r="C224" s="41"/>
      <c r="D224" s="226" t="s">
        <v>156</v>
      </c>
      <c r="E224" s="41"/>
      <c r="F224" s="227" t="s">
        <v>758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156</v>
      </c>
      <c r="AU224" s="18" t="s">
        <v>86</v>
      </c>
    </row>
    <row r="225" s="2" customFormat="1">
      <c r="A225" s="39"/>
      <c r="B225" s="40"/>
      <c r="C225" s="41"/>
      <c r="D225" s="231" t="s">
        <v>158</v>
      </c>
      <c r="E225" s="41"/>
      <c r="F225" s="232" t="s">
        <v>759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158</v>
      </c>
      <c r="AU225" s="18" t="s">
        <v>86</v>
      </c>
    </row>
    <row r="226" s="2" customFormat="1" ht="33" customHeight="1">
      <c r="A226" s="39"/>
      <c r="B226" s="40"/>
      <c r="C226" s="213" t="s">
        <v>470</v>
      </c>
      <c r="D226" s="213" t="s">
        <v>149</v>
      </c>
      <c r="E226" s="214" t="s">
        <v>760</v>
      </c>
      <c r="F226" s="215" t="s">
        <v>761</v>
      </c>
      <c r="G226" s="216" t="s">
        <v>242</v>
      </c>
      <c r="H226" s="217">
        <v>7.5</v>
      </c>
      <c r="I226" s="218"/>
      <c r="J226" s="219">
        <f>ROUND(I226*H226,2)</f>
        <v>0</v>
      </c>
      <c r="K226" s="215" t="s">
        <v>153</v>
      </c>
      <c r="L226" s="45"/>
      <c r="M226" s="220" t="s">
        <v>19</v>
      </c>
      <c r="N226" s="221" t="s">
        <v>47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336</v>
      </c>
      <c r="AT226" s="224" t="s">
        <v>149</v>
      </c>
      <c r="AU226" s="224" t="s">
        <v>86</v>
      </c>
      <c r="AY226" s="18" t="s">
        <v>145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84</v>
      </c>
      <c r="BK226" s="225">
        <f>ROUND(I226*H226,2)</f>
        <v>0</v>
      </c>
      <c r="BL226" s="18" t="s">
        <v>336</v>
      </c>
      <c r="BM226" s="224" t="s">
        <v>289</v>
      </c>
    </row>
    <row r="227" s="2" customFormat="1">
      <c r="A227" s="39"/>
      <c r="B227" s="40"/>
      <c r="C227" s="41"/>
      <c r="D227" s="226" t="s">
        <v>156</v>
      </c>
      <c r="E227" s="41"/>
      <c r="F227" s="227" t="s">
        <v>761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156</v>
      </c>
      <c r="AU227" s="18" t="s">
        <v>86</v>
      </c>
    </row>
    <row r="228" s="2" customFormat="1">
      <c r="A228" s="39"/>
      <c r="B228" s="40"/>
      <c r="C228" s="41"/>
      <c r="D228" s="231" t="s">
        <v>158</v>
      </c>
      <c r="E228" s="41"/>
      <c r="F228" s="232" t="s">
        <v>762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158</v>
      </c>
      <c r="AU228" s="18" t="s">
        <v>86</v>
      </c>
    </row>
    <row r="229" s="2" customFormat="1" ht="16.5" customHeight="1">
      <c r="A229" s="39"/>
      <c r="B229" s="40"/>
      <c r="C229" s="213" t="s">
        <v>476</v>
      </c>
      <c r="D229" s="213" t="s">
        <v>149</v>
      </c>
      <c r="E229" s="214" t="s">
        <v>763</v>
      </c>
      <c r="F229" s="215" t="s">
        <v>764</v>
      </c>
      <c r="G229" s="216" t="s">
        <v>242</v>
      </c>
      <c r="H229" s="217">
        <v>250</v>
      </c>
      <c r="I229" s="218"/>
      <c r="J229" s="219">
        <f>ROUND(I229*H229,2)</f>
        <v>0</v>
      </c>
      <c r="K229" s="215" t="s">
        <v>153</v>
      </c>
      <c r="L229" s="45"/>
      <c r="M229" s="220" t="s">
        <v>19</v>
      </c>
      <c r="N229" s="221" t="s">
        <v>47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336</v>
      </c>
      <c r="AT229" s="224" t="s">
        <v>149</v>
      </c>
      <c r="AU229" s="224" t="s">
        <v>86</v>
      </c>
      <c r="AY229" s="18" t="s">
        <v>145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84</v>
      </c>
      <c r="BK229" s="225">
        <f>ROUND(I229*H229,2)</f>
        <v>0</v>
      </c>
      <c r="BL229" s="18" t="s">
        <v>336</v>
      </c>
      <c r="BM229" s="224" t="s">
        <v>323</v>
      </c>
    </row>
    <row r="230" s="2" customFormat="1">
      <c r="A230" s="39"/>
      <c r="B230" s="40"/>
      <c r="C230" s="41"/>
      <c r="D230" s="226" t="s">
        <v>156</v>
      </c>
      <c r="E230" s="41"/>
      <c r="F230" s="227" t="s">
        <v>764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156</v>
      </c>
      <c r="AU230" s="18" t="s">
        <v>86</v>
      </c>
    </row>
    <row r="231" s="2" customFormat="1">
      <c r="A231" s="39"/>
      <c r="B231" s="40"/>
      <c r="C231" s="41"/>
      <c r="D231" s="231" t="s">
        <v>158</v>
      </c>
      <c r="E231" s="41"/>
      <c r="F231" s="232" t="s">
        <v>765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158</v>
      </c>
      <c r="AU231" s="18" t="s">
        <v>86</v>
      </c>
    </row>
    <row r="232" s="2" customFormat="1" ht="16.5" customHeight="1">
      <c r="A232" s="39"/>
      <c r="B232" s="40"/>
      <c r="C232" s="213" t="s">
        <v>698</v>
      </c>
      <c r="D232" s="213" t="s">
        <v>149</v>
      </c>
      <c r="E232" s="214" t="s">
        <v>766</v>
      </c>
      <c r="F232" s="215" t="s">
        <v>767</v>
      </c>
      <c r="G232" s="216" t="s">
        <v>242</v>
      </c>
      <c r="H232" s="217">
        <v>320</v>
      </c>
      <c r="I232" s="218"/>
      <c r="J232" s="219">
        <f>ROUND(I232*H232,2)</f>
        <v>0</v>
      </c>
      <c r="K232" s="215" t="s">
        <v>153</v>
      </c>
      <c r="L232" s="45"/>
      <c r="M232" s="220" t="s">
        <v>19</v>
      </c>
      <c r="N232" s="221" t="s">
        <v>47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336</v>
      </c>
      <c r="AT232" s="224" t="s">
        <v>149</v>
      </c>
      <c r="AU232" s="224" t="s">
        <v>86</v>
      </c>
      <c r="AY232" s="18" t="s">
        <v>145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84</v>
      </c>
      <c r="BK232" s="225">
        <f>ROUND(I232*H232,2)</f>
        <v>0</v>
      </c>
      <c r="BL232" s="18" t="s">
        <v>336</v>
      </c>
      <c r="BM232" s="224" t="s">
        <v>427</v>
      </c>
    </row>
    <row r="233" s="2" customFormat="1">
      <c r="A233" s="39"/>
      <c r="B233" s="40"/>
      <c r="C233" s="41"/>
      <c r="D233" s="226" t="s">
        <v>156</v>
      </c>
      <c r="E233" s="41"/>
      <c r="F233" s="227" t="s">
        <v>767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156</v>
      </c>
      <c r="AU233" s="18" t="s">
        <v>86</v>
      </c>
    </row>
    <row r="234" s="2" customFormat="1">
      <c r="A234" s="39"/>
      <c r="B234" s="40"/>
      <c r="C234" s="41"/>
      <c r="D234" s="231" t="s">
        <v>158</v>
      </c>
      <c r="E234" s="41"/>
      <c r="F234" s="232" t="s">
        <v>768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158</v>
      </c>
      <c r="AU234" s="18" t="s">
        <v>86</v>
      </c>
    </row>
    <row r="235" s="2" customFormat="1" ht="16.5" customHeight="1">
      <c r="A235" s="39"/>
      <c r="B235" s="40"/>
      <c r="C235" s="213" t="s">
        <v>503</v>
      </c>
      <c r="D235" s="213" t="s">
        <v>149</v>
      </c>
      <c r="E235" s="214" t="s">
        <v>769</v>
      </c>
      <c r="F235" s="215" t="s">
        <v>770</v>
      </c>
      <c r="G235" s="216" t="s">
        <v>242</v>
      </c>
      <c r="H235" s="217">
        <v>250</v>
      </c>
      <c r="I235" s="218"/>
      <c r="J235" s="219">
        <f>ROUND(I235*H235,2)</f>
        <v>0</v>
      </c>
      <c r="K235" s="215" t="s">
        <v>153</v>
      </c>
      <c r="L235" s="45"/>
      <c r="M235" s="220" t="s">
        <v>19</v>
      </c>
      <c r="N235" s="221" t="s">
        <v>47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336</v>
      </c>
      <c r="AT235" s="224" t="s">
        <v>149</v>
      </c>
      <c r="AU235" s="224" t="s">
        <v>86</v>
      </c>
      <c r="AY235" s="18" t="s">
        <v>145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84</v>
      </c>
      <c r="BK235" s="225">
        <f>ROUND(I235*H235,2)</f>
        <v>0</v>
      </c>
      <c r="BL235" s="18" t="s">
        <v>336</v>
      </c>
      <c r="BM235" s="224" t="s">
        <v>247</v>
      </c>
    </row>
    <row r="236" s="2" customFormat="1">
      <c r="A236" s="39"/>
      <c r="B236" s="40"/>
      <c r="C236" s="41"/>
      <c r="D236" s="226" t="s">
        <v>156</v>
      </c>
      <c r="E236" s="41"/>
      <c r="F236" s="227" t="s">
        <v>770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156</v>
      </c>
      <c r="AU236" s="18" t="s">
        <v>86</v>
      </c>
    </row>
    <row r="237" s="2" customFormat="1">
      <c r="A237" s="39"/>
      <c r="B237" s="40"/>
      <c r="C237" s="41"/>
      <c r="D237" s="231" t="s">
        <v>158</v>
      </c>
      <c r="E237" s="41"/>
      <c r="F237" s="232" t="s">
        <v>771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158</v>
      </c>
      <c r="AU237" s="18" t="s">
        <v>86</v>
      </c>
    </row>
    <row r="238" s="2" customFormat="1" ht="16.5" customHeight="1">
      <c r="A238" s="39"/>
      <c r="B238" s="40"/>
      <c r="C238" s="213" t="s">
        <v>509</v>
      </c>
      <c r="D238" s="213" t="s">
        <v>149</v>
      </c>
      <c r="E238" s="214" t="s">
        <v>772</v>
      </c>
      <c r="F238" s="215" t="s">
        <v>773</v>
      </c>
      <c r="G238" s="216" t="s">
        <v>242</v>
      </c>
      <c r="H238" s="217">
        <v>15</v>
      </c>
      <c r="I238" s="218"/>
      <c r="J238" s="219">
        <f>ROUND(I238*H238,2)</f>
        <v>0</v>
      </c>
      <c r="K238" s="215" t="s">
        <v>153</v>
      </c>
      <c r="L238" s="45"/>
      <c r="M238" s="220" t="s">
        <v>19</v>
      </c>
      <c r="N238" s="221" t="s">
        <v>47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336</v>
      </c>
      <c r="AT238" s="224" t="s">
        <v>149</v>
      </c>
      <c r="AU238" s="224" t="s">
        <v>86</v>
      </c>
      <c r="AY238" s="18" t="s">
        <v>145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84</v>
      </c>
      <c r="BK238" s="225">
        <f>ROUND(I238*H238,2)</f>
        <v>0</v>
      </c>
      <c r="BL238" s="18" t="s">
        <v>336</v>
      </c>
      <c r="BM238" s="224" t="s">
        <v>774</v>
      </c>
    </row>
    <row r="239" s="2" customFormat="1">
      <c r="A239" s="39"/>
      <c r="B239" s="40"/>
      <c r="C239" s="41"/>
      <c r="D239" s="226" t="s">
        <v>156</v>
      </c>
      <c r="E239" s="41"/>
      <c r="F239" s="227" t="s">
        <v>773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156</v>
      </c>
      <c r="AU239" s="18" t="s">
        <v>86</v>
      </c>
    </row>
    <row r="240" s="2" customFormat="1">
      <c r="A240" s="39"/>
      <c r="B240" s="40"/>
      <c r="C240" s="41"/>
      <c r="D240" s="231" t="s">
        <v>158</v>
      </c>
      <c r="E240" s="41"/>
      <c r="F240" s="232" t="s">
        <v>775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158</v>
      </c>
      <c r="AU240" s="18" t="s">
        <v>86</v>
      </c>
    </row>
    <row r="241" s="2" customFormat="1" ht="16.5" customHeight="1">
      <c r="A241" s="39"/>
      <c r="B241" s="40"/>
      <c r="C241" s="213" t="s">
        <v>514</v>
      </c>
      <c r="D241" s="213" t="s">
        <v>149</v>
      </c>
      <c r="E241" s="214" t="s">
        <v>776</v>
      </c>
      <c r="F241" s="215" t="s">
        <v>777</v>
      </c>
      <c r="G241" s="216" t="s">
        <v>242</v>
      </c>
      <c r="H241" s="217">
        <v>15</v>
      </c>
      <c r="I241" s="218"/>
      <c r="J241" s="219">
        <f>ROUND(I241*H241,2)</f>
        <v>0</v>
      </c>
      <c r="K241" s="215" t="s">
        <v>153</v>
      </c>
      <c r="L241" s="45"/>
      <c r="M241" s="220" t="s">
        <v>19</v>
      </c>
      <c r="N241" s="221" t="s">
        <v>47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336</v>
      </c>
      <c r="AT241" s="224" t="s">
        <v>149</v>
      </c>
      <c r="AU241" s="224" t="s">
        <v>86</v>
      </c>
      <c r="AY241" s="18" t="s">
        <v>145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84</v>
      </c>
      <c r="BK241" s="225">
        <f>ROUND(I241*H241,2)</f>
        <v>0</v>
      </c>
      <c r="BL241" s="18" t="s">
        <v>336</v>
      </c>
      <c r="BM241" s="224" t="s">
        <v>778</v>
      </c>
    </row>
    <row r="242" s="2" customFormat="1">
      <c r="A242" s="39"/>
      <c r="B242" s="40"/>
      <c r="C242" s="41"/>
      <c r="D242" s="226" t="s">
        <v>156</v>
      </c>
      <c r="E242" s="41"/>
      <c r="F242" s="227" t="s">
        <v>777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156</v>
      </c>
      <c r="AU242" s="18" t="s">
        <v>86</v>
      </c>
    </row>
    <row r="243" s="2" customFormat="1">
      <c r="A243" s="39"/>
      <c r="B243" s="40"/>
      <c r="C243" s="41"/>
      <c r="D243" s="231" t="s">
        <v>158</v>
      </c>
      <c r="E243" s="41"/>
      <c r="F243" s="232" t="s">
        <v>779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158</v>
      </c>
      <c r="AU243" s="18" t="s">
        <v>86</v>
      </c>
    </row>
    <row r="244" s="2" customFormat="1" ht="16.5" customHeight="1">
      <c r="A244" s="39"/>
      <c r="B244" s="40"/>
      <c r="C244" s="213" t="s">
        <v>520</v>
      </c>
      <c r="D244" s="213" t="s">
        <v>149</v>
      </c>
      <c r="E244" s="214" t="s">
        <v>780</v>
      </c>
      <c r="F244" s="215" t="s">
        <v>781</v>
      </c>
      <c r="G244" s="216" t="s">
        <v>360</v>
      </c>
      <c r="H244" s="217">
        <v>18</v>
      </c>
      <c r="I244" s="218"/>
      <c r="J244" s="219">
        <f>ROUND(I244*H244,2)</f>
        <v>0</v>
      </c>
      <c r="K244" s="215" t="s">
        <v>153</v>
      </c>
      <c r="L244" s="45"/>
      <c r="M244" s="220" t="s">
        <v>19</v>
      </c>
      <c r="N244" s="221" t="s">
        <v>47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336</v>
      </c>
      <c r="AT244" s="224" t="s">
        <v>149</v>
      </c>
      <c r="AU244" s="224" t="s">
        <v>86</v>
      </c>
      <c r="AY244" s="18" t="s">
        <v>145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84</v>
      </c>
      <c r="BK244" s="225">
        <f>ROUND(I244*H244,2)</f>
        <v>0</v>
      </c>
      <c r="BL244" s="18" t="s">
        <v>336</v>
      </c>
      <c r="BM244" s="224" t="s">
        <v>782</v>
      </c>
    </row>
    <row r="245" s="2" customFormat="1">
      <c r="A245" s="39"/>
      <c r="B245" s="40"/>
      <c r="C245" s="41"/>
      <c r="D245" s="226" t="s">
        <v>156</v>
      </c>
      <c r="E245" s="41"/>
      <c r="F245" s="227" t="s">
        <v>781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156</v>
      </c>
      <c r="AU245" s="18" t="s">
        <v>86</v>
      </c>
    </row>
    <row r="246" s="2" customFormat="1">
      <c r="A246" s="39"/>
      <c r="B246" s="40"/>
      <c r="C246" s="41"/>
      <c r="D246" s="231" t="s">
        <v>158</v>
      </c>
      <c r="E246" s="41"/>
      <c r="F246" s="232" t="s">
        <v>783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158</v>
      </c>
      <c r="AU246" s="18" t="s">
        <v>86</v>
      </c>
    </row>
    <row r="247" s="2" customFormat="1" ht="21.75" customHeight="1">
      <c r="A247" s="39"/>
      <c r="B247" s="40"/>
      <c r="C247" s="213" t="s">
        <v>526</v>
      </c>
      <c r="D247" s="213" t="s">
        <v>149</v>
      </c>
      <c r="E247" s="214" t="s">
        <v>784</v>
      </c>
      <c r="F247" s="215" t="s">
        <v>785</v>
      </c>
      <c r="G247" s="216" t="s">
        <v>360</v>
      </c>
      <c r="H247" s="217">
        <v>20</v>
      </c>
      <c r="I247" s="218"/>
      <c r="J247" s="219">
        <f>ROUND(I247*H247,2)</f>
        <v>0</v>
      </c>
      <c r="K247" s="215" t="s">
        <v>153</v>
      </c>
      <c r="L247" s="45"/>
      <c r="M247" s="220" t="s">
        <v>19</v>
      </c>
      <c r="N247" s="221" t="s">
        <v>47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336</v>
      </c>
      <c r="AT247" s="224" t="s">
        <v>149</v>
      </c>
      <c r="AU247" s="224" t="s">
        <v>86</v>
      </c>
      <c r="AY247" s="18" t="s">
        <v>145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84</v>
      </c>
      <c r="BK247" s="225">
        <f>ROUND(I247*H247,2)</f>
        <v>0</v>
      </c>
      <c r="BL247" s="18" t="s">
        <v>336</v>
      </c>
      <c r="BM247" s="224" t="s">
        <v>786</v>
      </c>
    </row>
    <row r="248" s="2" customFormat="1">
      <c r="A248" s="39"/>
      <c r="B248" s="40"/>
      <c r="C248" s="41"/>
      <c r="D248" s="226" t="s">
        <v>156</v>
      </c>
      <c r="E248" s="41"/>
      <c r="F248" s="227" t="s">
        <v>785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156</v>
      </c>
      <c r="AU248" s="18" t="s">
        <v>86</v>
      </c>
    </row>
    <row r="249" s="2" customFormat="1">
      <c r="A249" s="39"/>
      <c r="B249" s="40"/>
      <c r="C249" s="41"/>
      <c r="D249" s="231" t="s">
        <v>158</v>
      </c>
      <c r="E249" s="41"/>
      <c r="F249" s="232" t="s">
        <v>787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158</v>
      </c>
      <c r="AU249" s="18" t="s">
        <v>86</v>
      </c>
    </row>
    <row r="250" s="2" customFormat="1" ht="16.5" customHeight="1">
      <c r="A250" s="39"/>
      <c r="B250" s="40"/>
      <c r="C250" s="213" t="s">
        <v>533</v>
      </c>
      <c r="D250" s="213" t="s">
        <v>149</v>
      </c>
      <c r="E250" s="214" t="s">
        <v>788</v>
      </c>
      <c r="F250" s="215" t="s">
        <v>789</v>
      </c>
      <c r="G250" s="216" t="s">
        <v>360</v>
      </c>
      <c r="H250" s="217">
        <v>10</v>
      </c>
      <c r="I250" s="218"/>
      <c r="J250" s="219">
        <f>ROUND(I250*H250,2)</f>
        <v>0</v>
      </c>
      <c r="K250" s="215" t="s">
        <v>153</v>
      </c>
      <c r="L250" s="45"/>
      <c r="M250" s="220" t="s">
        <v>19</v>
      </c>
      <c r="N250" s="221" t="s">
        <v>47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336</v>
      </c>
      <c r="AT250" s="224" t="s">
        <v>149</v>
      </c>
      <c r="AU250" s="224" t="s">
        <v>86</v>
      </c>
      <c r="AY250" s="18" t="s">
        <v>145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84</v>
      </c>
      <c r="BK250" s="225">
        <f>ROUND(I250*H250,2)</f>
        <v>0</v>
      </c>
      <c r="BL250" s="18" t="s">
        <v>336</v>
      </c>
      <c r="BM250" s="224" t="s">
        <v>790</v>
      </c>
    </row>
    <row r="251" s="2" customFormat="1">
      <c r="A251" s="39"/>
      <c r="B251" s="40"/>
      <c r="C251" s="41"/>
      <c r="D251" s="226" t="s">
        <v>156</v>
      </c>
      <c r="E251" s="41"/>
      <c r="F251" s="227" t="s">
        <v>789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156</v>
      </c>
      <c r="AU251" s="18" t="s">
        <v>86</v>
      </c>
    </row>
    <row r="252" s="2" customFormat="1">
      <c r="A252" s="39"/>
      <c r="B252" s="40"/>
      <c r="C252" s="41"/>
      <c r="D252" s="231" t="s">
        <v>158</v>
      </c>
      <c r="E252" s="41"/>
      <c r="F252" s="232" t="s">
        <v>791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158</v>
      </c>
      <c r="AU252" s="18" t="s">
        <v>86</v>
      </c>
    </row>
    <row r="253" s="2" customFormat="1" ht="16.5" customHeight="1">
      <c r="A253" s="39"/>
      <c r="B253" s="40"/>
      <c r="C253" s="213" t="s">
        <v>255</v>
      </c>
      <c r="D253" s="213" t="s">
        <v>149</v>
      </c>
      <c r="E253" s="214" t="s">
        <v>792</v>
      </c>
      <c r="F253" s="215" t="s">
        <v>793</v>
      </c>
      <c r="G253" s="216" t="s">
        <v>794</v>
      </c>
      <c r="H253" s="217">
        <v>4</v>
      </c>
      <c r="I253" s="218"/>
      <c r="J253" s="219">
        <f>ROUND(I253*H253,2)</f>
        <v>0</v>
      </c>
      <c r="K253" s="215" t="s">
        <v>153</v>
      </c>
      <c r="L253" s="45"/>
      <c r="M253" s="220" t="s">
        <v>19</v>
      </c>
      <c r="N253" s="221" t="s">
        <v>47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336</v>
      </c>
      <c r="AT253" s="224" t="s">
        <v>149</v>
      </c>
      <c r="AU253" s="224" t="s">
        <v>86</v>
      </c>
      <c r="AY253" s="18" t="s">
        <v>145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84</v>
      </c>
      <c r="BK253" s="225">
        <f>ROUND(I253*H253,2)</f>
        <v>0</v>
      </c>
      <c r="BL253" s="18" t="s">
        <v>336</v>
      </c>
      <c r="BM253" s="224" t="s">
        <v>795</v>
      </c>
    </row>
    <row r="254" s="2" customFormat="1">
      <c r="A254" s="39"/>
      <c r="B254" s="40"/>
      <c r="C254" s="41"/>
      <c r="D254" s="226" t="s">
        <v>156</v>
      </c>
      <c r="E254" s="41"/>
      <c r="F254" s="227" t="s">
        <v>793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156</v>
      </c>
      <c r="AU254" s="18" t="s">
        <v>86</v>
      </c>
    </row>
    <row r="255" s="2" customFormat="1">
      <c r="A255" s="39"/>
      <c r="B255" s="40"/>
      <c r="C255" s="41"/>
      <c r="D255" s="231" t="s">
        <v>158</v>
      </c>
      <c r="E255" s="41"/>
      <c r="F255" s="232" t="s">
        <v>796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158</v>
      </c>
      <c r="AU255" s="18" t="s">
        <v>86</v>
      </c>
    </row>
    <row r="256" s="2" customFormat="1" ht="16.5" customHeight="1">
      <c r="A256" s="39"/>
      <c r="B256" s="40"/>
      <c r="C256" s="213" t="s">
        <v>267</v>
      </c>
      <c r="D256" s="213" t="s">
        <v>149</v>
      </c>
      <c r="E256" s="214" t="s">
        <v>797</v>
      </c>
      <c r="F256" s="215" t="s">
        <v>798</v>
      </c>
      <c r="G256" s="216" t="s">
        <v>360</v>
      </c>
      <c r="H256" s="217">
        <v>6</v>
      </c>
      <c r="I256" s="218"/>
      <c r="J256" s="219">
        <f>ROUND(I256*H256,2)</f>
        <v>0</v>
      </c>
      <c r="K256" s="215" t="s">
        <v>153</v>
      </c>
      <c r="L256" s="45"/>
      <c r="M256" s="220" t="s">
        <v>19</v>
      </c>
      <c r="N256" s="221" t="s">
        <v>47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336</v>
      </c>
      <c r="AT256" s="224" t="s">
        <v>149</v>
      </c>
      <c r="AU256" s="224" t="s">
        <v>86</v>
      </c>
      <c r="AY256" s="18" t="s">
        <v>145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84</v>
      </c>
      <c r="BK256" s="225">
        <f>ROUND(I256*H256,2)</f>
        <v>0</v>
      </c>
      <c r="BL256" s="18" t="s">
        <v>336</v>
      </c>
      <c r="BM256" s="224" t="s">
        <v>799</v>
      </c>
    </row>
    <row r="257" s="2" customFormat="1">
      <c r="A257" s="39"/>
      <c r="B257" s="40"/>
      <c r="C257" s="41"/>
      <c r="D257" s="226" t="s">
        <v>156</v>
      </c>
      <c r="E257" s="41"/>
      <c r="F257" s="227" t="s">
        <v>798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156</v>
      </c>
      <c r="AU257" s="18" t="s">
        <v>86</v>
      </c>
    </row>
    <row r="258" s="2" customFormat="1">
      <c r="A258" s="39"/>
      <c r="B258" s="40"/>
      <c r="C258" s="41"/>
      <c r="D258" s="231" t="s">
        <v>158</v>
      </c>
      <c r="E258" s="41"/>
      <c r="F258" s="232" t="s">
        <v>800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158</v>
      </c>
      <c r="AU258" s="18" t="s">
        <v>86</v>
      </c>
    </row>
    <row r="259" s="2" customFormat="1" ht="16.5" customHeight="1">
      <c r="A259" s="39"/>
      <c r="B259" s="40"/>
      <c r="C259" s="213" t="s">
        <v>273</v>
      </c>
      <c r="D259" s="213" t="s">
        <v>149</v>
      </c>
      <c r="E259" s="214" t="s">
        <v>801</v>
      </c>
      <c r="F259" s="215" t="s">
        <v>802</v>
      </c>
      <c r="G259" s="216" t="s">
        <v>360</v>
      </c>
      <c r="H259" s="217">
        <v>2</v>
      </c>
      <c r="I259" s="218"/>
      <c r="J259" s="219">
        <f>ROUND(I259*H259,2)</f>
        <v>0</v>
      </c>
      <c r="K259" s="215" t="s">
        <v>153</v>
      </c>
      <c r="L259" s="45"/>
      <c r="M259" s="220" t="s">
        <v>19</v>
      </c>
      <c r="N259" s="221" t="s">
        <v>47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336</v>
      </c>
      <c r="AT259" s="224" t="s">
        <v>149</v>
      </c>
      <c r="AU259" s="224" t="s">
        <v>86</v>
      </c>
      <c r="AY259" s="18" t="s">
        <v>145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84</v>
      </c>
      <c r="BK259" s="225">
        <f>ROUND(I259*H259,2)</f>
        <v>0</v>
      </c>
      <c r="BL259" s="18" t="s">
        <v>336</v>
      </c>
      <c r="BM259" s="224" t="s">
        <v>803</v>
      </c>
    </row>
    <row r="260" s="2" customFormat="1">
      <c r="A260" s="39"/>
      <c r="B260" s="40"/>
      <c r="C260" s="41"/>
      <c r="D260" s="226" t="s">
        <v>156</v>
      </c>
      <c r="E260" s="41"/>
      <c r="F260" s="227" t="s">
        <v>802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156</v>
      </c>
      <c r="AU260" s="18" t="s">
        <v>86</v>
      </c>
    </row>
    <row r="261" s="2" customFormat="1">
      <c r="A261" s="39"/>
      <c r="B261" s="40"/>
      <c r="C261" s="41"/>
      <c r="D261" s="231" t="s">
        <v>158</v>
      </c>
      <c r="E261" s="41"/>
      <c r="F261" s="232" t="s">
        <v>804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158</v>
      </c>
      <c r="AU261" s="18" t="s">
        <v>86</v>
      </c>
    </row>
    <row r="262" s="2" customFormat="1" ht="16.5" customHeight="1">
      <c r="A262" s="39"/>
      <c r="B262" s="40"/>
      <c r="C262" s="213" t="s">
        <v>261</v>
      </c>
      <c r="D262" s="213" t="s">
        <v>149</v>
      </c>
      <c r="E262" s="214" t="s">
        <v>805</v>
      </c>
      <c r="F262" s="215" t="s">
        <v>806</v>
      </c>
      <c r="G262" s="216" t="s">
        <v>360</v>
      </c>
      <c r="H262" s="217">
        <v>2</v>
      </c>
      <c r="I262" s="218"/>
      <c r="J262" s="219">
        <f>ROUND(I262*H262,2)</f>
        <v>0</v>
      </c>
      <c r="K262" s="215" t="s">
        <v>153</v>
      </c>
      <c r="L262" s="45"/>
      <c r="M262" s="220" t="s">
        <v>19</v>
      </c>
      <c r="N262" s="221" t="s">
        <v>47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336</v>
      </c>
      <c r="AT262" s="224" t="s">
        <v>149</v>
      </c>
      <c r="AU262" s="224" t="s">
        <v>86</v>
      </c>
      <c r="AY262" s="18" t="s">
        <v>145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84</v>
      </c>
      <c r="BK262" s="225">
        <f>ROUND(I262*H262,2)</f>
        <v>0</v>
      </c>
      <c r="BL262" s="18" t="s">
        <v>336</v>
      </c>
      <c r="BM262" s="224" t="s">
        <v>807</v>
      </c>
    </row>
    <row r="263" s="2" customFormat="1">
      <c r="A263" s="39"/>
      <c r="B263" s="40"/>
      <c r="C263" s="41"/>
      <c r="D263" s="226" t="s">
        <v>156</v>
      </c>
      <c r="E263" s="41"/>
      <c r="F263" s="227" t="s">
        <v>806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156</v>
      </c>
      <c r="AU263" s="18" t="s">
        <v>86</v>
      </c>
    </row>
    <row r="264" s="2" customFormat="1">
      <c r="A264" s="39"/>
      <c r="B264" s="40"/>
      <c r="C264" s="41"/>
      <c r="D264" s="231" t="s">
        <v>158</v>
      </c>
      <c r="E264" s="41"/>
      <c r="F264" s="232" t="s">
        <v>808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158</v>
      </c>
      <c r="AU264" s="18" t="s">
        <v>86</v>
      </c>
    </row>
    <row r="265" s="2" customFormat="1" ht="21.75" customHeight="1">
      <c r="A265" s="39"/>
      <c r="B265" s="40"/>
      <c r="C265" s="213" t="s">
        <v>148</v>
      </c>
      <c r="D265" s="213" t="s">
        <v>149</v>
      </c>
      <c r="E265" s="214" t="s">
        <v>809</v>
      </c>
      <c r="F265" s="215" t="s">
        <v>810</v>
      </c>
      <c r="G265" s="216" t="s">
        <v>811</v>
      </c>
      <c r="H265" s="217">
        <v>2</v>
      </c>
      <c r="I265" s="218"/>
      <c r="J265" s="219">
        <f>ROUND(I265*H265,2)</f>
        <v>0</v>
      </c>
      <c r="K265" s="215" t="s">
        <v>153</v>
      </c>
      <c r="L265" s="45"/>
      <c r="M265" s="220" t="s">
        <v>19</v>
      </c>
      <c r="N265" s="221" t="s">
        <v>47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336</v>
      </c>
      <c r="AT265" s="224" t="s">
        <v>149</v>
      </c>
      <c r="AU265" s="224" t="s">
        <v>86</v>
      </c>
      <c r="AY265" s="18" t="s">
        <v>145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84</v>
      </c>
      <c r="BK265" s="225">
        <f>ROUND(I265*H265,2)</f>
        <v>0</v>
      </c>
      <c r="BL265" s="18" t="s">
        <v>336</v>
      </c>
      <c r="BM265" s="224" t="s">
        <v>812</v>
      </c>
    </row>
    <row r="266" s="2" customFormat="1">
      <c r="A266" s="39"/>
      <c r="B266" s="40"/>
      <c r="C266" s="41"/>
      <c r="D266" s="226" t="s">
        <v>156</v>
      </c>
      <c r="E266" s="41"/>
      <c r="F266" s="227" t="s">
        <v>810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156</v>
      </c>
      <c r="AU266" s="18" t="s">
        <v>86</v>
      </c>
    </row>
    <row r="267" s="2" customFormat="1">
      <c r="A267" s="39"/>
      <c r="B267" s="40"/>
      <c r="C267" s="41"/>
      <c r="D267" s="231" t="s">
        <v>158</v>
      </c>
      <c r="E267" s="41"/>
      <c r="F267" s="232" t="s">
        <v>813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158</v>
      </c>
      <c r="AU267" s="18" t="s">
        <v>86</v>
      </c>
    </row>
    <row r="268" s="2" customFormat="1" ht="24.15" customHeight="1">
      <c r="A268" s="39"/>
      <c r="B268" s="40"/>
      <c r="C268" s="213" t="s">
        <v>182</v>
      </c>
      <c r="D268" s="213" t="s">
        <v>149</v>
      </c>
      <c r="E268" s="214" t="s">
        <v>814</v>
      </c>
      <c r="F268" s="215" t="s">
        <v>815</v>
      </c>
      <c r="G268" s="216" t="s">
        <v>242</v>
      </c>
      <c r="H268" s="217">
        <v>45</v>
      </c>
      <c r="I268" s="218"/>
      <c r="J268" s="219">
        <f>ROUND(I268*H268,2)</f>
        <v>0</v>
      </c>
      <c r="K268" s="215" t="s">
        <v>153</v>
      </c>
      <c r="L268" s="45"/>
      <c r="M268" s="220" t="s">
        <v>19</v>
      </c>
      <c r="N268" s="221" t="s">
        <v>47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336</v>
      </c>
      <c r="AT268" s="224" t="s">
        <v>149</v>
      </c>
      <c r="AU268" s="224" t="s">
        <v>86</v>
      </c>
      <c r="AY268" s="18" t="s">
        <v>145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84</v>
      </c>
      <c r="BK268" s="225">
        <f>ROUND(I268*H268,2)</f>
        <v>0</v>
      </c>
      <c r="BL268" s="18" t="s">
        <v>336</v>
      </c>
      <c r="BM268" s="224" t="s">
        <v>816</v>
      </c>
    </row>
    <row r="269" s="2" customFormat="1">
      <c r="A269" s="39"/>
      <c r="B269" s="40"/>
      <c r="C269" s="41"/>
      <c r="D269" s="226" t="s">
        <v>156</v>
      </c>
      <c r="E269" s="41"/>
      <c r="F269" s="227" t="s">
        <v>815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156</v>
      </c>
      <c r="AU269" s="18" t="s">
        <v>86</v>
      </c>
    </row>
    <row r="270" s="2" customFormat="1">
      <c r="A270" s="39"/>
      <c r="B270" s="40"/>
      <c r="C270" s="41"/>
      <c r="D270" s="231" t="s">
        <v>158</v>
      </c>
      <c r="E270" s="41"/>
      <c r="F270" s="232" t="s">
        <v>817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158</v>
      </c>
      <c r="AU270" s="18" t="s">
        <v>86</v>
      </c>
    </row>
    <row r="271" s="13" customFormat="1">
      <c r="A271" s="13"/>
      <c r="B271" s="233"/>
      <c r="C271" s="234"/>
      <c r="D271" s="226" t="s">
        <v>160</v>
      </c>
      <c r="E271" s="235" t="s">
        <v>19</v>
      </c>
      <c r="F271" s="236" t="s">
        <v>818</v>
      </c>
      <c r="G271" s="234"/>
      <c r="H271" s="237">
        <v>45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160</v>
      </c>
      <c r="AU271" s="243" t="s">
        <v>86</v>
      </c>
      <c r="AV271" s="13" t="s">
        <v>86</v>
      </c>
      <c r="AW271" s="13" t="s">
        <v>35</v>
      </c>
      <c r="AX271" s="13" t="s">
        <v>76</v>
      </c>
      <c r="AY271" s="243" t="s">
        <v>145</v>
      </c>
    </row>
    <row r="272" s="14" customFormat="1">
      <c r="A272" s="14"/>
      <c r="B272" s="259"/>
      <c r="C272" s="260"/>
      <c r="D272" s="226" t="s">
        <v>160</v>
      </c>
      <c r="E272" s="261" t="s">
        <v>19</v>
      </c>
      <c r="F272" s="262" t="s">
        <v>637</v>
      </c>
      <c r="G272" s="260"/>
      <c r="H272" s="263">
        <v>45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160</v>
      </c>
      <c r="AU272" s="269" t="s">
        <v>86</v>
      </c>
      <c r="AV272" s="14" t="s">
        <v>154</v>
      </c>
      <c r="AW272" s="14" t="s">
        <v>35</v>
      </c>
      <c r="AX272" s="14" t="s">
        <v>84</v>
      </c>
      <c r="AY272" s="269" t="s">
        <v>145</v>
      </c>
    </row>
    <row r="273" s="2" customFormat="1" ht="24.15" customHeight="1">
      <c r="A273" s="39"/>
      <c r="B273" s="40"/>
      <c r="C273" s="213" t="s">
        <v>539</v>
      </c>
      <c r="D273" s="213" t="s">
        <v>149</v>
      </c>
      <c r="E273" s="214" t="s">
        <v>819</v>
      </c>
      <c r="F273" s="215" t="s">
        <v>820</v>
      </c>
      <c r="G273" s="216" t="s">
        <v>242</v>
      </c>
      <c r="H273" s="217">
        <v>45</v>
      </c>
      <c r="I273" s="218"/>
      <c r="J273" s="219">
        <f>ROUND(I273*H273,2)</f>
        <v>0</v>
      </c>
      <c r="K273" s="215" t="s">
        <v>153</v>
      </c>
      <c r="L273" s="45"/>
      <c r="M273" s="220" t="s">
        <v>19</v>
      </c>
      <c r="N273" s="221" t="s">
        <v>47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336</v>
      </c>
      <c r="AT273" s="224" t="s">
        <v>149</v>
      </c>
      <c r="AU273" s="224" t="s">
        <v>86</v>
      </c>
      <c r="AY273" s="18" t="s">
        <v>145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84</v>
      </c>
      <c r="BK273" s="225">
        <f>ROUND(I273*H273,2)</f>
        <v>0</v>
      </c>
      <c r="BL273" s="18" t="s">
        <v>336</v>
      </c>
      <c r="BM273" s="224" t="s">
        <v>821</v>
      </c>
    </row>
    <row r="274" s="2" customFormat="1">
      <c r="A274" s="39"/>
      <c r="B274" s="40"/>
      <c r="C274" s="41"/>
      <c r="D274" s="226" t="s">
        <v>156</v>
      </c>
      <c r="E274" s="41"/>
      <c r="F274" s="227" t="s">
        <v>820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156</v>
      </c>
      <c r="AU274" s="18" t="s">
        <v>86</v>
      </c>
    </row>
    <row r="275" s="2" customFormat="1">
      <c r="A275" s="39"/>
      <c r="B275" s="40"/>
      <c r="C275" s="41"/>
      <c r="D275" s="231" t="s">
        <v>158</v>
      </c>
      <c r="E275" s="41"/>
      <c r="F275" s="232" t="s">
        <v>822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158</v>
      </c>
      <c r="AU275" s="18" t="s">
        <v>86</v>
      </c>
    </row>
    <row r="276" s="13" customFormat="1">
      <c r="A276" s="13"/>
      <c r="B276" s="233"/>
      <c r="C276" s="234"/>
      <c r="D276" s="226" t="s">
        <v>160</v>
      </c>
      <c r="E276" s="235" t="s">
        <v>19</v>
      </c>
      <c r="F276" s="236" t="s">
        <v>823</v>
      </c>
      <c r="G276" s="234"/>
      <c r="H276" s="237">
        <v>45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160</v>
      </c>
      <c r="AU276" s="243" t="s">
        <v>86</v>
      </c>
      <c r="AV276" s="13" t="s">
        <v>86</v>
      </c>
      <c r="AW276" s="13" t="s">
        <v>35</v>
      </c>
      <c r="AX276" s="13" t="s">
        <v>76</v>
      </c>
      <c r="AY276" s="243" t="s">
        <v>145</v>
      </c>
    </row>
    <row r="277" s="14" customFormat="1">
      <c r="A277" s="14"/>
      <c r="B277" s="259"/>
      <c r="C277" s="260"/>
      <c r="D277" s="226" t="s">
        <v>160</v>
      </c>
      <c r="E277" s="261" t="s">
        <v>19</v>
      </c>
      <c r="F277" s="262" t="s">
        <v>637</v>
      </c>
      <c r="G277" s="260"/>
      <c r="H277" s="263">
        <v>45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9" t="s">
        <v>160</v>
      </c>
      <c r="AU277" s="269" t="s">
        <v>86</v>
      </c>
      <c r="AV277" s="14" t="s">
        <v>154</v>
      </c>
      <c r="AW277" s="14" t="s">
        <v>35</v>
      </c>
      <c r="AX277" s="14" t="s">
        <v>84</v>
      </c>
      <c r="AY277" s="269" t="s">
        <v>145</v>
      </c>
    </row>
    <row r="278" s="2" customFormat="1" ht="24.15" customHeight="1">
      <c r="A278" s="39"/>
      <c r="B278" s="40"/>
      <c r="C278" s="213" t="s">
        <v>546</v>
      </c>
      <c r="D278" s="213" t="s">
        <v>149</v>
      </c>
      <c r="E278" s="214" t="s">
        <v>824</v>
      </c>
      <c r="F278" s="215" t="s">
        <v>825</v>
      </c>
      <c r="G278" s="216" t="s">
        <v>251</v>
      </c>
      <c r="H278" s="217">
        <v>0.379</v>
      </c>
      <c r="I278" s="218"/>
      <c r="J278" s="219">
        <f>ROUND(I278*H278,2)</f>
        <v>0</v>
      </c>
      <c r="K278" s="215" t="s">
        <v>153</v>
      </c>
      <c r="L278" s="45"/>
      <c r="M278" s="220" t="s">
        <v>19</v>
      </c>
      <c r="N278" s="221" t="s">
        <v>47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336</v>
      </c>
      <c r="AT278" s="224" t="s">
        <v>149</v>
      </c>
      <c r="AU278" s="224" t="s">
        <v>86</v>
      </c>
      <c r="AY278" s="18" t="s">
        <v>145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84</v>
      </c>
      <c r="BK278" s="225">
        <f>ROUND(I278*H278,2)</f>
        <v>0</v>
      </c>
      <c r="BL278" s="18" t="s">
        <v>336</v>
      </c>
      <c r="BM278" s="224" t="s">
        <v>826</v>
      </c>
    </row>
    <row r="279" s="2" customFormat="1">
      <c r="A279" s="39"/>
      <c r="B279" s="40"/>
      <c r="C279" s="41"/>
      <c r="D279" s="226" t="s">
        <v>156</v>
      </c>
      <c r="E279" s="41"/>
      <c r="F279" s="227" t="s">
        <v>825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156</v>
      </c>
      <c r="AU279" s="18" t="s">
        <v>86</v>
      </c>
    </row>
    <row r="280" s="2" customFormat="1">
      <c r="A280" s="39"/>
      <c r="B280" s="40"/>
      <c r="C280" s="41"/>
      <c r="D280" s="231" t="s">
        <v>158</v>
      </c>
      <c r="E280" s="41"/>
      <c r="F280" s="232" t="s">
        <v>827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158</v>
      </c>
      <c r="AU280" s="18" t="s">
        <v>86</v>
      </c>
    </row>
    <row r="281" s="12" customFormat="1" ht="22.8" customHeight="1">
      <c r="A281" s="12"/>
      <c r="B281" s="197"/>
      <c r="C281" s="198"/>
      <c r="D281" s="199" t="s">
        <v>75</v>
      </c>
      <c r="E281" s="211" t="s">
        <v>828</v>
      </c>
      <c r="F281" s="211" t="s">
        <v>829</v>
      </c>
      <c r="G281" s="198"/>
      <c r="H281" s="198"/>
      <c r="I281" s="201"/>
      <c r="J281" s="212">
        <f>BK281</f>
        <v>0</v>
      </c>
      <c r="K281" s="198"/>
      <c r="L281" s="203"/>
      <c r="M281" s="204"/>
      <c r="N281" s="205"/>
      <c r="O281" s="205"/>
      <c r="P281" s="206">
        <f>SUM(P282:P371)</f>
        <v>0</v>
      </c>
      <c r="Q281" s="205"/>
      <c r="R281" s="206">
        <f>SUM(R282:R371)</f>
        <v>0</v>
      </c>
      <c r="S281" s="205"/>
      <c r="T281" s="207">
        <f>SUM(T282:T371)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8" t="s">
        <v>86</v>
      </c>
      <c r="AT281" s="209" t="s">
        <v>75</v>
      </c>
      <c r="AU281" s="209" t="s">
        <v>84</v>
      </c>
      <c r="AY281" s="208" t="s">
        <v>145</v>
      </c>
      <c r="BK281" s="210">
        <f>SUM(BK282:BK371)</f>
        <v>0</v>
      </c>
    </row>
    <row r="282" s="2" customFormat="1" ht="16.5" customHeight="1">
      <c r="A282" s="39"/>
      <c r="B282" s="40"/>
      <c r="C282" s="213" t="s">
        <v>552</v>
      </c>
      <c r="D282" s="213" t="s">
        <v>149</v>
      </c>
      <c r="E282" s="214" t="s">
        <v>830</v>
      </c>
      <c r="F282" s="215" t="s">
        <v>831</v>
      </c>
      <c r="G282" s="216" t="s">
        <v>811</v>
      </c>
      <c r="H282" s="217">
        <v>2</v>
      </c>
      <c r="I282" s="218"/>
      <c r="J282" s="219">
        <f>ROUND(I282*H282,2)</f>
        <v>0</v>
      </c>
      <c r="K282" s="215" t="s">
        <v>153</v>
      </c>
      <c r="L282" s="45"/>
      <c r="M282" s="220" t="s">
        <v>19</v>
      </c>
      <c r="N282" s="221" t="s">
        <v>47</v>
      </c>
      <c r="O282" s="85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336</v>
      </c>
      <c r="AT282" s="224" t="s">
        <v>149</v>
      </c>
      <c r="AU282" s="224" t="s">
        <v>86</v>
      </c>
      <c r="AY282" s="18" t="s">
        <v>145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84</v>
      </c>
      <c r="BK282" s="225">
        <f>ROUND(I282*H282,2)</f>
        <v>0</v>
      </c>
      <c r="BL282" s="18" t="s">
        <v>336</v>
      </c>
      <c r="BM282" s="224" t="s">
        <v>832</v>
      </c>
    </row>
    <row r="283" s="2" customFormat="1">
      <c r="A283" s="39"/>
      <c r="B283" s="40"/>
      <c r="C283" s="41"/>
      <c r="D283" s="226" t="s">
        <v>156</v>
      </c>
      <c r="E283" s="41"/>
      <c r="F283" s="227" t="s">
        <v>831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156</v>
      </c>
      <c r="AU283" s="18" t="s">
        <v>86</v>
      </c>
    </row>
    <row r="284" s="2" customFormat="1">
      <c r="A284" s="39"/>
      <c r="B284" s="40"/>
      <c r="C284" s="41"/>
      <c r="D284" s="231" t="s">
        <v>158</v>
      </c>
      <c r="E284" s="41"/>
      <c r="F284" s="232" t="s">
        <v>833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158</v>
      </c>
      <c r="AU284" s="18" t="s">
        <v>86</v>
      </c>
    </row>
    <row r="285" s="2" customFormat="1" ht="16.5" customHeight="1">
      <c r="A285" s="39"/>
      <c r="B285" s="40"/>
      <c r="C285" s="213" t="s">
        <v>558</v>
      </c>
      <c r="D285" s="213" t="s">
        <v>149</v>
      </c>
      <c r="E285" s="214" t="s">
        <v>834</v>
      </c>
      <c r="F285" s="215" t="s">
        <v>835</v>
      </c>
      <c r="G285" s="216" t="s">
        <v>811</v>
      </c>
      <c r="H285" s="217">
        <v>2</v>
      </c>
      <c r="I285" s="218"/>
      <c r="J285" s="219">
        <f>ROUND(I285*H285,2)</f>
        <v>0</v>
      </c>
      <c r="K285" s="215" t="s">
        <v>153</v>
      </c>
      <c r="L285" s="45"/>
      <c r="M285" s="220" t="s">
        <v>19</v>
      </c>
      <c r="N285" s="221" t="s">
        <v>47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336</v>
      </c>
      <c r="AT285" s="224" t="s">
        <v>149</v>
      </c>
      <c r="AU285" s="224" t="s">
        <v>86</v>
      </c>
      <c r="AY285" s="18" t="s">
        <v>145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84</v>
      </c>
      <c r="BK285" s="225">
        <f>ROUND(I285*H285,2)</f>
        <v>0</v>
      </c>
      <c r="BL285" s="18" t="s">
        <v>336</v>
      </c>
      <c r="BM285" s="224" t="s">
        <v>836</v>
      </c>
    </row>
    <row r="286" s="2" customFormat="1">
      <c r="A286" s="39"/>
      <c r="B286" s="40"/>
      <c r="C286" s="41"/>
      <c r="D286" s="226" t="s">
        <v>156</v>
      </c>
      <c r="E286" s="41"/>
      <c r="F286" s="227" t="s">
        <v>835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156</v>
      </c>
      <c r="AU286" s="18" t="s">
        <v>86</v>
      </c>
    </row>
    <row r="287" s="2" customFormat="1">
      <c r="A287" s="39"/>
      <c r="B287" s="40"/>
      <c r="C287" s="41"/>
      <c r="D287" s="231" t="s">
        <v>158</v>
      </c>
      <c r="E287" s="41"/>
      <c r="F287" s="232" t="s">
        <v>837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158</v>
      </c>
      <c r="AU287" s="18" t="s">
        <v>86</v>
      </c>
    </row>
    <row r="288" s="2" customFormat="1" ht="16.5" customHeight="1">
      <c r="A288" s="39"/>
      <c r="B288" s="40"/>
      <c r="C288" s="213" t="s">
        <v>564</v>
      </c>
      <c r="D288" s="213" t="s">
        <v>149</v>
      </c>
      <c r="E288" s="214" t="s">
        <v>838</v>
      </c>
      <c r="F288" s="215" t="s">
        <v>839</v>
      </c>
      <c r="G288" s="216" t="s">
        <v>811</v>
      </c>
      <c r="H288" s="217">
        <v>3</v>
      </c>
      <c r="I288" s="218"/>
      <c r="J288" s="219">
        <f>ROUND(I288*H288,2)</f>
        <v>0</v>
      </c>
      <c r="K288" s="215" t="s">
        <v>153</v>
      </c>
      <c r="L288" s="45"/>
      <c r="M288" s="220" t="s">
        <v>19</v>
      </c>
      <c r="N288" s="221" t="s">
        <v>47</v>
      </c>
      <c r="O288" s="85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336</v>
      </c>
      <c r="AT288" s="224" t="s">
        <v>149</v>
      </c>
      <c r="AU288" s="224" t="s">
        <v>86</v>
      </c>
      <c r="AY288" s="18" t="s">
        <v>145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84</v>
      </c>
      <c r="BK288" s="225">
        <f>ROUND(I288*H288,2)</f>
        <v>0</v>
      </c>
      <c r="BL288" s="18" t="s">
        <v>336</v>
      </c>
      <c r="BM288" s="224" t="s">
        <v>840</v>
      </c>
    </row>
    <row r="289" s="2" customFormat="1">
      <c r="A289" s="39"/>
      <c r="B289" s="40"/>
      <c r="C289" s="41"/>
      <c r="D289" s="226" t="s">
        <v>156</v>
      </c>
      <c r="E289" s="41"/>
      <c r="F289" s="227" t="s">
        <v>839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156</v>
      </c>
      <c r="AU289" s="18" t="s">
        <v>86</v>
      </c>
    </row>
    <row r="290" s="2" customFormat="1">
      <c r="A290" s="39"/>
      <c r="B290" s="40"/>
      <c r="C290" s="41"/>
      <c r="D290" s="231" t="s">
        <v>158</v>
      </c>
      <c r="E290" s="41"/>
      <c r="F290" s="232" t="s">
        <v>841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158</v>
      </c>
      <c r="AU290" s="18" t="s">
        <v>86</v>
      </c>
    </row>
    <row r="291" s="2" customFormat="1" ht="24.15" customHeight="1">
      <c r="A291" s="39"/>
      <c r="B291" s="40"/>
      <c r="C291" s="213" t="s">
        <v>729</v>
      </c>
      <c r="D291" s="213" t="s">
        <v>149</v>
      </c>
      <c r="E291" s="214" t="s">
        <v>842</v>
      </c>
      <c r="F291" s="215" t="s">
        <v>843</v>
      </c>
      <c r="G291" s="216" t="s">
        <v>811</v>
      </c>
      <c r="H291" s="217">
        <v>3</v>
      </c>
      <c r="I291" s="218"/>
      <c r="J291" s="219">
        <f>ROUND(I291*H291,2)</f>
        <v>0</v>
      </c>
      <c r="K291" s="215" t="s">
        <v>153</v>
      </c>
      <c r="L291" s="45"/>
      <c r="M291" s="220" t="s">
        <v>19</v>
      </c>
      <c r="N291" s="221" t="s">
        <v>47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336</v>
      </c>
      <c r="AT291" s="224" t="s">
        <v>149</v>
      </c>
      <c r="AU291" s="224" t="s">
        <v>86</v>
      </c>
      <c r="AY291" s="18" t="s">
        <v>145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84</v>
      </c>
      <c r="BK291" s="225">
        <f>ROUND(I291*H291,2)</f>
        <v>0</v>
      </c>
      <c r="BL291" s="18" t="s">
        <v>336</v>
      </c>
      <c r="BM291" s="224" t="s">
        <v>844</v>
      </c>
    </row>
    <row r="292" s="2" customFormat="1">
      <c r="A292" s="39"/>
      <c r="B292" s="40"/>
      <c r="C292" s="41"/>
      <c r="D292" s="226" t="s">
        <v>156</v>
      </c>
      <c r="E292" s="41"/>
      <c r="F292" s="227" t="s">
        <v>843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156</v>
      </c>
      <c r="AU292" s="18" t="s">
        <v>86</v>
      </c>
    </row>
    <row r="293" s="2" customFormat="1">
      <c r="A293" s="39"/>
      <c r="B293" s="40"/>
      <c r="C293" s="41"/>
      <c r="D293" s="231" t="s">
        <v>158</v>
      </c>
      <c r="E293" s="41"/>
      <c r="F293" s="232" t="s">
        <v>845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158</v>
      </c>
      <c r="AU293" s="18" t="s">
        <v>86</v>
      </c>
    </row>
    <row r="294" s="2" customFormat="1" ht="16.5" customHeight="1">
      <c r="A294" s="39"/>
      <c r="B294" s="40"/>
      <c r="C294" s="213" t="s">
        <v>491</v>
      </c>
      <c r="D294" s="213" t="s">
        <v>149</v>
      </c>
      <c r="E294" s="214" t="s">
        <v>846</v>
      </c>
      <c r="F294" s="215" t="s">
        <v>847</v>
      </c>
      <c r="G294" s="216" t="s">
        <v>811</v>
      </c>
      <c r="H294" s="217">
        <v>2</v>
      </c>
      <c r="I294" s="218"/>
      <c r="J294" s="219">
        <f>ROUND(I294*H294,2)</f>
        <v>0</v>
      </c>
      <c r="K294" s="215" t="s">
        <v>153</v>
      </c>
      <c r="L294" s="45"/>
      <c r="M294" s="220" t="s">
        <v>19</v>
      </c>
      <c r="N294" s="221" t="s">
        <v>47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336</v>
      </c>
      <c r="AT294" s="224" t="s">
        <v>149</v>
      </c>
      <c r="AU294" s="224" t="s">
        <v>86</v>
      </c>
      <c r="AY294" s="18" t="s">
        <v>145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84</v>
      </c>
      <c r="BK294" s="225">
        <f>ROUND(I294*H294,2)</f>
        <v>0</v>
      </c>
      <c r="BL294" s="18" t="s">
        <v>336</v>
      </c>
      <c r="BM294" s="224" t="s">
        <v>848</v>
      </c>
    </row>
    <row r="295" s="2" customFormat="1">
      <c r="A295" s="39"/>
      <c r="B295" s="40"/>
      <c r="C295" s="41"/>
      <c r="D295" s="226" t="s">
        <v>156</v>
      </c>
      <c r="E295" s="41"/>
      <c r="F295" s="227" t="s">
        <v>847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156</v>
      </c>
      <c r="AU295" s="18" t="s">
        <v>86</v>
      </c>
    </row>
    <row r="296" s="2" customFormat="1">
      <c r="A296" s="39"/>
      <c r="B296" s="40"/>
      <c r="C296" s="41"/>
      <c r="D296" s="231" t="s">
        <v>158</v>
      </c>
      <c r="E296" s="41"/>
      <c r="F296" s="232" t="s">
        <v>849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158</v>
      </c>
      <c r="AU296" s="18" t="s">
        <v>86</v>
      </c>
    </row>
    <row r="297" s="2" customFormat="1" ht="16.5" customHeight="1">
      <c r="A297" s="39"/>
      <c r="B297" s="40"/>
      <c r="C297" s="213" t="s">
        <v>498</v>
      </c>
      <c r="D297" s="213" t="s">
        <v>149</v>
      </c>
      <c r="E297" s="214" t="s">
        <v>850</v>
      </c>
      <c r="F297" s="215" t="s">
        <v>851</v>
      </c>
      <c r="G297" s="216" t="s">
        <v>811</v>
      </c>
      <c r="H297" s="217">
        <v>2</v>
      </c>
      <c r="I297" s="218"/>
      <c r="J297" s="219">
        <f>ROUND(I297*H297,2)</f>
        <v>0</v>
      </c>
      <c r="K297" s="215" t="s">
        <v>153</v>
      </c>
      <c r="L297" s="45"/>
      <c r="M297" s="220" t="s">
        <v>19</v>
      </c>
      <c r="N297" s="221" t="s">
        <v>47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336</v>
      </c>
      <c r="AT297" s="224" t="s">
        <v>149</v>
      </c>
      <c r="AU297" s="224" t="s">
        <v>86</v>
      </c>
      <c r="AY297" s="18" t="s">
        <v>145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84</v>
      </c>
      <c r="BK297" s="225">
        <f>ROUND(I297*H297,2)</f>
        <v>0</v>
      </c>
      <c r="BL297" s="18" t="s">
        <v>336</v>
      </c>
      <c r="BM297" s="224" t="s">
        <v>852</v>
      </c>
    </row>
    <row r="298" s="2" customFormat="1">
      <c r="A298" s="39"/>
      <c r="B298" s="40"/>
      <c r="C298" s="41"/>
      <c r="D298" s="226" t="s">
        <v>156</v>
      </c>
      <c r="E298" s="41"/>
      <c r="F298" s="227" t="s">
        <v>851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156</v>
      </c>
      <c r="AU298" s="18" t="s">
        <v>86</v>
      </c>
    </row>
    <row r="299" s="2" customFormat="1">
      <c r="A299" s="39"/>
      <c r="B299" s="40"/>
      <c r="C299" s="41"/>
      <c r="D299" s="231" t="s">
        <v>158</v>
      </c>
      <c r="E299" s="41"/>
      <c r="F299" s="232" t="s">
        <v>853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158</v>
      </c>
      <c r="AU299" s="18" t="s">
        <v>86</v>
      </c>
    </row>
    <row r="300" s="2" customFormat="1" ht="24.15" customHeight="1">
      <c r="A300" s="39"/>
      <c r="B300" s="40"/>
      <c r="C300" s="213" t="s">
        <v>585</v>
      </c>
      <c r="D300" s="213" t="s">
        <v>149</v>
      </c>
      <c r="E300" s="214" t="s">
        <v>854</v>
      </c>
      <c r="F300" s="215" t="s">
        <v>855</v>
      </c>
      <c r="G300" s="216" t="s">
        <v>811</v>
      </c>
      <c r="H300" s="217">
        <v>2</v>
      </c>
      <c r="I300" s="218"/>
      <c r="J300" s="219">
        <f>ROUND(I300*H300,2)</f>
        <v>0</v>
      </c>
      <c r="K300" s="215" t="s">
        <v>19</v>
      </c>
      <c r="L300" s="45"/>
      <c r="M300" s="220" t="s">
        <v>19</v>
      </c>
      <c r="N300" s="221" t="s">
        <v>47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336</v>
      </c>
      <c r="AT300" s="224" t="s">
        <v>149</v>
      </c>
      <c r="AU300" s="224" t="s">
        <v>86</v>
      </c>
      <c r="AY300" s="18" t="s">
        <v>145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84</v>
      </c>
      <c r="BK300" s="225">
        <f>ROUND(I300*H300,2)</f>
        <v>0</v>
      </c>
      <c r="BL300" s="18" t="s">
        <v>336</v>
      </c>
      <c r="BM300" s="224" t="s">
        <v>856</v>
      </c>
    </row>
    <row r="301" s="2" customFormat="1">
      <c r="A301" s="39"/>
      <c r="B301" s="40"/>
      <c r="C301" s="41"/>
      <c r="D301" s="226" t="s">
        <v>156</v>
      </c>
      <c r="E301" s="41"/>
      <c r="F301" s="227" t="s">
        <v>855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156</v>
      </c>
      <c r="AU301" s="18" t="s">
        <v>86</v>
      </c>
    </row>
    <row r="302" s="2" customFormat="1" ht="16.5" customHeight="1">
      <c r="A302" s="39"/>
      <c r="B302" s="40"/>
      <c r="C302" s="213" t="s">
        <v>591</v>
      </c>
      <c r="D302" s="213" t="s">
        <v>149</v>
      </c>
      <c r="E302" s="214" t="s">
        <v>857</v>
      </c>
      <c r="F302" s="215" t="s">
        <v>858</v>
      </c>
      <c r="G302" s="216" t="s">
        <v>360</v>
      </c>
      <c r="H302" s="217">
        <v>2</v>
      </c>
      <c r="I302" s="218"/>
      <c r="J302" s="219">
        <f>ROUND(I302*H302,2)</f>
        <v>0</v>
      </c>
      <c r="K302" s="215" t="s">
        <v>153</v>
      </c>
      <c r="L302" s="45"/>
      <c r="M302" s="220" t="s">
        <v>19</v>
      </c>
      <c r="N302" s="221" t="s">
        <v>47</v>
      </c>
      <c r="O302" s="85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336</v>
      </c>
      <c r="AT302" s="224" t="s">
        <v>149</v>
      </c>
      <c r="AU302" s="224" t="s">
        <v>86</v>
      </c>
      <c r="AY302" s="18" t="s">
        <v>145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84</v>
      </c>
      <c r="BK302" s="225">
        <f>ROUND(I302*H302,2)</f>
        <v>0</v>
      </c>
      <c r="BL302" s="18" t="s">
        <v>336</v>
      </c>
      <c r="BM302" s="224" t="s">
        <v>859</v>
      </c>
    </row>
    <row r="303" s="2" customFormat="1">
      <c r="A303" s="39"/>
      <c r="B303" s="40"/>
      <c r="C303" s="41"/>
      <c r="D303" s="226" t="s">
        <v>156</v>
      </c>
      <c r="E303" s="41"/>
      <c r="F303" s="227" t="s">
        <v>858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156</v>
      </c>
      <c r="AU303" s="18" t="s">
        <v>86</v>
      </c>
    </row>
    <row r="304" s="2" customFormat="1">
      <c r="A304" s="39"/>
      <c r="B304" s="40"/>
      <c r="C304" s="41"/>
      <c r="D304" s="231" t="s">
        <v>158</v>
      </c>
      <c r="E304" s="41"/>
      <c r="F304" s="232" t="s">
        <v>860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158</v>
      </c>
      <c r="AU304" s="18" t="s">
        <v>86</v>
      </c>
    </row>
    <row r="305" s="2" customFormat="1" ht="16.5" customHeight="1">
      <c r="A305" s="39"/>
      <c r="B305" s="40"/>
      <c r="C305" s="245" t="s">
        <v>198</v>
      </c>
      <c r="D305" s="245" t="s">
        <v>248</v>
      </c>
      <c r="E305" s="246" t="s">
        <v>861</v>
      </c>
      <c r="F305" s="247" t="s">
        <v>862</v>
      </c>
      <c r="G305" s="248" t="s">
        <v>360</v>
      </c>
      <c r="H305" s="249">
        <v>2</v>
      </c>
      <c r="I305" s="250"/>
      <c r="J305" s="251">
        <f>ROUND(I305*H305,2)</f>
        <v>0</v>
      </c>
      <c r="K305" s="247" t="s">
        <v>153</v>
      </c>
      <c r="L305" s="252"/>
      <c r="M305" s="253" t="s">
        <v>19</v>
      </c>
      <c r="N305" s="254" t="s">
        <v>47</v>
      </c>
      <c r="O305" s="85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349</v>
      </c>
      <c r="AT305" s="224" t="s">
        <v>248</v>
      </c>
      <c r="AU305" s="224" t="s">
        <v>86</v>
      </c>
      <c r="AY305" s="18" t="s">
        <v>145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84</v>
      </c>
      <c r="BK305" s="225">
        <f>ROUND(I305*H305,2)</f>
        <v>0</v>
      </c>
      <c r="BL305" s="18" t="s">
        <v>336</v>
      </c>
      <c r="BM305" s="224" t="s">
        <v>863</v>
      </c>
    </row>
    <row r="306" s="2" customFormat="1">
      <c r="A306" s="39"/>
      <c r="B306" s="40"/>
      <c r="C306" s="41"/>
      <c r="D306" s="226" t="s">
        <v>156</v>
      </c>
      <c r="E306" s="41"/>
      <c r="F306" s="227" t="s">
        <v>862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156</v>
      </c>
      <c r="AU306" s="18" t="s">
        <v>86</v>
      </c>
    </row>
    <row r="307" s="2" customFormat="1" ht="16.5" customHeight="1">
      <c r="A307" s="39"/>
      <c r="B307" s="40"/>
      <c r="C307" s="213" t="s">
        <v>191</v>
      </c>
      <c r="D307" s="213" t="s">
        <v>149</v>
      </c>
      <c r="E307" s="214" t="s">
        <v>864</v>
      </c>
      <c r="F307" s="215" t="s">
        <v>865</v>
      </c>
      <c r="G307" s="216" t="s">
        <v>360</v>
      </c>
      <c r="H307" s="217">
        <v>5</v>
      </c>
      <c r="I307" s="218"/>
      <c r="J307" s="219">
        <f>ROUND(I307*H307,2)</f>
        <v>0</v>
      </c>
      <c r="K307" s="215" t="s">
        <v>153</v>
      </c>
      <c r="L307" s="45"/>
      <c r="M307" s="220" t="s">
        <v>19</v>
      </c>
      <c r="N307" s="221" t="s">
        <v>47</v>
      </c>
      <c r="O307" s="85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336</v>
      </c>
      <c r="AT307" s="224" t="s">
        <v>149</v>
      </c>
      <c r="AU307" s="224" t="s">
        <v>86</v>
      </c>
      <c r="AY307" s="18" t="s">
        <v>145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84</v>
      </c>
      <c r="BK307" s="225">
        <f>ROUND(I307*H307,2)</f>
        <v>0</v>
      </c>
      <c r="BL307" s="18" t="s">
        <v>336</v>
      </c>
      <c r="BM307" s="224" t="s">
        <v>866</v>
      </c>
    </row>
    <row r="308" s="2" customFormat="1">
      <c r="A308" s="39"/>
      <c r="B308" s="40"/>
      <c r="C308" s="41"/>
      <c r="D308" s="226" t="s">
        <v>156</v>
      </c>
      <c r="E308" s="41"/>
      <c r="F308" s="227" t="s">
        <v>865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156</v>
      </c>
      <c r="AU308" s="18" t="s">
        <v>86</v>
      </c>
    </row>
    <row r="309" s="2" customFormat="1">
      <c r="A309" s="39"/>
      <c r="B309" s="40"/>
      <c r="C309" s="41"/>
      <c r="D309" s="231" t="s">
        <v>158</v>
      </c>
      <c r="E309" s="41"/>
      <c r="F309" s="232" t="s">
        <v>867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158</v>
      </c>
      <c r="AU309" s="18" t="s">
        <v>86</v>
      </c>
    </row>
    <row r="310" s="2" customFormat="1" ht="16.5" customHeight="1">
      <c r="A310" s="39"/>
      <c r="B310" s="40"/>
      <c r="C310" s="245" t="s">
        <v>162</v>
      </c>
      <c r="D310" s="245" t="s">
        <v>248</v>
      </c>
      <c r="E310" s="246" t="s">
        <v>868</v>
      </c>
      <c r="F310" s="247" t="s">
        <v>869</v>
      </c>
      <c r="G310" s="248" t="s">
        <v>360</v>
      </c>
      <c r="H310" s="249">
        <v>5</v>
      </c>
      <c r="I310" s="250"/>
      <c r="J310" s="251">
        <f>ROUND(I310*H310,2)</f>
        <v>0</v>
      </c>
      <c r="K310" s="247" t="s">
        <v>153</v>
      </c>
      <c r="L310" s="252"/>
      <c r="M310" s="253" t="s">
        <v>19</v>
      </c>
      <c r="N310" s="254" t="s">
        <v>47</v>
      </c>
      <c r="O310" s="85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349</v>
      </c>
      <c r="AT310" s="224" t="s">
        <v>248</v>
      </c>
      <c r="AU310" s="224" t="s">
        <v>86</v>
      </c>
      <c r="AY310" s="18" t="s">
        <v>145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84</v>
      </c>
      <c r="BK310" s="225">
        <f>ROUND(I310*H310,2)</f>
        <v>0</v>
      </c>
      <c r="BL310" s="18" t="s">
        <v>336</v>
      </c>
      <c r="BM310" s="224" t="s">
        <v>870</v>
      </c>
    </row>
    <row r="311" s="2" customFormat="1">
      <c r="A311" s="39"/>
      <c r="B311" s="40"/>
      <c r="C311" s="41"/>
      <c r="D311" s="226" t="s">
        <v>156</v>
      </c>
      <c r="E311" s="41"/>
      <c r="F311" s="227" t="s">
        <v>869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156</v>
      </c>
      <c r="AU311" s="18" t="s">
        <v>86</v>
      </c>
    </row>
    <row r="312" s="2" customFormat="1" ht="16.5" customHeight="1">
      <c r="A312" s="39"/>
      <c r="B312" s="40"/>
      <c r="C312" s="213" t="s">
        <v>169</v>
      </c>
      <c r="D312" s="213" t="s">
        <v>149</v>
      </c>
      <c r="E312" s="214" t="s">
        <v>871</v>
      </c>
      <c r="F312" s="215" t="s">
        <v>872</v>
      </c>
      <c r="G312" s="216" t="s">
        <v>360</v>
      </c>
      <c r="H312" s="217">
        <v>2</v>
      </c>
      <c r="I312" s="218"/>
      <c r="J312" s="219">
        <f>ROUND(I312*H312,2)</f>
        <v>0</v>
      </c>
      <c r="K312" s="215" t="s">
        <v>153</v>
      </c>
      <c r="L312" s="45"/>
      <c r="M312" s="220" t="s">
        <v>19</v>
      </c>
      <c r="N312" s="221" t="s">
        <v>47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336</v>
      </c>
      <c r="AT312" s="224" t="s">
        <v>149</v>
      </c>
      <c r="AU312" s="224" t="s">
        <v>86</v>
      </c>
      <c r="AY312" s="18" t="s">
        <v>145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84</v>
      </c>
      <c r="BK312" s="225">
        <f>ROUND(I312*H312,2)</f>
        <v>0</v>
      </c>
      <c r="BL312" s="18" t="s">
        <v>336</v>
      </c>
      <c r="BM312" s="224" t="s">
        <v>873</v>
      </c>
    </row>
    <row r="313" s="2" customFormat="1">
      <c r="A313" s="39"/>
      <c r="B313" s="40"/>
      <c r="C313" s="41"/>
      <c r="D313" s="226" t="s">
        <v>156</v>
      </c>
      <c r="E313" s="41"/>
      <c r="F313" s="227" t="s">
        <v>872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156</v>
      </c>
      <c r="AU313" s="18" t="s">
        <v>86</v>
      </c>
    </row>
    <row r="314" s="2" customFormat="1">
      <c r="A314" s="39"/>
      <c r="B314" s="40"/>
      <c r="C314" s="41"/>
      <c r="D314" s="231" t="s">
        <v>158</v>
      </c>
      <c r="E314" s="41"/>
      <c r="F314" s="232" t="s">
        <v>874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158</v>
      </c>
      <c r="AU314" s="18" t="s">
        <v>86</v>
      </c>
    </row>
    <row r="315" s="2" customFormat="1" ht="16.5" customHeight="1">
      <c r="A315" s="39"/>
      <c r="B315" s="40"/>
      <c r="C315" s="245" t="s">
        <v>175</v>
      </c>
      <c r="D315" s="245" t="s">
        <v>248</v>
      </c>
      <c r="E315" s="246" t="s">
        <v>875</v>
      </c>
      <c r="F315" s="247" t="s">
        <v>876</v>
      </c>
      <c r="G315" s="248" t="s">
        <v>360</v>
      </c>
      <c r="H315" s="249">
        <v>2</v>
      </c>
      <c r="I315" s="250"/>
      <c r="J315" s="251">
        <f>ROUND(I315*H315,2)</f>
        <v>0</v>
      </c>
      <c r="K315" s="247" t="s">
        <v>153</v>
      </c>
      <c r="L315" s="252"/>
      <c r="M315" s="253" t="s">
        <v>19</v>
      </c>
      <c r="N315" s="254" t="s">
        <v>47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349</v>
      </c>
      <c r="AT315" s="224" t="s">
        <v>248</v>
      </c>
      <c r="AU315" s="224" t="s">
        <v>86</v>
      </c>
      <c r="AY315" s="18" t="s">
        <v>145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84</v>
      </c>
      <c r="BK315" s="225">
        <f>ROUND(I315*H315,2)</f>
        <v>0</v>
      </c>
      <c r="BL315" s="18" t="s">
        <v>336</v>
      </c>
      <c r="BM315" s="224" t="s">
        <v>877</v>
      </c>
    </row>
    <row r="316" s="2" customFormat="1">
      <c r="A316" s="39"/>
      <c r="B316" s="40"/>
      <c r="C316" s="41"/>
      <c r="D316" s="226" t="s">
        <v>156</v>
      </c>
      <c r="E316" s="41"/>
      <c r="F316" s="227" t="s">
        <v>876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156</v>
      </c>
      <c r="AU316" s="18" t="s">
        <v>86</v>
      </c>
    </row>
    <row r="317" s="2" customFormat="1" ht="16.5" customHeight="1">
      <c r="A317" s="39"/>
      <c r="B317" s="40"/>
      <c r="C317" s="213" t="s">
        <v>595</v>
      </c>
      <c r="D317" s="213" t="s">
        <v>149</v>
      </c>
      <c r="E317" s="214" t="s">
        <v>878</v>
      </c>
      <c r="F317" s="215" t="s">
        <v>879</v>
      </c>
      <c r="G317" s="216" t="s">
        <v>360</v>
      </c>
      <c r="H317" s="217">
        <v>3</v>
      </c>
      <c r="I317" s="218"/>
      <c r="J317" s="219">
        <f>ROUND(I317*H317,2)</f>
        <v>0</v>
      </c>
      <c r="K317" s="215" t="s">
        <v>153</v>
      </c>
      <c r="L317" s="45"/>
      <c r="M317" s="220" t="s">
        <v>19</v>
      </c>
      <c r="N317" s="221" t="s">
        <v>47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336</v>
      </c>
      <c r="AT317" s="224" t="s">
        <v>149</v>
      </c>
      <c r="AU317" s="224" t="s">
        <v>86</v>
      </c>
      <c r="AY317" s="18" t="s">
        <v>145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84</v>
      </c>
      <c r="BK317" s="225">
        <f>ROUND(I317*H317,2)</f>
        <v>0</v>
      </c>
      <c r="BL317" s="18" t="s">
        <v>336</v>
      </c>
      <c r="BM317" s="224" t="s">
        <v>880</v>
      </c>
    </row>
    <row r="318" s="2" customFormat="1">
      <c r="A318" s="39"/>
      <c r="B318" s="40"/>
      <c r="C318" s="41"/>
      <c r="D318" s="226" t="s">
        <v>156</v>
      </c>
      <c r="E318" s="41"/>
      <c r="F318" s="227" t="s">
        <v>879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156</v>
      </c>
      <c r="AU318" s="18" t="s">
        <v>86</v>
      </c>
    </row>
    <row r="319" s="2" customFormat="1">
      <c r="A319" s="39"/>
      <c r="B319" s="40"/>
      <c r="C319" s="41"/>
      <c r="D319" s="231" t="s">
        <v>158</v>
      </c>
      <c r="E319" s="41"/>
      <c r="F319" s="232" t="s">
        <v>881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158</v>
      </c>
      <c r="AU319" s="18" t="s">
        <v>86</v>
      </c>
    </row>
    <row r="320" s="2" customFormat="1" ht="16.5" customHeight="1">
      <c r="A320" s="39"/>
      <c r="B320" s="40"/>
      <c r="C320" s="245" t="s">
        <v>601</v>
      </c>
      <c r="D320" s="245" t="s">
        <v>248</v>
      </c>
      <c r="E320" s="246" t="s">
        <v>882</v>
      </c>
      <c r="F320" s="247" t="s">
        <v>883</v>
      </c>
      <c r="G320" s="248" t="s">
        <v>360</v>
      </c>
      <c r="H320" s="249">
        <v>3</v>
      </c>
      <c r="I320" s="250"/>
      <c r="J320" s="251">
        <f>ROUND(I320*H320,2)</f>
        <v>0</v>
      </c>
      <c r="K320" s="247" t="s">
        <v>153</v>
      </c>
      <c r="L320" s="252"/>
      <c r="M320" s="253" t="s">
        <v>19</v>
      </c>
      <c r="N320" s="254" t="s">
        <v>47</v>
      </c>
      <c r="O320" s="85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349</v>
      </c>
      <c r="AT320" s="224" t="s">
        <v>248</v>
      </c>
      <c r="AU320" s="224" t="s">
        <v>86</v>
      </c>
      <c r="AY320" s="18" t="s">
        <v>145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84</v>
      </c>
      <c r="BK320" s="225">
        <f>ROUND(I320*H320,2)</f>
        <v>0</v>
      </c>
      <c r="BL320" s="18" t="s">
        <v>336</v>
      </c>
      <c r="BM320" s="224" t="s">
        <v>884</v>
      </c>
    </row>
    <row r="321" s="2" customFormat="1">
      <c r="A321" s="39"/>
      <c r="B321" s="40"/>
      <c r="C321" s="41"/>
      <c r="D321" s="226" t="s">
        <v>156</v>
      </c>
      <c r="E321" s="41"/>
      <c r="F321" s="227" t="s">
        <v>883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156</v>
      </c>
      <c r="AU321" s="18" t="s">
        <v>86</v>
      </c>
    </row>
    <row r="322" s="2" customFormat="1" ht="16.5" customHeight="1">
      <c r="A322" s="39"/>
      <c r="B322" s="40"/>
      <c r="C322" s="213" t="s">
        <v>607</v>
      </c>
      <c r="D322" s="213" t="s">
        <v>149</v>
      </c>
      <c r="E322" s="214" t="s">
        <v>885</v>
      </c>
      <c r="F322" s="215" t="s">
        <v>886</v>
      </c>
      <c r="G322" s="216" t="s">
        <v>360</v>
      </c>
      <c r="H322" s="217">
        <v>2</v>
      </c>
      <c r="I322" s="218"/>
      <c r="J322" s="219">
        <f>ROUND(I322*H322,2)</f>
        <v>0</v>
      </c>
      <c r="K322" s="215" t="s">
        <v>153</v>
      </c>
      <c r="L322" s="45"/>
      <c r="M322" s="220" t="s">
        <v>19</v>
      </c>
      <c r="N322" s="221" t="s">
        <v>47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336</v>
      </c>
      <c r="AT322" s="224" t="s">
        <v>149</v>
      </c>
      <c r="AU322" s="224" t="s">
        <v>86</v>
      </c>
      <c r="AY322" s="18" t="s">
        <v>145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84</v>
      </c>
      <c r="BK322" s="225">
        <f>ROUND(I322*H322,2)</f>
        <v>0</v>
      </c>
      <c r="BL322" s="18" t="s">
        <v>336</v>
      </c>
      <c r="BM322" s="224" t="s">
        <v>887</v>
      </c>
    </row>
    <row r="323" s="2" customFormat="1">
      <c r="A323" s="39"/>
      <c r="B323" s="40"/>
      <c r="C323" s="41"/>
      <c r="D323" s="226" t="s">
        <v>156</v>
      </c>
      <c r="E323" s="41"/>
      <c r="F323" s="227" t="s">
        <v>886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156</v>
      </c>
      <c r="AU323" s="18" t="s">
        <v>86</v>
      </c>
    </row>
    <row r="324" s="2" customFormat="1">
      <c r="A324" s="39"/>
      <c r="B324" s="40"/>
      <c r="C324" s="41"/>
      <c r="D324" s="231" t="s">
        <v>158</v>
      </c>
      <c r="E324" s="41"/>
      <c r="F324" s="232" t="s">
        <v>888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158</v>
      </c>
      <c r="AU324" s="18" t="s">
        <v>86</v>
      </c>
    </row>
    <row r="325" s="2" customFormat="1" ht="16.5" customHeight="1">
      <c r="A325" s="39"/>
      <c r="B325" s="40"/>
      <c r="C325" s="245" t="s">
        <v>613</v>
      </c>
      <c r="D325" s="245" t="s">
        <v>248</v>
      </c>
      <c r="E325" s="246" t="s">
        <v>889</v>
      </c>
      <c r="F325" s="247" t="s">
        <v>890</v>
      </c>
      <c r="G325" s="248" t="s">
        <v>360</v>
      </c>
      <c r="H325" s="249">
        <v>2</v>
      </c>
      <c r="I325" s="250"/>
      <c r="J325" s="251">
        <f>ROUND(I325*H325,2)</f>
        <v>0</v>
      </c>
      <c r="K325" s="247" t="s">
        <v>153</v>
      </c>
      <c r="L325" s="252"/>
      <c r="M325" s="253" t="s">
        <v>19</v>
      </c>
      <c r="N325" s="254" t="s">
        <v>47</v>
      </c>
      <c r="O325" s="85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349</v>
      </c>
      <c r="AT325" s="224" t="s">
        <v>248</v>
      </c>
      <c r="AU325" s="224" t="s">
        <v>86</v>
      </c>
      <c r="AY325" s="18" t="s">
        <v>145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84</v>
      </c>
      <c r="BK325" s="225">
        <f>ROUND(I325*H325,2)</f>
        <v>0</v>
      </c>
      <c r="BL325" s="18" t="s">
        <v>336</v>
      </c>
      <c r="BM325" s="224" t="s">
        <v>891</v>
      </c>
    </row>
    <row r="326" s="2" customFormat="1">
      <c r="A326" s="39"/>
      <c r="B326" s="40"/>
      <c r="C326" s="41"/>
      <c r="D326" s="226" t="s">
        <v>156</v>
      </c>
      <c r="E326" s="41"/>
      <c r="F326" s="227" t="s">
        <v>890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156</v>
      </c>
      <c r="AU326" s="18" t="s">
        <v>86</v>
      </c>
    </row>
    <row r="327" s="2" customFormat="1" ht="16.5" customHeight="1">
      <c r="A327" s="39"/>
      <c r="B327" s="40"/>
      <c r="C327" s="213" t="s">
        <v>212</v>
      </c>
      <c r="D327" s="213" t="s">
        <v>149</v>
      </c>
      <c r="E327" s="214" t="s">
        <v>892</v>
      </c>
      <c r="F327" s="215" t="s">
        <v>893</v>
      </c>
      <c r="G327" s="216" t="s">
        <v>811</v>
      </c>
      <c r="H327" s="217">
        <v>1</v>
      </c>
      <c r="I327" s="218"/>
      <c r="J327" s="219">
        <f>ROUND(I327*H327,2)</f>
        <v>0</v>
      </c>
      <c r="K327" s="215" t="s">
        <v>153</v>
      </c>
      <c r="L327" s="45"/>
      <c r="M327" s="220" t="s">
        <v>19</v>
      </c>
      <c r="N327" s="221" t="s">
        <v>47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336</v>
      </c>
      <c r="AT327" s="224" t="s">
        <v>149</v>
      </c>
      <c r="AU327" s="224" t="s">
        <v>86</v>
      </c>
      <c r="AY327" s="18" t="s">
        <v>145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84</v>
      </c>
      <c r="BK327" s="225">
        <f>ROUND(I327*H327,2)</f>
        <v>0</v>
      </c>
      <c r="BL327" s="18" t="s">
        <v>336</v>
      </c>
      <c r="BM327" s="224" t="s">
        <v>894</v>
      </c>
    </row>
    <row r="328" s="2" customFormat="1">
      <c r="A328" s="39"/>
      <c r="B328" s="40"/>
      <c r="C328" s="41"/>
      <c r="D328" s="226" t="s">
        <v>156</v>
      </c>
      <c r="E328" s="41"/>
      <c r="F328" s="227" t="s">
        <v>893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156</v>
      </c>
      <c r="AU328" s="18" t="s">
        <v>86</v>
      </c>
    </row>
    <row r="329" s="2" customFormat="1">
      <c r="A329" s="39"/>
      <c r="B329" s="40"/>
      <c r="C329" s="41"/>
      <c r="D329" s="231" t="s">
        <v>158</v>
      </c>
      <c r="E329" s="41"/>
      <c r="F329" s="232" t="s">
        <v>895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158</v>
      </c>
      <c r="AU329" s="18" t="s">
        <v>86</v>
      </c>
    </row>
    <row r="330" s="2" customFormat="1" ht="24.15" customHeight="1">
      <c r="A330" s="39"/>
      <c r="B330" s="40"/>
      <c r="C330" s="213" t="s">
        <v>896</v>
      </c>
      <c r="D330" s="213" t="s">
        <v>149</v>
      </c>
      <c r="E330" s="214" t="s">
        <v>897</v>
      </c>
      <c r="F330" s="215" t="s">
        <v>898</v>
      </c>
      <c r="G330" s="216" t="s">
        <v>811</v>
      </c>
      <c r="H330" s="217">
        <v>1</v>
      </c>
      <c r="I330" s="218"/>
      <c r="J330" s="219">
        <f>ROUND(I330*H330,2)</f>
        <v>0</v>
      </c>
      <c r="K330" s="215" t="s">
        <v>153</v>
      </c>
      <c r="L330" s="45"/>
      <c r="M330" s="220" t="s">
        <v>19</v>
      </c>
      <c r="N330" s="221" t="s">
        <v>47</v>
      </c>
      <c r="O330" s="85"/>
      <c r="P330" s="222">
        <f>O330*H330</f>
        <v>0</v>
      </c>
      <c r="Q330" s="222">
        <v>0</v>
      </c>
      <c r="R330" s="222">
        <f>Q330*H330</f>
        <v>0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336</v>
      </c>
      <c r="AT330" s="224" t="s">
        <v>149</v>
      </c>
      <c r="AU330" s="224" t="s">
        <v>86</v>
      </c>
      <c r="AY330" s="18" t="s">
        <v>145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84</v>
      </c>
      <c r="BK330" s="225">
        <f>ROUND(I330*H330,2)</f>
        <v>0</v>
      </c>
      <c r="BL330" s="18" t="s">
        <v>336</v>
      </c>
      <c r="BM330" s="224" t="s">
        <v>899</v>
      </c>
    </row>
    <row r="331" s="2" customFormat="1">
      <c r="A331" s="39"/>
      <c r="B331" s="40"/>
      <c r="C331" s="41"/>
      <c r="D331" s="226" t="s">
        <v>156</v>
      </c>
      <c r="E331" s="41"/>
      <c r="F331" s="227" t="s">
        <v>898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156</v>
      </c>
      <c r="AU331" s="18" t="s">
        <v>86</v>
      </c>
    </row>
    <row r="332" s="2" customFormat="1">
      <c r="A332" s="39"/>
      <c r="B332" s="40"/>
      <c r="C332" s="41"/>
      <c r="D332" s="231" t="s">
        <v>158</v>
      </c>
      <c r="E332" s="41"/>
      <c r="F332" s="232" t="s">
        <v>900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158</v>
      </c>
      <c r="AU332" s="18" t="s">
        <v>86</v>
      </c>
    </row>
    <row r="333" s="2" customFormat="1" ht="16.5" customHeight="1">
      <c r="A333" s="39"/>
      <c r="B333" s="40"/>
      <c r="C333" s="213" t="s">
        <v>296</v>
      </c>
      <c r="D333" s="213" t="s">
        <v>149</v>
      </c>
      <c r="E333" s="214" t="s">
        <v>901</v>
      </c>
      <c r="F333" s="215" t="s">
        <v>902</v>
      </c>
      <c r="G333" s="216" t="s">
        <v>360</v>
      </c>
      <c r="H333" s="217">
        <v>2</v>
      </c>
      <c r="I333" s="218"/>
      <c r="J333" s="219">
        <f>ROUND(I333*H333,2)</f>
        <v>0</v>
      </c>
      <c r="K333" s="215" t="s">
        <v>153</v>
      </c>
      <c r="L333" s="45"/>
      <c r="M333" s="220" t="s">
        <v>19</v>
      </c>
      <c r="N333" s="221" t="s">
        <v>47</v>
      </c>
      <c r="O333" s="85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336</v>
      </c>
      <c r="AT333" s="224" t="s">
        <v>149</v>
      </c>
      <c r="AU333" s="224" t="s">
        <v>86</v>
      </c>
      <c r="AY333" s="18" t="s">
        <v>145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84</v>
      </c>
      <c r="BK333" s="225">
        <f>ROUND(I333*H333,2)</f>
        <v>0</v>
      </c>
      <c r="BL333" s="18" t="s">
        <v>336</v>
      </c>
      <c r="BM333" s="224" t="s">
        <v>903</v>
      </c>
    </row>
    <row r="334" s="2" customFormat="1">
      <c r="A334" s="39"/>
      <c r="B334" s="40"/>
      <c r="C334" s="41"/>
      <c r="D334" s="226" t="s">
        <v>156</v>
      </c>
      <c r="E334" s="41"/>
      <c r="F334" s="227" t="s">
        <v>902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156</v>
      </c>
      <c r="AU334" s="18" t="s">
        <v>86</v>
      </c>
    </row>
    <row r="335" s="2" customFormat="1">
      <c r="A335" s="39"/>
      <c r="B335" s="40"/>
      <c r="C335" s="41"/>
      <c r="D335" s="231" t="s">
        <v>158</v>
      </c>
      <c r="E335" s="41"/>
      <c r="F335" s="232" t="s">
        <v>904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158</v>
      </c>
      <c r="AU335" s="18" t="s">
        <v>86</v>
      </c>
    </row>
    <row r="336" s="2" customFormat="1" ht="16.5" customHeight="1">
      <c r="A336" s="39"/>
      <c r="B336" s="40"/>
      <c r="C336" s="213" t="s">
        <v>302</v>
      </c>
      <c r="D336" s="213" t="s">
        <v>149</v>
      </c>
      <c r="E336" s="214" t="s">
        <v>905</v>
      </c>
      <c r="F336" s="215" t="s">
        <v>906</v>
      </c>
      <c r="G336" s="216" t="s">
        <v>811</v>
      </c>
      <c r="H336" s="217">
        <v>8</v>
      </c>
      <c r="I336" s="218"/>
      <c r="J336" s="219">
        <f>ROUND(I336*H336,2)</f>
        <v>0</v>
      </c>
      <c r="K336" s="215" t="s">
        <v>153</v>
      </c>
      <c r="L336" s="45"/>
      <c r="M336" s="220" t="s">
        <v>19</v>
      </c>
      <c r="N336" s="221" t="s">
        <v>47</v>
      </c>
      <c r="O336" s="85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336</v>
      </c>
      <c r="AT336" s="224" t="s">
        <v>149</v>
      </c>
      <c r="AU336" s="224" t="s">
        <v>86</v>
      </c>
      <c r="AY336" s="18" t="s">
        <v>145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84</v>
      </c>
      <c r="BK336" s="225">
        <f>ROUND(I336*H336,2)</f>
        <v>0</v>
      </c>
      <c r="BL336" s="18" t="s">
        <v>336</v>
      </c>
      <c r="BM336" s="224" t="s">
        <v>907</v>
      </c>
    </row>
    <row r="337" s="2" customFormat="1">
      <c r="A337" s="39"/>
      <c r="B337" s="40"/>
      <c r="C337" s="41"/>
      <c r="D337" s="226" t="s">
        <v>156</v>
      </c>
      <c r="E337" s="41"/>
      <c r="F337" s="227" t="s">
        <v>906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156</v>
      </c>
      <c r="AU337" s="18" t="s">
        <v>86</v>
      </c>
    </row>
    <row r="338" s="2" customFormat="1">
      <c r="A338" s="39"/>
      <c r="B338" s="40"/>
      <c r="C338" s="41"/>
      <c r="D338" s="231" t="s">
        <v>158</v>
      </c>
      <c r="E338" s="41"/>
      <c r="F338" s="232" t="s">
        <v>908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158</v>
      </c>
      <c r="AU338" s="18" t="s">
        <v>86</v>
      </c>
    </row>
    <row r="339" s="2" customFormat="1" ht="16.5" customHeight="1">
      <c r="A339" s="39"/>
      <c r="B339" s="40"/>
      <c r="C339" s="213" t="s">
        <v>308</v>
      </c>
      <c r="D339" s="213" t="s">
        <v>149</v>
      </c>
      <c r="E339" s="214" t="s">
        <v>909</v>
      </c>
      <c r="F339" s="215" t="s">
        <v>910</v>
      </c>
      <c r="G339" s="216" t="s">
        <v>811</v>
      </c>
      <c r="H339" s="217">
        <v>6</v>
      </c>
      <c r="I339" s="218"/>
      <c r="J339" s="219">
        <f>ROUND(I339*H339,2)</f>
        <v>0</v>
      </c>
      <c r="K339" s="215" t="s">
        <v>153</v>
      </c>
      <c r="L339" s="45"/>
      <c r="M339" s="220" t="s">
        <v>19</v>
      </c>
      <c r="N339" s="221" t="s">
        <v>47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336</v>
      </c>
      <c r="AT339" s="224" t="s">
        <v>149</v>
      </c>
      <c r="AU339" s="224" t="s">
        <v>86</v>
      </c>
      <c r="AY339" s="18" t="s">
        <v>145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84</v>
      </c>
      <c r="BK339" s="225">
        <f>ROUND(I339*H339,2)</f>
        <v>0</v>
      </c>
      <c r="BL339" s="18" t="s">
        <v>336</v>
      </c>
      <c r="BM339" s="224" t="s">
        <v>911</v>
      </c>
    </row>
    <row r="340" s="2" customFormat="1">
      <c r="A340" s="39"/>
      <c r="B340" s="40"/>
      <c r="C340" s="41"/>
      <c r="D340" s="226" t="s">
        <v>156</v>
      </c>
      <c r="E340" s="41"/>
      <c r="F340" s="227" t="s">
        <v>910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156</v>
      </c>
      <c r="AU340" s="18" t="s">
        <v>86</v>
      </c>
    </row>
    <row r="341" s="2" customFormat="1">
      <c r="A341" s="39"/>
      <c r="B341" s="40"/>
      <c r="C341" s="41"/>
      <c r="D341" s="231" t="s">
        <v>158</v>
      </c>
      <c r="E341" s="41"/>
      <c r="F341" s="232" t="s">
        <v>912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158</v>
      </c>
      <c r="AU341" s="18" t="s">
        <v>86</v>
      </c>
    </row>
    <row r="342" s="2" customFormat="1" ht="16.5" customHeight="1">
      <c r="A342" s="39"/>
      <c r="B342" s="40"/>
      <c r="C342" s="213" t="s">
        <v>282</v>
      </c>
      <c r="D342" s="213" t="s">
        <v>149</v>
      </c>
      <c r="E342" s="214" t="s">
        <v>913</v>
      </c>
      <c r="F342" s="215" t="s">
        <v>914</v>
      </c>
      <c r="G342" s="216" t="s">
        <v>811</v>
      </c>
      <c r="H342" s="217">
        <v>1</v>
      </c>
      <c r="I342" s="218"/>
      <c r="J342" s="219">
        <f>ROUND(I342*H342,2)</f>
        <v>0</v>
      </c>
      <c r="K342" s="215" t="s">
        <v>153</v>
      </c>
      <c r="L342" s="45"/>
      <c r="M342" s="220" t="s">
        <v>19</v>
      </c>
      <c r="N342" s="221" t="s">
        <v>47</v>
      </c>
      <c r="O342" s="85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336</v>
      </c>
      <c r="AT342" s="224" t="s">
        <v>149</v>
      </c>
      <c r="AU342" s="224" t="s">
        <v>86</v>
      </c>
      <c r="AY342" s="18" t="s">
        <v>145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84</v>
      </c>
      <c r="BK342" s="225">
        <f>ROUND(I342*H342,2)</f>
        <v>0</v>
      </c>
      <c r="BL342" s="18" t="s">
        <v>336</v>
      </c>
      <c r="BM342" s="224" t="s">
        <v>915</v>
      </c>
    </row>
    <row r="343" s="2" customFormat="1">
      <c r="A343" s="39"/>
      <c r="B343" s="40"/>
      <c r="C343" s="41"/>
      <c r="D343" s="226" t="s">
        <v>156</v>
      </c>
      <c r="E343" s="41"/>
      <c r="F343" s="227" t="s">
        <v>914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156</v>
      </c>
      <c r="AU343" s="18" t="s">
        <v>86</v>
      </c>
    </row>
    <row r="344" s="2" customFormat="1">
      <c r="A344" s="39"/>
      <c r="B344" s="40"/>
      <c r="C344" s="41"/>
      <c r="D344" s="231" t="s">
        <v>158</v>
      </c>
      <c r="E344" s="41"/>
      <c r="F344" s="232" t="s">
        <v>916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158</v>
      </c>
      <c r="AU344" s="18" t="s">
        <v>86</v>
      </c>
    </row>
    <row r="345" s="2" customFormat="1" ht="16.5" customHeight="1">
      <c r="A345" s="39"/>
      <c r="B345" s="40"/>
      <c r="C345" s="213" t="s">
        <v>289</v>
      </c>
      <c r="D345" s="213" t="s">
        <v>149</v>
      </c>
      <c r="E345" s="214" t="s">
        <v>917</v>
      </c>
      <c r="F345" s="215" t="s">
        <v>918</v>
      </c>
      <c r="G345" s="216" t="s">
        <v>811</v>
      </c>
      <c r="H345" s="217">
        <v>3</v>
      </c>
      <c r="I345" s="218"/>
      <c r="J345" s="219">
        <f>ROUND(I345*H345,2)</f>
        <v>0</v>
      </c>
      <c r="K345" s="215" t="s">
        <v>153</v>
      </c>
      <c r="L345" s="45"/>
      <c r="M345" s="220" t="s">
        <v>19</v>
      </c>
      <c r="N345" s="221" t="s">
        <v>47</v>
      </c>
      <c r="O345" s="85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336</v>
      </c>
      <c r="AT345" s="224" t="s">
        <v>149</v>
      </c>
      <c r="AU345" s="224" t="s">
        <v>86</v>
      </c>
      <c r="AY345" s="18" t="s">
        <v>145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84</v>
      </c>
      <c r="BK345" s="225">
        <f>ROUND(I345*H345,2)</f>
        <v>0</v>
      </c>
      <c r="BL345" s="18" t="s">
        <v>336</v>
      </c>
      <c r="BM345" s="224" t="s">
        <v>919</v>
      </c>
    </row>
    <row r="346" s="2" customFormat="1">
      <c r="A346" s="39"/>
      <c r="B346" s="40"/>
      <c r="C346" s="41"/>
      <c r="D346" s="226" t="s">
        <v>156</v>
      </c>
      <c r="E346" s="41"/>
      <c r="F346" s="227" t="s">
        <v>918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156</v>
      </c>
      <c r="AU346" s="18" t="s">
        <v>86</v>
      </c>
    </row>
    <row r="347" s="2" customFormat="1">
      <c r="A347" s="39"/>
      <c r="B347" s="40"/>
      <c r="C347" s="41"/>
      <c r="D347" s="231" t="s">
        <v>158</v>
      </c>
      <c r="E347" s="41"/>
      <c r="F347" s="232" t="s">
        <v>920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158</v>
      </c>
      <c r="AU347" s="18" t="s">
        <v>86</v>
      </c>
    </row>
    <row r="348" s="2" customFormat="1" ht="16.5" customHeight="1">
      <c r="A348" s="39"/>
      <c r="B348" s="40"/>
      <c r="C348" s="213" t="s">
        <v>316</v>
      </c>
      <c r="D348" s="213" t="s">
        <v>149</v>
      </c>
      <c r="E348" s="214" t="s">
        <v>921</v>
      </c>
      <c r="F348" s="215" t="s">
        <v>922</v>
      </c>
      <c r="G348" s="216" t="s">
        <v>811</v>
      </c>
      <c r="H348" s="217">
        <v>2</v>
      </c>
      <c r="I348" s="218"/>
      <c r="J348" s="219">
        <f>ROUND(I348*H348,2)</f>
        <v>0</v>
      </c>
      <c r="K348" s="215" t="s">
        <v>153</v>
      </c>
      <c r="L348" s="45"/>
      <c r="M348" s="220" t="s">
        <v>19</v>
      </c>
      <c r="N348" s="221" t="s">
        <v>47</v>
      </c>
      <c r="O348" s="85"/>
      <c r="P348" s="222">
        <f>O348*H348</f>
        <v>0</v>
      </c>
      <c r="Q348" s="222">
        <v>0</v>
      </c>
      <c r="R348" s="222">
        <f>Q348*H348</f>
        <v>0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336</v>
      </c>
      <c r="AT348" s="224" t="s">
        <v>149</v>
      </c>
      <c r="AU348" s="224" t="s">
        <v>86</v>
      </c>
      <c r="AY348" s="18" t="s">
        <v>145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84</v>
      </c>
      <c r="BK348" s="225">
        <f>ROUND(I348*H348,2)</f>
        <v>0</v>
      </c>
      <c r="BL348" s="18" t="s">
        <v>336</v>
      </c>
      <c r="BM348" s="224" t="s">
        <v>923</v>
      </c>
    </row>
    <row r="349" s="2" customFormat="1">
      <c r="A349" s="39"/>
      <c r="B349" s="40"/>
      <c r="C349" s="41"/>
      <c r="D349" s="226" t="s">
        <v>156</v>
      </c>
      <c r="E349" s="41"/>
      <c r="F349" s="227" t="s">
        <v>922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156</v>
      </c>
      <c r="AU349" s="18" t="s">
        <v>86</v>
      </c>
    </row>
    <row r="350" s="2" customFormat="1">
      <c r="A350" s="39"/>
      <c r="B350" s="40"/>
      <c r="C350" s="41"/>
      <c r="D350" s="231" t="s">
        <v>158</v>
      </c>
      <c r="E350" s="41"/>
      <c r="F350" s="232" t="s">
        <v>924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158</v>
      </c>
      <c r="AU350" s="18" t="s">
        <v>86</v>
      </c>
    </row>
    <row r="351" s="2" customFormat="1" ht="16.5" customHeight="1">
      <c r="A351" s="39"/>
      <c r="B351" s="40"/>
      <c r="C351" s="213" t="s">
        <v>323</v>
      </c>
      <c r="D351" s="213" t="s">
        <v>149</v>
      </c>
      <c r="E351" s="214" t="s">
        <v>925</v>
      </c>
      <c r="F351" s="215" t="s">
        <v>926</v>
      </c>
      <c r="G351" s="216" t="s">
        <v>360</v>
      </c>
      <c r="H351" s="217">
        <v>2</v>
      </c>
      <c r="I351" s="218"/>
      <c r="J351" s="219">
        <f>ROUND(I351*H351,2)</f>
        <v>0</v>
      </c>
      <c r="K351" s="215" t="s">
        <v>153</v>
      </c>
      <c r="L351" s="45"/>
      <c r="M351" s="220" t="s">
        <v>19</v>
      </c>
      <c r="N351" s="221" t="s">
        <v>47</v>
      </c>
      <c r="O351" s="85"/>
      <c r="P351" s="222">
        <f>O351*H351</f>
        <v>0</v>
      </c>
      <c r="Q351" s="222">
        <v>0</v>
      </c>
      <c r="R351" s="222">
        <f>Q351*H351</f>
        <v>0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336</v>
      </c>
      <c r="AT351" s="224" t="s">
        <v>149</v>
      </c>
      <c r="AU351" s="224" t="s">
        <v>86</v>
      </c>
      <c r="AY351" s="18" t="s">
        <v>145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84</v>
      </c>
      <c r="BK351" s="225">
        <f>ROUND(I351*H351,2)</f>
        <v>0</v>
      </c>
      <c r="BL351" s="18" t="s">
        <v>336</v>
      </c>
      <c r="BM351" s="224" t="s">
        <v>927</v>
      </c>
    </row>
    <row r="352" s="2" customFormat="1">
      <c r="A352" s="39"/>
      <c r="B352" s="40"/>
      <c r="C352" s="41"/>
      <c r="D352" s="226" t="s">
        <v>156</v>
      </c>
      <c r="E352" s="41"/>
      <c r="F352" s="227" t="s">
        <v>926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156</v>
      </c>
      <c r="AU352" s="18" t="s">
        <v>86</v>
      </c>
    </row>
    <row r="353" s="2" customFormat="1">
      <c r="A353" s="39"/>
      <c r="B353" s="40"/>
      <c r="C353" s="41"/>
      <c r="D353" s="231" t="s">
        <v>158</v>
      </c>
      <c r="E353" s="41"/>
      <c r="F353" s="232" t="s">
        <v>928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158</v>
      </c>
      <c r="AU353" s="18" t="s">
        <v>86</v>
      </c>
    </row>
    <row r="354" s="2" customFormat="1" ht="16.5" customHeight="1">
      <c r="A354" s="39"/>
      <c r="B354" s="40"/>
      <c r="C354" s="213" t="s">
        <v>368</v>
      </c>
      <c r="D354" s="213" t="s">
        <v>149</v>
      </c>
      <c r="E354" s="214" t="s">
        <v>929</v>
      </c>
      <c r="F354" s="215" t="s">
        <v>930</v>
      </c>
      <c r="G354" s="216" t="s">
        <v>811</v>
      </c>
      <c r="H354" s="217">
        <v>2</v>
      </c>
      <c r="I354" s="218"/>
      <c r="J354" s="219">
        <f>ROUND(I354*H354,2)</f>
        <v>0</v>
      </c>
      <c r="K354" s="215" t="s">
        <v>153</v>
      </c>
      <c r="L354" s="45"/>
      <c r="M354" s="220" t="s">
        <v>19</v>
      </c>
      <c r="N354" s="221" t="s">
        <v>47</v>
      </c>
      <c r="O354" s="85"/>
      <c r="P354" s="222">
        <f>O354*H354</f>
        <v>0</v>
      </c>
      <c r="Q354" s="222">
        <v>0</v>
      </c>
      <c r="R354" s="222">
        <f>Q354*H354</f>
        <v>0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336</v>
      </c>
      <c r="AT354" s="224" t="s">
        <v>149</v>
      </c>
      <c r="AU354" s="224" t="s">
        <v>86</v>
      </c>
      <c r="AY354" s="18" t="s">
        <v>145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84</v>
      </c>
      <c r="BK354" s="225">
        <f>ROUND(I354*H354,2)</f>
        <v>0</v>
      </c>
      <c r="BL354" s="18" t="s">
        <v>336</v>
      </c>
      <c r="BM354" s="224" t="s">
        <v>931</v>
      </c>
    </row>
    <row r="355" s="2" customFormat="1">
      <c r="A355" s="39"/>
      <c r="B355" s="40"/>
      <c r="C355" s="41"/>
      <c r="D355" s="226" t="s">
        <v>156</v>
      </c>
      <c r="E355" s="41"/>
      <c r="F355" s="227" t="s">
        <v>930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156</v>
      </c>
      <c r="AU355" s="18" t="s">
        <v>86</v>
      </c>
    </row>
    <row r="356" s="2" customFormat="1">
      <c r="A356" s="39"/>
      <c r="B356" s="40"/>
      <c r="C356" s="41"/>
      <c r="D356" s="231" t="s">
        <v>158</v>
      </c>
      <c r="E356" s="41"/>
      <c r="F356" s="232" t="s">
        <v>932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158</v>
      </c>
      <c r="AU356" s="18" t="s">
        <v>86</v>
      </c>
    </row>
    <row r="357" s="2" customFormat="1" ht="16.5" customHeight="1">
      <c r="A357" s="39"/>
      <c r="B357" s="40"/>
      <c r="C357" s="213" t="s">
        <v>427</v>
      </c>
      <c r="D357" s="213" t="s">
        <v>149</v>
      </c>
      <c r="E357" s="214" t="s">
        <v>933</v>
      </c>
      <c r="F357" s="215" t="s">
        <v>934</v>
      </c>
      <c r="G357" s="216" t="s">
        <v>360</v>
      </c>
      <c r="H357" s="217">
        <v>6</v>
      </c>
      <c r="I357" s="218"/>
      <c r="J357" s="219">
        <f>ROUND(I357*H357,2)</f>
        <v>0</v>
      </c>
      <c r="K357" s="215" t="s">
        <v>153</v>
      </c>
      <c r="L357" s="45"/>
      <c r="M357" s="220" t="s">
        <v>19</v>
      </c>
      <c r="N357" s="221" t="s">
        <v>47</v>
      </c>
      <c r="O357" s="85"/>
      <c r="P357" s="222">
        <f>O357*H357</f>
        <v>0</v>
      </c>
      <c r="Q357" s="222">
        <v>0</v>
      </c>
      <c r="R357" s="222">
        <f>Q357*H357</f>
        <v>0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336</v>
      </c>
      <c r="AT357" s="224" t="s">
        <v>149</v>
      </c>
      <c r="AU357" s="224" t="s">
        <v>86</v>
      </c>
      <c r="AY357" s="18" t="s">
        <v>145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84</v>
      </c>
      <c r="BK357" s="225">
        <f>ROUND(I357*H357,2)</f>
        <v>0</v>
      </c>
      <c r="BL357" s="18" t="s">
        <v>336</v>
      </c>
      <c r="BM357" s="224" t="s">
        <v>935</v>
      </c>
    </row>
    <row r="358" s="2" customFormat="1">
      <c r="A358" s="39"/>
      <c r="B358" s="40"/>
      <c r="C358" s="41"/>
      <c r="D358" s="226" t="s">
        <v>156</v>
      </c>
      <c r="E358" s="41"/>
      <c r="F358" s="227" t="s">
        <v>934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156</v>
      </c>
      <c r="AU358" s="18" t="s">
        <v>86</v>
      </c>
    </row>
    <row r="359" s="2" customFormat="1">
      <c r="A359" s="39"/>
      <c r="B359" s="40"/>
      <c r="C359" s="41"/>
      <c r="D359" s="231" t="s">
        <v>158</v>
      </c>
      <c r="E359" s="41"/>
      <c r="F359" s="232" t="s">
        <v>936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158</v>
      </c>
      <c r="AU359" s="18" t="s">
        <v>86</v>
      </c>
    </row>
    <row r="360" s="2" customFormat="1" ht="16.5" customHeight="1">
      <c r="A360" s="39"/>
      <c r="B360" s="40"/>
      <c r="C360" s="213" t="s">
        <v>483</v>
      </c>
      <c r="D360" s="213" t="s">
        <v>149</v>
      </c>
      <c r="E360" s="214" t="s">
        <v>937</v>
      </c>
      <c r="F360" s="215" t="s">
        <v>938</v>
      </c>
      <c r="G360" s="216" t="s">
        <v>360</v>
      </c>
      <c r="H360" s="217">
        <v>3</v>
      </c>
      <c r="I360" s="218"/>
      <c r="J360" s="219">
        <f>ROUND(I360*H360,2)</f>
        <v>0</v>
      </c>
      <c r="K360" s="215" t="s">
        <v>153</v>
      </c>
      <c r="L360" s="45"/>
      <c r="M360" s="220" t="s">
        <v>19</v>
      </c>
      <c r="N360" s="221" t="s">
        <v>47</v>
      </c>
      <c r="O360" s="85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336</v>
      </c>
      <c r="AT360" s="224" t="s">
        <v>149</v>
      </c>
      <c r="AU360" s="224" t="s">
        <v>86</v>
      </c>
      <c r="AY360" s="18" t="s">
        <v>145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84</v>
      </c>
      <c r="BK360" s="225">
        <f>ROUND(I360*H360,2)</f>
        <v>0</v>
      </c>
      <c r="BL360" s="18" t="s">
        <v>336</v>
      </c>
      <c r="BM360" s="224" t="s">
        <v>939</v>
      </c>
    </row>
    <row r="361" s="2" customFormat="1">
      <c r="A361" s="39"/>
      <c r="B361" s="40"/>
      <c r="C361" s="41"/>
      <c r="D361" s="226" t="s">
        <v>156</v>
      </c>
      <c r="E361" s="41"/>
      <c r="F361" s="227" t="s">
        <v>938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156</v>
      </c>
      <c r="AU361" s="18" t="s">
        <v>86</v>
      </c>
    </row>
    <row r="362" s="2" customFormat="1">
      <c r="A362" s="39"/>
      <c r="B362" s="40"/>
      <c r="C362" s="41"/>
      <c r="D362" s="231" t="s">
        <v>158</v>
      </c>
      <c r="E362" s="41"/>
      <c r="F362" s="232" t="s">
        <v>940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158</v>
      </c>
      <c r="AU362" s="18" t="s">
        <v>86</v>
      </c>
    </row>
    <row r="363" s="2" customFormat="1" ht="21.75" customHeight="1">
      <c r="A363" s="39"/>
      <c r="B363" s="40"/>
      <c r="C363" s="213" t="s">
        <v>247</v>
      </c>
      <c r="D363" s="213" t="s">
        <v>149</v>
      </c>
      <c r="E363" s="214" t="s">
        <v>941</v>
      </c>
      <c r="F363" s="215" t="s">
        <v>942</v>
      </c>
      <c r="G363" s="216" t="s">
        <v>360</v>
      </c>
      <c r="H363" s="217">
        <v>1</v>
      </c>
      <c r="I363" s="218"/>
      <c r="J363" s="219">
        <f>ROUND(I363*H363,2)</f>
        <v>0</v>
      </c>
      <c r="K363" s="215" t="s">
        <v>153</v>
      </c>
      <c r="L363" s="45"/>
      <c r="M363" s="220" t="s">
        <v>19</v>
      </c>
      <c r="N363" s="221" t="s">
        <v>47</v>
      </c>
      <c r="O363" s="85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336</v>
      </c>
      <c r="AT363" s="224" t="s">
        <v>149</v>
      </c>
      <c r="AU363" s="224" t="s">
        <v>86</v>
      </c>
      <c r="AY363" s="18" t="s">
        <v>145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84</v>
      </c>
      <c r="BK363" s="225">
        <f>ROUND(I363*H363,2)</f>
        <v>0</v>
      </c>
      <c r="BL363" s="18" t="s">
        <v>336</v>
      </c>
      <c r="BM363" s="224" t="s">
        <v>943</v>
      </c>
    </row>
    <row r="364" s="2" customFormat="1">
      <c r="A364" s="39"/>
      <c r="B364" s="40"/>
      <c r="C364" s="41"/>
      <c r="D364" s="226" t="s">
        <v>156</v>
      </c>
      <c r="E364" s="41"/>
      <c r="F364" s="227" t="s">
        <v>942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156</v>
      </c>
      <c r="AU364" s="18" t="s">
        <v>86</v>
      </c>
    </row>
    <row r="365" s="2" customFormat="1">
      <c r="A365" s="39"/>
      <c r="B365" s="40"/>
      <c r="C365" s="41"/>
      <c r="D365" s="231" t="s">
        <v>158</v>
      </c>
      <c r="E365" s="41"/>
      <c r="F365" s="232" t="s">
        <v>944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158</v>
      </c>
      <c r="AU365" s="18" t="s">
        <v>86</v>
      </c>
    </row>
    <row r="366" s="2" customFormat="1" ht="21.75" customHeight="1">
      <c r="A366" s="39"/>
      <c r="B366" s="40"/>
      <c r="C366" s="213" t="s">
        <v>945</v>
      </c>
      <c r="D366" s="213" t="s">
        <v>149</v>
      </c>
      <c r="E366" s="214" t="s">
        <v>946</v>
      </c>
      <c r="F366" s="215" t="s">
        <v>947</v>
      </c>
      <c r="G366" s="216" t="s">
        <v>360</v>
      </c>
      <c r="H366" s="217">
        <v>2</v>
      </c>
      <c r="I366" s="218"/>
      <c r="J366" s="219">
        <f>ROUND(I366*H366,2)</f>
        <v>0</v>
      </c>
      <c r="K366" s="215" t="s">
        <v>153</v>
      </c>
      <c r="L366" s="45"/>
      <c r="M366" s="220" t="s">
        <v>19</v>
      </c>
      <c r="N366" s="221" t="s">
        <v>47</v>
      </c>
      <c r="O366" s="85"/>
      <c r="P366" s="222">
        <f>O366*H366</f>
        <v>0</v>
      </c>
      <c r="Q366" s="222">
        <v>0</v>
      </c>
      <c r="R366" s="222">
        <f>Q366*H366</f>
        <v>0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336</v>
      </c>
      <c r="AT366" s="224" t="s">
        <v>149</v>
      </c>
      <c r="AU366" s="224" t="s">
        <v>86</v>
      </c>
      <c r="AY366" s="18" t="s">
        <v>145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84</v>
      </c>
      <c r="BK366" s="225">
        <f>ROUND(I366*H366,2)</f>
        <v>0</v>
      </c>
      <c r="BL366" s="18" t="s">
        <v>336</v>
      </c>
      <c r="BM366" s="224" t="s">
        <v>948</v>
      </c>
    </row>
    <row r="367" s="2" customFormat="1">
      <c r="A367" s="39"/>
      <c r="B367" s="40"/>
      <c r="C367" s="41"/>
      <c r="D367" s="226" t="s">
        <v>156</v>
      </c>
      <c r="E367" s="41"/>
      <c r="F367" s="227" t="s">
        <v>947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156</v>
      </c>
      <c r="AU367" s="18" t="s">
        <v>86</v>
      </c>
    </row>
    <row r="368" s="2" customFormat="1">
      <c r="A368" s="39"/>
      <c r="B368" s="40"/>
      <c r="C368" s="41"/>
      <c r="D368" s="231" t="s">
        <v>158</v>
      </c>
      <c r="E368" s="41"/>
      <c r="F368" s="232" t="s">
        <v>949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158</v>
      </c>
      <c r="AU368" s="18" t="s">
        <v>86</v>
      </c>
    </row>
    <row r="369" s="2" customFormat="1" ht="24.15" customHeight="1">
      <c r="A369" s="39"/>
      <c r="B369" s="40"/>
      <c r="C369" s="213" t="s">
        <v>774</v>
      </c>
      <c r="D369" s="213" t="s">
        <v>149</v>
      </c>
      <c r="E369" s="214" t="s">
        <v>950</v>
      </c>
      <c r="F369" s="215" t="s">
        <v>951</v>
      </c>
      <c r="G369" s="216" t="s">
        <v>251</v>
      </c>
      <c r="H369" s="217">
        <v>0.25600000000000001</v>
      </c>
      <c r="I369" s="218"/>
      <c r="J369" s="219">
        <f>ROUND(I369*H369,2)</f>
        <v>0</v>
      </c>
      <c r="K369" s="215" t="s">
        <v>153</v>
      </c>
      <c r="L369" s="45"/>
      <c r="M369" s="220" t="s">
        <v>19</v>
      </c>
      <c r="N369" s="221" t="s">
        <v>47</v>
      </c>
      <c r="O369" s="85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336</v>
      </c>
      <c r="AT369" s="224" t="s">
        <v>149</v>
      </c>
      <c r="AU369" s="224" t="s">
        <v>86</v>
      </c>
      <c r="AY369" s="18" t="s">
        <v>145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84</v>
      </c>
      <c r="BK369" s="225">
        <f>ROUND(I369*H369,2)</f>
        <v>0</v>
      </c>
      <c r="BL369" s="18" t="s">
        <v>336</v>
      </c>
      <c r="BM369" s="224" t="s">
        <v>952</v>
      </c>
    </row>
    <row r="370" s="2" customFormat="1">
      <c r="A370" s="39"/>
      <c r="B370" s="40"/>
      <c r="C370" s="41"/>
      <c r="D370" s="226" t="s">
        <v>156</v>
      </c>
      <c r="E370" s="41"/>
      <c r="F370" s="227" t="s">
        <v>951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156</v>
      </c>
      <c r="AU370" s="18" t="s">
        <v>86</v>
      </c>
    </row>
    <row r="371" s="2" customFormat="1">
      <c r="A371" s="39"/>
      <c r="B371" s="40"/>
      <c r="C371" s="41"/>
      <c r="D371" s="231" t="s">
        <v>158</v>
      </c>
      <c r="E371" s="41"/>
      <c r="F371" s="232" t="s">
        <v>953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158</v>
      </c>
      <c r="AU371" s="18" t="s">
        <v>86</v>
      </c>
    </row>
    <row r="372" s="12" customFormat="1" ht="22.8" customHeight="1">
      <c r="A372" s="12"/>
      <c r="B372" s="197"/>
      <c r="C372" s="198"/>
      <c r="D372" s="199" t="s">
        <v>75</v>
      </c>
      <c r="E372" s="211" t="s">
        <v>954</v>
      </c>
      <c r="F372" s="211" t="s">
        <v>955</v>
      </c>
      <c r="G372" s="198"/>
      <c r="H372" s="198"/>
      <c r="I372" s="201"/>
      <c r="J372" s="212">
        <f>BK372</f>
        <v>0</v>
      </c>
      <c r="K372" s="198"/>
      <c r="L372" s="203"/>
      <c r="M372" s="204"/>
      <c r="N372" s="205"/>
      <c r="O372" s="205"/>
      <c r="P372" s="206">
        <f>SUM(P373:P440)</f>
        <v>0</v>
      </c>
      <c r="Q372" s="205"/>
      <c r="R372" s="206">
        <f>SUM(R373:R440)</f>
        <v>0</v>
      </c>
      <c r="S372" s="205"/>
      <c r="T372" s="207">
        <f>SUM(T373:T440)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8" t="s">
        <v>86</v>
      </c>
      <c r="AT372" s="209" t="s">
        <v>75</v>
      </c>
      <c r="AU372" s="209" t="s">
        <v>84</v>
      </c>
      <c r="AY372" s="208" t="s">
        <v>145</v>
      </c>
      <c r="BK372" s="210">
        <f>SUM(BK373:BK440)</f>
        <v>0</v>
      </c>
    </row>
    <row r="373" s="2" customFormat="1" ht="16.5" customHeight="1">
      <c r="A373" s="39"/>
      <c r="B373" s="40"/>
      <c r="C373" s="213" t="s">
        <v>956</v>
      </c>
      <c r="D373" s="213" t="s">
        <v>149</v>
      </c>
      <c r="E373" s="214" t="s">
        <v>957</v>
      </c>
      <c r="F373" s="215" t="s">
        <v>958</v>
      </c>
      <c r="G373" s="216" t="s">
        <v>360</v>
      </c>
      <c r="H373" s="217">
        <v>2</v>
      </c>
      <c r="I373" s="218"/>
      <c r="J373" s="219">
        <f>ROUND(I373*H373,2)</f>
        <v>0</v>
      </c>
      <c r="K373" s="215" t="s">
        <v>153</v>
      </c>
      <c r="L373" s="45"/>
      <c r="M373" s="220" t="s">
        <v>19</v>
      </c>
      <c r="N373" s="221" t="s">
        <v>47</v>
      </c>
      <c r="O373" s="85"/>
      <c r="P373" s="222">
        <f>O373*H373</f>
        <v>0</v>
      </c>
      <c r="Q373" s="222">
        <v>0</v>
      </c>
      <c r="R373" s="222">
        <f>Q373*H373</f>
        <v>0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336</v>
      </c>
      <c r="AT373" s="224" t="s">
        <v>149</v>
      </c>
      <c r="AU373" s="224" t="s">
        <v>86</v>
      </c>
      <c r="AY373" s="18" t="s">
        <v>145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84</v>
      </c>
      <c r="BK373" s="225">
        <f>ROUND(I373*H373,2)</f>
        <v>0</v>
      </c>
      <c r="BL373" s="18" t="s">
        <v>336</v>
      </c>
      <c r="BM373" s="224" t="s">
        <v>959</v>
      </c>
    </row>
    <row r="374" s="2" customFormat="1">
      <c r="A374" s="39"/>
      <c r="B374" s="40"/>
      <c r="C374" s="41"/>
      <c r="D374" s="226" t="s">
        <v>156</v>
      </c>
      <c r="E374" s="41"/>
      <c r="F374" s="227" t="s">
        <v>958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156</v>
      </c>
      <c r="AU374" s="18" t="s">
        <v>86</v>
      </c>
    </row>
    <row r="375" s="2" customFormat="1">
      <c r="A375" s="39"/>
      <c r="B375" s="40"/>
      <c r="C375" s="41"/>
      <c r="D375" s="231" t="s">
        <v>158</v>
      </c>
      <c r="E375" s="41"/>
      <c r="F375" s="232" t="s">
        <v>960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158</v>
      </c>
      <c r="AU375" s="18" t="s">
        <v>86</v>
      </c>
    </row>
    <row r="376" s="2" customFormat="1" ht="16.5" customHeight="1">
      <c r="A376" s="39"/>
      <c r="B376" s="40"/>
      <c r="C376" s="245" t="s">
        <v>778</v>
      </c>
      <c r="D376" s="245" t="s">
        <v>248</v>
      </c>
      <c r="E376" s="246" t="s">
        <v>961</v>
      </c>
      <c r="F376" s="247" t="s">
        <v>962</v>
      </c>
      <c r="G376" s="248" t="s">
        <v>242</v>
      </c>
      <c r="H376" s="249">
        <v>60</v>
      </c>
      <c r="I376" s="250"/>
      <c r="J376" s="251">
        <f>ROUND(I376*H376,2)</f>
        <v>0</v>
      </c>
      <c r="K376" s="247" t="s">
        <v>153</v>
      </c>
      <c r="L376" s="252"/>
      <c r="M376" s="253" t="s">
        <v>19</v>
      </c>
      <c r="N376" s="254" t="s">
        <v>47</v>
      </c>
      <c r="O376" s="85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349</v>
      </c>
      <c r="AT376" s="224" t="s">
        <v>248</v>
      </c>
      <c r="AU376" s="224" t="s">
        <v>86</v>
      </c>
      <c r="AY376" s="18" t="s">
        <v>145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84</v>
      </c>
      <c r="BK376" s="225">
        <f>ROUND(I376*H376,2)</f>
        <v>0</v>
      </c>
      <c r="BL376" s="18" t="s">
        <v>336</v>
      </c>
      <c r="BM376" s="224" t="s">
        <v>963</v>
      </c>
    </row>
    <row r="377" s="2" customFormat="1">
      <c r="A377" s="39"/>
      <c r="B377" s="40"/>
      <c r="C377" s="41"/>
      <c r="D377" s="226" t="s">
        <v>156</v>
      </c>
      <c r="E377" s="41"/>
      <c r="F377" s="227" t="s">
        <v>962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156</v>
      </c>
      <c r="AU377" s="18" t="s">
        <v>86</v>
      </c>
    </row>
    <row r="378" s="13" customFormat="1">
      <c r="A378" s="13"/>
      <c r="B378" s="233"/>
      <c r="C378" s="234"/>
      <c r="D378" s="226" t="s">
        <v>160</v>
      </c>
      <c r="E378" s="235" t="s">
        <v>19</v>
      </c>
      <c r="F378" s="236" t="s">
        <v>964</v>
      </c>
      <c r="G378" s="234"/>
      <c r="H378" s="237">
        <v>60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160</v>
      </c>
      <c r="AU378" s="243" t="s">
        <v>86</v>
      </c>
      <c r="AV378" s="13" t="s">
        <v>86</v>
      </c>
      <c r="AW378" s="13" t="s">
        <v>35</v>
      </c>
      <c r="AX378" s="13" t="s">
        <v>76</v>
      </c>
      <c r="AY378" s="243" t="s">
        <v>145</v>
      </c>
    </row>
    <row r="379" s="14" customFormat="1">
      <c r="A379" s="14"/>
      <c r="B379" s="259"/>
      <c r="C379" s="260"/>
      <c r="D379" s="226" t="s">
        <v>160</v>
      </c>
      <c r="E379" s="261" t="s">
        <v>19</v>
      </c>
      <c r="F379" s="262" t="s">
        <v>637</v>
      </c>
      <c r="G379" s="260"/>
      <c r="H379" s="263">
        <v>60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160</v>
      </c>
      <c r="AU379" s="269" t="s">
        <v>86</v>
      </c>
      <c r="AV379" s="14" t="s">
        <v>154</v>
      </c>
      <c r="AW379" s="14" t="s">
        <v>35</v>
      </c>
      <c r="AX379" s="14" t="s">
        <v>84</v>
      </c>
      <c r="AY379" s="269" t="s">
        <v>145</v>
      </c>
    </row>
    <row r="380" s="2" customFormat="1" ht="21.75" customHeight="1">
      <c r="A380" s="39"/>
      <c r="B380" s="40"/>
      <c r="C380" s="213" t="s">
        <v>965</v>
      </c>
      <c r="D380" s="213" t="s">
        <v>149</v>
      </c>
      <c r="E380" s="214" t="s">
        <v>966</v>
      </c>
      <c r="F380" s="215" t="s">
        <v>967</v>
      </c>
      <c r="G380" s="216" t="s">
        <v>811</v>
      </c>
      <c r="H380" s="217">
        <v>2</v>
      </c>
      <c r="I380" s="218"/>
      <c r="J380" s="219">
        <f>ROUND(I380*H380,2)</f>
        <v>0</v>
      </c>
      <c r="K380" s="215" t="s">
        <v>153</v>
      </c>
      <c r="L380" s="45"/>
      <c r="M380" s="220" t="s">
        <v>19</v>
      </c>
      <c r="N380" s="221" t="s">
        <v>47</v>
      </c>
      <c r="O380" s="85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336</v>
      </c>
      <c r="AT380" s="224" t="s">
        <v>149</v>
      </c>
      <c r="AU380" s="224" t="s">
        <v>86</v>
      </c>
      <c r="AY380" s="18" t="s">
        <v>145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84</v>
      </c>
      <c r="BK380" s="225">
        <f>ROUND(I380*H380,2)</f>
        <v>0</v>
      </c>
      <c r="BL380" s="18" t="s">
        <v>336</v>
      </c>
      <c r="BM380" s="224" t="s">
        <v>968</v>
      </c>
    </row>
    <row r="381" s="2" customFormat="1">
      <c r="A381" s="39"/>
      <c r="B381" s="40"/>
      <c r="C381" s="41"/>
      <c r="D381" s="226" t="s">
        <v>156</v>
      </c>
      <c r="E381" s="41"/>
      <c r="F381" s="227" t="s">
        <v>967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156</v>
      </c>
      <c r="AU381" s="18" t="s">
        <v>86</v>
      </c>
    </row>
    <row r="382" s="2" customFormat="1">
      <c r="A382" s="39"/>
      <c r="B382" s="40"/>
      <c r="C382" s="41"/>
      <c r="D382" s="231" t="s">
        <v>158</v>
      </c>
      <c r="E382" s="41"/>
      <c r="F382" s="232" t="s">
        <v>969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158</v>
      </c>
      <c r="AU382" s="18" t="s">
        <v>86</v>
      </c>
    </row>
    <row r="383" s="2" customFormat="1" ht="16.5" customHeight="1">
      <c r="A383" s="39"/>
      <c r="B383" s="40"/>
      <c r="C383" s="213" t="s">
        <v>782</v>
      </c>
      <c r="D383" s="213" t="s">
        <v>149</v>
      </c>
      <c r="E383" s="214" t="s">
        <v>970</v>
      </c>
      <c r="F383" s="215" t="s">
        <v>971</v>
      </c>
      <c r="G383" s="216" t="s">
        <v>360</v>
      </c>
      <c r="H383" s="217">
        <v>2</v>
      </c>
      <c r="I383" s="218"/>
      <c r="J383" s="219">
        <f>ROUND(I383*H383,2)</f>
        <v>0</v>
      </c>
      <c r="K383" s="215" t="s">
        <v>153</v>
      </c>
      <c r="L383" s="45"/>
      <c r="M383" s="220" t="s">
        <v>19</v>
      </c>
      <c r="N383" s="221" t="s">
        <v>47</v>
      </c>
      <c r="O383" s="85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336</v>
      </c>
      <c r="AT383" s="224" t="s">
        <v>149</v>
      </c>
      <c r="AU383" s="224" t="s">
        <v>86</v>
      </c>
      <c r="AY383" s="18" t="s">
        <v>145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84</v>
      </c>
      <c r="BK383" s="225">
        <f>ROUND(I383*H383,2)</f>
        <v>0</v>
      </c>
      <c r="BL383" s="18" t="s">
        <v>336</v>
      </c>
      <c r="BM383" s="224" t="s">
        <v>972</v>
      </c>
    </row>
    <row r="384" s="2" customFormat="1">
      <c r="A384" s="39"/>
      <c r="B384" s="40"/>
      <c r="C384" s="41"/>
      <c r="D384" s="226" t="s">
        <v>156</v>
      </c>
      <c r="E384" s="41"/>
      <c r="F384" s="227" t="s">
        <v>971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156</v>
      </c>
      <c r="AU384" s="18" t="s">
        <v>86</v>
      </c>
    </row>
    <row r="385" s="2" customFormat="1">
      <c r="A385" s="39"/>
      <c r="B385" s="40"/>
      <c r="C385" s="41"/>
      <c r="D385" s="231" t="s">
        <v>158</v>
      </c>
      <c r="E385" s="41"/>
      <c r="F385" s="232" t="s">
        <v>973</v>
      </c>
      <c r="G385" s="41"/>
      <c r="H385" s="41"/>
      <c r="I385" s="228"/>
      <c r="J385" s="41"/>
      <c r="K385" s="41"/>
      <c r="L385" s="45"/>
      <c r="M385" s="229"/>
      <c r="N385" s="230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158</v>
      </c>
      <c r="AU385" s="18" t="s">
        <v>86</v>
      </c>
    </row>
    <row r="386" s="2" customFormat="1" ht="16.5" customHeight="1">
      <c r="A386" s="39"/>
      <c r="B386" s="40"/>
      <c r="C386" s="213" t="s">
        <v>974</v>
      </c>
      <c r="D386" s="213" t="s">
        <v>149</v>
      </c>
      <c r="E386" s="214" t="s">
        <v>975</v>
      </c>
      <c r="F386" s="215" t="s">
        <v>976</v>
      </c>
      <c r="G386" s="216" t="s">
        <v>360</v>
      </c>
      <c r="H386" s="217">
        <v>5</v>
      </c>
      <c r="I386" s="218"/>
      <c r="J386" s="219">
        <f>ROUND(I386*H386,2)</f>
        <v>0</v>
      </c>
      <c r="K386" s="215" t="s">
        <v>153</v>
      </c>
      <c r="L386" s="45"/>
      <c r="M386" s="220" t="s">
        <v>19</v>
      </c>
      <c r="N386" s="221" t="s">
        <v>47</v>
      </c>
      <c r="O386" s="85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4" t="s">
        <v>336</v>
      </c>
      <c r="AT386" s="224" t="s">
        <v>149</v>
      </c>
      <c r="AU386" s="224" t="s">
        <v>86</v>
      </c>
      <c r="AY386" s="18" t="s">
        <v>145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8" t="s">
        <v>84</v>
      </c>
      <c r="BK386" s="225">
        <f>ROUND(I386*H386,2)</f>
        <v>0</v>
      </c>
      <c r="BL386" s="18" t="s">
        <v>336</v>
      </c>
      <c r="BM386" s="224" t="s">
        <v>977</v>
      </c>
    </row>
    <row r="387" s="2" customFormat="1">
      <c r="A387" s="39"/>
      <c r="B387" s="40"/>
      <c r="C387" s="41"/>
      <c r="D387" s="226" t="s">
        <v>156</v>
      </c>
      <c r="E387" s="41"/>
      <c r="F387" s="227" t="s">
        <v>976</v>
      </c>
      <c r="G387" s="41"/>
      <c r="H387" s="41"/>
      <c r="I387" s="228"/>
      <c r="J387" s="41"/>
      <c r="K387" s="41"/>
      <c r="L387" s="45"/>
      <c r="M387" s="229"/>
      <c r="N387" s="230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156</v>
      </c>
      <c r="AU387" s="18" t="s">
        <v>86</v>
      </c>
    </row>
    <row r="388" s="2" customFormat="1">
      <c r="A388" s="39"/>
      <c r="B388" s="40"/>
      <c r="C388" s="41"/>
      <c r="D388" s="231" t="s">
        <v>158</v>
      </c>
      <c r="E388" s="41"/>
      <c r="F388" s="232" t="s">
        <v>978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158</v>
      </c>
      <c r="AU388" s="18" t="s">
        <v>86</v>
      </c>
    </row>
    <row r="389" s="2" customFormat="1" ht="16.5" customHeight="1">
      <c r="A389" s="39"/>
      <c r="B389" s="40"/>
      <c r="C389" s="213" t="s">
        <v>786</v>
      </c>
      <c r="D389" s="213" t="s">
        <v>149</v>
      </c>
      <c r="E389" s="214" t="s">
        <v>979</v>
      </c>
      <c r="F389" s="215" t="s">
        <v>980</v>
      </c>
      <c r="G389" s="216" t="s">
        <v>360</v>
      </c>
      <c r="H389" s="217">
        <v>3</v>
      </c>
      <c r="I389" s="218"/>
      <c r="J389" s="219">
        <f>ROUND(I389*H389,2)</f>
        <v>0</v>
      </c>
      <c r="K389" s="215" t="s">
        <v>153</v>
      </c>
      <c r="L389" s="45"/>
      <c r="M389" s="220" t="s">
        <v>19</v>
      </c>
      <c r="N389" s="221" t="s">
        <v>47</v>
      </c>
      <c r="O389" s="85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336</v>
      </c>
      <c r="AT389" s="224" t="s">
        <v>149</v>
      </c>
      <c r="AU389" s="224" t="s">
        <v>86</v>
      </c>
      <c r="AY389" s="18" t="s">
        <v>145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84</v>
      </c>
      <c r="BK389" s="225">
        <f>ROUND(I389*H389,2)</f>
        <v>0</v>
      </c>
      <c r="BL389" s="18" t="s">
        <v>336</v>
      </c>
      <c r="BM389" s="224" t="s">
        <v>981</v>
      </c>
    </row>
    <row r="390" s="2" customFormat="1">
      <c r="A390" s="39"/>
      <c r="B390" s="40"/>
      <c r="C390" s="41"/>
      <c r="D390" s="226" t="s">
        <v>156</v>
      </c>
      <c r="E390" s="41"/>
      <c r="F390" s="227" t="s">
        <v>980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156</v>
      </c>
      <c r="AU390" s="18" t="s">
        <v>86</v>
      </c>
    </row>
    <row r="391" s="2" customFormat="1">
      <c r="A391" s="39"/>
      <c r="B391" s="40"/>
      <c r="C391" s="41"/>
      <c r="D391" s="231" t="s">
        <v>158</v>
      </c>
      <c r="E391" s="41"/>
      <c r="F391" s="232" t="s">
        <v>982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158</v>
      </c>
      <c r="AU391" s="18" t="s">
        <v>86</v>
      </c>
    </row>
    <row r="392" s="2" customFormat="1" ht="16.5" customHeight="1">
      <c r="A392" s="39"/>
      <c r="B392" s="40"/>
      <c r="C392" s="213" t="s">
        <v>983</v>
      </c>
      <c r="D392" s="213" t="s">
        <v>149</v>
      </c>
      <c r="E392" s="214" t="s">
        <v>984</v>
      </c>
      <c r="F392" s="215" t="s">
        <v>985</v>
      </c>
      <c r="G392" s="216" t="s">
        <v>360</v>
      </c>
      <c r="H392" s="217">
        <v>1</v>
      </c>
      <c r="I392" s="218"/>
      <c r="J392" s="219">
        <f>ROUND(I392*H392,2)</f>
        <v>0</v>
      </c>
      <c r="K392" s="215" t="s">
        <v>153</v>
      </c>
      <c r="L392" s="45"/>
      <c r="M392" s="220" t="s">
        <v>19</v>
      </c>
      <c r="N392" s="221" t="s">
        <v>47</v>
      </c>
      <c r="O392" s="85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336</v>
      </c>
      <c r="AT392" s="224" t="s">
        <v>149</v>
      </c>
      <c r="AU392" s="224" t="s">
        <v>86</v>
      </c>
      <c r="AY392" s="18" t="s">
        <v>145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84</v>
      </c>
      <c r="BK392" s="225">
        <f>ROUND(I392*H392,2)</f>
        <v>0</v>
      </c>
      <c r="BL392" s="18" t="s">
        <v>336</v>
      </c>
      <c r="BM392" s="224" t="s">
        <v>986</v>
      </c>
    </row>
    <row r="393" s="2" customFormat="1">
      <c r="A393" s="39"/>
      <c r="B393" s="40"/>
      <c r="C393" s="41"/>
      <c r="D393" s="226" t="s">
        <v>156</v>
      </c>
      <c r="E393" s="41"/>
      <c r="F393" s="227" t="s">
        <v>985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156</v>
      </c>
      <c r="AU393" s="18" t="s">
        <v>86</v>
      </c>
    </row>
    <row r="394" s="2" customFormat="1">
      <c r="A394" s="39"/>
      <c r="B394" s="40"/>
      <c r="C394" s="41"/>
      <c r="D394" s="231" t="s">
        <v>158</v>
      </c>
      <c r="E394" s="41"/>
      <c r="F394" s="232" t="s">
        <v>987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158</v>
      </c>
      <c r="AU394" s="18" t="s">
        <v>86</v>
      </c>
    </row>
    <row r="395" s="2" customFormat="1" ht="24.15" customHeight="1">
      <c r="A395" s="39"/>
      <c r="B395" s="40"/>
      <c r="C395" s="213" t="s">
        <v>790</v>
      </c>
      <c r="D395" s="213" t="s">
        <v>149</v>
      </c>
      <c r="E395" s="214" t="s">
        <v>988</v>
      </c>
      <c r="F395" s="215" t="s">
        <v>989</v>
      </c>
      <c r="G395" s="216" t="s">
        <v>811</v>
      </c>
      <c r="H395" s="217">
        <v>1</v>
      </c>
      <c r="I395" s="218"/>
      <c r="J395" s="219">
        <f>ROUND(I395*H395,2)</f>
        <v>0</v>
      </c>
      <c r="K395" s="215" t="s">
        <v>153</v>
      </c>
      <c r="L395" s="45"/>
      <c r="M395" s="220" t="s">
        <v>19</v>
      </c>
      <c r="N395" s="221" t="s">
        <v>47</v>
      </c>
      <c r="O395" s="85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336</v>
      </c>
      <c r="AT395" s="224" t="s">
        <v>149</v>
      </c>
      <c r="AU395" s="224" t="s">
        <v>86</v>
      </c>
      <c r="AY395" s="18" t="s">
        <v>145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84</v>
      </c>
      <c r="BK395" s="225">
        <f>ROUND(I395*H395,2)</f>
        <v>0</v>
      </c>
      <c r="BL395" s="18" t="s">
        <v>336</v>
      </c>
      <c r="BM395" s="224" t="s">
        <v>990</v>
      </c>
    </row>
    <row r="396" s="2" customFormat="1">
      <c r="A396" s="39"/>
      <c r="B396" s="40"/>
      <c r="C396" s="41"/>
      <c r="D396" s="226" t="s">
        <v>156</v>
      </c>
      <c r="E396" s="41"/>
      <c r="F396" s="227" t="s">
        <v>989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156</v>
      </c>
      <c r="AU396" s="18" t="s">
        <v>86</v>
      </c>
    </row>
    <row r="397" s="2" customFormat="1">
      <c r="A397" s="39"/>
      <c r="B397" s="40"/>
      <c r="C397" s="41"/>
      <c r="D397" s="231" t="s">
        <v>158</v>
      </c>
      <c r="E397" s="41"/>
      <c r="F397" s="232" t="s">
        <v>991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158</v>
      </c>
      <c r="AU397" s="18" t="s">
        <v>86</v>
      </c>
    </row>
    <row r="398" s="2" customFormat="1">
      <c r="A398" s="39"/>
      <c r="B398" s="40"/>
      <c r="C398" s="41"/>
      <c r="D398" s="226" t="s">
        <v>219</v>
      </c>
      <c r="E398" s="41"/>
      <c r="F398" s="244" t="s">
        <v>992</v>
      </c>
      <c r="G398" s="41"/>
      <c r="H398" s="41"/>
      <c r="I398" s="228"/>
      <c r="J398" s="41"/>
      <c r="K398" s="41"/>
      <c r="L398" s="45"/>
      <c r="M398" s="229"/>
      <c r="N398" s="230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219</v>
      </c>
      <c r="AU398" s="18" t="s">
        <v>86</v>
      </c>
    </row>
    <row r="399" s="2" customFormat="1" ht="33" customHeight="1">
      <c r="A399" s="39"/>
      <c r="B399" s="40"/>
      <c r="C399" s="213" t="s">
        <v>993</v>
      </c>
      <c r="D399" s="213" t="s">
        <v>149</v>
      </c>
      <c r="E399" s="214" t="s">
        <v>994</v>
      </c>
      <c r="F399" s="215" t="s">
        <v>995</v>
      </c>
      <c r="G399" s="216" t="s">
        <v>811</v>
      </c>
      <c r="H399" s="217">
        <v>1</v>
      </c>
      <c r="I399" s="218"/>
      <c r="J399" s="219">
        <f>ROUND(I399*H399,2)</f>
        <v>0</v>
      </c>
      <c r="K399" s="215" t="s">
        <v>153</v>
      </c>
      <c r="L399" s="45"/>
      <c r="M399" s="220" t="s">
        <v>19</v>
      </c>
      <c r="N399" s="221" t="s">
        <v>47</v>
      </c>
      <c r="O399" s="85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336</v>
      </c>
      <c r="AT399" s="224" t="s">
        <v>149</v>
      </c>
      <c r="AU399" s="224" t="s">
        <v>86</v>
      </c>
      <c r="AY399" s="18" t="s">
        <v>145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84</v>
      </c>
      <c r="BK399" s="225">
        <f>ROUND(I399*H399,2)</f>
        <v>0</v>
      </c>
      <c r="BL399" s="18" t="s">
        <v>336</v>
      </c>
      <c r="BM399" s="224" t="s">
        <v>996</v>
      </c>
    </row>
    <row r="400" s="2" customFormat="1">
      <c r="A400" s="39"/>
      <c r="B400" s="40"/>
      <c r="C400" s="41"/>
      <c r="D400" s="226" t="s">
        <v>156</v>
      </c>
      <c r="E400" s="41"/>
      <c r="F400" s="227" t="s">
        <v>995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156</v>
      </c>
      <c r="AU400" s="18" t="s">
        <v>86</v>
      </c>
    </row>
    <row r="401" s="2" customFormat="1">
      <c r="A401" s="39"/>
      <c r="B401" s="40"/>
      <c r="C401" s="41"/>
      <c r="D401" s="231" t="s">
        <v>158</v>
      </c>
      <c r="E401" s="41"/>
      <c r="F401" s="232" t="s">
        <v>997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158</v>
      </c>
      <c r="AU401" s="18" t="s">
        <v>86</v>
      </c>
    </row>
    <row r="402" s="2" customFormat="1">
      <c r="A402" s="39"/>
      <c r="B402" s="40"/>
      <c r="C402" s="41"/>
      <c r="D402" s="226" t="s">
        <v>219</v>
      </c>
      <c r="E402" s="41"/>
      <c r="F402" s="244" t="s">
        <v>998</v>
      </c>
      <c r="G402" s="41"/>
      <c r="H402" s="41"/>
      <c r="I402" s="228"/>
      <c r="J402" s="41"/>
      <c r="K402" s="41"/>
      <c r="L402" s="45"/>
      <c r="M402" s="229"/>
      <c r="N402" s="230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219</v>
      </c>
      <c r="AU402" s="18" t="s">
        <v>86</v>
      </c>
    </row>
    <row r="403" s="2" customFormat="1" ht="33" customHeight="1">
      <c r="A403" s="39"/>
      <c r="B403" s="40"/>
      <c r="C403" s="213" t="s">
        <v>795</v>
      </c>
      <c r="D403" s="213" t="s">
        <v>149</v>
      </c>
      <c r="E403" s="214" t="s">
        <v>999</v>
      </c>
      <c r="F403" s="215" t="s">
        <v>1000</v>
      </c>
      <c r="G403" s="216" t="s">
        <v>811</v>
      </c>
      <c r="H403" s="217">
        <v>1</v>
      </c>
      <c r="I403" s="218"/>
      <c r="J403" s="219">
        <f>ROUND(I403*H403,2)</f>
        <v>0</v>
      </c>
      <c r="K403" s="215" t="s">
        <v>153</v>
      </c>
      <c r="L403" s="45"/>
      <c r="M403" s="220" t="s">
        <v>19</v>
      </c>
      <c r="N403" s="221" t="s">
        <v>47</v>
      </c>
      <c r="O403" s="85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336</v>
      </c>
      <c r="AT403" s="224" t="s">
        <v>149</v>
      </c>
      <c r="AU403" s="224" t="s">
        <v>86</v>
      </c>
      <c r="AY403" s="18" t="s">
        <v>145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84</v>
      </c>
      <c r="BK403" s="225">
        <f>ROUND(I403*H403,2)</f>
        <v>0</v>
      </c>
      <c r="BL403" s="18" t="s">
        <v>336</v>
      </c>
      <c r="BM403" s="224" t="s">
        <v>1001</v>
      </c>
    </row>
    <row r="404" s="2" customFormat="1">
      <c r="A404" s="39"/>
      <c r="B404" s="40"/>
      <c r="C404" s="41"/>
      <c r="D404" s="226" t="s">
        <v>156</v>
      </c>
      <c r="E404" s="41"/>
      <c r="F404" s="227" t="s">
        <v>1000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156</v>
      </c>
      <c r="AU404" s="18" t="s">
        <v>86</v>
      </c>
    </row>
    <row r="405" s="2" customFormat="1">
      <c r="A405" s="39"/>
      <c r="B405" s="40"/>
      <c r="C405" s="41"/>
      <c r="D405" s="231" t="s">
        <v>158</v>
      </c>
      <c r="E405" s="41"/>
      <c r="F405" s="232" t="s">
        <v>1002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158</v>
      </c>
      <c r="AU405" s="18" t="s">
        <v>86</v>
      </c>
    </row>
    <row r="406" s="2" customFormat="1">
      <c r="A406" s="39"/>
      <c r="B406" s="40"/>
      <c r="C406" s="41"/>
      <c r="D406" s="226" t="s">
        <v>219</v>
      </c>
      <c r="E406" s="41"/>
      <c r="F406" s="244" t="s">
        <v>1003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219</v>
      </c>
      <c r="AU406" s="18" t="s">
        <v>86</v>
      </c>
    </row>
    <row r="407" s="2" customFormat="1" ht="33" customHeight="1">
      <c r="A407" s="39"/>
      <c r="B407" s="40"/>
      <c r="C407" s="213" t="s">
        <v>1004</v>
      </c>
      <c r="D407" s="213" t="s">
        <v>149</v>
      </c>
      <c r="E407" s="214" t="s">
        <v>1005</v>
      </c>
      <c r="F407" s="215" t="s">
        <v>1006</v>
      </c>
      <c r="G407" s="216" t="s">
        <v>811</v>
      </c>
      <c r="H407" s="217">
        <v>2</v>
      </c>
      <c r="I407" s="218"/>
      <c r="J407" s="219">
        <f>ROUND(I407*H407,2)</f>
        <v>0</v>
      </c>
      <c r="K407" s="215" t="s">
        <v>153</v>
      </c>
      <c r="L407" s="45"/>
      <c r="M407" s="220" t="s">
        <v>19</v>
      </c>
      <c r="N407" s="221" t="s">
        <v>47</v>
      </c>
      <c r="O407" s="85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336</v>
      </c>
      <c r="AT407" s="224" t="s">
        <v>149</v>
      </c>
      <c r="AU407" s="224" t="s">
        <v>86</v>
      </c>
      <c r="AY407" s="18" t="s">
        <v>145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84</v>
      </c>
      <c r="BK407" s="225">
        <f>ROUND(I407*H407,2)</f>
        <v>0</v>
      </c>
      <c r="BL407" s="18" t="s">
        <v>336</v>
      </c>
      <c r="BM407" s="224" t="s">
        <v>1007</v>
      </c>
    </row>
    <row r="408" s="2" customFormat="1">
      <c r="A408" s="39"/>
      <c r="B408" s="40"/>
      <c r="C408" s="41"/>
      <c r="D408" s="226" t="s">
        <v>156</v>
      </c>
      <c r="E408" s="41"/>
      <c r="F408" s="227" t="s">
        <v>1006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156</v>
      </c>
      <c r="AU408" s="18" t="s">
        <v>86</v>
      </c>
    </row>
    <row r="409" s="2" customFormat="1">
      <c r="A409" s="39"/>
      <c r="B409" s="40"/>
      <c r="C409" s="41"/>
      <c r="D409" s="231" t="s">
        <v>158</v>
      </c>
      <c r="E409" s="41"/>
      <c r="F409" s="232" t="s">
        <v>1008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158</v>
      </c>
      <c r="AU409" s="18" t="s">
        <v>86</v>
      </c>
    </row>
    <row r="410" s="2" customFormat="1">
      <c r="A410" s="39"/>
      <c r="B410" s="40"/>
      <c r="C410" s="41"/>
      <c r="D410" s="226" t="s">
        <v>219</v>
      </c>
      <c r="E410" s="41"/>
      <c r="F410" s="244" t="s">
        <v>1009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219</v>
      </c>
      <c r="AU410" s="18" t="s">
        <v>86</v>
      </c>
    </row>
    <row r="411" s="2" customFormat="1" ht="33" customHeight="1">
      <c r="A411" s="39"/>
      <c r="B411" s="40"/>
      <c r="C411" s="213" t="s">
        <v>799</v>
      </c>
      <c r="D411" s="213" t="s">
        <v>149</v>
      </c>
      <c r="E411" s="214" t="s">
        <v>1010</v>
      </c>
      <c r="F411" s="215" t="s">
        <v>1011</v>
      </c>
      <c r="G411" s="216" t="s">
        <v>811</v>
      </c>
      <c r="H411" s="217">
        <v>1</v>
      </c>
      <c r="I411" s="218"/>
      <c r="J411" s="219">
        <f>ROUND(I411*H411,2)</f>
        <v>0</v>
      </c>
      <c r="K411" s="215" t="s">
        <v>153</v>
      </c>
      <c r="L411" s="45"/>
      <c r="M411" s="220" t="s">
        <v>19</v>
      </c>
      <c r="N411" s="221" t="s">
        <v>47</v>
      </c>
      <c r="O411" s="85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336</v>
      </c>
      <c r="AT411" s="224" t="s">
        <v>149</v>
      </c>
      <c r="AU411" s="224" t="s">
        <v>86</v>
      </c>
      <c r="AY411" s="18" t="s">
        <v>145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84</v>
      </c>
      <c r="BK411" s="225">
        <f>ROUND(I411*H411,2)</f>
        <v>0</v>
      </c>
      <c r="BL411" s="18" t="s">
        <v>336</v>
      </c>
      <c r="BM411" s="224" t="s">
        <v>1012</v>
      </c>
    </row>
    <row r="412" s="2" customFormat="1">
      <c r="A412" s="39"/>
      <c r="B412" s="40"/>
      <c r="C412" s="41"/>
      <c r="D412" s="226" t="s">
        <v>156</v>
      </c>
      <c r="E412" s="41"/>
      <c r="F412" s="227" t="s">
        <v>1011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156</v>
      </c>
      <c r="AU412" s="18" t="s">
        <v>86</v>
      </c>
    </row>
    <row r="413" s="2" customFormat="1">
      <c r="A413" s="39"/>
      <c r="B413" s="40"/>
      <c r="C413" s="41"/>
      <c r="D413" s="231" t="s">
        <v>158</v>
      </c>
      <c r="E413" s="41"/>
      <c r="F413" s="232" t="s">
        <v>1013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158</v>
      </c>
      <c r="AU413" s="18" t="s">
        <v>86</v>
      </c>
    </row>
    <row r="414" s="2" customFormat="1">
      <c r="A414" s="39"/>
      <c r="B414" s="40"/>
      <c r="C414" s="41"/>
      <c r="D414" s="226" t="s">
        <v>219</v>
      </c>
      <c r="E414" s="41"/>
      <c r="F414" s="244" t="s">
        <v>1014</v>
      </c>
      <c r="G414" s="41"/>
      <c r="H414" s="41"/>
      <c r="I414" s="228"/>
      <c r="J414" s="41"/>
      <c r="K414" s="41"/>
      <c r="L414" s="45"/>
      <c r="M414" s="229"/>
      <c r="N414" s="230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219</v>
      </c>
      <c r="AU414" s="18" t="s">
        <v>86</v>
      </c>
    </row>
    <row r="415" s="2" customFormat="1" ht="33" customHeight="1">
      <c r="A415" s="39"/>
      <c r="B415" s="40"/>
      <c r="C415" s="213" t="s">
        <v>1015</v>
      </c>
      <c r="D415" s="213" t="s">
        <v>149</v>
      </c>
      <c r="E415" s="214" t="s">
        <v>1016</v>
      </c>
      <c r="F415" s="215" t="s">
        <v>1017</v>
      </c>
      <c r="G415" s="216" t="s">
        <v>811</v>
      </c>
      <c r="H415" s="217">
        <v>1</v>
      </c>
      <c r="I415" s="218"/>
      <c r="J415" s="219">
        <f>ROUND(I415*H415,2)</f>
        <v>0</v>
      </c>
      <c r="K415" s="215" t="s">
        <v>153</v>
      </c>
      <c r="L415" s="45"/>
      <c r="M415" s="220" t="s">
        <v>19</v>
      </c>
      <c r="N415" s="221" t="s">
        <v>47</v>
      </c>
      <c r="O415" s="85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336</v>
      </c>
      <c r="AT415" s="224" t="s">
        <v>149</v>
      </c>
      <c r="AU415" s="224" t="s">
        <v>86</v>
      </c>
      <c r="AY415" s="18" t="s">
        <v>145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84</v>
      </c>
      <c r="BK415" s="225">
        <f>ROUND(I415*H415,2)</f>
        <v>0</v>
      </c>
      <c r="BL415" s="18" t="s">
        <v>336</v>
      </c>
      <c r="BM415" s="224" t="s">
        <v>1018</v>
      </c>
    </row>
    <row r="416" s="2" customFormat="1">
      <c r="A416" s="39"/>
      <c r="B416" s="40"/>
      <c r="C416" s="41"/>
      <c r="D416" s="226" t="s">
        <v>156</v>
      </c>
      <c r="E416" s="41"/>
      <c r="F416" s="227" t="s">
        <v>1017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156</v>
      </c>
      <c r="AU416" s="18" t="s">
        <v>86</v>
      </c>
    </row>
    <row r="417" s="2" customFormat="1">
      <c r="A417" s="39"/>
      <c r="B417" s="40"/>
      <c r="C417" s="41"/>
      <c r="D417" s="231" t="s">
        <v>158</v>
      </c>
      <c r="E417" s="41"/>
      <c r="F417" s="232" t="s">
        <v>1019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158</v>
      </c>
      <c r="AU417" s="18" t="s">
        <v>86</v>
      </c>
    </row>
    <row r="418" s="2" customFormat="1">
      <c r="A418" s="39"/>
      <c r="B418" s="40"/>
      <c r="C418" s="41"/>
      <c r="D418" s="226" t="s">
        <v>219</v>
      </c>
      <c r="E418" s="41"/>
      <c r="F418" s="244" t="s">
        <v>1020</v>
      </c>
      <c r="G418" s="41"/>
      <c r="H418" s="41"/>
      <c r="I418" s="228"/>
      <c r="J418" s="41"/>
      <c r="K418" s="41"/>
      <c r="L418" s="45"/>
      <c r="M418" s="229"/>
      <c r="N418" s="230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219</v>
      </c>
      <c r="AU418" s="18" t="s">
        <v>86</v>
      </c>
    </row>
    <row r="419" s="2" customFormat="1" ht="33" customHeight="1">
      <c r="A419" s="39"/>
      <c r="B419" s="40"/>
      <c r="C419" s="213" t="s">
        <v>803</v>
      </c>
      <c r="D419" s="213" t="s">
        <v>149</v>
      </c>
      <c r="E419" s="214" t="s">
        <v>1021</v>
      </c>
      <c r="F419" s="215" t="s">
        <v>1022</v>
      </c>
      <c r="G419" s="216" t="s">
        <v>811</v>
      </c>
      <c r="H419" s="217">
        <v>1</v>
      </c>
      <c r="I419" s="218"/>
      <c r="J419" s="219">
        <f>ROUND(I419*H419,2)</f>
        <v>0</v>
      </c>
      <c r="K419" s="215" t="s">
        <v>153</v>
      </c>
      <c r="L419" s="45"/>
      <c r="M419" s="220" t="s">
        <v>19</v>
      </c>
      <c r="N419" s="221" t="s">
        <v>47</v>
      </c>
      <c r="O419" s="85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4" t="s">
        <v>336</v>
      </c>
      <c r="AT419" s="224" t="s">
        <v>149</v>
      </c>
      <c r="AU419" s="224" t="s">
        <v>86</v>
      </c>
      <c r="AY419" s="18" t="s">
        <v>145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8" t="s">
        <v>84</v>
      </c>
      <c r="BK419" s="225">
        <f>ROUND(I419*H419,2)</f>
        <v>0</v>
      </c>
      <c r="BL419" s="18" t="s">
        <v>336</v>
      </c>
      <c r="BM419" s="224" t="s">
        <v>1023</v>
      </c>
    </row>
    <row r="420" s="2" customFormat="1">
      <c r="A420" s="39"/>
      <c r="B420" s="40"/>
      <c r="C420" s="41"/>
      <c r="D420" s="226" t="s">
        <v>156</v>
      </c>
      <c r="E420" s="41"/>
      <c r="F420" s="227" t="s">
        <v>1022</v>
      </c>
      <c r="G420" s="41"/>
      <c r="H420" s="41"/>
      <c r="I420" s="228"/>
      <c r="J420" s="41"/>
      <c r="K420" s="41"/>
      <c r="L420" s="45"/>
      <c r="M420" s="229"/>
      <c r="N420" s="230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156</v>
      </c>
      <c r="AU420" s="18" t="s">
        <v>86</v>
      </c>
    </row>
    <row r="421" s="2" customFormat="1">
      <c r="A421" s="39"/>
      <c r="B421" s="40"/>
      <c r="C421" s="41"/>
      <c r="D421" s="231" t="s">
        <v>158</v>
      </c>
      <c r="E421" s="41"/>
      <c r="F421" s="232" t="s">
        <v>1024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158</v>
      </c>
      <c r="AU421" s="18" t="s">
        <v>86</v>
      </c>
    </row>
    <row r="422" s="2" customFormat="1">
      <c r="A422" s="39"/>
      <c r="B422" s="40"/>
      <c r="C422" s="41"/>
      <c r="D422" s="226" t="s">
        <v>219</v>
      </c>
      <c r="E422" s="41"/>
      <c r="F422" s="244" t="s">
        <v>1025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219</v>
      </c>
      <c r="AU422" s="18" t="s">
        <v>86</v>
      </c>
    </row>
    <row r="423" s="2" customFormat="1" ht="33" customHeight="1">
      <c r="A423" s="39"/>
      <c r="B423" s="40"/>
      <c r="C423" s="213" t="s">
        <v>1026</v>
      </c>
      <c r="D423" s="213" t="s">
        <v>149</v>
      </c>
      <c r="E423" s="214" t="s">
        <v>1027</v>
      </c>
      <c r="F423" s="215" t="s">
        <v>1028</v>
      </c>
      <c r="G423" s="216" t="s">
        <v>811</v>
      </c>
      <c r="H423" s="217">
        <v>1</v>
      </c>
      <c r="I423" s="218"/>
      <c r="J423" s="219">
        <f>ROUND(I423*H423,2)</f>
        <v>0</v>
      </c>
      <c r="K423" s="215" t="s">
        <v>153</v>
      </c>
      <c r="L423" s="45"/>
      <c r="M423" s="220" t="s">
        <v>19</v>
      </c>
      <c r="N423" s="221" t="s">
        <v>47</v>
      </c>
      <c r="O423" s="85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336</v>
      </c>
      <c r="AT423" s="224" t="s">
        <v>149</v>
      </c>
      <c r="AU423" s="224" t="s">
        <v>86</v>
      </c>
      <c r="AY423" s="18" t="s">
        <v>145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84</v>
      </c>
      <c r="BK423" s="225">
        <f>ROUND(I423*H423,2)</f>
        <v>0</v>
      </c>
      <c r="BL423" s="18" t="s">
        <v>336</v>
      </c>
      <c r="BM423" s="224" t="s">
        <v>1029</v>
      </c>
    </row>
    <row r="424" s="2" customFormat="1">
      <c r="A424" s="39"/>
      <c r="B424" s="40"/>
      <c r="C424" s="41"/>
      <c r="D424" s="226" t="s">
        <v>156</v>
      </c>
      <c r="E424" s="41"/>
      <c r="F424" s="227" t="s">
        <v>1028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156</v>
      </c>
      <c r="AU424" s="18" t="s">
        <v>86</v>
      </c>
    </row>
    <row r="425" s="2" customFormat="1">
      <c r="A425" s="39"/>
      <c r="B425" s="40"/>
      <c r="C425" s="41"/>
      <c r="D425" s="231" t="s">
        <v>158</v>
      </c>
      <c r="E425" s="41"/>
      <c r="F425" s="232" t="s">
        <v>1030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158</v>
      </c>
      <c r="AU425" s="18" t="s">
        <v>86</v>
      </c>
    </row>
    <row r="426" s="2" customFormat="1">
      <c r="A426" s="39"/>
      <c r="B426" s="40"/>
      <c r="C426" s="41"/>
      <c r="D426" s="226" t="s">
        <v>219</v>
      </c>
      <c r="E426" s="41"/>
      <c r="F426" s="244" t="s">
        <v>1031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219</v>
      </c>
      <c r="AU426" s="18" t="s">
        <v>86</v>
      </c>
    </row>
    <row r="427" s="2" customFormat="1" ht="33" customHeight="1">
      <c r="A427" s="39"/>
      <c r="B427" s="40"/>
      <c r="C427" s="213" t="s">
        <v>807</v>
      </c>
      <c r="D427" s="213" t="s">
        <v>149</v>
      </c>
      <c r="E427" s="214" t="s">
        <v>1032</v>
      </c>
      <c r="F427" s="215" t="s">
        <v>1033</v>
      </c>
      <c r="G427" s="216" t="s">
        <v>811</v>
      </c>
      <c r="H427" s="217">
        <v>1</v>
      </c>
      <c r="I427" s="218"/>
      <c r="J427" s="219">
        <f>ROUND(I427*H427,2)</f>
        <v>0</v>
      </c>
      <c r="K427" s="215" t="s">
        <v>153</v>
      </c>
      <c r="L427" s="45"/>
      <c r="M427" s="220" t="s">
        <v>19</v>
      </c>
      <c r="N427" s="221" t="s">
        <v>47</v>
      </c>
      <c r="O427" s="85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336</v>
      </c>
      <c r="AT427" s="224" t="s">
        <v>149</v>
      </c>
      <c r="AU427" s="224" t="s">
        <v>86</v>
      </c>
      <c r="AY427" s="18" t="s">
        <v>145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84</v>
      </c>
      <c r="BK427" s="225">
        <f>ROUND(I427*H427,2)</f>
        <v>0</v>
      </c>
      <c r="BL427" s="18" t="s">
        <v>336</v>
      </c>
      <c r="BM427" s="224" t="s">
        <v>1034</v>
      </c>
    </row>
    <row r="428" s="2" customFormat="1">
      <c r="A428" s="39"/>
      <c r="B428" s="40"/>
      <c r="C428" s="41"/>
      <c r="D428" s="226" t="s">
        <v>156</v>
      </c>
      <c r="E428" s="41"/>
      <c r="F428" s="227" t="s">
        <v>1033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156</v>
      </c>
      <c r="AU428" s="18" t="s">
        <v>86</v>
      </c>
    </row>
    <row r="429" s="2" customFormat="1">
      <c r="A429" s="39"/>
      <c r="B429" s="40"/>
      <c r="C429" s="41"/>
      <c r="D429" s="231" t="s">
        <v>158</v>
      </c>
      <c r="E429" s="41"/>
      <c r="F429" s="232" t="s">
        <v>1035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158</v>
      </c>
      <c r="AU429" s="18" t="s">
        <v>86</v>
      </c>
    </row>
    <row r="430" s="2" customFormat="1">
      <c r="A430" s="39"/>
      <c r="B430" s="40"/>
      <c r="C430" s="41"/>
      <c r="D430" s="226" t="s">
        <v>219</v>
      </c>
      <c r="E430" s="41"/>
      <c r="F430" s="244" t="s">
        <v>1036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219</v>
      </c>
      <c r="AU430" s="18" t="s">
        <v>86</v>
      </c>
    </row>
    <row r="431" s="2" customFormat="1" ht="33" customHeight="1">
      <c r="A431" s="39"/>
      <c r="B431" s="40"/>
      <c r="C431" s="213" t="s">
        <v>1037</v>
      </c>
      <c r="D431" s="213" t="s">
        <v>149</v>
      </c>
      <c r="E431" s="214" t="s">
        <v>1038</v>
      </c>
      <c r="F431" s="215" t="s">
        <v>1039</v>
      </c>
      <c r="G431" s="216" t="s">
        <v>811</v>
      </c>
      <c r="H431" s="217">
        <v>1</v>
      </c>
      <c r="I431" s="218"/>
      <c r="J431" s="219">
        <f>ROUND(I431*H431,2)</f>
        <v>0</v>
      </c>
      <c r="K431" s="215" t="s">
        <v>153</v>
      </c>
      <c r="L431" s="45"/>
      <c r="M431" s="220" t="s">
        <v>19</v>
      </c>
      <c r="N431" s="221" t="s">
        <v>47</v>
      </c>
      <c r="O431" s="85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4" t="s">
        <v>336</v>
      </c>
      <c r="AT431" s="224" t="s">
        <v>149</v>
      </c>
      <c r="AU431" s="224" t="s">
        <v>86</v>
      </c>
      <c r="AY431" s="18" t="s">
        <v>145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8" t="s">
        <v>84</v>
      </c>
      <c r="BK431" s="225">
        <f>ROUND(I431*H431,2)</f>
        <v>0</v>
      </c>
      <c r="BL431" s="18" t="s">
        <v>336</v>
      </c>
      <c r="BM431" s="224" t="s">
        <v>1040</v>
      </c>
    </row>
    <row r="432" s="2" customFormat="1">
      <c r="A432" s="39"/>
      <c r="B432" s="40"/>
      <c r="C432" s="41"/>
      <c r="D432" s="226" t="s">
        <v>156</v>
      </c>
      <c r="E432" s="41"/>
      <c r="F432" s="227" t="s">
        <v>1039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156</v>
      </c>
      <c r="AU432" s="18" t="s">
        <v>86</v>
      </c>
    </row>
    <row r="433" s="2" customFormat="1">
      <c r="A433" s="39"/>
      <c r="B433" s="40"/>
      <c r="C433" s="41"/>
      <c r="D433" s="231" t="s">
        <v>158</v>
      </c>
      <c r="E433" s="41"/>
      <c r="F433" s="232" t="s">
        <v>1041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158</v>
      </c>
      <c r="AU433" s="18" t="s">
        <v>86</v>
      </c>
    </row>
    <row r="434" s="2" customFormat="1">
      <c r="A434" s="39"/>
      <c r="B434" s="40"/>
      <c r="C434" s="41"/>
      <c r="D434" s="226" t="s">
        <v>219</v>
      </c>
      <c r="E434" s="41"/>
      <c r="F434" s="244" t="s">
        <v>1042</v>
      </c>
      <c r="G434" s="41"/>
      <c r="H434" s="41"/>
      <c r="I434" s="228"/>
      <c r="J434" s="41"/>
      <c r="K434" s="41"/>
      <c r="L434" s="45"/>
      <c r="M434" s="229"/>
      <c r="N434" s="230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219</v>
      </c>
      <c r="AU434" s="18" t="s">
        <v>86</v>
      </c>
    </row>
    <row r="435" s="2" customFormat="1" ht="16.5" customHeight="1">
      <c r="A435" s="39"/>
      <c r="B435" s="40"/>
      <c r="C435" s="245" t="s">
        <v>812</v>
      </c>
      <c r="D435" s="245" t="s">
        <v>248</v>
      </c>
      <c r="E435" s="246" t="s">
        <v>1043</v>
      </c>
      <c r="F435" s="247" t="s">
        <v>1044</v>
      </c>
      <c r="G435" s="248" t="s">
        <v>360</v>
      </c>
      <c r="H435" s="249">
        <v>5</v>
      </c>
      <c r="I435" s="250"/>
      <c r="J435" s="251">
        <f>ROUND(I435*H435,2)</f>
        <v>0</v>
      </c>
      <c r="K435" s="247" t="s">
        <v>19</v>
      </c>
      <c r="L435" s="252"/>
      <c r="M435" s="253" t="s">
        <v>19</v>
      </c>
      <c r="N435" s="254" t="s">
        <v>47</v>
      </c>
      <c r="O435" s="85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4" t="s">
        <v>349</v>
      </c>
      <c r="AT435" s="224" t="s">
        <v>248</v>
      </c>
      <c r="AU435" s="224" t="s">
        <v>86</v>
      </c>
      <c r="AY435" s="18" t="s">
        <v>145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8" t="s">
        <v>84</v>
      </c>
      <c r="BK435" s="225">
        <f>ROUND(I435*H435,2)</f>
        <v>0</v>
      </c>
      <c r="BL435" s="18" t="s">
        <v>336</v>
      </c>
      <c r="BM435" s="224" t="s">
        <v>1045</v>
      </c>
    </row>
    <row r="436" s="2" customFormat="1">
      <c r="A436" s="39"/>
      <c r="B436" s="40"/>
      <c r="C436" s="41"/>
      <c r="D436" s="226" t="s">
        <v>156</v>
      </c>
      <c r="E436" s="41"/>
      <c r="F436" s="227" t="s">
        <v>1044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156</v>
      </c>
      <c r="AU436" s="18" t="s">
        <v>86</v>
      </c>
    </row>
    <row r="437" s="2" customFormat="1">
      <c r="A437" s="39"/>
      <c r="B437" s="40"/>
      <c r="C437" s="41"/>
      <c r="D437" s="226" t="s">
        <v>219</v>
      </c>
      <c r="E437" s="41"/>
      <c r="F437" s="244" t="s">
        <v>1046</v>
      </c>
      <c r="G437" s="41"/>
      <c r="H437" s="41"/>
      <c r="I437" s="228"/>
      <c r="J437" s="41"/>
      <c r="K437" s="41"/>
      <c r="L437" s="45"/>
      <c r="M437" s="229"/>
      <c r="N437" s="230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219</v>
      </c>
      <c r="AU437" s="18" t="s">
        <v>86</v>
      </c>
    </row>
    <row r="438" s="2" customFormat="1" ht="16.5" customHeight="1">
      <c r="A438" s="39"/>
      <c r="B438" s="40"/>
      <c r="C438" s="245" t="s">
        <v>1047</v>
      </c>
      <c r="D438" s="245" t="s">
        <v>248</v>
      </c>
      <c r="E438" s="246" t="s">
        <v>1048</v>
      </c>
      <c r="F438" s="247" t="s">
        <v>1049</v>
      </c>
      <c r="G438" s="248" t="s">
        <v>360</v>
      </c>
      <c r="H438" s="249">
        <v>3</v>
      </c>
      <c r="I438" s="250"/>
      <c r="J438" s="251">
        <f>ROUND(I438*H438,2)</f>
        <v>0</v>
      </c>
      <c r="K438" s="247" t="s">
        <v>19</v>
      </c>
      <c r="L438" s="252"/>
      <c r="M438" s="253" t="s">
        <v>19</v>
      </c>
      <c r="N438" s="254" t="s">
        <v>47</v>
      </c>
      <c r="O438" s="85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349</v>
      </c>
      <c r="AT438" s="224" t="s">
        <v>248</v>
      </c>
      <c r="AU438" s="224" t="s">
        <v>86</v>
      </c>
      <c r="AY438" s="18" t="s">
        <v>145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84</v>
      </c>
      <c r="BK438" s="225">
        <f>ROUND(I438*H438,2)</f>
        <v>0</v>
      </c>
      <c r="BL438" s="18" t="s">
        <v>336</v>
      </c>
      <c r="BM438" s="224" t="s">
        <v>1050</v>
      </c>
    </row>
    <row r="439" s="2" customFormat="1">
      <c r="A439" s="39"/>
      <c r="B439" s="40"/>
      <c r="C439" s="41"/>
      <c r="D439" s="226" t="s">
        <v>156</v>
      </c>
      <c r="E439" s="41"/>
      <c r="F439" s="227" t="s">
        <v>1049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156</v>
      </c>
      <c r="AU439" s="18" t="s">
        <v>86</v>
      </c>
    </row>
    <row r="440" s="2" customFormat="1">
      <c r="A440" s="39"/>
      <c r="B440" s="40"/>
      <c r="C440" s="41"/>
      <c r="D440" s="226" t="s">
        <v>219</v>
      </c>
      <c r="E440" s="41"/>
      <c r="F440" s="244" t="s">
        <v>1051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219</v>
      </c>
      <c r="AU440" s="18" t="s">
        <v>86</v>
      </c>
    </row>
    <row r="441" s="12" customFormat="1" ht="25.92" customHeight="1">
      <c r="A441" s="12"/>
      <c r="B441" s="197"/>
      <c r="C441" s="198"/>
      <c r="D441" s="199" t="s">
        <v>75</v>
      </c>
      <c r="E441" s="200" t="s">
        <v>1052</v>
      </c>
      <c r="F441" s="200" t="s">
        <v>1053</v>
      </c>
      <c r="G441" s="198"/>
      <c r="H441" s="198"/>
      <c r="I441" s="201"/>
      <c r="J441" s="202">
        <f>BK441</f>
        <v>0</v>
      </c>
      <c r="K441" s="198"/>
      <c r="L441" s="203"/>
      <c r="M441" s="204"/>
      <c r="N441" s="205"/>
      <c r="O441" s="205"/>
      <c r="P441" s="206">
        <f>SUM(P442:P472)</f>
        <v>0</v>
      </c>
      <c r="Q441" s="205"/>
      <c r="R441" s="206">
        <f>SUM(R442:R472)</f>
        <v>0</v>
      </c>
      <c r="S441" s="205"/>
      <c r="T441" s="207">
        <f>SUM(T442:T472)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8" t="s">
        <v>154</v>
      </c>
      <c r="AT441" s="209" t="s">
        <v>75</v>
      </c>
      <c r="AU441" s="209" t="s">
        <v>76</v>
      </c>
      <c r="AY441" s="208" t="s">
        <v>145</v>
      </c>
      <c r="BK441" s="210">
        <f>SUM(BK442:BK472)</f>
        <v>0</v>
      </c>
    </row>
    <row r="442" s="2" customFormat="1" ht="16.5" customHeight="1">
      <c r="A442" s="39"/>
      <c r="B442" s="40"/>
      <c r="C442" s="213" t="s">
        <v>816</v>
      </c>
      <c r="D442" s="213" t="s">
        <v>149</v>
      </c>
      <c r="E442" s="214" t="s">
        <v>1054</v>
      </c>
      <c r="F442" s="215" t="s">
        <v>1055</v>
      </c>
      <c r="G442" s="216" t="s">
        <v>1056</v>
      </c>
      <c r="H442" s="217">
        <v>448</v>
      </c>
      <c r="I442" s="218"/>
      <c r="J442" s="219">
        <f>ROUND(I442*H442,2)</f>
        <v>0</v>
      </c>
      <c r="K442" s="215" t="s">
        <v>153</v>
      </c>
      <c r="L442" s="45"/>
      <c r="M442" s="220" t="s">
        <v>19</v>
      </c>
      <c r="N442" s="221" t="s">
        <v>47</v>
      </c>
      <c r="O442" s="85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4" t="s">
        <v>1057</v>
      </c>
      <c r="AT442" s="224" t="s">
        <v>149</v>
      </c>
      <c r="AU442" s="224" t="s">
        <v>84</v>
      </c>
      <c r="AY442" s="18" t="s">
        <v>145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84</v>
      </c>
      <c r="BK442" s="225">
        <f>ROUND(I442*H442,2)</f>
        <v>0</v>
      </c>
      <c r="BL442" s="18" t="s">
        <v>1057</v>
      </c>
      <c r="BM442" s="224" t="s">
        <v>1058</v>
      </c>
    </row>
    <row r="443" s="2" customFormat="1">
      <c r="A443" s="39"/>
      <c r="B443" s="40"/>
      <c r="C443" s="41"/>
      <c r="D443" s="226" t="s">
        <v>156</v>
      </c>
      <c r="E443" s="41"/>
      <c r="F443" s="227" t="s">
        <v>1055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156</v>
      </c>
      <c r="AU443" s="18" t="s">
        <v>84</v>
      </c>
    </row>
    <row r="444" s="2" customFormat="1">
      <c r="A444" s="39"/>
      <c r="B444" s="40"/>
      <c r="C444" s="41"/>
      <c r="D444" s="231" t="s">
        <v>158</v>
      </c>
      <c r="E444" s="41"/>
      <c r="F444" s="232" t="s">
        <v>1059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158</v>
      </c>
      <c r="AU444" s="18" t="s">
        <v>84</v>
      </c>
    </row>
    <row r="445" s="2" customFormat="1">
      <c r="A445" s="39"/>
      <c r="B445" s="40"/>
      <c r="C445" s="41"/>
      <c r="D445" s="226" t="s">
        <v>219</v>
      </c>
      <c r="E445" s="41"/>
      <c r="F445" s="244" t="s">
        <v>1060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219</v>
      </c>
      <c r="AU445" s="18" t="s">
        <v>84</v>
      </c>
    </row>
    <row r="446" s="13" customFormat="1">
      <c r="A446" s="13"/>
      <c r="B446" s="233"/>
      <c r="C446" s="234"/>
      <c r="D446" s="226" t="s">
        <v>160</v>
      </c>
      <c r="E446" s="235" t="s">
        <v>19</v>
      </c>
      <c r="F446" s="236" t="s">
        <v>1061</v>
      </c>
      <c r="G446" s="234"/>
      <c r="H446" s="237">
        <v>112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160</v>
      </c>
      <c r="AU446" s="243" t="s">
        <v>84</v>
      </c>
      <c r="AV446" s="13" t="s">
        <v>86</v>
      </c>
      <c r="AW446" s="13" t="s">
        <v>35</v>
      </c>
      <c r="AX446" s="13" t="s">
        <v>76</v>
      </c>
      <c r="AY446" s="243" t="s">
        <v>145</v>
      </c>
    </row>
    <row r="447" s="13" customFormat="1">
      <c r="A447" s="13"/>
      <c r="B447" s="233"/>
      <c r="C447" s="234"/>
      <c r="D447" s="226" t="s">
        <v>160</v>
      </c>
      <c r="E447" s="235" t="s">
        <v>19</v>
      </c>
      <c r="F447" s="236" t="s">
        <v>1062</v>
      </c>
      <c r="G447" s="234"/>
      <c r="H447" s="237">
        <v>336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160</v>
      </c>
      <c r="AU447" s="243" t="s">
        <v>84</v>
      </c>
      <c r="AV447" s="13" t="s">
        <v>86</v>
      </c>
      <c r="AW447" s="13" t="s">
        <v>35</v>
      </c>
      <c r="AX447" s="13" t="s">
        <v>76</v>
      </c>
      <c r="AY447" s="243" t="s">
        <v>145</v>
      </c>
    </row>
    <row r="448" s="14" customFormat="1">
      <c r="A448" s="14"/>
      <c r="B448" s="259"/>
      <c r="C448" s="260"/>
      <c r="D448" s="226" t="s">
        <v>160</v>
      </c>
      <c r="E448" s="261" t="s">
        <v>19</v>
      </c>
      <c r="F448" s="262" t="s">
        <v>637</v>
      </c>
      <c r="G448" s="260"/>
      <c r="H448" s="263">
        <v>448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9" t="s">
        <v>160</v>
      </c>
      <c r="AU448" s="269" t="s">
        <v>84</v>
      </c>
      <c r="AV448" s="14" t="s">
        <v>154</v>
      </c>
      <c r="AW448" s="14" t="s">
        <v>35</v>
      </c>
      <c r="AX448" s="14" t="s">
        <v>84</v>
      </c>
      <c r="AY448" s="269" t="s">
        <v>145</v>
      </c>
    </row>
    <row r="449" s="2" customFormat="1" ht="16.5" customHeight="1">
      <c r="A449" s="39"/>
      <c r="B449" s="40"/>
      <c r="C449" s="213" t="s">
        <v>1063</v>
      </c>
      <c r="D449" s="213" t="s">
        <v>149</v>
      </c>
      <c r="E449" s="214" t="s">
        <v>1064</v>
      </c>
      <c r="F449" s="215" t="s">
        <v>1065</v>
      </c>
      <c r="G449" s="216" t="s">
        <v>1056</v>
      </c>
      <c r="H449" s="217">
        <v>160</v>
      </c>
      <c r="I449" s="218"/>
      <c r="J449" s="219">
        <f>ROUND(I449*H449,2)</f>
        <v>0</v>
      </c>
      <c r="K449" s="215" t="s">
        <v>153</v>
      </c>
      <c r="L449" s="45"/>
      <c r="M449" s="220" t="s">
        <v>19</v>
      </c>
      <c r="N449" s="221" t="s">
        <v>47</v>
      </c>
      <c r="O449" s="85"/>
      <c r="P449" s="222">
        <f>O449*H449</f>
        <v>0</v>
      </c>
      <c r="Q449" s="222">
        <v>0</v>
      </c>
      <c r="R449" s="222">
        <f>Q449*H449</f>
        <v>0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1057</v>
      </c>
      <c r="AT449" s="224" t="s">
        <v>149</v>
      </c>
      <c r="AU449" s="224" t="s">
        <v>84</v>
      </c>
      <c r="AY449" s="18" t="s">
        <v>145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84</v>
      </c>
      <c r="BK449" s="225">
        <f>ROUND(I449*H449,2)</f>
        <v>0</v>
      </c>
      <c r="BL449" s="18" t="s">
        <v>1057</v>
      </c>
      <c r="BM449" s="224" t="s">
        <v>1066</v>
      </c>
    </row>
    <row r="450" s="2" customFormat="1">
      <c r="A450" s="39"/>
      <c r="B450" s="40"/>
      <c r="C450" s="41"/>
      <c r="D450" s="226" t="s">
        <v>156</v>
      </c>
      <c r="E450" s="41"/>
      <c r="F450" s="227" t="s">
        <v>1065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156</v>
      </c>
      <c r="AU450" s="18" t="s">
        <v>84</v>
      </c>
    </row>
    <row r="451" s="2" customFormat="1">
      <c r="A451" s="39"/>
      <c r="B451" s="40"/>
      <c r="C451" s="41"/>
      <c r="D451" s="231" t="s">
        <v>158</v>
      </c>
      <c r="E451" s="41"/>
      <c r="F451" s="232" t="s">
        <v>1067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158</v>
      </c>
      <c r="AU451" s="18" t="s">
        <v>84</v>
      </c>
    </row>
    <row r="452" s="2" customFormat="1">
      <c r="A452" s="39"/>
      <c r="B452" s="40"/>
      <c r="C452" s="41"/>
      <c r="D452" s="226" t="s">
        <v>219</v>
      </c>
      <c r="E452" s="41"/>
      <c r="F452" s="244" t="s">
        <v>1068</v>
      </c>
      <c r="G452" s="41"/>
      <c r="H452" s="41"/>
      <c r="I452" s="228"/>
      <c r="J452" s="41"/>
      <c r="K452" s="41"/>
      <c r="L452" s="45"/>
      <c r="M452" s="229"/>
      <c r="N452" s="230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219</v>
      </c>
      <c r="AU452" s="18" t="s">
        <v>84</v>
      </c>
    </row>
    <row r="453" s="13" customFormat="1">
      <c r="A453" s="13"/>
      <c r="B453" s="233"/>
      <c r="C453" s="234"/>
      <c r="D453" s="226" t="s">
        <v>160</v>
      </c>
      <c r="E453" s="235" t="s">
        <v>19</v>
      </c>
      <c r="F453" s="236" t="s">
        <v>1069</v>
      </c>
      <c r="G453" s="234"/>
      <c r="H453" s="237">
        <v>160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160</v>
      </c>
      <c r="AU453" s="243" t="s">
        <v>84</v>
      </c>
      <c r="AV453" s="13" t="s">
        <v>86</v>
      </c>
      <c r="AW453" s="13" t="s">
        <v>35</v>
      </c>
      <c r="AX453" s="13" t="s">
        <v>76</v>
      </c>
      <c r="AY453" s="243" t="s">
        <v>145</v>
      </c>
    </row>
    <row r="454" s="14" customFormat="1">
      <c r="A454" s="14"/>
      <c r="B454" s="259"/>
      <c r="C454" s="260"/>
      <c r="D454" s="226" t="s">
        <v>160</v>
      </c>
      <c r="E454" s="261" t="s">
        <v>19</v>
      </c>
      <c r="F454" s="262" t="s">
        <v>637</v>
      </c>
      <c r="G454" s="260"/>
      <c r="H454" s="263">
        <v>160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160</v>
      </c>
      <c r="AU454" s="269" t="s">
        <v>84</v>
      </c>
      <c r="AV454" s="14" t="s">
        <v>154</v>
      </c>
      <c r="AW454" s="14" t="s">
        <v>35</v>
      </c>
      <c r="AX454" s="14" t="s">
        <v>84</v>
      </c>
      <c r="AY454" s="269" t="s">
        <v>145</v>
      </c>
    </row>
    <row r="455" s="2" customFormat="1" ht="16.5" customHeight="1">
      <c r="A455" s="39"/>
      <c r="B455" s="40"/>
      <c r="C455" s="213" t="s">
        <v>821</v>
      </c>
      <c r="D455" s="213" t="s">
        <v>149</v>
      </c>
      <c r="E455" s="214" t="s">
        <v>1070</v>
      </c>
      <c r="F455" s="215" t="s">
        <v>1071</v>
      </c>
      <c r="G455" s="216" t="s">
        <v>1056</v>
      </c>
      <c r="H455" s="217">
        <v>80</v>
      </c>
      <c r="I455" s="218"/>
      <c r="J455" s="219">
        <f>ROUND(I455*H455,2)</f>
        <v>0</v>
      </c>
      <c r="K455" s="215" t="s">
        <v>153</v>
      </c>
      <c r="L455" s="45"/>
      <c r="M455" s="220" t="s">
        <v>19</v>
      </c>
      <c r="N455" s="221" t="s">
        <v>47</v>
      </c>
      <c r="O455" s="85"/>
      <c r="P455" s="222">
        <f>O455*H455</f>
        <v>0</v>
      </c>
      <c r="Q455" s="222">
        <v>0</v>
      </c>
      <c r="R455" s="222">
        <f>Q455*H455</f>
        <v>0</v>
      </c>
      <c r="S455" s="222">
        <v>0</v>
      </c>
      <c r="T455" s="223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4" t="s">
        <v>1057</v>
      </c>
      <c r="AT455" s="224" t="s">
        <v>149</v>
      </c>
      <c r="AU455" s="224" t="s">
        <v>84</v>
      </c>
      <c r="AY455" s="18" t="s">
        <v>145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8" t="s">
        <v>84</v>
      </c>
      <c r="BK455" s="225">
        <f>ROUND(I455*H455,2)</f>
        <v>0</v>
      </c>
      <c r="BL455" s="18" t="s">
        <v>1057</v>
      </c>
      <c r="BM455" s="224" t="s">
        <v>1072</v>
      </c>
    </row>
    <row r="456" s="2" customFormat="1">
      <c r="A456" s="39"/>
      <c r="B456" s="40"/>
      <c r="C456" s="41"/>
      <c r="D456" s="226" t="s">
        <v>156</v>
      </c>
      <c r="E456" s="41"/>
      <c r="F456" s="227" t="s">
        <v>1071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156</v>
      </c>
      <c r="AU456" s="18" t="s">
        <v>84</v>
      </c>
    </row>
    <row r="457" s="2" customFormat="1">
      <c r="A457" s="39"/>
      <c r="B457" s="40"/>
      <c r="C457" s="41"/>
      <c r="D457" s="231" t="s">
        <v>158</v>
      </c>
      <c r="E457" s="41"/>
      <c r="F457" s="232" t="s">
        <v>1073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158</v>
      </c>
      <c r="AU457" s="18" t="s">
        <v>84</v>
      </c>
    </row>
    <row r="458" s="2" customFormat="1">
      <c r="A458" s="39"/>
      <c r="B458" s="40"/>
      <c r="C458" s="41"/>
      <c r="D458" s="226" t="s">
        <v>219</v>
      </c>
      <c r="E458" s="41"/>
      <c r="F458" s="244" t="s">
        <v>1074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219</v>
      </c>
      <c r="AU458" s="18" t="s">
        <v>84</v>
      </c>
    </row>
    <row r="459" s="13" customFormat="1">
      <c r="A459" s="13"/>
      <c r="B459" s="233"/>
      <c r="C459" s="234"/>
      <c r="D459" s="226" t="s">
        <v>160</v>
      </c>
      <c r="E459" s="235" t="s">
        <v>19</v>
      </c>
      <c r="F459" s="236" t="s">
        <v>1075</v>
      </c>
      <c r="G459" s="234"/>
      <c r="H459" s="237">
        <v>80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160</v>
      </c>
      <c r="AU459" s="243" t="s">
        <v>84</v>
      </c>
      <c r="AV459" s="13" t="s">
        <v>86</v>
      </c>
      <c r="AW459" s="13" t="s">
        <v>35</v>
      </c>
      <c r="AX459" s="13" t="s">
        <v>76</v>
      </c>
      <c r="AY459" s="243" t="s">
        <v>145</v>
      </c>
    </row>
    <row r="460" s="14" customFormat="1">
      <c r="A460" s="14"/>
      <c r="B460" s="259"/>
      <c r="C460" s="260"/>
      <c r="D460" s="226" t="s">
        <v>160</v>
      </c>
      <c r="E460" s="261" t="s">
        <v>19</v>
      </c>
      <c r="F460" s="262" t="s">
        <v>637</v>
      </c>
      <c r="G460" s="260"/>
      <c r="H460" s="263">
        <v>80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160</v>
      </c>
      <c r="AU460" s="269" t="s">
        <v>84</v>
      </c>
      <c r="AV460" s="14" t="s">
        <v>154</v>
      </c>
      <c r="AW460" s="14" t="s">
        <v>35</v>
      </c>
      <c r="AX460" s="14" t="s">
        <v>84</v>
      </c>
      <c r="AY460" s="269" t="s">
        <v>145</v>
      </c>
    </row>
    <row r="461" s="2" customFormat="1" ht="16.5" customHeight="1">
      <c r="A461" s="39"/>
      <c r="B461" s="40"/>
      <c r="C461" s="213" t="s">
        <v>1076</v>
      </c>
      <c r="D461" s="213" t="s">
        <v>149</v>
      </c>
      <c r="E461" s="214" t="s">
        <v>1077</v>
      </c>
      <c r="F461" s="215" t="s">
        <v>1078</v>
      </c>
      <c r="G461" s="216" t="s">
        <v>1056</v>
      </c>
      <c r="H461" s="217">
        <v>320</v>
      </c>
      <c r="I461" s="218"/>
      <c r="J461" s="219">
        <f>ROUND(I461*H461,2)</f>
        <v>0</v>
      </c>
      <c r="K461" s="215" t="s">
        <v>153</v>
      </c>
      <c r="L461" s="45"/>
      <c r="M461" s="220" t="s">
        <v>19</v>
      </c>
      <c r="N461" s="221" t="s">
        <v>47</v>
      </c>
      <c r="O461" s="85"/>
      <c r="P461" s="222">
        <f>O461*H461</f>
        <v>0</v>
      </c>
      <c r="Q461" s="222">
        <v>0</v>
      </c>
      <c r="R461" s="222">
        <f>Q461*H461</f>
        <v>0</v>
      </c>
      <c r="S461" s="222">
        <v>0</v>
      </c>
      <c r="T461" s="22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4" t="s">
        <v>1057</v>
      </c>
      <c r="AT461" s="224" t="s">
        <v>149</v>
      </c>
      <c r="AU461" s="224" t="s">
        <v>84</v>
      </c>
      <c r="AY461" s="18" t="s">
        <v>145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8" t="s">
        <v>84</v>
      </c>
      <c r="BK461" s="225">
        <f>ROUND(I461*H461,2)</f>
        <v>0</v>
      </c>
      <c r="BL461" s="18" t="s">
        <v>1057</v>
      </c>
      <c r="BM461" s="224" t="s">
        <v>1079</v>
      </c>
    </row>
    <row r="462" s="2" customFormat="1">
      <c r="A462" s="39"/>
      <c r="B462" s="40"/>
      <c r="C462" s="41"/>
      <c r="D462" s="226" t="s">
        <v>156</v>
      </c>
      <c r="E462" s="41"/>
      <c r="F462" s="227" t="s">
        <v>1078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156</v>
      </c>
      <c r="AU462" s="18" t="s">
        <v>84</v>
      </c>
    </row>
    <row r="463" s="2" customFormat="1">
      <c r="A463" s="39"/>
      <c r="B463" s="40"/>
      <c r="C463" s="41"/>
      <c r="D463" s="231" t="s">
        <v>158</v>
      </c>
      <c r="E463" s="41"/>
      <c r="F463" s="232" t="s">
        <v>1080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158</v>
      </c>
      <c r="AU463" s="18" t="s">
        <v>84</v>
      </c>
    </row>
    <row r="464" s="2" customFormat="1">
      <c r="A464" s="39"/>
      <c r="B464" s="40"/>
      <c r="C464" s="41"/>
      <c r="D464" s="226" t="s">
        <v>219</v>
      </c>
      <c r="E464" s="41"/>
      <c r="F464" s="244" t="s">
        <v>1081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219</v>
      </c>
      <c r="AU464" s="18" t="s">
        <v>84</v>
      </c>
    </row>
    <row r="465" s="13" customFormat="1">
      <c r="A465" s="13"/>
      <c r="B465" s="233"/>
      <c r="C465" s="234"/>
      <c r="D465" s="226" t="s">
        <v>160</v>
      </c>
      <c r="E465" s="235" t="s">
        <v>19</v>
      </c>
      <c r="F465" s="236" t="s">
        <v>1082</v>
      </c>
      <c r="G465" s="234"/>
      <c r="H465" s="237">
        <v>320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160</v>
      </c>
      <c r="AU465" s="243" t="s">
        <v>84</v>
      </c>
      <c r="AV465" s="13" t="s">
        <v>86</v>
      </c>
      <c r="AW465" s="13" t="s">
        <v>35</v>
      </c>
      <c r="AX465" s="13" t="s">
        <v>76</v>
      </c>
      <c r="AY465" s="243" t="s">
        <v>145</v>
      </c>
    </row>
    <row r="466" s="14" customFormat="1">
      <c r="A466" s="14"/>
      <c r="B466" s="259"/>
      <c r="C466" s="260"/>
      <c r="D466" s="226" t="s">
        <v>160</v>
      </c>
      <c r="E466" s="261" t="s">
        <v>19</v>
      </c>
      <c r="F466" s="262" t="s">
        <v>637</v>
      </c>
      <c r="G466" s="260"/>
      <c r="H466" s="263">
        <v>320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9" t="s">
        <v>160</v>
      </c>
      <c r="AU466" s="269" t="s">
        <v>84</v>
      </c>
      <c r="AV466" s="14" t="s">
        <v>154</v>
      </c>
      <c r="AW466" s="14" t="s">
        <v>35</v>
      </c>
      <c r="AX466" s="14" t="s">
        <v>84</v>
      </c>
      <c r="AY466" s="269" t="s">
        <v>145</v>
      </c>
    </row>
    <row r="467" s="2" customFormat="1" ht="21.75" customHeight="1">
      <c r="A467" s="39"/>
      <c r="B467" s="40"/>
      <c r="C467" s="213" t="s">
        <v>826</v>
      </c>
      <c r="D467" s="213" t="s">
        <v>149</v>
      </c>
      <c r="E467" s="214" t="s">
        <v>1083</v>
      </c>
      <c r="F467" s="215" t="s">
        <v>1084</v>
      </c>
      <c r="G467" s="216" t="s">
        <v>1056</v>
      </c>
      <c r="H467" s="217">
        <v>80</v>
      </c>
      <c r="I467" s="218"/>
      <c r="J467" s="219">
        <f>ROUND(I467*H467,2)</f>
        <v>0</v>
      </c>
      <c r="K467" s="215" t="s">
        <v>153</v>
      </c>
      <c r="L467" s="45"/>
      <c r="M467" s="220" t="s">
        <v>19</v>
      </c>
      <c r="N467" s="221" t="s">
        <v>47</v>
      </c>
      <c r="O467" s="85"/>
      <c r="P467" s="222">
        <f>O467*H467</f>
        <v>0</v>
      </c>
      <c r="Q467" s="222">
        <v>0</v>
      </c>
      <c r="R467" s="222">
        <f>Q467*H467</f>
        <v>0</v>
      </c>
      <c r="S467" s="222">
        <v>0</v>
      </c>
      <c r="T467" s="223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4" t="s">
        <v>1057</v>
      </c>
      <c r="AT467" s="224" t="s">
        <v>149</v>
      </c>
      <c r="AU467" s="224" t="s">
        <v>84</v>
      </c>
      <c r="AY467" s="18" t="s">
        <v>145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18" t="s">
        <v>84</v>
      </c>
      <c r="BK467" s="225">
        <f>ROUND(I467*H467,2)</f>
        <v>0</v>
      </c>
      <c r="BL467" s="18" t="s">
        <v>1057</v>
      </c>
      <c r="BM467" s="224" t="s">
        <v>1085</v>
      </c>
    </row>
    <row r="468" s="2" customFormat="1">
      <c r="A468" s="39"/>
      <c r="B468" s="40"/>
      <c r="C468" s="41"/>
      <c r="D468" s="226" t="s">
        <v>156</v>
      </c>
      <c r="E468" s="41"/>
      <c r="F468" s="227" t="s">
        <v>1084</v>
      </c>
      <c r="G468" s="41"/>
      <c r="H468" s="41"/>
      <c r="I468" s="228"/>
      <c r="J468" s="41"/>
      <c r="K468" s="41"/>
      <c r="L468" s="45"/>
      <c r="M468" s="229"/>
      <c r="N468" s="230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156</v>
      </c>
      <c r="AU468" s="18" t="s">
        <v>84</v>
      </c>
    </row>
    <row r="469" s="2" customFormat="1">
      <c r="A469" s="39"/>
      <c r="B469" s="40"/>
      <c r="C469" s="41"/>
      <c r="D469" s="231" t="s">
        <v>158</v>
      </c>
      <c r="E469" s="41"/>
      <c r="F469" s="232" t="s">
        <v>1086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158</v>
      </c>
      <c r="AU469" s="18" t="s">
        <v>84</v>
      </c>
    </row>
    <row r="470" s="2" customFormat="1">
      <c r="A470" s="39"/>
      <c r="B470" s="40"/>
      <c r="C470" s="41"/>
      <c r="D470" s="226" t="s">
        <v>219</v>
      </c>
      <c r="E470" s="41"/>
      <c r="F470" s="244" t="s">
        <v>1087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219</v>
      </c>
      <c r="AU470" s="18" t="s">
        <v>84</v>
      </c>
    </row>
    <row r="471" s="13" customFormat="1">
      <c r="A471" s="13"/>
      <c r="B471" s="233"/>
      <c r="C471" s="234"/>
      <c r="D471" s="226" t="s">
        <v>160</v>
      </c>
      <c r="E471" s="235" t="s">
        <v>19</v>
      </c>
      <c r="F471" s="236" t="s">
        <v>1075</v>
      </c>
      <c r="G471" s="234"/>
      <c r="H471" s="237">
        <v>80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160</v>
      </c>
      <c r="AU471" s="243" t="s">
        <v>84</v>
      </c>
      <c r="AV471" s="13" t="s">
        <v>86</v>
      </c>
      <c r="AW471" s="13" t="s">
        <v>35</v>
      </c>
      <c r="AX471" s="13" t="s">
        <v>76</v>
      </c>
      <c r="AY471" s="243" t="s">
        <v>145</v>
      </c>
    </row>
    <row r="472" s="14" customFormat="1">
      <c r="A472" s="14"/>
      <c r="B472" s="259"/>
      <c r="C472" s="260"/>
      <c r="D472" s="226" t="s">
        <v>160</v>
      </c>
      <c r="E472" s="261" t="s">
        <v>19</v>
      </c>
      <c r="F472" s="262" t="s">
        <v>637</v>
      </c>
      <c r="G472" s="260"/>
      <c r="H472" s="263">
        <v>80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9" t="s">
        <v>160</v>
      </c>
      <c r="AU472" s="269" t="s">
        <v>84</v>
      </c>
      <c r="AV472" s="14" t="s">
        <v>154</v>
      </c>
      <c r="AW472" s="14" t="s">
        <v>35</v>
      </c>
      <c r="AX472" s="14" t="s">
        <v>84</v>
      </c>
      <c r="AY472" s="269" t="s">
        <v>145</v>
      </c>
    </row>
    <row r="473" s="12" customFormat="1" ht="25.92" customHeight="1">
      <c r="A473" s="12"/>
      <c r="B473" s="197"/>
      <c r="C473" s="198"/>
      <c r="D473" s="199" t="s">
        <v>75</v>
      </c>
      <c r="E473" s="200" t="s">
        <v>110</v>
      </c>
      <c r="F473" s="200" t="s">
        <v>1088</v>
      </c>
      <c r="G473" s="198"/>
      <c r="H473" s="198"/>
      <c r="I473" s="201"/>
      <c r="J473" s="202">
        <f>BK473</f>
        <v>0</v>
      </c>
      <c r="K473" s="198"/>
      <c r="L473" s="203"/>
      <c r="M473" s="204"/>
      <c r="N473" s="205"/>
      <c r="O473" s="205"/>
      <c r="P473" s="206">
        <f>P474</f>
        <v>0</v>
      </c>
      <c r="Q473" s="205"/>
      <c r="R473" s="206">
        <f>R474</f>
        <v>0</v>
      </c>
      <c r="S473" s="205"/>
      <c r="T473" s="207">
        <f>T474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08" t="s">
        <v>572</v>
      </c>
      <c r="AT473" s="209" t="s">
        <v>75</v>
      </c>
      <c r="AU473" s="209" t="s">
        <v>76</v>
      </c>
      <c r="AY473" s="208" t="s">
        <v>145</v>
      </c>
      <c r="BK473" s="210">
        <f>BK474</f>
        <v>0</v>
      </c>
    </row>
    <row r="474" s="12" customFormat="1" ht="22.8" customHeight="1">
      <c r="A474" s="12"/>
      <c r="B474" s="197"/>
      <c r="C474" s="198"/>
      <c r="D474" s="199" t="s">
        <v>75</v>
      </c>
      <c r="E474" s="211" t="s">
        <v>1089</v>
      </c>
      <c r="F474" s="211" t="s">
        <v>1090</v>
      </c>
      <c r="G474" s="198"/>
      <c r="H474" s="198"/>
      <c r="I474" s="201"/>
      <c r="J474" s="212">
        <f>BK474</f>
        <v>0</v>
      </c>
      <c r="K474" s="198"/>
      <c r="L474" s="203"/>
      <c r="M474" s="204"/>
      <c r="N474" s="205"/>
      <c r="O474" s="205"/>
      <c r="P474" s="206">
        <f>SUM(P475:P478)</f>
        <v>0</v>
      </c>
      <c r="Q474" s="205"/>
      <c r="R474" s="206">
        <f>SUM(R475:R478)</f>
        <v>0</v>
      </c>
      <c r="S474" s="205"/>
      <c r="T474" s="207">
        <f>SUM(T475:T478)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8" t="s">
        <v>572</v>
      </c>
      <c r="AT474" s="209" t="s">
        <v>75</v>
      </c>
      <c r="AU474" s="209" t="s">
        <v>84</v>
      </c>
      <c r="AY474" s="208" t="s">
        <v>145</v>
      </c>
      <c r="BK474" s="210">
        <f>SUM(BK475:BK478)</f>
        <v>0</v>
      </c>
    </row>
    <row r="475" s="2" customFormat="1" ht="16.5" customHeight="1">
      <c r="A475" s="39"/>
      <c r="B475" s="40"/>
      <c r="C475" s="213" t="s">
        <v>1091</v>
      </c>
      <c r="D475" s="213" t="s">
        <v>149</v>
      </c>
      <c r="E475" s="214" t="s">
        <v>1092</v>
      </c>
      <c r="F475" s="215" t="s">
        <v>1093</v>
      </c>
      <c r="G475" s="216" t="s">
        <v>811</v>
      </c>
      <c r="H475" s="217">
        <v>1</v>
      </c>
      <c r="I475" s="218"/>
      <c r="J475" s="219">
        <f>ROUND(I475*H475,2)</f>
        <v>0</v>
      </c>
      <c r="K475" s="215" t="s">
        <v>153</v>
      </c>
      <c r="L475" s="45"/>
      <c r="M475" s="220" t="s">
        <v>19</v>
      </c>
      <c r="N475" s="221" t="s">
        <v>47</v>
      </c>
      <c r="O475" s="85"/>
      <c r="P475" s="222">
        <f>O475*H475</f>
        <v>0</v>
      </c>
      <c r="Q475" s="222">
        <v>0</v>
      </c>
      <c r="R475" s="222">
        <f>Q475*H475</f>
        <v>0</v>
      </c>
      <c r="S475" s="222">
        <v>0</v>
      </c>
      <c r="T475" s="223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4" t="s">
        <v>154</v>
      </c>
      <c r="AT475" s="224" t="s">
        <v>149</v>
      </c>
      <c r="AU475" s="224" t="s">
        <v>86</v>
      </c>
      <c r="AY475" s="18" t="s">
        <v>145</v>
      </c>
      <c r="BE475" s="225">
        <f>IF(N475="základní",J475,0)</f>
        <v>0</v>
      </c>
      <c r="BF475" s="225">
        <f>IF(N475="snížená",J475,0)</f>
        <v>0</v>
      </c>
      <c r="BG475" s="225">
        <f>IF(N475="zákl. přenesená",J475,0)</f>
        <v>0</v>
      </c>
      <c r="BH475" s="225">
        <f>IF(N475="sníž. přenesená",J475,0)</f>
        <v>0</v>
      </c>
      <c r="BI475" s="225">
        <f>IF(N475="nulová",J475,0)</f>
        <v>0</v>
      </c>
      <c r="BJ475" s="18" t="s">
        <v>84</v>
      </c>
      <c r="BK475" s="225">
        <f>ROUND(I475*H475,2)</f>
        <v>0</v>
      </c>
      <c r="BL475" s="18" t="s">
        <v>154</v>
      </c>
      <c r="BM475" s="224" t="s">
        <v>1094</v>
      </c>
    </row>
    <row r="476" s="2" customFormat="1">
      <c r="A476" s="39"/>
      <c r="B476" s="40"/>
      <c r="C476" s="41"/>
      <c r="D476" s="226" t="s">
        <v>156</v>
      </c>
      <c r="E476" s="41"/>
      <c r="F476" s="227" t="s">
        <v>1093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156</v>
      </c>
      <c r="AU476" s="18" t="s">
        <v>86</v>
      </c>
    </row>
    <row r="477" s="2" customFormat="1">
      <c r="A477" s="39"/>
      <c r="B477" s="40"/>
      <c r="C477" s="41"/>
      <c r="D477" s="231" t="s">
        <v>158</v>
      </c>
      <c r="E477" s="41"/>
      <c r="F477" s="232" t="s">
        <v>1095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158</v>
      </c>
      <c r="AU477" s="18" t="s">
        <v>86</v>
      </c>
    </row>
    <row r="478" s="2" customFormat="1">
      <c r="A478" s="39"/>
      <c r="B478" s="40"/>
      <c r="C478" s="41"/>
      <c r="D478" s="226" t="s">
        <v>219</v>
      </c>
      <c r="E478" s="41"/>
      <c r="F478" s="244" t="s">
        <v>1096</v>
      </c>
      <c r="G478" s="41"/>
      <c r="H478" s="41"/>
      <c r="I478" s="228"/>
      <c r="J478" s="41"/>
      <c r="K478" s="41"/>
      <c r="L478" s="45"/>
      <c r="M478" s="255"/>
      <c r="N478" s="256"/>
      <c r="O478" s="257"/>
      <c r="P478" s="257"/>
      <c r="Q478" s="257"/>
      <c r="R478" s="257"/>
      <c r="S478" s="257"/>
      <c r="T478" s="258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219</v>
      </c>
      <c r="AU478" s="18" t="s">
        <v>86</v>
      </c>
    </row>
    <row r="479" s="2" customFormat="1" ht="6.96" customHeight="1">
      <c r="A479" s="39"/>
      <c r="B479" s="60"/>
      <c r="C479" s="61"/>
      <c r="D479" s="61"/>
      <c r="E479" s="61"/>
      <c r="F479" s="61"/>
      <c r="G479" s="61"/>
      <c r="H479" s="61"/>
      <c r="I479" s="61"/>
      <c r="J479" s="61"/>
      <c r="K479" s="61"/>
      <c r="L479" s="45"/>
      <c r="M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</sheetData>
  <sheetProtection sheet="1" autoFilter="0" formatColumns="0" formatRows="0" objects="1" scenarios="1" spinCount="100000" saltValue="GoAd8QNlgiAgY3/s3KRT3HOyuzdeXrl9u3VZh0if3IAuE9pN517Sc4e7oPc6av5dtsHrUfc2clBpmsK+m163Qw==" hashValue="VRc56Yi1JmliUkdxDYgofWVaeClB03jCXxW2u9zBUQVJQZfozsl/pQwl0I3pp1e8LjdDwTdVfKJslDVjmip6iw==" algorithmName="SHA-512" password="CC35"/>
  <autoFilter ref="C87:K47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5_01/713463311"/>
    <hyperlink ref="F121" r:id="rId2" display="https://podminky.urs.cz/item/CS_URS_2025_01/713463312"/>
    <hyperlink ref="F137" r:id="rId3" display="https://podminky.urs.cz/item/CS_URS_2025_01/713463313"/>
    <hyperlink ref="F150" r:id="rId4" display="https://podminky.urs.cz/item/CS_URS_2025_01/721171803"/>
    <hyperlink ref="F153" r:id="rId5" display="https://podminky.urs.cz/item/CS_URS_2025_01/721171808"/>
    <hyperlink ref="F156" r:id="rId6" display="https://podminky.urs.cz/item/CS_URS_2025_01/721174042"/>
    <hyperlink ref="F159" r:id="rId7" display="https://podminky.urs.cz/item/CS_URS_2025_01/721174043"/>
    <hyperlink ref="F162" r:id="rId8" display="https://podminky.urs.cz/item/CS_URS_2025_01/721174045"/>
    <hyperlink ref="F165" r:id="rId9" display="https://podminky.urs.cz/item/CS_URS_2025_01/721194104"/>
    <hyperlink ref="F168" r:id="rId10" display="https://podminky.urs.cz/item/CS_URS_2025_01/721194105"/>
    <hyperlink ref="F171" r:id="rId11" display="https://podminky.urs.cz/item/CS_URS_2025_01/721194109"/>
    <hyperlink ref="F174" r:id="rId12" display="https://podminky.urs.cz/item/CS_URS_2025_01/721210813"/>
    <hyperlink ref="F177" r:id="rId13" display="https://podminky.urs.cz/item/CS_URS_2025_01/721211403"/>
    <hyperlink ref="F180" r:id="rId14" display="https://podminky.urs.cz/item/CS_URS_2025_01/721220801"/>
    <hyperlink ref="F183" r:id="rId15" display="https://podminky.urs.cz/item/CS_URS_2025_01/721290111"/>
    <hyperlink ref="F188" r:id="rId16" display="https://podminky.urs.cz/item/CS_URS_2025_01/998721121"/>
    <hyperlink ref="F192" r:id="rId17" display="https://podminky.urs.cz/item/CS_URS_2025_01/722130233"/>
    <hyperlink ref="F195" r:id="rId18" display="https://podminky.urs.cz/item/CS_URS_2025_01/722130236"/>
    <hyperlink ref="F198" r:id="rId19" display="https://podminky.urs.cz/item/CS_URS_2025_01/722130802"/>
    <hyperlink ref="F201" r:id="rId20" display="https://podminky.urs.cz/item/CS_URS_2025_01/722130803"/>
    <hyperlink ref="F204" r:id="rId21" display="https://podminky.urs.cz/item/CS_URS_2025_01/722170801"/>
    <hyperlink ref="F207" r:id="rId22" display="https://podminky.urs.cz/item/CS_URS_2025_01/722170804"/>
    <hyperlink ref="F210" r:id="rId23" display="https://podminky.urs.cz/item/CS_URS_2025_01/722170807"/>
    <hyperlink ref="F213" r:id="rId24" display="https://podminky.urs.cz/item/CS_URS_2025_01/722174022"/>
    <hyperlink ref="F216" r:id="rId25" display="https://podminky.urs.cz/item/CS_URS_2025_01/722174023"/>
    <hyperlink ref="F219" r:id="rId26" display="https://podminky.urs.cz/item/CS_URS_2025_01/722181221"/>
    <hyperlink ref="F222" r:id="rId27" display="https://podminky.urs.cz/item/CS_URS_2025_01/722181222"/>
    <hyperlink ref="F225" r:id="rId28" display="https://podminky.urs.cz/item/CS_URS_2025_01/722181241"/>
    <hyperlink ref="F228" r:id="rId29" display="https://podminky.urs.cz/item/CS_URS_2025_01/722181242"/>
    <hyperlink ref="F231" r:id="rId30" display="https://podminky.urs.cz/item/CS_URS_2025_01/722181851"/>
    <hyperlink ref="F234" r:id="rId31" display="https://podminky.urs.cz/item/CS_URS_2025_01/722181852"/>
    <hyperlink ref="F237" r:id="rId32" display="https://podminky.urs.cz/item/CS_URS_2025_01/722181853"/>
    <hyperlink ref="F240" r:id="rId33" display="https://podminky.urs.cz/item/CS_URS_2025_01/722182011"/>
    <hyperlink ref="F243" r:id="rId34" display="https://podminky.urs.cz/item/CS_URS_2025_01/722182012"/>
    <hyperlink ref="F246" r:id="rId35" display="https://podminky.urs.cz/item/CS_URS_2025_01/722190401"/>
    <hyperlink ref="F249" r:id="rId36" display="https://podminky.urs.cz/item/CS_URS_2025_01/722190901"/>
    <hyperlink ref="F252" r:id="rId37" display="https://podminky.urs.cz/item/CS_URS_2025_01/722220111"/>
    <hyperlink ref="F255" r:id="rId38" display="https://podminky.urs.cz/item/CS_URS_2025_01/722220121"/>
    <hyperlink ref="F258" r:id="rId39" display="https://podminky.urs.cz/item/CS_URS_2025_01/722220864"/>
    <hyperlink ref="F261" r:id="rId40" display="https://podminky.urs.cz/item/CS_URS_2025_01/722220866"/>
    <hyperlink ref="F264" r:id="rId41" display="https://podminky.urs.cz/item/CS_URS_2025_01/722224152"/>
    <hyperlink ref="F267" r:id="rId42" display="https://podminky.urs.cz/item/CS_URS_2025_01/722250133"/>
    <hyperlink ref="F270" r:id="rId43" display="https://podminky.urs.cz/item/CS_URS_2025_01/722290226"/>
    <hyperlink ref="F275" r:id="rId44" display="https://podminky.urs.cz/item/CS_URS_2025_01/722290246"/>
    <hyperlink ref="F280" r:id="rId45" display="https://podminky.urs.cz/item/CS_URS_2025_01/998722121"/>
    <hyperlink ref="F284" r:id="rId46" display="https://podminky.urs.cz/item/CS_URS_2025_01/725110811"/>
    <hyperlink ref="F287" r:id="rId47" display="https://podminky.urs.cz/item/CS_URS_2025_01/725112171"/>
    <hyperlink ref="F290" r:id="rId48" display="https://podminky.urs.cz/item/CS_URS_2025_01/725210821"/>
    <hyperlink ref="F293" r:id="rId49" display="https://podminky.urs.cz/item/CS_URS_2025_01/725211616"/>
    <hyperlink ref="F296" r:id="rId50" display="https://podminky.urs.cz/item/CS_URS_2025_01/725220832"/>
    <hyperlink ref="F299" r:id="rId51" display="https://podminky.urs.cz/item/CS_URS_2025_01/725222116"/>
    <hyperlink ref="F304" r:id="rId52" display="https://podminky.urs.cz/item/CS_URS_2025_01/725291650"/>
    <hyperlink ref="F309" r:id="rId53" display="https://podminky.urs.cz/item/CS_URS_2025_01/725291652"/>
    <hyperlink ref="F314" r:id="rId54" display="https://podminky.urs.cz/item/CS_URS_2025_01/725291653"/>
    <hyperlink ref="F319" r:id="rId55" display="https://podminky.urs.cz/item/CS_URS_2025_01/725291654"/>
    <hyperlink ref="F324" r:id="rId56" display="https://podminky.urs.cz/item/CS_URS_2025_01/725291664"/>
    <hyperlink ref="F329" r:id="rId57" display="https://podminky.urs.cz/item/CS_URS_2025_01/725310823"/>
    <hyperlink ref="F332" r:id="rId58" display="https://podminky.urs.cz/item/CS_URS_2025_01/725311121"/>
    <hyperlink ref="F335" r:id="rId59" display="https://podminky.urs.cz/item/CS_URS_2025_01/725810811"/>
    <hyperlink ref="F338" r:id="rId60" display="https://podminky.urs.cz/item/CS_URS_2025_01/725813111"/>
    <hyperlink ref="F341" r:id="rId61" display="https://podminky.urs.cz/item/CS_URS_2025_01/725820801"/>
    <hyperlink ref="F344" r:id="rId62" display="https://podminky.urs.cz/item/CS_URS_2025_01/725821325"/>
    <hyperlink ref="F347" r:id="rId63" display="https://podminky.urs.cz/item/CS_URS_2025_01/725822611"/>
    <hyperlink ref="F350" r:id="rId64" display="https://podminky.urs.cz/item/CS_URS_2025_01/725831312"/>
    <hyperlink ref="F353" r:id="rId65" display="https://podminky.urs.cz/item/CS_URS_2025_01/725840850"/>
    <hyperlink ref="F356" r:id="rId66" display="https://podminky.urs.cz/item/CS_URS_2025_01/725841312"/>
    <hyperlink ref="F359" r:id="rId67" display="https://podminky.urs.cz/item/CS_URS_2025_01/725860811"/>
    <hyperlink ref="F362" r:id="rId68" display="https://podminky.urs.cz/item/CS_URS_2025_01/725861102"/>
    <hyperlink ref="F365" r:id="rId69" display="https://podminky.urs.cz/item/CS_URS_2025_01/725862113"/>
    <hyperlink ref="F368" r:id="rId70" display="https://podminky.urs.cz/item/CS_URS_2025_01/725864311"/>
    <hyperlink ref="F371" r:id="rId71" display="https://podminky.urs.cz/item/CS_URS_2025_01/998725121"/>
    <hyperlink ref="F375" r:id="rId72" display="https://podminky.urs.cz/item/CS_URS_2025_01/732212815"/>
    <hyperlink ref="F382" r:id="rId73" display="https://podminky.urs.cz/item/CS_URS_2025_01/732230104"/>
    <hyperlink ref="F385" r:id="rId74" display="https://podminky.urs.cz/item/CS_URS_2025_01/732420811"/>
    <hyperlink ref="F388" r:id="rId75" display="https://podminky.urs.cz/item/CS_URS_2025_01/732420812"/>
    <hyperlink ref="F391" r:id="rId76" display="https://podminky.urs.cz/item/CS_URS_2025_01/732420813"/>
    <hyperlink ref="F394" r:id="rId77" display="https://podminky.urs.cz/item/CS_URS_2025_01/732420814"/>
    <hyperlink ref="F397" r:id="rId78" display="https://podminky.urs.cz/item/CS_URS_2025_01/732421204"/>
    <hyperlink ref="F401" r:id="rId79" display="https://podminky.urs.cz/item/CS_URS_2025_01/732421302"/>
    <hyperlink ref="F405" r:id="rId80" display="https://podminky.urs.cz/item/CS_URS_2025_01/732421313"/>
    <hyperlink ref="F409" r:id="rId81" display="https://podminky.urs.cz/item/CS_URS_2025_01/732421314"/>
    <hyperlink ref="F413" r:id="rId82" display="https://podminky.urs.cz/item/CS_URS_2025_01/732422212"/>
    <hyperlink ref="F417" r:id="rId83" display="https://podminky.urs.cz/item/CS_URS_2025_01/732422224"/>
    <hyperlink ref="F421" r:id="rId84" display="https://podminky.urs.cz/item/CS_URS_2025_01/732422512"/>
    <hyperlink ref="F425" r:id="rId85" display="https://podminky.urs.cz/item/CS_URS_2025_01/732422516"/>
    <hyperlink ref="F429" r:id="rId86" display="https://podminky.urs.cz/item/CS_URS_2025_01/732422517"/>
    <hyperlink ref="F433" r:id="rId87" display="https://podminky.urs.cz/item/CS_URS_2025_01/732422533"/>
    <hyperlink ref="F444" r:id="rId88" display="https://podminky.urs.cz/item/CS_URS_2025_01/HZS2162"/>
    <hyperlink ref="F451" r:id="rId89" display="https://podminky.urs.cz/item/CS_URS_2025_01/HZS2212"/>
    <hyperlink ref="F457" r:id="rId90" display="https://podminky.urs.cz/item/CS_URS_2025_01/HZS2221"/>
    <hyperlink ref="F463" r:id="rId91" display="https://podminky.urs.cz/item/CS_URS_2025_01/HZS2222"/>
    <hyperlink ref="F469" r:id="rId92" display="https://podminky.urs.cz/item/CS_URS_2025_01/HZS2491"/>
    <hyperlink ref="F477" r:id="rId93" display="https://podminky.urs.cz/item/CS_URS_2025_01/09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112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Městské lázně Opava - oprava po zatopení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1097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10. 2. 2025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29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38</v>
      </c>
      <c r="F24" s="39"/>
      <c r="G24" s="39"/>
      <c r="H24" s="39"/>
      <c r="I24" s="143" t="s">
        <v>29</v>
      </c>
      <c r="J24" s="134" t="s">
        <v>39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ROUND((SUM(BE87:BE185)),  2)</f>
        <v>0</v>
      </c>
      <c r="G33" s="39"/>
      <c r="H33" s="39"/>
      <c r="I33" s="158">
        <v>0.20999999999999999</v>
      </c>
      <c r="J33" s="157">
        <f>ROUND(((SUM(BE87:BE185))*I33),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ROUND((SUM(BF87:BF185)),  2)</f>
        <v>0</v>
      </c>
      <c r="G34" s="39"/>
      <c r="H34" s="39"/>
      <c r="I34" s="158">
        <v>0.12</v>
      </c>
      <c r="J34" s="157">
        <f>ROUND(((SUM(BF87:BF185))*I34),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ROUND((SUM(BG87:BG185)),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ROUND((SUM(BH87:BH185)),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ROUND((SUM(BI87:BI185)),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Městské lázně Opava - oprava po zatopení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VZT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Městské lázně Opava</v>
      </c>
      <c r="G52" s="41"/>
      <c r="H52" s="41"/>
      <c r="I52" s="33" t="s">
        <v>23</v>
      </c>
      <c r="J52" s="73" t="str">
        <f>IF(J12="","",J12)</f>
        <v>10. 2. 2025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Opava</v>
      </c>
      <c r="G54" s="41"/>
      <c r="H54" s="41"/>
      <c r="I54" s="33" t="s">
        <v>33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116</v>
      </c>
      <c r="D57" s="172"/>
      <c r="E57" s="172"/>
      <c r="F57" s="172"/>
      <c r="G57" s="172"/>
      <c r="H57" s="172"/>
      <c r="I57" s="172"/>
      <c r="J57" s="173" t="s">
        <v>117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s="9" customFormat="1" ht="24.96" customHeight="1">
      <c r="A60" s="9"/>
      <c r="B60" s="175"/>
      <c r="C60" s="176"/>
      <c r="D60" s="177" t="s">
        <v>1098</v>
      </c>
      <c r="E60" s="178"/>
      <c r="F60" s="178"/>
      <c r="G60" s="178"/>
      <c r="H60" s="178"/>
      <c r="I60" s="178"/>
      <c r="J60" s="179">
        <f>J90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1099</v>
      </c>
      <c r="E61" s="183"/>
      <c r="F61" s="183"/>
      <c r="G61" s="183"/>
      <c r="H61" s="183"/>
      <c r="I61" s="183"/>
      <c r="J61" s="184">
        <f>J93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5"/>
      <c r="C62" s="176"/>
      <c r="D62" s="177" t="s">
        <v>1100</v>
      </c>
      <c r="E62" s="178"/>
      <c r="F62" s="178"/>
      <c r="G62" s="178"/>
      <c r="H62" s="178"/>
      <c r="I62" s="178"/>
      <c r="J62" s="179">
        <f>J112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1"/>
      <c r="C63" s="126"/>
      <c r="D63" s="182" t="s">
        <v>1099</v>
      </c>
      <c r="E63" s="183"/>
      <c r="F63" s="183"/>
      <c r="G63" s="183"/>
      <c r="H63" s="183"/>
      <c r="I63" s="183"/>
      <c r="J63" s="184">
        <f>J115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5"/>
      <c r="C64" s="176"/>
      <c r="D64" s="177" t="s">
        <v>1101</v>
      </c>
      <c r="E64" s="178"/>
      <c r="F64" s="178"/>
      <c r="G64" s="178"/>
      <c r="H64" s="178"/>
      <c r="I64" s="178"/>
      <c r="J64" s="179">
        <f>J130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1099</v>
      </c>
      <c r="E65" s="183"/>
      <c r="F65" s="183"/>
      <c r="G65" s="183"/>
      <c r="H65" s="183"/>
      <c r="I65" s="183"/>
      <c r="J65" s="184">
        <f>J133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1102</v>
      </c>
      <c r="E66" s="178"/>
      <c r="F66" s="178"/>
      <c r="G66" s="178"/>
      <c r="H66" s="178"/>
      <c r="I66" s="178"/>
      <c r="J66" s="179">
        <f>J148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1103</v>
      </c>
      <c r="E67" s="178"/>
      <c r="F67" s="178"/>
      <c r="G67" s="178"/>
      <c r="H67" s="178"/>
      <c r="I67" s="178"/>
      <c r="J67" s="179">
        <f>J163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130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Městské lázně Opava - oprava po zatopení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113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03 - VZT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Městské lázně Opava</v>
      </c>
      <c r="G81" s="41"/>
      <c r="H81" s="41"/>
      <c r="I81" s="33" t="s">
        <v>23</v>
      </c>
      <c r="J81" s="73" t="str">
        <f>IF(J12="","",J12)</f>
        <v>10. 2. 2025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Statutární město Opava</v>
      </c>
      <c r="G83" s="41"/>
      <c r="H83" s="41"/>
      <c r="I83" s="33" t="s">
        <v>33</v>
      </c>
      <c r="J83" s="37" t="str">
        <f>E21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IF(E18="","",E18)</f>
        <v>Vyplň údaj</v>
      </c>
      <c r="G84" s="41"/>
      <c r="H84" s="41"/>
      <c r="I84" s="33" t="s">
        <v>36</v>
      </c>
      <c r="J84" s="37" t="str">
        <f>E24</f>
        <v>Amun Pro s.r.o.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131</v>
      </c>
      <c r="D86" s="189" t="s">
        <v>61</v>
      </c>
      <c r="E86" s="189" t="s">
        <v>57</v>
      </c>
      <c r="F86" s="189" t="s">
        <v>58</v>
      </c>
      <c r="G86" s="189" t="s">
        <v>132</v>
      </c>
      <c r="H86" s="189" t="s">
        <v>133</v>
      </c>
      <c r="I86" s="189" t="s">
        <v>134</v>
      </c>
      <c r="J86" s="189" t="s">
        <v>117</v>
      </c>
      <c r="K86" s="190" t="s">
        <v>135</v>
      </c>
      <c r="L86" s="191"/>
      <c r="M86" s="93" t="s">
        <v>19</v>
      </c>
      <c r="N86" s="94" t="s">
        <v>46</v>
      </c>
      <c r="O86" s="94" t="s">
        <v>136</v>
      </c>
      <c r="P86" s="94" t="s">
        <v>137</v>
      </c>
      <c r="Q86" s="94" t="s">
        <v>138</v>
      </c>
      <c r="R86" s="94" t="s">
        <v>139</v>
      </c>
      <c r="S86" s="94" t="s">
        <v>140</v>
      </c>
      <c r="T86" s="95" t="s">
        <v>141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142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P88+P89+P90+P112+P130+P148+P163</f>
        <v>0</v>
      </c>
      <c r="Q87" s="97"/>
      <c r="R87" s="194">
        <f>R88+R89+R90+R112+R130+R148+R163</f>
        <v>0</v>
      </c>
      <c r="S87" s="97"/>
      <c r="T87" s="195">
        <f>T88+T89+T90+T112+T130+T148+T163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75</v>
      </c>
      <c r="AU87" s="18" t="s">
        <v>118</v>
      </c>
      <c r="BK87" s="196">
        <f>BK88+BK89+BK90+BK112+BK130+BK148+BK163</f>
        <v>0</v>
      </c>
    </row>
    <row r="88" s="2" customFormat="1" ht="24.15" customHeight="1">
      <c r="A88" s="39"/>
      <c r="B88" s="40"/>
      <c r="C88" s="213" t="s">
        <v>76</v>
      </c>
      <c r="D88" s="213" t="s">
        <v>149</v>
      </c>
      <c r="E88" s="214" t="s">
        <v>1104</v>
      </c>
      <c r="F88" s="215" t="s">
        <v>1105</v>
      </c>
      <c r="G88" s="216" t="s">
        <v>1106</v>
      </c>
      <c r="H88" s="217">
        <v>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47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154</v>
      </c>
      <c r="AT88" s="224" t="s">
        <v>149</v>
      </c>
      <c r="AU88" s="224" t="s">
        <v>76</v>
      </c>
      <c r="AY88" s="18" t="s">
        <v>145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84</v>
      </c>
      <c r="BK88" s="225">
        <f>ROUND(I88*H88,2)</f>
        <v>0</v>
      </c>
      <c r="BL88" s="18" t="s">
        <v>154</v>
      </c>
      <c r="BM88" s="224" t="s">
        <v>86</v>
      </c>
    </row>
    <row r="89" s="2" customFormat="1">
      <c r="A89" s="39"/>
      <c r="B89" s="40"/>
      <c r="C89" s="41"/>
      <c r="D89" s="226" t="s">
        <v>156</v>
      </c>
      <c r="E89" s="41"/>
      <c r="F89" s="227" t="s">
        <v>1105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156</v>
      </c>
      <c r="AU89" s="18" t="s">
        <v>76</v>
      </c>
    </row>
    <row r="90" s="12" customFormat="1" ht="25.92" customHeight="1">
      <c r="A90" s="12"/>
      <c r="B90" s="197"/>
      <c r="C90" s="198"/>
      <c r="D90" s="199" t="s">
        <v>75</v>
      </c>
      <c r="E90" s="200" t="s">
        <v>1107</v>
      </c>
      <c r="F90" s="200" t="s">
        <v>1108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P91+P92+P93</f>
        <v>0</v>
      </c>
      <c r="Q90" s="205"/>
      <c r="R90" s="206">
        <f>R91+R92+R93</f>
        <v>0</v>
      </c>
      <c r="S90" s="205"/>
      <c r="T90" s="207">
        <f>T91+T92+T93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84</v>
      </c>
      <c r="AT90" s="209" t="s">
        <v>75</v>
      </c>
      <c r="AU90" s="209" t="s">
        <v>76</v>
      </c>
      <c r="AY90" s="208" t="s">
        <v>145</v>
      </c>
      <c r="BK90" s="210">
        <f>BK91+BK92+BK93</f>
        <v>0</v>
      </c>
    </row>
    <row r="91" s="2" customFormat="1" ht="37.8" customHeight="1">
      <c r="A91" s="39"/>
      <c r="B91" s="40"/>
      <c r="C91" s="213" t="s">
        <v>76</v>
      </c>
      <c r="D91" s="213" t="s">
        <v>149</v>
      </c>
      <c r="E91" s="214" t="s">
        <v>1109</v>
      </c>
      <c r="F91" s="215" t="s">
        <v>1110</v>
      </c>
      <c r="G91" s="216" t="s">
        <v>1111</v>
      </c>
      <c r="H91" s="217">
        <v>1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47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154</v>
      </c>
      <c r="AT91" s="224" t="s">
        <v>149</v>
      </c>
      <c r="AU91" s="224" t="s">
        <v>84</v>
      </c>
      <c r="AY91" s="18" t="s">
        <v>145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84</v>
      </c>
      <c r="BK91" s="225">
        <f>ROUND(I91*H91,2)</f>
        <v>0</v>
      </c>
      <c r="BL91" s="18" t="s">
        <v>154</v>
      </c>
      <c r="BM91" s="224" t="s">
        <v>154</v>
      </c>
    </row>
    <row r="92" s="2" customFormat="1">
      <c r="A92" s="39"/>
      <c r="B92" s="40"/>
      <c r="C92" s="41"/>
      <c r="D92" s="226" t="s">
        <v>156</v>
      </c>
      <c r="E92" s="41"/>
      <c r="F92" s="227" t="s">
        <v>1112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156</v>
      </c>
      <c r="AU92" s="18" t="s">
        <v>84</v>
      </c>
    </row>
    <row r="93" s="12" customFormat="1" ht="22.8" customHeight="1">
      <c r="A93" s="12"/>
      <c r="B93" s="197"/>
      <c r="C93" s="198"/>
      <c r="D93" s="199" t="s">
        <v>75</v>
      </c>
      <c r="E93" s="211" t="s">
        <v>1113</v>
      </c>
      <c r="F93" s="211" t="s">
        <v>1114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SUM(P94:P111)</f>
        <v>0</v>
      </c>
      <c r="Q93" s="205"/>
      <c r="R93" s="206">
        <f>SUM(R94:R111)</f>
        <v>0</v>
      </c>
      <c r="S93" s="205"/>
      <c r="T93" s="207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84</v>
      </c>
      <c r="AT93" s="209" t="s">
        <v>75</v>
      </c>
      <c r="AU93" s="209" t="s">
        <v>84</v>
      </c>
      <c r="AY93" s="208" t="s">
        <v>145</v>
      </c>
      <c r="BK93" s="210">
        <f>SUM(BK94:BK111)</f>
        <v>0</v>
      </c>
    </row>
    <row r="94" s="2" customFormat="1" ht="16.5" customHeight="1">
      <c r="A94" s="39"/>
      <c r="B94" s="40"/>
      <c r="C94" s="213" t="s">
        <v>76</v>
      </c>
      <c r="D94" s="213" t="s">
        <v>149</v>
      </c>
      <c r="E94" s="214" t="s">
        <v>1115</v>
      </c>
      <c r="F94" s="215" t="s">
        <v>1116</v>
      </c>
      <c r="G94" s="216" t="s">
        <v>152</v>
      </c>
      <c r="H94" s="217">
        <v>34.5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47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154</v>
      </c>
      <c r="AT94" s="224" t="s">
        <v>149</v>
      </c>
      <c r="AU94" s="224" t="s">
        <v>86</v>
      </c>
      <c r="AY94" s="18" t="s">
        <v>145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84</v>
      </c>
      <c r="BK94" s="225">
        <f>ROUND(I94*H94,2)</f>
        <v>0</v>
      </c>
      <c r="BL94" s="18" t="s">
        <v>154</v>
      </c>
      <c r="BM94" s="224" t="s">
        <v>146</v>
      </c>
    </row>
    <row r="95" s="2" customFormat="1">
      <c r="A95" s="39"/>
      <c r="B95" s="40"/>
      <c r="C95" s="41"/>
      <c r="D95" s="226" t="s">
        <v>156</v>
      </c>
      <c r="E95" s="41"/>
      <c r="F95" s="227" t="s">
        <v>1116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86</v>
      </c>
    </row>
    <row r="96" s="2" customFormat="1" ht="16.5" customHeight="1">
      <c r="A96" s="39"/>
      <c r="B96" s="40"/>
      <c r="C96" s="213" t="s">
        <v>76</v>
      </c>
      <c r="D96" s="213" t="s">
        <v>149</v>
      </c>
      <c r="E96" s="214" t="s">
        <v>1117</v>
      </c>
      <c r="F96" s="215" t="s">
        <v>1118</v>
      </c>
      <c r="G96" s="216" t="s">
        <v>152</v>
      </c>
      <c r="H96" s="217">
        <v>55.5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47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154</v>
      </c>
      <c r="AT96" s="224" t="s">
        <v>149</v>
      </c>
      <c r="AU96" s="224" t="s">
        <v>86</v>
      </c>
      <c r="AY96" s="18" t="s">
        <v>145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84</v>
      </c>
      <c r="BK96" s="225">
        <f>ROUND(I96*H96,2)</f>
        <v>0</v>
      </c>
      <c r="BL96" s="18" t="s">
        <v>154</v>
      </c>
      <c r="BM96" s="224" t="s">
        <v>252</v>
      </c>
    </row>
    <row r="97" s="2" customFormat="1">
      <c r="A97" s="39"/>
      <c r="B97" s="40"/>
      <c r="C97" s="41"/>
      <c r="D97" s="226" t="s">
        <v>156</v>
      </c>
      <c r="E97" s="41"/>
      <c r="F97" s="227" t="s">
        <v>1118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156</v>
      </c>
      <c r="AU97" s="18" t="s">
        <v>86</v>
      </c>
    </row>
    <row r="98" s="2" customFormat="1" ht="16.5" customHeight="1">
      <c r="A98" s="39"/>
      <c r="B98" s="40"/>
      <c r="C98" s="213" t="s">
        <v>76</v>
      </c>
      <c r="D98" s="213" t="s">
        <v>149</v>
      </c>
      <c r="E98" s="214" t="s">
        <v>1119</v>
      </c>
      <c r="F98" s="215" t="s">
        <v>1120</v>
      </c>
      <c r="G98" s="216" t="s">
        <v>152</v>
      </c>
      <c r="H98" s="217">
        <v>120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47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154</v>
      </c>
      <c r="AT98" s="224" t="s">
        <v>149</v>
      </c>
      <c r="AU98" s="224" t="s">
        <v>86</v>
      </c>
      <c r="AY98" s="18" t="s">
        <v>145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84</v>
      </c>
      <c r="BK98" s="225">
        <f>ROUND(I98*H98,2)</f>
        <v>0</v>
      </c>
      <c r="BL98" s="18" t="s">
        <v>154</v>
      </c>
      <c r="BM98" s="224" t="s">
        <v>645</v>
      </c>
    </row>
    <row r="99" s="2" customFormat="1">
      <c r="A99" s="39"/>
      <c r="B99" s="40"/>
      <c r="C99" s="41"/>
      <c r="D99" s="226" t="s">
        <v>156</v>
      </c>
      <c r="E99" s="41"/>
      <c r="F99" s="227" t="s">
        <v>1120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86</v>
      </c>
    </row>
    <row r="100" s="2" customFormat="1" ht="16.5" customHeight="1">
      <c r="A100" s="39"/>
      <c r="B100" s="40"/>
      <c r="C100" s="213" t="s">
        <v>76</v>
      </c>
      <c r="D100" s="213" t="s">
        <v>149</v>
      </c>
      <c r="E100" s="214" t="s">
        <v>1121</v>
      </c>
      <c r="F100" s="215" t="s">
        <v>1122</v>
      </c>
      <c r="G100" s="216" t="s">
        <v>152</v>
      </c>
      <c r="H100" s="217">
        <v>135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47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154</v>
      </c>
      <c r="AT100" s="224" t="s">
        <v>149</v>
      </c>
      <c r="AU100" s="224" t="s">
        <v>86</v>
      </c>
      <c r="AY100" s="18" t="s">
        <v>145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84</v>
      </c>
      <c r="BK100" s="225">
        <f>ROUND(I100*H100,2)</f>
        <v>0</v>
      </c>
      <c r="BL100" s="18" t="s">
        <v>154</v>
      </c>
      <c r="BM100" s="224" t="s">
        <v>8</v>
      </c>
    </row>
    <row r="101" s="2" customFormat="1">
      <c r="A101" s="39"/>
      <c r="B101" s="40"/>
      <c r="C101" s="41"/>
      <c r="D101" s="226" t="s">
        <v>156</v>
      </c>
      <c r="E101" s="41"/>
      <c r="F101" s="227" t="s">
        <v>1122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156</v>
      </c>
      <c r="AU101" s="18" t="s">
        <v>86</v>
      </c>
    </row>
    <row r="102" s="2" customFormat="1" ht="16.5" customHeight="1">
      <c r="A102" s="39"/>
      <c r="B102" s="40"/>
      <c r="C102" s="213" t="s">
        <v>76</v>
      </c>
      <c r="D102" s="213" t="s">
        <v>149</v>
      </c>
      <c r="E102" s="214" t="s">
        <v>1123</v>
      </c>
      <c r="F102" s="215" t="s">
        <v>1124</v>
      </c>
      <c r="G102" s="216" t="s">
        <v>152</v>
      </c>
      <c r="H102" s="217">
        <v>18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47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154</v>
      </c>
      <c r="AT102" s="224" t="s">
        <v>149</v>
      </c>
      <c r="AU102" s="224" t="s">
        <v>86</v>
      </c>
      <c r="AY102" s="18" t="s">
        <v>145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84</v>
      </c>
      <c r="BK102" s="225">
        <f>ROUND(I102*H102,2)</f>
        <v>0</v>
      </c>
      <c r="BL102" s="18" t="s">
        <v>154</v>
      </c>
      <c r="BM102" s="224" t="s">
        <v>205</v>
      </c>
    </row>
    <row r="103" s="2" customFormat="1">
      <c r="A103" s="39"/>
      <c r="B103" s="40"/>
      <c r="C103" s="41"/>
      <c r="D103" s="226" t="s">
        <v>156</v>
      </c>
      <c r="E103" s="41"/>
      <c r="F103" s="227" t="s">
        <v>1124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86</v>
      </c>
    </row>
    <row r="104" s="2" customFormat="1" ht="16.5" customHeight="1">
      <c r="A104" s="39"/>
      <c r="B104" s="40"/>
      <c r="C104" s="213" t="s">
        <v>76</v>
      </c>
      <c r="D104" s="213" t="s">
        <v>149</v>
      </c>
      <c r="E104" s="214" t="s">
        <v>1125</v>
      </c>
      <c r="F104" s="215" t="s">
        <v>1126</v>
      </c>
      <c r="G104" s="216" t="s">
        <v>152</v>
      </c>
      <c r="H104" s="217">
        <v>75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47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154</v>
      </c>
      <c r="AT104" s="224" t="s">
        <v>149</v>
      </c>
      <c r="AU104" s="224" t="s">
        <v>86</v>
      </c>
      <c r="AY104" s="18" t="s">
        <v>145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84</v>
      </c>
      <c r="BK104" s="225">
        <f>ROUND(I104*H104,2)</f>
        <v>0</v>
      </c>
      <c r="BL104" s="18" t="s">
        <v>154</v>
      </c>
      <c r="BM104" s="224" t="s">
        <v>336</v>
      </c>
    </row>
    <row r="105" s="2" customFormat="1">
      <c r="A105" s="39"/>
      <c r="B105" s="40"/>
      <c r="C105" s="41"/>
      <c r="D105" s="226" t="s">
        <v>156</v>
      </c>
      <c r="E105" s="41"/>
      <c r="F105" s="227" t="s">
        <v>1126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156</v>
      </c>
      <c r="AU105" s="18" t="s">
        <v>86</v>
      </c>
    </row>
    <row r="106" s="2" customFormat="1" ht="16.5" customHeight="1">
      <c r="A106" s="39"/>
      <c r="B106" s="40"/>
      <c r="C106" s="213" t="s">
        <v>76</v>
      </c>
      <c r="D106" s="213" t="s">
        <v>149</v>
      </c>
      <c r="E106" s="214" t="s">
        <v>1127</v>
      </c>
      <c r="F106" s="215" t="s">
        <v>1128</v>
      </c>
      <c r="G106" s="216" t="s">
        <v>152</v>
      </c>
      <c r="H106" s="217">
        <v>36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47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154</v>
      </c>
      <c r="AT106" s="224" t="s">
        <v>149</v>
      </c>
      <c r="AU106" s="224" t="s">
        <v>86</v>
      </c>
      <c r="AY106" s="18" t="s">
        <v>145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84</v>
      </c>
      <c r="BK106" s="225">
        <f>ROUND(I106*H106,2)</f>
        <v>0</v>
      </c>
      <c r="BL106" s="18" t="s">
        <v>154</v>
      </c>
      <c r="BM106" s="224" t="s">
        <v>352</v>
      </c>
    </row>
    <row r="107" s="2" customFormat="1">
      <c r="A107" s="39"/>
      <c r="B107" s="40"/>
      <c r="C107" s="41"/>
      <c r="D107" s="226" t="s">
        <v>156</v>
      </c>
      <c r="E107" s="41"/>
      <c r="F107" s="227" t="s">
        <v>1128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156</v>
      </c>
      <c r="AU107" s="18" t="s">
        <v>86</v>
      </c>
    </row>
    <row r="108" s="2" customFormat="1" ht="16.5" customHeight="1">
      <c r="A108" s="39"/>
      <c r="B108" s="40"/>
      <c r="C108" s="213" t="s">
        <v>76</v>
      </c>
      <c r="D108" s="213" t="s">
        <v>149</v>
      </c>
      <c r="E108" s="214" t="s">
        <v>1129</v>
      </c>
      <c r="F108" s="215" t="s">
        <v>1130</v>
      </c>
      <c r="G108" s="216" t="s">
        <v>348</v>
      </c>
      <c r="H108" s="217">
        <v>1000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47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154</v>
      </c>
      <c r="AT108" s="224" t="s">
        <v>149</v>
      </c>
      <c r="AU108" s="224" t="s">
        <v>86</v>
      </c>
      <c r="AY108" s="18" t="s">
        <v>145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84</v>
      </c>
      <c r="BK108" s="225">
        <f>ROUND(I108*H108,2)</f>
        <v>0</v>
      </c>
      <c r="BL108" s="18" t="s">
        <v>154</v>
      </c>
      <c r="BM108" s="224" t="s">
        <v>363</v>
      </c>
    </row>
    <row r="109" s="2" customFormat="1">
      <c r="A109" s="39"/>
      <c r="B109" s="40"/>
      <c r="C109" s="41"/>
      <c r="D109" s="226" t="s">
        <v>156</v>
      </c>
      <c r="E109" s="41"/>
      <c r="F109" s="227" t="s">
        <v>1130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156</v>
      </c>
      <c r="AU109" s="18" t="s">
        <v>86</v>
      </c>
    </row>
    <row r="110" s="2" customFormat="1" ht="16.5" customHeight="1">
      <c r="A110" s="39"/>
      <c r="B110" s="40"/>
      <c r="C110" s="213" t="s">
        <v>76</v>
      </c>
      <c r="D110" s="213" t="s">
        <v>149</v>
      </c>
      <c r="E110" s="214" t="s">
        <v>1131</v>
      </c>
      <c r="F110" s="215" t="s">
        <v>1132</v>
      </c>
      <c r="G110" s="216" t="s">
        <v>1133</v>
      </c>
      <c r="H110" s="217">
        <v>4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47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154</v>
      </c>
      <c r="AT110" s="224" t="s">
        <v>149</v>
      </c>
      <c r="AU110" s="224" t="s">
        <v>86</v>
      </c>
      <c r="AY110" s="18" t="s">
        <v>145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84</v>
      </c>
      <c r="BK110" s="225">
        <f>ROUND(I110*H110,2)</f>
        <v>0</v>
      </c>
      <c r="BL110" s="18" t="s">
        <v>154</v>
      </c>
      <c r="BM110" s="224" t="s">
        <v>376</v>
      </c>
    </row>
    <row r="111" s="2" customFormat="1">
      <c r="A111" s="39"/>
      <c r="B111" s="40"/>
      <c r="C111" s="41"/>
      <c r="D111" s="226" t="s">
        <v>156</v>
      </c>
      <c r="E111" s="41"/>
      <c r="F111" s="227" t="s">
        <v>1132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86</v>
      </c>
    </row>
    <row r="112" s="12" customFormat="1" ht="25.92" customHeight="1">
      <c r="A112" s="12"/>
      <c r="B112" s="197"/>
      <c r="C112" s="198"/>
      <c r="D112" s="199" t="s">
        <v>75</v>
      </c>
      <c r="E112" s="200" t="s">
        <v>1134</v>
      </c>
      <c r="F112" s="200" t="s">
        <v>1135</v>
      </c>
      <c r="G112" s="198"/>
      <c r="H112" s="198"/>
      <c r="I112" s="201"/>
      <c r="J112" s="202">
        <f>BK112</f>
        <v>0</v>
      </c>
      <c r="K112" s="198"/>
      <c r="L112" s="203"/>
      <c r="M112" s="204"/>
      <c r="N112" s="205"/>
      <c r="O112" s="205"/>
      <c r="P112" s="206">
        <f>P113+P114+P115</f>
        <v>0</v>
      </c>
      <c r="Q112" s="205"/>
      <c r="R112" s="206">
        <f>R113+R114+R115</f>
        <v>0</v>
      </c>
      <c r="S112" s="205"/>
      <c r="T112" s="207">
        <f>T113+T114+T115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84</v>
      </c>
      <c r="AT112" s="209" t="s">
        <v>75</v>
      </c>
      <c r="AU112" s="209" t="s">
        <v>76</v>
      </c>
      <c r="AY112" s="208" t="s">
        <v>145</v>
      </c>
      <c r="BK112" s="210">
        <f>BK113+BK114+BK115</f>
        <v>0</v>
      </c>
    </row>
    <row r="113" s="2" customFormat="1" ht="37.8" customHeight="1">
      <c r="A113" s="39"/>
      <c r="B113" s="40"/>
      <c r="C113" s="213" t="s">
        <v>76</v>
      </c>
      <c r="D113" s="213" t="s">
        <v>149</v>
      </c>
      <c r="E113" s="214" t="s">
        <v>1136</v>
      </c>
      <c r="F113" s="215" t="s">
        <v>1137</v>
      </c>
      <c r="G113" s="216" t="s">
        <v>1111</v>
      </c>
      <c r="H113" s="217">
        <v>1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47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154</v>
      </c>
      <c r="AT113" s="224" t="s">
        <v>149</v>
      </c>
      <c r="AU113" s="224" t="s">
        <v>84</v>
      </c>
      <c r="AY113" s="18" t="s">
        <v>145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84</v>
      </c>
      <c r="BK113" s="225">
        <f>ROUND(I113*H113,2)</f>
        <v>0</v>
      </c>
      <c r="BL113" s="18" t="s">
        <v>154</v>
      </c>
      <c r="BM113" s="224" t="s">
        <v>388</v>
      </c>
    </row>
    <row r="114" s="2" customFormat="1">
      <c r="A114" s="39"/>
      <c r="B114" s="40"/>
      <c r="C114" s="41"/>
      <c r="D114" s="226" t="s">
        <v>156</v>
      </c>
      <c r="E114" s="41"/>
      <c r="F114" s="227" t="s">
        <v>1138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156</v>
      </c>
      <c r="AU114" s="18" t="s">
        <v>84</v>
      </c>
    </row>
    <row r="115" s="12" customFormat="1" ht="22.8" customHeight="1">
      <c r="A115" s="12"/>
      <c r="B115" s="197"/>
      <c r="C115" s="198"/>
      <c r="D115" s="199" t="s">
        <v>75</v>
      </c>
      <c r="E115" s="211" t="s">
        <v>1113</v>
      </c>
      <c r="F115" s="211" t="s">
        <v>1114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SUM(P116:P129)</f>
        <v>0</v>
      </c>
      <c r="Q115" s="205"/>
      <c r="R115" s="206">
        <f>SUM(R116:R129)</f>
        <v>0</v>
      </c>
      <c r="S115" s="205"/>
      <c r="T115" s="207">
        <f>SUM(T116:T129)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84</v>
      </c>
      <c r="AT115" s="209" t="s">
        <v>75</v>
      </c>
      <c r="AU115" s="209" t="s">
        <v>84</v>
      </c>
      <c r="AY115" s="208" t="s">
        <v>145</v>
      </c>
      <c r="BK115" s="210">
        <f>SUM(BK116:BK129)</f>
        <v>0</v>
      </c>
    </row>
    <row r="116" s="2" customFormat="1" ht="16.5" customHeight="1">
      <c r="A116" s="39"/>
      <c r="B116" s="40"/>
      <c r="C116" s="213" t="s">
        <v>76</v>
      </c>
      <c r="D116" s="213" t="s">
        <v>149</v>
      </c>
      <c r="E116" s="214" t="s">
        <v>1139</v>
      </c>
      <c r="F116" s="215" t="s">
        <v>1140</v>
      </c>
      <c r="G116" s="216" t="s">
        <v>152</v>
      </c>
      <c r="H116" s="217">
        <v>6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47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154</v>
      </c>
      <c r="AT116" s="224" t="s">
        <v>149</v>
      </c>
      <c r="AU116" s="224" t="s">
        <v>86</v>
      </c>
      <c r="AY116" s="18" t="s">
        <v>145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84</v>
      </c>
      <c r="BK116" s="225">
        <f>ROUND(I116*H116,2)</f>
        <v>0</v>
      </c>
      <c r="BL116" s="18" t="s">
        <v>154</v>
      </c>
      <c r="BM116" s="224" t="s">
        <v>400</v>
      </c>
    </row>
    <row r="117" s="2" customFormat="1">
      <c r="A117" s="39"/>
      <c r="B117" s="40"/>
      <c r="C117" s="41"/>
      <c r="D117" s="226" t="s">
        <v>156</v>
      </c>
      <c r="E117" s="41"/>
      <c r="F117" s="227" t="s">
        <v>1140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86</v>
      </c>
    </row>
    <row r="118" s="2" customFormat="1" ht="16.5" customHeight="1">
      <c r="A118" s="39"/>
      <c r="B118" s="40"/>
      <c r="C118" s="213" t="s">
        <v>76</v>
      </c>
      <c r="D118" s="213" t="s">
        <v>149</v>
      </c>
      <c r="E118" s="214" t="s">
        <v>1141</v>
      </c>
      <c r="F118" s="215" t="s">
        <v>1142</v>
      </c>
      <c r="G118" s="216" t="s">
        <v>152</v>
      </c>
      <c r="H118" s="217">
        <v>22.5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47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154</v>
      </c>
      <c r="AT118" s="224" t="s">
        <v>149</v>
      </c>
      <c r="AU118" s="224" t="s">
        <v>86</v>
      </c>
      <c r="AY118" s="18" t="s">
        <v>145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154</v>
      </c>
      <c r="BM118" s="224" t="s">
        <v>410</v>
      </c>
    </row>
    <row r="119" s="2" customFormat="1">
      <c r="A119" s="39"/>
      <c r="B119" s="40"/>
      <c r="C119" s="41"/>
      <c r="D119" s="226" t="s">
        <v>156</v>
      </c>
      <c r="E119" s="41"/>
      <c r="F119" s="227" t="s">
        <v>1142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86</v>
      </c>
    </row>
    <row r="120" s="2" customFormat="1" ht="16.5" customHeight="1">
      <c r="A120" s="39"/>
      <c r="B120" s="40"/>
      <c r="C120" s="213" t="s">
        <v>76</v>
      </c>
      <c r="D120" s="213" t="s">
        <v>149</v>
      </c>
      <c r="E120" s="214" t="s">
        <v>1115</v>
      </c>
      <c r="F120" s="215" t="s">
        <v>1116</v>
      </c>
      <c r="G120" s="216" t="s">
        <v>152</v>
      </c>
      <c r="H120" s="217">
        <v>39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47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154</v>
      </c>
      <c r="AT120" s="224" t="s">
        <v>149</v>
      </c>
      <c r="AU120" s="224" t="s">
        <v>86</v>
      </c>
      <c r="AY120" s="18" t="s">
        <v>145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154</v>
      </c>
      <c r="BM120" s="224" t="s">
        <v>422</v>
      </c>
    </row>
    <row r="121" s="2" customFormat="1">
      <c r="A121" s="39"/>
      <c r="B121" s="40"/>
      <c r="C121" s="41"/>
      <c r="D121" s="226" t="s">
        <v>156</v>
      </c>
      <c r="E121" s="41"/>
      <c r="F121" s="227" t="s">
        <v>1116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86</v>
      </c>
    </row>
    <row r="122" s="2" customFormat="1" ht="16.5" customHeight="1">
      <c r="A122" s="39"/>
      <c r="B122" s="40"/>
      <c r="C122" s="213" t="s">
        <v>76</v>
      </c>
      <c r="D122" s="213" t="s">
        <v>149</v>
      </c>
      <c r="E122" s="214" t="s">
        <v>1117</v>
      </c>
      <c r="F122" s="215" t="s">
        <v>1118</v>
      </c>
      <c r="G122" s="216" t="s">
        <v>152</v>
      </c>
      <c r="H122" s="217">
        <v>208.5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154</v>
      </c>
      <c r="AT122" s="224" t="s">
        <v>149</v>
      </c>
      <c r="AU122" s="224" t="s">
        <v>86</v>
      </c>
      <c r="AY122" s="18" t="s">
        <v>145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154</v>
      </c>
      <c r="BM122" s="224" t="s">
        <v>349</v>
      </c>
    </row>
    <row r="123" s="2" customFormat="1">
      <c r="A123" s="39"/>
      <c r="B123" s="40"/>
      <c r="C123" s="41"/>
      <c r="D123" s="226" t="s">
        <v>156</v>
      </c>
      <c r="E123" s="41"/>
      <c r="F123" s="227" t="s">
        <v>1118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86</v>
      </c>
    </row>
    <row r="124" s="2" customFormat="1" ht="16.5" customHeight="1">
      <c r="A124" s="39"/>
      <c r="B124" s="40"/>
      <c r="C124" s="213" t="s">
        <v>76</v>
      </c>
      <c r="D124" s="213" t="s">
        <v>149</v>
      </c>
      <c r="E124" s="214" t="s">
        <v>1119</v>
      </c>
      <c r="F124" s="215" t="s">
        <v>1120</v>
      </c>
      <c r="G124" s="216" t="s">
        <v>152</v>
      </c>
      <c r="H124" s="217">
        <v>19.5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47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154</v>
      </c>
      <c r="AT124" s="224" t="s">
        <v>149</v>
      </c>
      <c r="AU124" s="224" t="s">
        <v>86</v>
      </c>
      <c r="AY124" s="18" t="s">
        <v>145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154</v>
      </c>
      <c r="BM124" s="224" t="s">
        <v>446</v>
      </c>
    </row>
    <row r="125" s="2" customFormat="1">
      <c r="A125" s="39"/>
      <c r="B125" s="40"/>
      <c r="C125" s="41"/>
      <c r="D125" s="226" t="s">
        <v>156</v>
      </c>
      <c r="E125" s="41"/>
      <c r="F125" s="227" t="s">
        <v>1120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86</v>
      </c>
    </row>
    <row r="126" s="2" customFormat="1" ht="16.5" customHeight="1">
      <c r="A126" s="39"/>
      <c r="B126" s="40"/>
      <c r="C126" s="213" t="s">
        <v>76</v>
      </c>
      <c r="D126" s="213" t="s">
        <v>149</v>
      </c>
      <c r="E126" s="214" t="s">
        <v>1129</v>
      </c>
      <c r="F126" s="215" t="s">
        <v>1130</v>
      </c>
      <c r="G126" s="216" t="s">
        <v>348</v>
      </c>
      <c r="H126" s="217">
        <v>850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47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154</v>
      </c>
      <c r="AT126" s="224" t="s">
        <v>149</v>
      </c>
      <c r="AU126" s="224" t="s">
        <v>86</v>
      </c>
      <c r="AY126" s="18" t="s">
        <v>145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84</v>
      </c>
      <c r="BK126" s="225">
        <f>ROUND(I126*H126,2)</f>
        <v>0</v>
      </c>
      <c r="BL126" s="18" t="s">
        <v>154</v>
      </c>
      <c r="BM126" s="224" t="s">
        <v>459</v>
      </c>
    </row>
    <row r="127" s="2" customFormat="1">
      <c r="A127" s="39"/>
      <c r="B127" s="40"/>
      <c r="C127" s="41"/>
      <c r="D127" s="226" t="s">
        <v>156</v>
      </c>
      <c r="E127" s="41"/>
      <c r="F127" s="227" t="s">
        <v>1130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156</v>
      </c>
      <c r="AU127" s="18" t="s">
        <v>86</v>
      </c>
    </row>
    <row r="128" s="2" customFormat="1" ht="16.5" customHeight="1">
      <c r="A128" s="39"/>
      <c r="B128" s="40"/>
      <c r="C128" s="213" t="s">
        <v>76</v>
      </c>
      <c r="D128" s="213" t="s">
        <v>149</v>
      </c>
      <c r="E128" s="214" t="s">
        <v>1131</v>
      </c>
      <c r="F128" s="215" t="s">
        <v>1132</v>
      </c>
      <c r="G128" s="216" t="s">
        <v>1133</v>
      </c>
      <c r="H128" s="217">
        <v>4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47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154</v>
      </c>
      <c r="AT128" s="224" t="s">
        <v>149</v>
      </c>
      <c r="AU128" s="224" t="s">
        <v>86</v>
      </c>
      <c r="AY128" s="18" t="s">
        <v>145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84</v>
      </c>
      <c r="BK128" s="225">
        <f>ROUND(I128*H128,2)</f>
        <v>0</v>
      </c>
      <c r="BL128" s="18" t="s">
        <v>154</v>
      </c>
      <c r="BM128" s="224" t="s">
        <v>691</v>
      </c>
    </row>
    <row r="129" s="2" customFormat="1">
      <c r="A129" s="39"/>
      <c r="B129" s="40"/>
      <c r="C129" s="41"/>
      <c r="D129" s="226" t="s">
        <v>156</v>
      </c>
      <c r="E129" s="41"/>
      <c r="F129" s="227" t="s">
        <v>1132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86</v>
      </c>
    </row>
    <row r="130" s="12" customFormat="1" ht="25.92" customHeight="1">
      <c r="A130" s="12"/>
      <c r="B130" s="197"/>
      <c r="C130" s="198"/>
      <c r="D130" s="199" t="s">
        <v>75</v>
      </c>
      <c r="E130" s="200" t="s">
        <v>1143</v>
      </c>
      <c r="F130" s="200" t="s">
        <v>1144</v>
      </c>
      <c r="G130" s="198"/>
      <c r="H130" s="198"/>
      <c r="I130" s="201"/>
      <c r="J130" s="202">
        <f>BK130</f>
        <v>0</v>
      </c>
      <c r="K130" s="198"/>
      <c r="L130" s="203"/>
      <c r="M130" s="204"/>
      <c r="N130" s="205"/>
      <c r="O130" s="205"/>
      <c r="P130" s="206">
        <f>P131+P132+P133</f>
        <v>0</v>
      </c>
      <c r="Q130" s="205"/>
      <c r="R130" s="206">
        <f>R131+R132+R133</f>
        <v>0</v>
      </c>
      <c r="S130" s="205"/>
      <c r="T130" s="207">
        <f>T131+T132+T133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84</v>
      </c>
      <c r="AT130" s="209" t="s">
        <v>75</v>
      </c>
      <c r="AU130" s="209" t="s">
        <v>76</v>
      </c>
      <c r="AY130" s="208" t="s">
        <v>145</v>
      </c>
      <c r="BK130" s="210">
        <f>BK131+BK132+BK133</f>
        <v>0</v>
      </c>
    </row>
    <row r="131" s="2" customFormat="1" ht="37.8" customHeight="1">
      <c r="A131" s="39"/>
      <c r="B131" s="40"/>
      <c r="C131" s="213" t="s">
        <v>76</v>
      </c>
      <c r="D131" s="213" t="s">
        <v>149</v>
      </c>
      <c r="E131" s="214" t="s">
        <v>1145</v>
      </c>
      <c r="F131" s="215" t="s">
        <v>1146</v>
      </c>
      <c r="G131" s="216" t="s">
        <v>1111</v>
      </c>
      <c r="H131" s="217">
        <v>1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47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154</v>
      </c>
      <c r="AT131" s="224" t="s">
        <v>149</v>
      </c>
      <c r="AU131" s="224" t="s">
        <v>84</v>
      </c>
      <c r="AY131" s="18" t="s">
        <v>145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84</v>
      </c>
      <c r="BK131" s="225">
        <f>ROUND(I131*H131,2)</f>
        <v>0</v>
      </c>
      <c r="BL131" s="18" t="s">
        <v>154</v>
      </c>
      <c r="BM131" s="224" t="s">
        <v>470</v>
      </c>
    </row>
    <row r="132" s="2" customFormat="1">
      <c r="A132" s="39"/>
      <c r="B132" s="40"/>
      <c r="C132" s="41"/>
      <c r="D132" s="226" t="s">
        <v>156</v>
      </c>
      <c r="E132" s="41"/>
      <c r="F132" s="227" t="s">
        <v>1147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156</v>
      </c>
      <c r="AU132" s="18" t="s">
        <v>84</v>
      </c>
    </row>
    <row r="133" s="12" customFormat="1" ht="22.8" customHeight="1">
      <c r="A133" s="12"/>
      <c r="B133" s="197"/>
      <c r="C133" s="198"/>
      <c r="D133" s="199" t="s">
        <v>75</v>
      </c>
      <c r="E133" s="211" t="s">
        <v>1113</v>
      </c>
      <c r="F133" s="211" t="s">
        <v>1114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SUM(P134:P147)</f>
        <v>0</v>
      </c>
      <c r="Q133" s="205"/>
      <c r="R133" s="206">
        <f>SUM(R134:R147)</f>
        <v>0</v>
      </c>
      <c r="S133" s="205"/>
      <c r="T133" s="207">
        <f>SUM(T134:T147)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84</v>
      </c>
      <c r="AT133" s="209" t="s">
        <v>75</v>
      </c>
      <c r="AU133" s="209" t="s">
        <v>84</v>
      </c>
      <c r="AY133" s="208" t="s">
        <v>145</v>
      </c>
      <c r="BK133" s="210">
        <f>SUM(BK134:BK147)</f>
        <v>0</v>
      </c>
    </row>
    <row r="134" s="2" customFormat="1" ht="16.5" customHeight="1">
      <c r="A134" s="39"/>
      <c r="B134" s="40"/>
      <c r="C134" s="213" t="s">
        <v>76</v>
      </c>
      <c r="D134" s="213" t="s">
        <v>149</v>
      </c>
      <c r="E134" s="214" t="s">
        <v>1141</v>
      </c>
      <c r="F134" s="215" t="s">
        <v>1142</v>
      </c>
      <c r="G134" s="216" t="s">
        <v>152</v>
      </c>
      <c r="H134" s="217">
        <v>4.5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47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154</v>
      </c>
      <c r="AT134" s="224" t="s">
        <v>149</v>
      </c>
      <c r="AU134" s="224" t="s">
        <v>86</v>
      </c>
      <c r="AY134" s="18" t="s">
        <v>145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84</v>
      </c>
      <c r="BK134" s="225">
        <f>ROUND(I134*H134,2)</f>
        <v>0</v>
      </c>
      <c r="BL134" s="18" t="s">
        <v>154</v>
      </c>
      <c r="BM134" s="224" t="s">
        <v>698</v>
      </c>
    </row>
    <row r="135" s="2" customFormat="1">
      <c r="A135" s="39"/>
      <c r="B135" s="40"/>
      <c r="C135" s="41"/>
      <c r="D135" s="226" t="s">
        <v>156</v>
      </c>
      <c r="E135" s="41"/>
      <c r="F135" s="227" t="s">
        <v>1142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86</v>
      </c>
    </row>
    <row r="136" s="2" customFormat="1" ht="16.5" customHeight="1">
      <c r="A136" s="39"/>
      <c r="B136" s="40"/>
      <c r="C136" s="213" t="s">
        <v>76</v>
      </c>
      <c r="D136" s="213" t="s">
        <v>149</v>
      </c>
      <c r="E136" s="214" t="s">
        <v>1115</v>
      </c>
      <c r="F136" s="215" t="s">
        <v>1116</v>
      </c>
      <c r="G136" s="216" t="s">
        <v>152</v>
      </c>
      <c r="H136" s="217">
        <v>9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47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154</v>
      </c>
      <c r="AT136" s="224" t="s">
        <v>149</v>
      </c>
      <c r="AU136" s="224" t="s">
        <v>86</v>
      </c>
      <c r="AY136" s="18" t="s">
        <v>145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84</v>
      </c>
      <c r="BK136" s="225">
        <f>ROUND(I136*H136,2)</f>
        <v>0</v>
      </c>
      <c r="BL136" s="18" t="s">
        <v>154</v>
      </c>
      <c r="BM136" s="224" t="s">
        <v>509</v>
      </c>
    </row>
    <row r="137" s="2" customFormat="1">
      <c r="A137" s="39"/>
      <c r="B137" s="40"/>
      <c r="C137" s="41"/>
      <c r="D137" s="226" t="s">
        <v>156</v>
      </c>
      <c r="E137" s="41"/>
      <c r="F137" s="227" t="s">
        <v>1116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156</v>
      </c>
      <c r="AU137" s="18" t="s">
        <v>86</v>
      </c>
    </row>
    <row r="138" s="2" customFormat="1" ht="16.5" customHeight="1">
      <c r="A138" s="39"/>
      <c r="B138" s="40"/>
      <c r="C138" s="213" t="s">
        <v>76</v>
      </c>
      <c r="D138" s="213" t="s">
        <v>149</v>
      </c>
      <c r="E138" s="214" t="s">
        <v>1117</v>
      </c>
      <c r="F138" s="215" t="s">
        <v>1118</v>
      </c>
      <c r="G138" s="216" t="s">
        <v>152</v>
      </c>
      <c r="H138" s="217">
        <v>25.5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47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154</v>
      </c>
      <c r="AT138" s="224" t="s">
        <v>149</v>
      </c>
      <c r="AU138" s="224" t="s">
        <v>86</v>
      </c>
      <c r="AY138" s="18" t="s">
        <v>145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84</v>
      </c>
      <c r="BK138" s="225">
        <f>ROUND(I138*H138,2)</f>
        <v>0</v>
      </c>
      <c r="BL138" s="18" t="s">
        <v>154</v>
      </c>
      <c r="BM138" s="224" t="s">
        <v>520</v>
      </c>
    </row>
    <row r="139" s="2" customFormat="1">
      <c r="A139" s="39"/>
      <c r="B139" s="40"/>
      <c r="C139" s="41"/>
      <c r="D139" s="226" t="s">
        <v>156</v>
      </c>
      <c r="E139" s="41"/>
      <c r="F139" s="227" t="s">
        <v>1118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86</v>
      </c>
    </row>
    <row r="140" s="2" customFormat="1" ht="16.5" customHeight="1">
      <c r="A140" s="39"/>
      <c r="B140" s="40"/>
      <c r="C140" s="213" t="s">
        <v>76</v>
      </c>
      <c r="D140" s="213" t="s">
        <v>149</v>
      </c>
      <c r="E140" s="214" t="s">
        <v>1119</v>
      </c>
      <c r="F140" s="215" t="s">
        <v>1120</v>
      </c>
      <c r="G140" s="216" t="s">
        <v>152</v>
      </c>
      <c r="H140" s="217">
        <v>135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47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154</v>
      </c>
      <c r="AT140" s="224" t="s">
        <v>149</v>
      </c>
      <c r="AU140" s="224" t="s">
        <v>86</v>
      </c>
      <c r="AY140" s="18" t="s">
        <v>145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84</v>
      </c>
      <c r="BK140" s="225">
        <f>ROUND(I140*H140,2)</f>
        <v>0</v>
      </c>
      <c r="BL140" s="18" t="s">
        <v>154</v>
      </c>
      <c r="BM140" s="224" t="s">
        <v>533</v>
      </c>
    </row>
    <row r="141" s="2" customFormat="1">
      <c r="A141" s="39"/>
      <c r="B141" s="40"/>
      <c r="C141" s="41"/>
      <c r="D141" s="226" t="s">
        <v>156</v>
      </c>
      <c r="E141" s="41"/>
      <c r="F141" s="227" t="s">
        <v>1120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156</v>
      </c>
      <c r="AU141" s="18" t="s">
        <v>86</v>
      </c>
    </row>
    <row r="142" s="2" customFormat="1" ht="16.5" customHeight="1">
      <c r="A142" s="39"/>
      <c r="B142" s="40"/>
      <c r="C142" s="213" t="s">
        <v>76</v>
      </c>
      <c r="D142" s="213" t="s">
        <v>149</v>
      </c>
      <c r="E142" s="214" t="s">
        <v>1148</v>
      </c>
      <c r="F142" s="215" t="s">
        <v>1124</v>
      </c>
      <c r="G142" s="216" t="s">
        <v>152</v>
      </c>
      <c r="H142" s="217">
        <v>30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47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154</v>
      </c>
      <c r="AT142" s="224" t="s">
        <v>149</v>
      </c>
      <c r="AU142" s="224" t="s">
        <v>86</v>
      </c>
      <c r="AY142" s="18" t="s">
        <v>145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84</v>
      </c>
      <c r="BK142" s="225">
        <f>ROUND(I142*H142,2)</f>
        <v>0</v>
      </c>
      <c r="BL142" s="18" t="s">
        <v>154</v>
      </c>
      <c r="BM142" s="224" t="s">
        <v>267</v>
      </c>
    </row>
    <row r="143" s="2" customFormat="1">
      <c r="A143" s="39"/>
      <c r="B143" s="40"/>
      <c r="C143" s="41"/>
      <c r="D143" s="226" t="s">
        <v>156</v>
      </c>
      <c r="E143" s="41"/>
      <c r="F143" s="227" t="s">
        <v>1124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86</v>
      </c>
    </row>
    <row r="144" s="2" customFormat="1" ht="16.5" customHeight="1">
      <c r="A144" s="39"/>
      <c r="B144" s="40"/>
      <c r="C144" s="213" t="s">
        <v>76</v>
      </c>
      <c r="D144" s="213" t="s">
        <v>149</v>
      </c>
      <c r="E144" s="214" t="s">
        <v>1129</v>
      </c>
      <c r="F144" s="215" t="s">
        <v>1130</v>
      </c>
      <c r="G144" s="216" t="s">
        <v>348</v>
      </c>
      <c r="H144" s="217">
        <v>600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47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154</v>
      </c>
      <c r="AT144" s="224" t="s">
        <v>149</v>
      </c>
      <c r="AU144" s="224" t="s">
        <v>86</v>
      </c>
      <c r="AY144" s="18" t="s">
        <v>145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84</v>
      </c>
      <c r="BK144" s="225">
        <f>ROUND(I144*H144,2)</f>
        <v>0</v>
      </c>
      <c r="BL144" s="18" t="s">
        <v>154</v>
      </c>
      <c r="BM144" s="224" t="s">
        <v>261</v>
      </c>
    </row>
    <row r="145" s="2" customFormat="1">
      <c r="A145" s="39"/>
      <c r="B145" s="40"/>
      <c r="C145" s="41"/>
      <c r="D145" s="226" t="s">
        <v>156</v>
      </c>
      <c r="E145" s="41"/>
      <c r="F145" s="227" t="s">
        <v>1130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156</v>
      </c>
      <c r="AU145" s="18" t="s">
        <v>86</v>
      </c>
    </row>
    <row r="146" s="2" customFormat="1" ht="16.5" customHeight="1">
      <c r="A146" s="39"/>
      <c r="B146" s="40"/>
      <c r="C146" s="213" t="s">
        <v>76</v>
      </c>
      <c r="D146" s="213" t="s">
        <v>149</v>
      </c>
      <c r="E146" s="214" t="s">
        <v>1131</v>
      </c>
      <c r="F146" s="215" t="s">
        <v>1132</v>
      </c>
      <c r="G146" s="216" t="s">
        <v>1133</v>
      </c>
      <c r="H146" s="217">
        <v>4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47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154</v>
      </c>
      <c r="AT146" s="224" t="s">
        <v>149</v>
      </c>
      <c r="AU146" s="224" t="s">
        <v>86</v>
      </c>
      <c r="AY146" s="18" t="s">
        <v>145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84</v>
      </c>
      <c r="BK146" s="225">
        <f>ROUND(I146*H146,2)</f>
        <v>0</v>
      </c>
      <c r="BL146" s="18" t="s">
        <v>154</v>
      </c>
      <c r="BM146" s="224" t="s">
        <v>182</v>
      </c>
    </row>
    <row r="147" s="2" customFormat="1">
      <c r="A147" s="39"/>
      <c r="B147" s="40"/>
      <c r="C147" s="41"/>
      <c r="D147" s="226" t="s">
        <v>156</v>
      </c>
      <c r="E147" s="41"/>
      <c r="F147" s="227" t="s">
        <v>1132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156</v>
      </c>
      <c r="AU147" s="18" t="s">
        <v>86</v>
      </c>
    </row>
    <row r="148" s="12" customFormat="1" ht="25.92" customHeight="1">
      <c r="A148" s="12"/>
      <c r="B148" s="197"/>
      <c r="C148" s="198"/>
      <c r="D148" s="199" t="s">
        <v>75</v>
      </c>
      <c r="E148" s="200" t="s">
        <v>1149</v>
      </c>
      <c r="F148" s="200" t="s">
        <v>1150</v>
      </c>
      <c r="G148" s="198"/>
      <c r="H148" s="198"/>
      <c r="I148" s="201"/>
      <c r="J148" s="202">
        <f>BK148</f>
        <v>0</v>
      </c>
      <c r="K148" s="198"/>
      <c r="L148" s="203"/>
      <c r="M148" s="204"/>
      <c r="N148" s="205"/>
      <c r="O148" s="205"/>
      <c r="P148" s="206">
        <f>SUM(P149:P162)</f>
        <v>0</v>
      </c>
      <c r="Q148" s="205"/>
      <c r="R148" s="206">
        <f>SUM(R149:R162)</f>
        <v>0</v>
      </c>
      <c r="S148" s="205"/>
      <c r="T148" s="207">
        <f>SUM(T149:T162)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84</v>
      </c>
      <c r="AT148" s="209" t="s">
        <v>75</v>
      </c>
      <c r="AU148" s="209" t="s">
        <v>76</v>
      </c>
      <c r="AY148" s="208" t="s">
        <v>145</v>
      </c>
      <c r="BK148" s="210">
        <f>SUM(BK149:BK162)</f>
        <v>0</v>
      </c>
    </row>
    <row r="149" s="2" customFormat="1" ht="16.5" customHeight="1">
      <c r="A149" s="39"/>
      <c r="B149" s="40"/>
      <c r="C149" s="213" t="s">
        <v>76</v>
      </c>
      <c r="D149" s="213" t="s">
        <v>149</v>
      </c>
      <c r="E149" s="214" t="s">
        <v>1151</v>
      </c>
      <c r="F149" s="215" t="s">
        <v>1152</v>
      </c>
      <c r="G149" s="216" t="s">
        <v>152</v>
      </c>
      <c r="H149" s="217">
        <v>789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47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154</v>
      </c>
      <c r="AT149" s="224" t="s">
        <v>149</v>
      </c>
      <c r="AU149" s="224" t="s">
        <v>84</v>
      </c>
      <c r="AY149" s="18" t="s">
        <v>145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154</v>
      </c>
      <c r="BM149" s="224" t="s">
        <v>546</v>
      </c>
    </row>
    <row r="150" s="2" customFormat="1">
      <c r="A150" s="39"/>
      <c r="B150" s="40"/>
      <c r="C150" s="41"/>
      <c r="D150" s="226" t="s">
        <v>156</v>
      </c>
      <c r="E150" s="41"/>
      <c r="F150" s="227" t="s">
        <v>1152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156</v>
      </c>
      <c r="AU150" s="18" t="s">
        <v>84</v>
      </c>
    </row>
    <row r="151" s="2" customFormat="1" ht="16.5" customHeight="1">
      <c r="A151" s="39"/>
      <c r="B151" s="40"/>
      <c r="C151" s="213" t="s">
        <v>76</v>
      </c>
      <c r="D151" s="213" t="s">
        <v>149</v>
      </c>
      <c r="E151" s="214" t="s">
        <v>1153</v>
      </c>
      <c r="F151" s="215" t="s">
        <v>1154</v>
      </c>
      <c r="G151" s="216" t="s">
        <v>251</v>
      </c>
      <c r="H151" s="217">
        <v>2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47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154</v>
      </c>
      <c r="AT151" s="224" t="s">
        <v>149</v>
      </c>
      <c r="AU151" s="224" t="s">
        <v>84</v>
      </c>
      <c r="AY151" s="18" t="s">
        <v>145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154</v>
      </c>
      <c r="BM151" s="224" t="s">
        <v>558</v>
      </c>
    </row>
    <row r="152" s="2" customFormat="1">
      <c r="A152" s="39"/>
      <c r="B152" s="40"/>
      <c r="C152" s="41"/>
      <c r="D152" s="226" t="s">
        <v>156</v>
      </c>
      <c r="E152" s="41"/>
      <c r="F152" s="227" t="s">
        <v>1154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156</v>
      </c>
      <c r="AU152" s="18" t="s">
        <v>84</v>
      </c>
    </row>
    <row r="153" s="2" customFormat="1" ht="16.5" customHeight="1">
      <c r="A153" s="39"/>
      <c r="B153" s="40"/>
      <c r="C153" s="213" t="s">
        <v>76</v>
      </c>
      <c r="D153" s="213" t="s">
        <v>149</v>
      </c>
      <c r="E153" s="214" t="s">
        <v>1155</v>
      </c>
      <c r="F153" s="215" t="s">
        <v>1156</v>
      </c>
      <c r="G153" s="216" t="s">
        <v>251</v>
      </c>
      <c r="H153" s="217">
        <v>11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47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154</v>
      </c>
      <c r="AT153" s="224" t="s">
        <v>149</v>
      </c>
      <c r="AU153" s="224" t="s">
        <v>84</v>
      </c>
      <c r="AY153" s="18" t="s">
        <v>145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84</v>
      </c>
      <c r="BK153" s="225">
        <f>ROUND(I153*H153,2)</f>
        <v>0</v>
      </c>
      <c r="BL153" s="18" t="s">
        <v>154</v>
      </c>
      <c r="BM153" s="224" t="s">
        <v>729</v>
      </c>
    </row>
    <row r="154" s="2" customFormat="1">
      <c r="A154" s="39"/>
      <c r="B154" s="40"/>
      <c r="C154" s="41"/>
      <c r="D154" s="226" t="s">
        <v>156</v>
      </c>
      <c r="E154" s="41"/>
      <c r="F154" s="227" t="s">
        <v>1156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156</v>
      </c>
      <c r="AU154" s="18" t="s">
        <v>84</v>
      </c>
    </row>
    <row r="155" s="2" customFormat="1" ht="16.5" customHeight="1">
      <c r="A155" s="39"/>
      <c r="B155" s="40"/>
      <c r="C155" s="213" t="s">
        <v>76</v>
      </c>
      <c r="D155" s="213" t="s">
        <v>149</v>
      </c>
      <c r="E155" s="214" t="s">
        <v>1157</v>
      </c>
      <c r="F155" s="215" t="s">
        <v>1158</v>
      </c>
      <c r="G155" s="216" t="s">
        <v>251</v>
      </c>
      <c r="H155" s="217">
        <v>11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47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154</v>
      </c>
      <c r="AT155" s="224" t="s">
        <v>149</v>
      </c>
      <c r="AU155" s="224" t="s">
        <v>84</v>
      </c>
      <c r="AY155" s="18" t="s">
        <v>145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84</v>
      </c>
      <c r="BK155" s="225">
        <f>ROUND(I155*H155,2)</f>
        <v>0</v>
      </c>
      <c r="BL155" s="18" t="s">
        <v>154</v>
      </c>
      <c r="BM155" s="224" t="s">
        <v>498</v>
      </c>
    </row>
    <row r="156" s="2" customFormat="1">
      <c r="A156" s="39"/>
      <c r="B156" s="40"/>
      <c r="C156" s="41"/>
      <c r="D156" s="226" t="s">
        <v>156</v>
      </c>
      <c r="E156" s="41"/>
      <c r="F156" s="227" t="s">
        <v>1158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156</v>
      </c>
      <c r="AU156" s="18" t="s">
        <v>84</v>
      </c>
    </row>
    <row r="157" s="2" customFormat="1" ht="16.5" customHeight="1">
      <c r="A157" s="39"/>
      <c r="B157" s="40"/>
      <c r="C157" s="213" t="s">
        <v>76</v>
      </c>
      <c r="D157" s="213" t="s">
        <v>149</v>
      </c>
      <c r="E157" s="214" t="s">
        <v>1159</v>
      </c>
      <c r="F157" s="215" t="s">
        <v>1160</v>
      </c>
      <c r="G157" s="216" t="s">
        <v>251</v>
      </c>
      <c r="H157" s="217">
        <v>11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47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154</v>
      </c>
      <c r="AT157" s="224" t="s">
        <v>149</v>
      </c>
      <c r="AU157" s="224" t="s">
        <v>84</v>
      </c>
      <c r="AY157" s="18" t="s">
        <v>145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154</v>
      </c>
      <c r="BM157" s="224" t="s">
        <v>591</v>
      </c>
    </row>
    <row r="158" s="2" customFormat="1">
      <c r="A158" s="39"/>
      <c r="B158" s="40"/>
      <c r="C158" s="41"/>
      <c r="D158" s="226" t="s">
        <v>156</v>
      </c>
      <c r="E158" s="41"/>
      <c r="F158" s="227" t="s">
        <v>1160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156</v>
      </c>
      <c r="AU158" s="18" t="s">
        <v>84</v>
      </c>
    </row>
    <row r="159" s="2" customFormat="1" ht="16.5" customHeight="1">
      <c r="A159" s="39"/>
      <c r="B159" s="40"/>
      <c r="C159" s="213" t="s">
        <v>76</v>
      </c>
      <c r="D159" s="213" t="s">
        <v>149</v>
      </c>
      <c r="E159" s="214" t="s">
        <v>1161</v>
      </c>
      <c r="F159" s="215" t="s">
        <v>1162</v>
      </c>
      <c r="G159" s="216" t="s">
        <v>152</v>
      </c>
      <c r="H159" s="217">
        <v>40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47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154</v>
      </c>
      <c r="AT159" s="224" t="s">
        <v>149</v>
      </c>
      <c r="AU159" s="224" t="s">
        <v>84</v>
      </c>
      <c r="AY159" s="18" t="s">
        <v>145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84</v>
      </c>
      <c r="BK159" s="225">
        <f>ROUND(I159*H159,2)</f>
        <v>0</v>
      </c>
      <c r="BL159" s="18" t="s">
        <v>154</v>
      </c>
      <c r="BM159" s="224" t="s">
        <v>191</v>
      </c>
    </row>
    <row r="160" s="2" customFormat="1">
      <c r="A160" s="39"/>
      <c r="B160" s="40"/>
      <c r="C160" s="41"/>
      <c r="D160" s="226" t="s">
        <v>156</v>
      </c>
      <c r="E160" s="41"/>
      <c r="F160" s="227" t="s">
        <v>1162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156</v>
      </c>
      <c r="AU160" s="18" t="s">
        <v>84</v>
      </c>
    </row>
    <row r="161" s="2" customFormat="1" ht="16.5" customHeight="1">
      <c r="A161" s="39"/>
      <c r="B161" s="40"/>
      <c r="C161" s="213" t="s">
        <v>76</v>
      </c>
      <c r="D161" s="213" t="s">
        <v>149</v>
      </c>
      <c r="E161" s="214" t="s">
        <v>1163</v>
      </c>
      <c r="F161" s="215" t="s">
        <v>1164</v>
      </c>
      <c r="G161" s="216" t="s">
        <v>1133</v>
      </c>
      <c r="H161" s="217">
        <v>3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47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154</v>
      </c>
      <c r="AT161" s="224" t="s">
        <v>149</v>
      </c>
      <c r="AU161" s="224" t="s">
        <v>84</v>
      </c>
      <c r="AY161" s="18" t="s">
        <v>145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84</v>
      </c>
      <c r="BK161" s="225">
        <f>ROUND(I161*H161,2)</f>
        <v>0</v>
      </c>
      <c r="BL161" s="18" t="s">
        <v>154</v>
      </c>
      <c r="BM161" s="224" t="s">
        <v>169</v>
      </c>
    </row>
    <row r="162" s="2" customFormat="1">
      <c r="A162" s="39"/>
      <c r="B162" s="40"/>
      <c r="C162" s="41"/>
      <c r="D162" s="226" t="s">
        <v>156</v>
      </c>
      <c r="E162" s="41"/>
      <c r="F162" s="227" t="s">
        <v>1164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156</v>
      </c>
      <c r="AU162" s="18" t="s">
        <v>84</v>
      </c>
    </row>
    <row r="163" s="12" customFormat="1" ht="25.92" customHeight="1">
      <c r="A163" s="12"/>
      <c r="B163" s="197"/>
      <c r="C163" s="198"/>
      <c r="D163" s="199" t="s">
        <v>75</v>
      </c>
      <c r="E163" s="200" t="s">
        <v>1165</v>
      </c>
      <c r="F163" s="200" t="s">
        <v>1166</v>
      </c>
      <c r="G163" s="198"/>
      <c r="H163" s="198"/>
      <c r="I163" s="201"/>
      <c r="J163" s="202">
        <f>BK163</f>
        <v>0</v>
      </c>
      <c r="K163" s="198"/>
      <c r="L163" s="203"/>
      <c r="M163" s="204"/>
      <c r="N163" s="205"/>
      <c r="O163" s="205"/>
      <c r="P163" s="206">
        <f>SUM(P164:P185)</f>
        <v>0</v>
      </c>
      <c r="Q163" s="205"/>
      <c r="R163" s="206">
        <f>SUM(R164:R185)</f>
        <v>0</v>
      </c>
      <c r="S163" s="205"/>
      <c r="T163" s="207">
        <f>SUM(T164:T185)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84</v>
      </c>
      <c r="AT163" s="209" t="s">
        <v>75</v>
      </c>
      <c r="AU163" s="209" t="s">
        <v>76</v>
      </c>
      <c r="AY163" s="208" t="s">
        <v>145</v>
      </c>
      <c r="BK163" s="210">
        <f>SUM(BK164:BK185)</f>
        <v>0</v>
      </c>
    </row>
    <row r="164" s="2" customFormat="1" ht="16.5" customHeight="1">
      <c r="A164" s="39"/>
      <c r="B164" s="40"/>
      <c r="C164" s="213" t="s">
        <v>76</v>
      </c>
      <c r="D164" s="213" t="s">
        <v>149</v>
      </c>
      <c r="E164" s="214" t="s">
        <v>1167</v>
      </c>
      <c r="F164" s="215" t="s">
        <v>1168</v>
      </c>
      <c r="G164" s="216" t="s">
        <v>1111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47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154</v>
      </c>
      <c r="AT164" s="224" t="s">
        <v>149</v>
      </c>
      <c r="AU164" s="224" t="s">
        <v>84</v>
      </c>
      <c r="AY164" s="18" t="s">
        <v>145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84</v>
      </c>
      <c r="BK164" s="225">
        <f>ROUND(I164*H164,2)</f>
        <v>0</v>
      </c>
      <c r="BL164" s="18" t="s">
        <v>154</v>
      </c>
      <c r="BM164" s="224" t="s">
        <v>595</v>
      </c>
    </row>
    <row r="165" s="2" customFormat="1">
      <c r="A165" s="39"/>
      <c r="B165" s="40"/>
      <c r="C165" s="41"/>
      <c r="D165" s="226" t="s">
        <v>156</v>
      </c>
      <c r="E165" s="41"/>
      <c r="F165" s="227" t="s">
        <v>1168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156</v>
      </c>
      <c r="AU165" s="18" t="s">
        <v>84</v>
      </c>
    </row>
    <row r="166" s="2" customFormat="1" ht="16.5" customHeight="1">
      <c r="A166" s="39"/>
      <c r="B166" s="40"/>
      <c r="C166" s="213" t="s">
        <v>76</v>
      </c>
      <c r="D166" s="213" t="s">
        <v>149</v>
      </c>
      <c r="E166" s="214" t="s">
        <v>1169</v>
      </c>
      <c r="F166" s="215" t="s">
        <v>1170</v>
      </c>
      <c r="G166" s="216" t="s">
        <v>1111</v>
      </c>
      <c r="H166" s="217">
        <v>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47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154</v>
      </c>
      <c r="AT166" s="224" t="s">
        <v>149</v>
      </c>
      <c r="AU166" s="224" t="s">
        <v>84</v>
      </c>
      <c r="AY166" s="18" t="s">
        <v>145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84</v>
      </c>
      <c r="BK166" s="225">
        <f>ROUND(I166*H166,2)</f>
        <v>0</v>
      </c>
      <c r="BL166" s="18" t="s">
        <v>154</v>
      </c>
      <c r="BM166" s="224" t="s">
        <v>607</v>
      </c>
    </row>
    <row r="167" s="2" customFormat="1">
      <c r="A167" s="39"/>
      <c r="B167" s="40"/>
      <c r="C167" s="41"/>
      <c r="D167" s="226" t="s">
        <v>156</v>
      </c>
      <c r="E167" s="41"/>
      <c r="F167" s="227" t="s">
        <v>1170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156</v>
      </c>
      <c r="AU167" s="18" t="s">
        <v>84</v>
      </c>
    </row>
    <row r="168" s="2" customFormat="1" ht="16.5" customHeight="1">
      <c r="A168" s="39"/>
      <c r="B168" s="40"/>
      <c r="C168" s="213" t="s">
        <v>76</v>
      </c>
      <c r="D168" s="213" t="s">
        <v>149</v>
      </c>
      <c r="E168" s="214" t="s">
        <v>1171</v>
      </c>
      <c r="F168" s="215" t="s">
        <v>1172</v>
      </c>
      <c r="G168" s="216" t="s">
        <v>1111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47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154</v>
      </c>
      <c r="AT168" s="224" t="s">
        <v>149</v>
      </c>
      <c r="AU168" s="224" t="s">
        <v>84</v>
      </c>
      <c r="AY168" s="18" t="s">
        <v>145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84</v>
      </c>
      <c r="BK168" s="225">
        <f>ROUND(I168*H168,2)</f>
        <v>0</v>
      </c>
      <c r="BL168" s="18" t="s">
        <v>154</v>
      </c>
      <c r="BM168" s="224" t="s">
        <v>212</v>
      </c>
    </row>
    <row r="169" s="2" customFormat="1">
      <c r="A169" s="39"/>
      <c r="B169" s="40"/>
      <c r="C169" s="41"/>
      <c r="D169" s="226" t="s">
        <v>156</v>
      </c>
      <c r="E169" s="41"/>
      <c r="F169" s="227" t="s">
        <v>1172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156</v>
      </c>
      <c r="AU169" s="18" t="s">
        <v>84</v>
      </c>
    </row>
    <row r="170" s="2" customFormat="1" ht="16.5" customHeight="1">
      <c r="A170" s="39"/>
      <c r="B170" s="40"/>
      <c r="C170" s="213" t="s">
        <v>76</v>
      </c>
      <c r="D170" s="213" t="s">
        <v>149</v>
      </c>
      <c r="E170" s="214" t="s">
        <v>1173</v>
      </c>
      <c r="F170" s="215" t="s">
        <v>1174</v>
      </c>
      <c r="G170" s="216" t="s">
        <v>1111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47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154</v>
      </c>
      <c r="AT170" s="224" t="s">
        <v>149</v>
      </c>
      <c r="AU170" s="224" t="s">
        <v>84</v>
      </c>
      <c r="AY170" s="18" t="s">
        <v>145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84</v>
      </c>
      <c r="BK170" s="225">
        <f>ROUND(I170*H170,2)</f>
        <v>0</v>
      </c>
      <c r="BL170" s="18" t="s">
        <v>154</v>
      </c>
      <c r="BM170" s="224" t="s">
        <v>296</v>
      </c>
    </row>
    <row r="171" s="2" customFormat="1">
      <c r="A171" s="39"/>
      <c r="B171" s="40"/>
      <c r="C171" s="41"/>
      <c r="D171" s="226" t="s">
        <v>156</v>
      </c>
      <c r="E171" s="41"/>
      <c r="F171" s="227" t="s">
        <v>1174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156</v>
      </c>
      <c r="AU171" s="18" t="s">
        <v>84</v>
      </c>
    </row>
    <row r="172" s="2" customFormat="1" ht="16.5" customHeight="1">
      <c r="A172" s="39"/>
      <c r="B172" s="40"/>
      <c r="C172" s="213" t="s">
        <v>76</v>
      </c>
      <c r="D172" s="213" t="s">
        <v>149</v>
      </c>
      <c r="E172" s="214" t="s">
        <v>1175</v>
      </c>
      <c r="F172" s="215" t="s">
        <v>1176</v>
      </c>
      <c r="G172" s="216" t="s">
        <v>1111</v>
      </c>
      <c r="H172" s="217">
        <v>1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47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154</v>
      </c>
      <c r="AT172" s="224" t="s">
        <v>149</v>
      </c>
      <c r="AU172" s="224" t="s">
        <v>84</v>
      </c>
      <c r="AY172" s="18" t="s">
        <v>145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84</v>
      </c>
      <c r="BK172" s="225">
        <f>ROUND(I172*H172,2)</f>
        <v>0</v>
      </c>
      <c r="BL172" s="18" t="s">
        <v>154</v>
      </c>
      <c r="BM172" s="224" t="s">
        <v>308</v>
      </c>
    </row>
    <row r="173" s="2" customFormat="1">
      <c r="A173" s="39"/>
      <c r="B173" s="40"/>
      <c r="C173" s="41"/>
      <c r="D173" s="226" t="s">
        <v>156</v>
      </c>
      <c r="E173" s="41"/>
      <c r="F173" s="227" t="s">
        <v>1176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156</v>
      </c>
      <c r="AU173" s="18" t="s">
        <v>84</v>
      </c>
    </row>
    <row r="174" s="2" customFormat="1" ht="16.5" customHeight="1">
      <c r="A174" s="39"/>
      <c r="B174" s="40"/>
      <c r="C174" s="213" t="s">
        <v>76</v>
      </c>
      <c r="D174" s="213" t="s">
        <v>149</v>
      </c>
      <c r="E174" s="214" t="s">
        <v>1177</v>
      </c>
      <c r="F174" s="215" t="s">
        <v>1178</v>
      </c>
      <c r="G174" s="216" t="s">
        <v>1111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47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154</v>
      </c>
      <c r="AT174" s="224" t="s">
        <v>149</v>
      </c>
      <c r="AU174" s="224" t="s">
        <v>84</v>
      </c>
      <c r="AY174" s="18" t="s">
        <v>145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84</v>
      </c>
      <c r="BK174" s="225">
        <f>ROUND(I174*H174,2)</f>
        <v>0</v>
      </c>
      <c r="BL174" s="18" t="s">
        <v>154</v>
      </c>
      <c r="BM174" s="224" t="s">
        <v>289</v>
      </c>
    </row>
    <row r="175" s="2" customFormat="1">
      <c r="A175" s="39"/>
      <c r="B175" s="40"/>
      <c r="C175" s="41"/>
      <c r="D175" s="226" t="s">
        <v>156</v>
      </c>
      <c r="E175" s="41"/>
      <c r="F175" s="227" t="s">
        <v>1178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156</v>
      </c>
      <c r="AU175" s="18" t="s">
        <v>84</v>
      </c>
    </row>
    <row r="176" s="2" customFormat="1" ht="16.5" customHeight="1">
      <c r="A176" s="39"/>
      <c r="B176" s="40"/>
      <c r="C176" s="213" t="s">
        <v>76</v>
      </c>
      <c r="D176" s="213" t="s">
        <v>149</v>
      </c>
      <c r="E176" s="214" t="s">
        <v>1179</v>
      </c>
      <c r="F176" s="215" t="s">
        <v>1180</v>
      </c>
      <c r="G176" s="216" t="s">
        <v>1111</v>
      </c>
      <c r="H176" s="217">
        <v>1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47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154</v>
      </c>
      <c r="AT176" s="224" t="s">
        <v>149</v>
      </c>
      <c r="AU176" s="224" t="s">
        <v>84</v>
      </c>
      <c r="AY176" s="18" t="s">
        <v>145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84</v>
      </c>
      <c r="BK176" s="225">
        <f>ROUND(I176*H176,2)</f>
        <v>0</v>
      </c>
      <c r="BL176" s="18" t="s">
        <v>154</v>
      </c>
      <c r="BM176" s="224" t="s">
        <v>323</v>
      </c>
    </row>
    <row r="177" s="2" customFormat="1">
      <c r="A177" s="39"/>
      <c r="B177" s="40"/>
      <c r="C177" s="41"/>
      <c r="D177" s="226" t="s">
        <v>156</v>
      </c>
      <c r="E177" s="41"/>
      <c r="F177" s="227" t="s">
        <v>1180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156</v>
      </c>
      <c r="AU177" s="18" t="s">
        <v>84</v>
      </c>
    </row>
    <row r="178" s="2" customFormat="1" ht="16.5" customHeight="1">
      <c r="A178" s="39"/>
      <c r="B178" s="40"/>
      <c r="C178" s="213" t="s">
        <v>76</v>
      </c>
      <c r="D178" s="213" t="s">
        <v>149</v>
      </c>
      <c r="E178" s="214" t="s">
        <v>1181</v>
      </c>
      <c r="F178" s="215" t="s">
        <v>1182</v>
      </c>
      <c r="G178" s="216" t="s">
        <v>1111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47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154</v>
      </c>
      <c r="AT178" s="224" t="s">
        <v>149</v>
      </c>
      <c r="AU178" s="224" t="s">
        <v>84</v>
      </c>
      <c r="AY178" s="18" t="s">
        <v>145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84</v>
      </c>
      <c r="BK178" s="225">
        <f>ROUND(I178*H178,2)</f>
        <v>0</v>
      </c>
      <c r="BL178" s="18" t="s">
        <v>154</v>
      </c>
      <c r="BM178" s="224" t="s">
        <v>427</v>
      </c>
    </row>
    <row r="179" s="2" customFormat="1">
      <c r="A179" s="39"/>
      <c r="B179" s="40"/>
      <c r="C179" s="41"/>
      <c r="D179" s="226" t="s">
        <v>156</v>
      </c>
      <c r="E179" s="41"/>
      <c r="F179" s="227" t="s">
        <v>1182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156</v>
      </c>
      <c r="AU179" s="18" t="s">
        <v>84</v>
      </c>
    </row>
    <row r="180" s="2" customFormat="1" ht="24.15" customHeight="1">
      <c r="A180" s="39"/>
      <c r="B180" s="40"/>
      <c r="C180" s="213" t="s">
        <v>76</v>
      </c>
      <c r="D180" s="213" t="s">
        <v>149</v>
      </c>
      <c r="E180" s="214" t="s">
        <v>1183</v>
      </c>
      <c r="F180" s="215" t="s">
        <v>1184</v>
      </c>
      <c r="G180" s="216" t="s">
        <v>1111</v>
      </c>
      <c r="H180" s="217">
        <v>1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47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154</v>
      </c>
      <c r="AT180" s="224" t="s">
        <v>149</v>
      </c>
      <c r="AU180" s="224" t="s">
        <v>84</v>
      </c>
      <c r="AY180" s="18" t="s">
        <v>145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84</v>
      </c>
      <c r="BK180" s="225">
        <f>ROUND(I180*H180,2)</f>
        <v>0</v>
      </c>
      <c r="BL180" s="18" t="s">
        <v>154</v>
      </c>
      <c r="BM180" s="224" t="s">
        <v>247</v>
      </c>
    </row>
    <row r="181" s="2" customFormat="1">
      <c r="A181" s="39"/>
      <c r="B181" s="40"/>
      <c r="C181" s="41"/>
      <c r="D181" s="226" t="s">
        <v>156</v>
      </c>
      <c r="E181" s="41"/>
      <c r="F181" s="227" t="s">
        <v>1184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156</v>
      </c>
      <c r="AU181" s="18" t="s">
        <v>84</v>
      </c>
    </row>
    <row r="182" s="2" customFormat="1" ht="16.5" customHeight="1">
      <c r="A182" s="39"/>
      <c r="B182" s="40"/>
      <c r="C182" s="213" t="s">
        <v>76</v>
      </c>
      <c r="D182" s="213" t="s">
        <v>149</v>
      </c>
      <c r="E182" s="214" t="s">
        <v>1185</v>
      </c>
      <c r="F182" s="215" t="s">
        <v>1186</v>
      </c>
      <c r="G182" s="216" t="s">
        <v>1111</v>
      </c>
      <c r="H182" s="217">
        <v>1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47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154</v>
      </c>
      <c r="AT182" s="224" t="s">
        <v>149</v>
      </c>
      <c r="AU182" s="224" t="s">
        <v>84</v>
      </c>
      <c r="AY182" s="18" t="s">
        <v>145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154</v>
      </c>
      <c r="BM182" s="224" t="s">
        <v>774</v>
      </c>
    </row>
    <row r="183" s="2" customFormat="1">
      <c r="A183" s="39"/>
      <c r="B183" s="40"/>
      <c r="C183" s="41"/>
      <c r="D183" s="226" t="s">
        <v>156</v>
      </c>
      <c r="E183" s="41"/>
      <c r="F183" s="227" t="s">
        <v>1186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156</v>
      </c>
      <c r="AU183" s="18" t="s">
        <v>84</v>
      </c>
    </row>
    <row r="184" s="2" customFormat="1" ht="16.5" customHeight="1">
      <c r="A184" s="39"/>
      <c r="B184" s="40"/>
      <c r="C184" s="213" t="s">
        <v>76</v>
      </c>
      <c r="D184" s="213" t="s">
        <v>149</v>
      </c>
      <c r="E184" s="214" t="s">
        <v>1187</v>
      </c>
      <c r="F184" s="215" t="s">
        <v>1188</v>
      </c>
      <c r="G184" s="216" t="s">
        <v>1111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47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154</v>
      </c>
      <c r="AT184" s="224" t="s">
        <v>149</v>
      </c>
      <c r="AU184" s="224" t="s">
        <v>84</v>
      </c>
      <c r="AY184" s="18" t="s">
        <v>145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84</v>
      </c>
      <c r="BK184" s="225">
        <f>ROUND(I184*H184,2)</f>
        <v>0</v>
      </c>
      <c r="BL184" s="18" t="s">
        <v>154</v>
      </c>
      <c r="BM184" s="224" t="s">
        <v>778</v>
      </c>
    </row>
    <row r="185" s="2" customFormat="1">
      <c r="A185" s="39"/>
      <c r="B185" s="40"/>
      <c r="C185" s="41"/>
      <c r="D185" s="226" t="s">
        <v>156</v>
      </c>
      <c r="E185" s="41"/>
      <c r="F185" s="227" t="s">
        <v>1188</v>
      </c>
      <c r="G185" s="41"/>
      <c r="H185" s="41"/>
      <c r="I185" s="228"/>
      <c r="J185" s="41"/>
      <c r="K185" s="41"/>
      <c r="L185" s="45"/>
      <c r="M185" s="255"/>
      <c r="N185" s="256"/>
      <c r="O185" s="257"/>
      <c r="P185" s="257"/>
      <c r="Q185" s="257"/>
      <c r="R185" s="257"/>
      <c r="S185" s="257"/>
      <c r="T185" s="258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156</v>
      </c>
      <c r="AU185" s="18" t="s">
        <v>84</v>
      </c>
    </row>
    <row r="186" s="2" customFormat="1" ht="6.96" customHeight="1">
      <c r="A186" s="39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0D52p607F7zQQ1P3FKAjwdVJvaXsTg3bCZU236SsuhBjLq332W7M8ci5feIKmaOBvRkdktRhG5d44gvnGlq94Q==" hashValue="+IQu2cMT6bw/TghUYNs2xq3jlXKkJBGx4xGWjBHR5lPpEJxGeT8pycAZGFPbKEza1eVrMbIGOdJyryOVdCZSnQ==" algorithmName="SHA-512" password="CC35"/>
  <autoFilter ref="C86:K18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112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Městské lázně Opava - oprava po zatopení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1189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10. 2. 2025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29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38</v>
      </c>
      <c r="F24" s="39"/>
      <c r="G24" s="39"/>
      <c r="H24" s="39"/>
      <c r="I24" s="143" t="s">
        <v>29</v>
      </c>
      <c r="J24" s="134" t="s">
        <v>39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ROUND((SUM(BE84:BE371)),  2)</f>
        <v>0</v>
      </c>
      <c r="G33" s="39"/>
      <c r="H33" s="39"/>
      <c r="I33" s="158">
        <v>0.20999999999999999</v>
      </c>
      <c r="J33" s="157">
        <f>ROUND(((SUM(BE84:BE371))*I33),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ROUND((SUM(BF84:BF371)),  2)</f>
        <v>0</v>
      </c>
      <c r="G34" s="39"/>
      <c r="H34" s="39"/>
      <c r="I34" s="158">
        <v>0.12</v>
      </c>
      <c r="J34" s="157">
        <f>ROUND(((SUM(BF84:BF371))*I34),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ROUND((SUM(BG84:BG371)),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ROUND((SUM(BH84:BH371)),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ROUND((SUM(BI84:BI371)),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Městské lázně Opava - oprava po zatopení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Elektro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Městské lázně Opava</v>
      </c>
      <c r="G52" s="41"/>
      <c r="H52" s="41"/>
      <c r="I52" s="33" t="s">
        <v>23</v>
      </c>
      <c r="J52" s="73" t="str">
        <f>IF(J12="","",J12)</f>
        <v>10. 2. 2025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Opava</v>
      </c>
      <c r="G54" s="41"/>
      <c r="H54" s="41"/>
      <c r="I54" s="33" t="s">
        <v>33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116</v>
      </c>
      <c r="D57" s="172"/>
      <c r="E57" s="172"/>
      <c r="F57" s="172"/>
      <c r="G57" s="172"/>
      <c r="H57" s="172"/>
      <c r="I57" s="172"/>
      <c r="J57" s="173" t="s">
        <v>117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s="9" customFormat="1" ht="24.96" customHeight="1">
      <c r="A60" s="9"/>
      <c r="B60" s="175"/>
      <c r="C60" s="176"/>
      <c r="D60" s="177" t="s">
        <v>124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1190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5"/>
      <c r="C62" s="176"/>
      <c r="D62" s="177" t="s">
        <v>1191</v>
      </c>
      <c r="E62" s="178"/>
      <c r="F62" s="178"/>
      <c r="G62" s="178"/>
      <c r="H62" s="178"/>
      <c r="I62" s="178"/>
      <c r="J62" s="179">
        <f>J362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1"/>
      <c r="C63" s="126"/>
      <c r="D63" s="182" t="s">
        <v>1192</v>
      </c>
      <c r="E63" s="183"/>
      <c r="F63" s="183"/>
      <c r="G63" s="183"/>
      <c r="H63" s="183"/>
      <c r="I63" s="183"/>
      <c r="J63" s="184">
        <f>J363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5"/>
      <c r="C64" s="176"/>
      <c r="D64" s="177" t="s">
        <v>625</v>
      </c>
      <c r="E64" s="178"/>
      <c r="F64" s="178"/>
      <c r="G64" s="178"/>
      <c r="H64" s="178"/>
      <c r="I64" s="178"/>
      <c r="J64" s="179">
        <f>J368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130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Městské lázně Opava - oprava po zatopení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113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04 - Elektro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Městské lázně Opava</v>
      </c>
      <c r="G78" s="41"/>
      <c r="H78" s="41"/>
      <c r="I78" s="33" t="s">
        <v>23</v>
      </c>
      <c r="J78" s="73" t="str">
        <f>IF(J12="","",J12)</f>
        <v>10. 2. 2025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Statutární město Opava</v>
      </c>
      <c r="G80" s="41"/>
      <c r="H80" s="41"/>
      <c r="I80" s="33" t="s">
        <v>33</v>
      </c>
      <c r="J80" s="37" t="str">
        <f>E21</f>
        <v xml:space="preserve"> 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>Amun Pro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131</v>
      </c>
      <c r="D83" s="189" t="s">
        <v>61</v>
      </c>
      <c r="E83" s="189" t="s">
        <v>57</v>
      </c>
      <c r="F83" s="189" t="s">
        <v>58</v>
      </c>
      <c r="G83" s="189" t="s">
        <v>132</v>
      </c>
      <c r="H83" s="189" t="s">
        <v>133</v>
      </c>
      <c r="I83" s="189" t="s">
        <v>134</v>
      </c>
      <c r="J83" s="189" t="s">
        <v>117</v>
      </c>
      <c r="K83" s="190" t="s">
        <v>135</v>
      </c>
      <c r="L83" s="191"/>
      <c r="M83" s="93" t="s">
        <v>19</v>
      </c>
      <c r="N83" s="94" t="s">
        <v>46</v>
      </c>
      <c r="O83" s="94" t="s">
        <v>136</v>
      </c>
      <c r="P83" s="94" t="s">
        <v>137</v>
      </c>
      <c r="Q83" s="94" t="s">
        <v>138</v>
      </c>
      <c r="R83" s="94" t="s">
        <v>139</v>
      </c>
      <c r="S83" s="94" t="s">
        <v>140</v>
      </c>
      <c r="T83" s="95" t="s">
        <v>141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142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P85+P362+P368</f>
        <v>0</v>
      </c>
      <c r="Q84" s="97"/>
      <c r="R84" s="194">
        <f>R85+R362+R368</f>
        <v>1.7432006000000002</v>
      </c>
      <c r="S84" s="97"/>
      <c r="T84" s="195">
        <f>T85+T362+T368</f>
        <v>0.084000000000000005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75</v>
      </c>
      <c r="AU84" s="18" t="s">
        <v>118</v>
      </c>
      <c r="BK84" s="196">
        <f>BK85+BK362+BK368</f>
        <v>0</v>
      </c>
    </row>
    <row r="85" s="12" customFormat="1" ht="25.92" customHeight="1">
      <c r="A85" s="12"/>
      <c r="B85" s="197"/>
      <c r="C85" s="198"/>
      <c r="D85" s="199" t="s">
        <v>75</v>
      </c>
      <c r="E85" s="200" t="s">
        <v>329</v>
      </c>
      <c r="F85" s="200" t="s">
        <v>330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P86</f>
        <v>0</v>
      </c>
      <c r="Q85" s="205"/>
      <c r="R85" s="206">
        <f>R86</f>
        <v>1.7432006000000002</v>
      </c>
      <c r="S85" s="205"/>
      <c r="T85" s="207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86</v>
      </c>
      <c r="AT85" s="209" t="s">
        <v>75</v>
      </c>
      <c r="AU85" s="209" t="s">
        <v>76</v>
      </c>
      <c r="AY85" s="208" t="s">
        <v>145</v>
      </c>
      <c r="BK85" s="210">
        <f>BK86</f>
        <v>0</v>
      </c>
    </row>
    <row r="86" s="12" customFormat="1" ht="22.8" customHeight="1">
      <c r="A86" s="12"/>
      <c r="B86" s="197"/>
      <c r="C86" s="198"/>
      <c r="D86" s="199" t="s">
        <v>75</v>
      </c>
      <c r="E86" s="211" t="s">
        <v>1193</v>
      </c>
      <c r="F86" s="211" t="s">
        <v>1194</v>
      </c>
      <c r="G86" s="198"/>
      <c r="H86" s="198"/>
      <c r="I86" s="201"/>
      <c r="J86" s="212">
        <f>BK86</f>
        <v>0</v>
      </c>
      <c r="K86" s="198"/>
      <c r="L86" s="203"/>
      <c r="M86" s="204"/>
      <c r="N86" s="205"/>
      <c r="O86" s="205"/>
      <c r="P86" s="206">
        <f>SUM(P87:P361)</f>
        <v>0</v>
      </c>
      <c r="Q86" s="205"/>
      <c r="R86" s="206">
        <f>SUM(R87:R361)</f>
        <v>1.7432006000000002</v>
      </c>
      <c r="S86" s="205"/>
      <c r="T86" s="207">
        <f>SUM(T87:T361)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86</v>
      </c>
      <c r="AT86" s="209" t="s">
        <v>75</v>
      </c>
      <c r="AU86" s="209" t="s">
        <v>84</v>
      </c>
      <c r="AY86" s="208" t="s">
        <v>145</v>
      </c>
      <c r="BK86" s="210">
        <f>SUM(BK87:BK361)</f>
        <v>0</v>
      </c>
    </row>
    <row r="87" s="2" customFormat="1" ht="16.5" customHeight="1">
      <c r="A87" s="39"/>
      <c r="B87" s="40"/>
      <c r="C87" s="213" t="s">
        <v>645</v>
      </c>
      <c r="D87" s="213" t="s">
        <v>149</v>
      </c>
      <c r="E87" s="214" t="s">
        <v>1195</v>
      </c>
      <c r="F87" s="215" t="s">
        <v>1196</v>
      </c>
      <c r="G87" s="216" t="s">
        <v>242</v>
      </c>
      <c r="H87" s="217">
        <v>260</v>
      </c>
      <c r="I87" s="218"/>
      <c r="J87" s="219">
        <f>ROUND(I87*H87,2)</f>
        <v>0</v>
      </c>
      <c r="K87" s="215" t="s">
        <v>19</v>
      </c>
      <c r="L87" s="45"/>
      <c r="M87" s="220" t="s">
        <v>19</v>
      </c>
      <c r="N87" s="221" t="s">
        <v>47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336</v>
      </c>
      <c r="AT87" s="224" t="s">
        <v>149</v>
      </c>
      <c r="AU87" s="224" t="s">
        <v>86</v>
      </c>
      <c r="AY87" s="18" t="s">
        <v>145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84</v>
      </c>
      <c r="BK87" s="225">
        <f>ROUND(I87*H87,2)</f>
        <v>0</v>
      </c>
      <c r="BL87" s="18" t="s">
        <v>336</v>
      </c>
      <c r="BM87" s="224" t="s">
        <v>1197</v>
      </c>
    </row>
    <row r="88" s="2" customFormat="1">
      <c r="A88" s="39"/>
      <c r="B88" s="40"/>
      <c r="C88" s="41"/>
      <c r="D88" s="226" t="s">
        <v>156</v>
      </c>
      <c r="E88" s="41"/>
      <c r="F88" s="227" t="s">
        <v>1196</v>
      </c>
      <c r="G88" s="41"/>
      <c r="H88" s="41"/>
      <c r="I88" s="228"/>
      <c r="J88" s="41"/>
      <c r="K88" s="41"/>
      <c r="L88" s="45"/>
      <c r="M88" s="229"/>
      <c r="N88" s="23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156</v>
      </c>
      <c r="AU88" s="18" t="s">
        <v>86</v>
      </c>
    </row>
    <row r="89" s="2" customFormat="1" ht="16.5" customHeight="1">
      <c r="A89" s="39"/>
      <c r="B89" s="40"/>
      <c r="C89" s="245" t="s">
        <v>661</v>
      </c>
      <c r="D89" s="245" t="s">
        <v>248</v>
      </c>
      <c r="E89" s="246" t="s">
        <v>1198</v>
      </c>
      <c r="F89" s="247" t="s">
        <v>1199</v>
      </c>
      <c r="G89" s="248" t="s">
        <v>242</v>
      </c>
      <c r="H89" s="249">
        <v>132.30000000000001</v>
      </c>
      <c r="I89" s="250"/>
      <c r="J89" s="251">
        <f>ROUND(I89*H89,2)</f>
        <v>0</v>
      </c>
      <c r="K89" s="247" t="s">
        <v>19</v>
      </c>
      <c r="L89" s="252"/>
      <c r="M89" s="253" t="s">
        <v>19</v>
      </c>
      <c r="N89" s="254" t="s">
        <v>47</v>
      </c>
      <c r="O89" s="85"/>
      <c r="P89" s="222">
        <f>O89*H89</f>
        <v>0</v>
      </c>
      <c r="Q89" s="222">
        <v>0.00012</v>
      </c>
      <c r="R89" s="222">
        <f>Q89*H89</f>
        <v>0.015876000000000001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349</v>
      </c>
      <c r="AT89" s="224" t="s">
        <v>248</v>
      </c>
      <c r="AU89" s="224" t="s">
        <v>86</v>
      </c>
      <c r="AY89" s="18" t="s">
        <v>145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84</v>
      </c>
      <c r="BK89" s="225">
        <f>ROUND(I89*H89,2)</f>
        <v>0</v>
      </c>
      <c r="BL89" s="18" t="s">
        <v>336</v>
      </c>
      <c r="BM89" s="224" t="s">
        <v>1200</v>
      </c>
    </row>
    <row r="90" s="2" customFormat="1">
      <c r="A90" s="39"/>
      <c r="B90" s="40"/>
      <c r="C90" s="41"/>
      <c r="D90" s="226" t="s">
        <v>156</v>
      </c>
      <c r="E90" s="41"/>
      <c r="F90" s="227" t="s">
        <v>1199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156</v>
      </c>
      <c r="AU90" s="18" t="s">
        <v>86</v>
      </c>
    </row>
    <row r="91" s="2" customFormat="1" ht="16.5" customHeight="1">
      <c r="A91" s="39"/>
      <c r="B91" s="40"/>
      <c r="C91" s="245" t="s">
        <v>8</v>
      </c>
      <c r="D91" s="245" t="s">
        <v>248</v>
      </c>
      <c r="E91" s="246" t="s">
        <v>1201</v>
      </c>
      <c r="F91" s="247" t="s">
        <v>1202</v>
      </c>
      <c r="G91" s="248" t="s">
        <v>242</v>
      </c>
      <c r="H91" s="249">
        <v>96.599999999999994</v>
      </c>
      <c r="I91" s="250"/>
      <c r="J91" s="251">
        <f>ROUND(I91*H91,2)</f>
        <v>0</v>
      </c>
      <c r="K91" s="247" t="s">
        <v>19</v>
      </c>
      <c r="L91" s="252"/>
      <c r="M91" s="253" t="s">
        <v>19</v>
      </c>
      <c r="N91" s="254" t="s">
        <v>47</v>
      </c>
      <c r="O91" s="85"/>
      <c r="P91" s="222">
        <f>O91*H91</f>
        <v>0</v>
      </c>
      <c r="Q91" s="222">
        <v>0.00034000000000000002</v>
      </c>
      <c r="R91" s="222">
        <f>Q91*H91</f>
        <v>0.032843999999999998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349</v>
      </c>
      <c r="AT91" s="224" t="s">
        <v>248</v>
      </c>
      <c r="AU91" s="224" t="s">
        <v>86</v>
      </c>
      <c r="AY91" s="18" t="s">
        <v>145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84</v>
      </c>
      <c r="BK91" s="225">
        <f>ROUND(I91*H91,2)</f>
        <v>0</v>
      </c>
      <c r="BL91" s="18" t="s">
        <v>336</v>
      </c>
      <c r="BM91" s="224" t="s">
        <v>1203</v>
      </c>
    </row>
    <row r="92" s="2" customFormat="1">
      <c r="A92" s="39"/>
      <c r="B92" s="40"/>
      <c r="C92" s="41"/>
      <c r="D92" s="226" t="s">
        <v>156</v>
      </c>
      <c r="E92" s="41"/>
      <c r="F92" s="227" t="s">
        <v>1202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156</v>
      </c>
      <c r="AU92" s="18" t="s">
        <v>86</v>
      </c>
    </row>
    <row r="93" s="2" customFormat="1" ht="16.5" customHeight="1">
      <c r="A93" s="39"/>
      <c r="B93" s="40"/>
      <c r="C93" s="245" t="s">
        <v>669</v>
      </c>
      <c r="D93" s="245" t="s">
        <v>248</v>
      </c>
      <c r="E93" s="246" t="s">
        <v>1204</v>
      </c>
      <c r="F93" s="247" t="s">
        <v>1205</v>
      </c>
      <c r="G93" s="248" t="s">
        <v>242</v>
      </c>
      <c r="H93" s="249">
        <v>44.100000000000001</v>
      </c>
      <c r="I93" s="250"/>
      <c r="J93" s="251">
        <f>ROUND(I93*H93,2)</f>
        <v>0</v>
      </c>
      <c r="K93" s="247" t="s">
        <v>19</v>
      </c>
      <c r="L93" s="252"/>
      <c r="M93" s="253" t="s">
        <v>19</v>
      </c>
      <c r="N93" s="254" t="s">
        <v>47</v>
      </c>
      <c r="O93" s="85"/>
      <c r="P93" s="222">
        <f>O93*H93</f>
        <v>0</v>
      </c>
      <c r="Q93" s="222">
        <v>0.00056999999999999998</v>
      </c>
      <c r="R93" s="222">
        <f>Q93*H93</f>
        <v>0.025137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349</v>
      </c>
      <c r="AT93" s="224" t="s">
        <v>248</v>
      </c>
      <c r="AU93" s="224" t="s">
        <v>86</v>
      </c>
      <c r="AY93" s="18" t="s">
        <v>145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84</v>
      </c>
      <c r="BK93" s="225">
        <f>ROUND(I93*H93,2)</f>
        <v>0</v>
      </c>
      <c r="BL93" s="18" t="s">
        <v>336</v>
      </c>
      <c r="BM93" s="224" t="s">
        <v>1206</v>
      </c>
    </row>
    <row r="94" s="2" customFormat="1">
      <c r="A94" s="39"/>
      <c r="B94" s="40"/>
      <c r="C94" s="41"/>
      <c r="D94" s="226" t="s">
        <v>156</v>
      </c>
      <c r="E94" s="41"/>
      <c r="F94" s="227" t="s">
        <v>1205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156</v>
      </c>
      <c r="AU94" s="18" t="s">
        <v>86</v>
      </c>
    </row>
    <row r="95" s="2" customFormat="1" ht="16.5" customHeight="1">
      <c r="A95" s="39"/>
      <c r="B95" s="40"/>
      <c r="C95" s="213" t="s">
        <v>84</v>
      </c>
      <c r="D95" s="213" t="s">
        <v>149</v>
      </c>
      <c r="E95" s="214" t="s">
        <v>1207</v>
      </c>
      <c r="F95" s="215" t="s">
        <v>1208</v>
      </c>
      <c r="G95" s="216" t="s">
        <v>811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47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336</v>
      </c>
      <c r="AT95" s="224" t="s">
        <v>149</v>
      </c>
      <c r="AU95" s="224" t="s">
        <v>86</v>
      </c>
      <c r="AY95" s="18" t="s">
        <v>145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84</v>
      </c>
      <c r="BK95" s="225">
        <f>ROUND(I95*H95,2)</f>
        <v>0</v>
      </c>
      <c r="BL95" s="18" t="s">
        <v>336</v>
      </c>
      <c r="BM95" s="224" t="s">
        <v>1209</v>
      </c>
    </row>
    <row r="96" s="2" customFormat="1">
      <c r="A96" s="39"/>
      <c r="B96" s="40"/>
      <c r="C96" s="41"/>
      <c r="D96" s="226" t="s">
        <v>156</v>
      </c>
      <c r="E96" s="41"/>
      <c r="F96" s="227" t="s">
        <v>1208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156</v>
      </c>
      <c r="AU96" s="18" t="s">
        <v>86</v>
      </c>
    </row>
    <row r="97" s="2" customFormat="1">
      <c r="A97" s="39"/>
      <c r="B97" s="40"/>
      <c r="C97" s="41"/>
      <c r="D97" s="226" t="s">
        <v>219</v>
      </c>
      <c r="E97" s="41"/>
      <c r="F97" s="244" t="s">
        <v>1210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86</v>
      </c>
    </row>
    <row r="98" s="2" customFormat="1" ht="16.5" customHeight="1">
      <c r="A98" s="39"/>
      <c r="B98" s="40"/>
      <c r="C98" s="213" t="s">
        <v>205</v>
      </c>
      <c r="D98" s="213" t="s">
        <v>149</v>
      </c>
      <c r="E98" s="214" t="s">
        <v>1211</v>
      </c>
      <c r="F98" s="215" t="s">
        <v>1212</v>
      </c>
      <c r="G98" s="216" t="s">
        <v>360</v>
      </c>
      <c r="H98" s="217">
        <v>34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47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336</v>
      </c>
      <c r="AT98" s="224" t="s">
        <v>149</v>
      </c>
      <c r="AU98" s="224" t="s">
        <v>86</v>
      </c>
      <c r="AY98" s="18" t="s">
        <v>145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84</v>
      </c>
      <c r="BK98" s="225">
        <f>ROUND(I98*H98,2)</f>
        <v>0</v>
      </c>
      <c r="BL98" s="18" t="s">
        <v>336</v>
      </c>
      <c r="BM98" s="224" t="s">
        <v>1213</v>
      </c>
    </row>
    <row r="99" s="2" customFormat="1">
      <c r="A99" s="39"/>
      <c r="B99" s="40"/>
      <c r="C99" s="41"/>
      <c r="D99" s="226" t="s">
        <v>156</v>
      </c>
      <c r="E99" s="41"/>
      <c r="F99" s="227" t="s">
        <v>1212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86</v>
      </c>
    </row>
    <row r="100" s="2" customFormat="1" ht="16.5" customHeight="1">
      <c r="A100" s="39"/>
      <c r="B100" s="40"/>
      <c r="C100" s="245" t="s">
        <v>333</v>
      </c>
      <c r="D100" s="245" t="s">
        <v>248</v>
      </c>
      <c r="E100" s="246" t="s">
        <v>1214</v>
      </c>
      <c r="F100" s="247" t="s">
        <v>1215</v>
      </c>
      <c r="G100" s="248" t="s">
        <v>360</v>
      </c>
      <c r="H100" s="249">
        <v>34</v>
      </c>
      <c r="I100" s="250"/>
      <c r="J100" s="251">
        <f>ROUND(I100*H100,2)</f>
        <v>0</v>
      </c>
      <c r="K100" s="247" t="s">
        <v>19</v>
      </c>
      <c r="L100" s="252"/>
      <c r="M100" s="253" t="s">
        <v>19</v>
      </c>
      <c r="N100" s="254" t="s">
        <v>47</v>
      </c>
      <c r="O100" s="85"/>
      <c r="P100" s="222">
        <f>O100*H100</f>
        <v>0</v>
      </c>
      <c r="Q100" s="222">
        <v>0.00014999999999999999</v>
      </c>
      <c r="R100" s="222">
        <f>Q100*H100</f>
        <v>0.0050999999999999995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349</v>
      </c>
      <c r="AT100" s="224" t="s">
        <v>248</v>
      </c>
      <c r="AU100" s="224" t="s">
        <v>86</v>
      </c>
      <c r="AY100" s="18" t="s">
        <v>145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84</v>
      </c>
      <c r="BK100" s="225">
        <f>ROUND(I100*H100,2)</f>
        <v>0</v>
      </c>
      <c r="BL100" s="18" t="s">
        <v>336</v>
      </c>
      <c r="BM100" s="224" t="s">
        <v>1216</v>
      </c>
    </row>
    <row r="101" s="2" customFormat="1">
      <c r="A101" s="39"/>
      <c r="B101" s="40"/>
      <c r="C101" s="41"/>
      <c r="D101" s="226" t="s">
        <v>156</v>
      </c>
      <c r="E101" s="41"/>
      <c r="F101" s="227" t="s">
        <v>1215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156</v>
      </c>
      <c r="AU101" s="18" t="s">
        <v>86</v>
      </c>
    </row>
    <row r="102" s="2" customFormat="1" ht="21.75" customHeight="1">
      <c r="A102" s="39"/>
      <c r="B102" s="40"/>
      <c r="C102" s="213" t="s">
        <v>1217</v>
      </c>
      <c r="D102" s="213" t="s">
        <v>149</v>
      </c>
      <c r="E102" s="214" t="s">
        <v>1218</v>
      </c>
      <c r="F102" s="215" t="s">
        <v>1219</v>
      </c>
      <c r="G102" s="216" t="s">
        <v>242</v>
      </c>
      <c r="H102" s="217">
        <v>230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47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336</v>
      </c>
      <c r="AT102" s="224" t="s">
        <v>149</v>
      </c>
      <c r="AU102" s="224" t="s">
        <v>86</v>
      </c>
      <c r="AY102" s="18" t="s">
        <v>145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84</v>
      </c>
      <c r="BK102" s="225">
        <f>ROUND(I102*H102,2)</f>
        <v>0</v>
      </c>
      <c r="BL102" s="18" t="s">
        <v>336</v>
      </c>
      <c r="BM102" s="224" t="s">
        <v>1220</v>
      </c>
    </row>
    <row r="103" s="2" customFormat="1">
      <c r="A103" s="39"/>
      <c r="B103" s="40"/>
      <c r="C103" s="41"/>
      <c r="D103" s="226" t="s">
        <v>156</v>
      </c>
      <c r="E103" s="41"/>
      <c r="F103" s="227" t="s">
        <v>1219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86</v>
      </c>
    </row>
    <row r="104" s="2" customFormat="1" ht="16.5" customHeight="1">
      <c r="A104" s="39"/>
      <c r="B104" s="40"/>
      <c r="C104" s="245" t="s">
        <v>863</v>
      </c>
      <c r="D104" s="245" t="s">
        <v>248</v>
      </c>
      <c r="E104" s="246" t="s">
        <v>1221</v>
      </c>
      <c r="F104" s="247" t="s">
        <v>1222</v>
      </c>
      <c r="G104" s="248" t="s">
        <v>242</v>
      </c>
      <c r="H104" s="249">
        <v>78.200000000000003</v>
      </c>
      <c r="I104" s="250"/>
      <c r="J104" s="251">
        <f>ROUND(I104*H104,2)</f>
        <v>0</v>
      </c>
      <c r="K104" s="247" t="s">
        <v>19</v>
      </c>
      <c r="L104" s="252"/>
      <c r="M104" s="253" t="s">
        <v>19</v>
      </c>
      <c r="N104" s="254" t="s">
        <v>47</v>
      </c>
      <c r="O104" s="85"/>
      <c r="P104" s="222">
        <f>O104*H104</f>
        <v>0</v>
      </c>
      <c r="Q104" s="222">
        <v>6.9999999999999994E-05</v>
      </c>
      <c r="R104" s="222">
        <f>Q104*H104</f>
        <v>0.0054739999999999997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349</v>
      </c>
      <c r="AT104" s="224" t="s">
        <v>248</v>
      </c>
      <c r="AU104" s="224" t="s">
        <v>86</v>
      </c>
      <c r="AY104" s="18" t="s">
        <v>145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84</v>
      </c>
      <c r="BK104" s="225">
        <f>ROUND(I104*H104,2)</f>
        <v>0</v>
      </c>
      <c r="BL104" s="18" t="s">
        <v>336</v>
      </c>
      <c r="BM104" s="224" t="s">
        <v>1223</v>
      </c>
    </row>
    <row r="105" s="2" customFormat="1">
      <c r="A105" s="39"/>
      <c r="B105" s="40"/>
      <c r="C105" s="41"/>
      <c r="D105" s="226" t="s">
        <v>156</v>
      </c>
      <c r="E105" s="41"/>
      <c r="F105" s="227" t="s">
        <v>1222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156</v>
      </c>
      <c r="AU105" s="18" t="s">
        <v>86</v>
      </c>
    </row>
    <row r="106" s="2" customFormat="1">
      <c r="A106" s="39"/>
      <c r="B106" s="40"/>
      <c r="C106" s="41"/>
      <c r="D106" s="226" t="s">
        <v>219</v>
      </c>
      <c r="E106" s="41"/>
      <c r="F106" s="244" t="s">
        <v>1224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219</v>
      </c>
      <c r="AU106" s="18" t="s">
        <v>86</v>
      </c>
    </row>
    <row r="107" s="2" customFormat="1" ht="16.5" customHeight="1">
      <c r="A107" s="39"/>
      <c r="B107" s="40"/>
      <c r="C107" s="245" t="s">
        <v>1225</v>
      </c>
      <c r="D107" s="245" t="s">
        <v>248</v>
      </c>
      <c r="E107" s="246" t="s">
        <v>1226</v>
      </c>
      <c r="F107" s="247" t="s">
        <v>1227</v>
      </c>
      <c r="G107" s="248" t="s">
        <v>242</v>
      </c>
      <c r="H107" s="249">
        <v>186.30000000000001</v>
      </c>
      <c r="I107" s="250"/>
      <c r="J107" s="251">
        <f>ROUND(I107*H107,2)</f>
        <v>0</v>
      </c>
      <c r="K107" s="247" t="s">
        <v>19</v>
      </c>
      <c r="L107" s="252"/>
      <c r="M107" s="253" t="s">
        <v>19</v>
      </c>
      <c r="N107" s="254" t="s">
        <v>47</v>
      </c>
      <c r="O107" s="85"/>
      <c r="P107" s="222">
        <f>O107*H107</f>
        <v>0</v>
      </c>
      <c r="Q107" s="222">
        <v>0.00017000000000000001</v>
      </c>
      <c r="R107" s="222">
        <f>Q107*H107</f>
        <v>0.031671000000000005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349</v>
      </c>
      <c r="AT107" s="224" t="s">
        <v>248</v>
      </c>
      <c r="AU107" s="224" t="s">
        <v>86</v>
      </c>
      <c r="AY107" s="18" t="s">
        <v>145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336</v>
      </c>
      <c r="BM107" s="224" t="s">
        <v>1228</v>
      </c>
    </row>
    <row r="108" s="2" customFormat="1">
      <c r="A108" s="39"/>
      <c r="B108" s="40"/>
      <c r="C108" s="41"/>
      <c r="D108" s="226" t="s">
        <v>156</v>
      </c>
      <c r="E108" s="41"/>
      <c r="F108" s="227" t="s">
        <v>1227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156</v>
      </c>
      <c r="AU108" s="18" t="s">
        <v>86</v>
      </c>
    </row>
    <row r="109" s="2" customFormat="1">
      <c r="A109" s="39"/>
      <c r="B109" s="40"/>
      <c r="C109" s="41"/>
      <c r="D109" s="226" t="s">
        <v>219</v>
      </c>
      <c r="E109" s="41"/>
      <c r="F109" s="244" t="s">
        <v>1229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86</v>
      </c>
    </row>
    <row r="110" s="2" customFormat="1" ht="16.5" customHeight="1">
      <c r="A110" s="39"/>
      <c r="B110" s="40"/>
      <c r="C110" s="213" t="s">
        <v>1230</v>
      </c>
      <c r="D110" s="213" t="s">
        <v>149</v>
      </c>
      <c r="E110" s="214" t="s">
        <v>1231</v>
      </c>
      <c r="F110" s="215" t="s">
        <v>1232</v>
      </c>
      <c r="G110" s="216" t="s">
        <v>242</v>
      </c>
      <c r="H110" s="217">
        <v>1520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47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336</v>
      </c>
      <c r="AT110" s="224" t="s">
        <v>149</v>
      </c>
      <c r="AU110" s="224" t="s">
        <v>86</v>
      </c>
      <c r="AY110" s="18" t="s">
        <v>145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84</v>
      </c>
      <c r="BK110" s="225">
        <f>ROUND(I110*H110,2)</f>
        <v>0</v>
      </c>
      <c r="BL110" s="18" t="s">
        <v>336</v>
      </c>
      <c r="BM110" s="224" t="s">
        <v>1233</v>
      </c>
    </row>
    <row r="111" s="2" customFormat="1">
      <c r="A111" s="39"/>
      <c r="B111" s="40"/>
      <c r="C111" s="41"/>
      <c r="D111" s="226" t="s">
        <v>156</v>
      </c>
      <c r="E111" s="41"/>
      <c r="F111" s="227" t="s">
        <v>1232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86</v>
      </c>
    </row>
    <row r="112" s="2" customFormat="1" ht="24.15" customHeight="1">
      <c r="A112" s="39"/>
      <c r="B112" s="40"/>
      <c r="C112" s="245" t="s">
        <v>840</v>
      </c>
      <c r="D112" s="245" t="s">
        <v>248</v>
      </c>
      <c r="E112" s="246" t="s">
        <v>1234</v>
      </c>
      <c r="F112" s="247" t="s">
        <v>1235</v>
      </c>
      <c r="G112" s="248" t="s">
        <v>242</v>
      </c>
      <c r="H112" s="249">
        <v>645.23500000000001</v>
      </c>
      <c r="I112" s="250"/>
      <c r="J112" s="251">
        <f>ROUND(I112*H112,2)</f>
        <v>0</v>
      </c>
      <c r="K112" s="247" t="s">
        <v>19</v>
      </c>
      <c r="L112" s="252"/>
      <c r="M112" s="253" t="s">
        <v>19</v>
      </c>
      <c r="N112" s="254" t="s">
        <v>47</v>
      </c>
      <c r="O112" s="85"/>
      <c r="P112" s="222">
        <f>O112*H112</f>
        <v>0</v>
      </c>
      <c r="Q112" s="222">
        <v>0.00012999999999999999</v>
      </c>
      <c r="R112" s="222">
        <f>Q112*H112</f>
        <v>0.083880549999999998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349</v>
      </c>
      <c r="AT112" s="224" t="s">
        <v>248</v>
      </c>
      <c r="AU112" s="224" t="s">
        <v>86</v>
      </c>
      <c r="AY112" s="18" t="s">
        <v>145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84</v>
      </c>
      <c r="BK112" s="225">
        <f>ROUND(I112*H112,2)</f>
        <v>0</v>
      </c>
      <c r="BL112" s="18" t="s">
        <v>336</v>
      </c>
      <c r="BM112" s="224" t="s">
        <v>1236</v>
      </c>
    </row>
    <row r="113" s="2" customFormat="1">
      <c r="A113" s="39"/>
      <c r="B113" s="40"/>
      <c r="C113" s="41"/>
      <c r="D113" s="226" t="s">
        <v>156</v>
      </c>
      <c r="E113" s="41"/>
      <c r="F113" s="227" t="s">
        <v>1235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86</v>
      </c>
    </row>
    <row r="114" s="2" customFormat="1">
      <c r="A114" s="39"/>
      <c r="B114" s="40"/>
      <c r="C114" s="41"/>
      <c r="D114" s="226" t="s">
        <v>219</v>
      </c>
      <c r="E114" s="41"/>
      <c r="F114" s="244" t="s">
        <v>1237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219</v>
      </c>
      <c r="AU114" s="18" t="s">
        <v>86</v>
      </c>
    </row>
    <row r="115" s="2" customFormat="1" ht="24.15" customHeight="1">
      <c r="A115" s="39"/>
      <c r="B115" s="40"/>
      <c r="C115" s="245" t="s">
        <v>1238</v>
      </c>
      <c r="D115" s="245" t="s">
        <v>248</v>
      </c>
      <c r="E115" s="246" t="s">
        <v>1239</v>
      </c>
      <c r="F115" s="247" t="s">
        <v>1240</v>
      </c>
      <c r="G115" s="248" t="s">
        <v>242</v>
      </c>
      <c r="H115" s="249">
        <v>1102.7650000000001</v>
      </c>
      <c r="I115" s="250"/>
      <c r="J115" s="251">
        <f>ROUND(I115*H115,2)</f>
        <v>0</v>
      </c>
      <c r="K115" s="247" t="s">
        <v>19</v>
      </c>
      <c r="L115" s="252"/>
      <c r="M115" s="253" t="s">
        <v>19</v>
      </c>
      <c r="N115" s="254" t="s">
        <v>47</v>
      </c>
      <c r="O115" s="85"/>
      <c r="P115" s="222">
        <f>O115*H115</f>
        <v>0</v>
      </c>
      <c r="Q115" s="222">
        <v>0.00017000000000000001</v>
      </c>
      <c r="R115" s="222">
        <f>Q115*H115</f>
        <v>0.18747005000000003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349</v>
      </c>
      <c r="AT115" s="224" t="s">
        <v>248</v>
      </c>
      <c r="AU115" s="224" t="s">
        <v>86</v>
      </c>
      <c r="AY115" s="18" t="s">
        <v>145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336</v>
      </c>
      <c r="BM115" s="224" t="s">
        <v>1241</v>
      </c>
    </row>
    <row r="116" s="2" customFormat="1">
      <c r="A116" s="39"/>
      <c r="B116" s="40"/>
      <c r="C116" s="41"/>
      <c r="D116" s="226" t="s">
        <v>156</v>
      </c>
      <c r="E116" s="41"/>
      <c r="F116" s="227" t="s">
        <v>1240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156</v>
      </c>
      <c r="AU116" s="18" t="s">
        <v>86</v>
      </c>
    </row>
    <row r="117" s="2" customFormat="1">
      <c r="A117" s="39"/>
      <c r="B117" s="40"/>
      <c r="C117" s="41"/>
      <c r="D117" s="226" t="s">
        <v>219</v>
      </c>
      <c r="E117" s="41"/>
      <c r="F117" s="244" t="s">
        <v>1242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86</v>
      </c>
    </row>
    <row r="118" s="2" customFormat="1" ht="16.5" customHeight="1">
      <c r="A118" s="39"/>
      <c r="B118" s="40"/>
      <c r="C118" s="213" t="s">
        <v>844</v>
      </c>
      <c r="D118" s="213" t="s">
        <v>149</v>
      </c>
      <c r="E118" s="214" t="s">
        <v>1243</v>
      </c>
      <c r="F118" s="215" t="s">
        <v>1244</v>
      </c>
      <c r="G118" s="216" t="s">
        <v>242</v>
      </c>
      <c r="H118" s="217">
        <v>86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47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336</v>
      </c>
      <c r="AT118" s="224" t="s">
        <v>149</v>
      </c>
      <c r="AU118" s="224" t="s">
        <v>86</v>
      </c>
      <c r="AY118" s="18" t="s">
        <v>145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336</v>
      </c>
      <c r="BM118" s="224" t="s">
        <v>1245</v>
      </c>
    </row>
    <row r="119" s="2" customFormat="1">
      <c r="A119" s="39"/>
      <c r="B119" s="40"/>
      <c r="C119" s="41"/>
      <c r="D119" s="226" t="s">
        <v>156</v>
      </c>
      <c r="E119" s="41"/>
      <c r="F119" s="227" t="s">
        <v>1244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86</v>
      </c>
    </row>
    <row r="120" s="2" customFormat="1" ht="24.15" customHeight="1">
      <c r="A120" s="39"/>
      <c r="B120" s="40"/>
      <c r="C120" s="245" t="s">
        <v>1246</v>
      </c>
      <c r="D120" s="245" t="s">
        <v>248</v>
      </c>
      <c r="E120" s="246" t="s">
        <v>1247</v>
      </c>
      <c r="F120" s="247" t="s">
        <v>1248</v>
      </c>
      <c r="G120" s="248" t="s">
        <v>242</v>
      </c>
      <c r="H120" s="249">
        <v>98.900000000000006</v>
      </c>
      <c r="I120" s="250"/>
      <c r="J120" s="251">
        <f>ROUND(I120*H120,2)</f>
        <v>0</v>
      </c>
      <c r="K120" s="247" t="s">
        <v>19</v>
      </c>
      <c r="L120" s="252"/>
      <c r="M120" s="253" t="s">
        <v>19</v>
      </c>
      <c r="N120" s="254" t="s">
        <v>47</v>
      </c>
      <c r="O120" s="85"/>
      <c r="P120" s="222">
        <f>O120*H120</f>
        <v>0</v>
      </c>
      <c r="Q120" s="222">
        <v>0.00018000000000000001</v>
      </c>
      <c r="R120" s="222">
        <f>Q120*H120</f>
        <v>0.017802000000000002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349</v>
      </c>
      <c r="AT120" s="224" t="s">
        <v>248</v>
      </c>
      <c r="AU120" s="224" t="s">
        <v>86</v>
      </c>
      <c r="AY120" s="18" t="s">
        <v>145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336</v>
      </c>
      <c r="BM120" s="224" t="s">
        <v>1249</v>
      </c>
    </row>
    <row r="121" s="2" customFormat="1">
      <c r="A121" s="39"/>
      <c r="B121" s="40"/>
      <c r="C121" s="41"/>
      <c r="D121" s="226" t="s">
        <v>156</v>
      </c>
      <c r="E121" s="41"/>
      <c r="F121" s="227" t="s">
        <v>1248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86</v>
      </c>
    </row>
    <row r="122" s="2" customFormat="1">
      <c r="A122" s="39"/>
      <c r="B122" s="40"/>
      <c r="C122" s="41"/>
      <c r="D122" s="226" t="s">
        <v>219</v>
      </c>
      <c r="E122" s="41"/>
      <c r="F122" s="244" t="s">
        <v>1250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219</v>
      </c>
      <c r="AU122" s="18" t="s">
        <v>86</v>
      </c>
    </row>
    <row r="123" s="2" customFormat="1" ht="16.5" customHeight="1">
      <c r="A123" s="39"/>
      <c r="B123" s="40"/>
      <c r="C123" s="213" t="s">
        <v>852</v>
      </c>
      <c r="D123" s="213" t="s">
        <v>149</v>
      </c>
      <c r="E123" s="214" t="s">
        <v>1251</v>
      </c>
      <c r="F123" s="215" t="s">
        <v>1252</v>
      </c>
      <c r="G123" s="216" t="s">
        <v>242</v>
      </c>
      <c r="H123" s="217">
        <v>360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47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336</v>
      </c>
      <c r="AT123" s="224" t="s">
        <v>149</v>
      </c>
      <c r="AU123" s="224" t="s">
        <v>86</v>
      </c>
      <c r="AY123" s="18" t="s">
        <v>145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84</v>
      </c>
      <c r="BK123" s="225">
        <f>ROUND(I123*H123,2)</f>
        <v>0</v>
      </c>
      <c r="BL123" s="18" t="s">
        <v>336</v>
      </c>
      <c r="BM123" s="224" t="s">
        <v>1253</v>
      </c>
    </row>
    <row r="124" s="2" customFormat="1">
      <c r="A124" s="39"/>
      <c r="B124" s="40"/>
      <c r="C124" s="41"/>
      <c r="D124" s="226" t="s">
        <v>156</v>
      </c>
      <c r="E124" s="41"/>
      <c r="F124" s="227" t="s">
        <v>1252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156</v>
      </c>
      <c r="AU124" s="18" t="s">
        <v>86</v>
      </c>
    </row>
    <row r="125" s="2" customFormat="1" ht="24.15" customHeight="1">
      <c r="A125" s="39"/>
      <c r="B125" s="40"/>
      <c r="C125" s="245" t="s">
        <v>1254</v>
      </c>
      <c r="D125" s="245" t="s">
        <v>248</v>
      </c>
      <c r="E125" s="246" t="s">
        <v>1255</v>
      </c>
      <c r="F125" s="247" t="s">
        <v>1256</v>
      </c>
      <c r="G125" s="248" t="s">
        <v>242</v>
      </c>
      <c r="H125" s="249">
        <v>414</v>
      </c>
      <c r="I125" s="250"/>
      <c r="J125" s="251">
        <f>ROUND(I125*H125,2)</f>
        <v>0</v>
      </c>
      <c r="K125" s="247" t="s">
        <v>19</v>
      </c>
      <c r="L125" s="252"/>
      <c r="M125" s="253" t="s">
        <v>19</v>
      </c>
      <c r="N125" s="254" t="s">
        <v>47</v>
      </c>
      <c r="O125" s="85"/>
      <c r="P125" s="222">
        <f>O125*H125</f>
        <v>0</v>
      </c>
      <c r="Q125" s="222">
        <v>0.00064999999999999997</v>
      </c>
      <c r="R125" s="222">
        <f>Q125*H125</f>
        <v>0.26910000000000001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349</v>
      </c>
      <c r="AT125" s="224" t="s">
        <v>248</v>
      </c>
      <c r="AU125" s="224" t="s">
        <v>86</v>
      </c>
      <c r="AY125" s="18" t="s">
        <v>145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84</v>
      </c>
      <c r="BK125" s="225">
        <f>ROUND(I125*H125,2)</f>
        <v>0</v>
      </c>
      <c r="BL125" s="18" t="s">
        <v>336</v>
      </c>
      <c r="BM125" s="224" t="s">
        <v>1257</v>
      </c>
    </row>
    <row r="126" s="2" customFormat="1">
      <c r="A126" s="39"/>
      <c r="B126" s="40"/>
      <c r="C126" s="41"/>
      <c r="D126" s="226" t="s">
        <v>156</v>
      </c>
      <c r="E126" s="41"/>
      <c r="F126" s="227" t="s">
        <v>1256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156</v>
      </c>
      <c r="AU126" s="18" t="s">
        <v>86</v>
      </c>
    </row>
    <row r="127" s="2" customFormat="1">
      <c r="A127" s="39"/>
      <c r="B127" s="40"/>
      <c r="C127" s="41"/>
      <c r="D127" s="226" t="s">
        <v>219</v>
      </c>
      <c r="E127" s="41"/>
      <c r="F127" s="244" t="s">
        <v>1258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219</v>
      </c>
      <c r="AU127" s="18" t="s">
        <v>86</v>
      </c>
    </row>
    <row r="128" s="2" customFormat="1" ht="16.5" customHeight="1">
      <c r="A128" s="39"/>
      <c r="B128" s="40"/>
      <c r="C128" s="213" t="s">
        <v>848</v>
      </c>
      <c r="D128" s="213" t="s">
        <v>149</v>
      </c>
      <c r="E128" s="214" t="s">
        <v>1259</v>
      </c>
      <c r="F128" s="215" t="s">
        <v>1260</v>
      </c>
      <c r="G128" s="216" t="s">
        <v>242</v>
      </c>
      <c r="H128" s="217">
        <v>162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47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336</v>
      </c>
      <c r="AT128" s="224" t="s">
        <v>149</v>
      </c>
      <c r="AU128" s="224" t="s">
        <v>86</v>
      </c>
      <c r="AY128" s="18" t="s">
        <v>145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84</v>
      </c>
      <c r="BK128" s="225">
        <f>ROUND(I128*H128,2)</f>
        <v>0</v>
      </c>
      <c r="BL128" s="18" t="s">
        <v>336</v>
      </c>
      <c r="BM128" s="224" t="s">
        <v>1261</v>
      </c>
    </row>
    <row r="129" s="2" customFormat="1">
      <c r="A129" s="39"/>
      <c r="B129" s="40"/>
      <c r="C129" s="41"/>
      <c r="D129" s="226" t="s">
        <v>156</v>
      </c>
      <c r="E129" s="41"/>
      <c r="F129" s="227" t="s">
        <v>1260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86</v>
      </c>
    </row>
    <row r="130" s="2" customFormat="1" ht="24.15" customHeight="1">
      <c r="A130" s="39"/>
      <c r="B130" s="40"/>
      <c r="C130" s="245" t="s">
        <v>1262</v>
      </c>
      <c r="D130" s="245" t="s">
        <v>248</v>
      </c>
      <c r="E130" s="246" t="s">
        <v>1263</v>
      </c>
      <c r="F130" s="247" t="s">
        <v>1264</v>
      </c>
      <c r="G130" s="248" t="s">
        <v>242</v>
      </c>
      <c r="H130" s="249">
        <v>186.30000000000001</v>
      </c>
      <c r="I130" s="250"/>
      <c r="J130" s="251">
        <f>ROUND(I130*H130,2)</f>
        <v>0</v>
      </c>
      <c r="K130" s="247" t="s">
        <v>19</v>
      </c>
      <c r="L130" s="252"/>
      <c r="M130" s="253" t="s">
        <v>19</v>
      </c>
      <c r="N130" s="254" t="s">
        <v>47</v>
      </c>
      <c r="O130" s="85"/>
      <c r="P130" s="222">
        <f>O130*H130</f>
        <v>0</v>
      </c>
      <c r="Q130" s="222">
        <v>0.00097999999999999997</v>
      </c>
      <c r="R130" s="222">
        <f>Q130*H130</f>
        <v>0.18257400000000001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349</v>
      </c>
      <c r="AT130" s="224" t="s">
        <v>248</v>
      </c>
      <c r="AU130" s="224" t="s">
        <v>86</v>
      </c>
      <c r="AY130" s="18" t="s">
        <v>145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84</v>
      </c>
      <c r="BK130" s="225">
        <f>ROUND(I130*H130,2)</f>
        <v>0</v>
      </c>
      <c r="BL130" s="18" t="s">
        <v>336</v>
      </c>
      <c r="BM130" s="224" t="s">
        <v>1265</v>
      </c>
    </row>
    <row r="131" s="2" customFormat="1">
      <c r="A131" s="39"/>
      <c r="B131" s="40"/>
      <c r="C131" s="41"/>
      <c r="D131" s="226" t="s">
        <v>156</v>
      </c>
      <c r="E131" s="41"/>
      <c r="F131" s="227" t="s">
        <v>1264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156</v>
      </c>
      <c r="AU131" s="18" t="s">
        <v>86</v>
      </c>
    </row>
    <row r="132" s="2" customFormat="1">
      <c r="A132" s="39"/>
      <c r="B132" s="40"/>
      <c r="C132" s="41"/>
      <c r="D132" s="226" t="s">
        <v>219</v>
      </c>
      <c r="E132" s="41"/>
      <c r="F132" s="244" t="s">
        <v>1266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219</v>
      </c>
      <c r="AU132" s="18" t="s">
        <v>86</v>
      </c>
    </row>
    <row r="133" s="2" customFormat="1" ht="16.5" customHeight="1">
      <c r="A133" s="39"/>
      <c r="B133" s="40"/>
      <c r="C133" s="213" t="s">
        <v>1267</v>
      </c>
      <c r="D133" s="213" t="s">
        <v>149</v>
      </c>
      <c r="E133" s="214" t="s">
        <v>1268</v>
      </c>
      <c r="F133" s="215" t="s">
        <v>1269</v>
      </c>
      <c r="G133" s="216" t="s">
        <v>242</v>
      </c>
      <c r="H133" s="217">
        <v>56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47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336</v>
      </c>
      <c r="AT133" s="224" t="s">
        <v>149</v>
      </c>
      <c r="AU133" s="224" t="s">
        <v>86</v>
      </c>
      <c r="AY133" s="18" t="s">
        <v>145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336</v>
      </c>
      <c r="BM133" s="224" t="s">
        <v>1270</v>
      </c>
    </row>
    <row r="134" s="2" customFormat="1">
      <c r="A134" s="39"/>
      <c r="B134" s="40"/>
      <c r="C134" s="41"/>
      <c r="D134" s="226" t="s">
        <v>156</v>
      </c>
      <c r="E134" s="41"/>
      <c r="F134" s="227" t="s">
        <v>1269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156</v>
      </c>
      <c r="AU134" s="18" t="s">
        <v>86</v>
      </c>
    </row>
    <row r="135" s="2" customFormat="1" ht="24.15" customHeight="1">
      <c r="A135" s="39"/>
      <c r="B135" s="40"/>
      <c r="C135" s="245" t="s">
        <v>836</v>
      </c>
      <c r="D135" s="245" t="s">
        <v>248</v>
      </c>
      <c r="E135" s="246" t="s">
        <v>1271</v>
      </c>
      <c r="F135" s="247" t="s">
        <v>1272</v>
      </c>
      <c r="G135" s="248" t="s">
        <v>242</v>
      </c>
      <c r="H135" s="249">
        <v>64.400000000000006</v>
      </c>
      <c r="I135" s="250"/>
      <c r="J135" s="251">
        <f>ROUND(I135*H135,2)</f>
        <v>0</v>
      </c>
      <c r="K135" s="247" t="s">
        <v>19</v>
      </c>
      <c r="L135" s="252"/>
      <c r="M135" s="253" t="s">
        <v>19</v>
      </c>
      <c r="N135" s="254" t="s">
        <v>47</v>
      </c>
      <c r="O135" s="85"/>
      <c r="P135" s="222">
        <f>O135*H135</f>
        <v>0</v>
      </c>
      <c r="Q135" s="222">
        <v>0.0016000000000000001</v>
      </c>
      <c r="R135" s="222">
        <f>Q135*H135</f>
        <v>0.10304000000000002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349</v>
      </c>
      <c r="AT135" s="224" t="s">
        <v>248</v>
      </c>
      <c r="AU135" s="224" t="s">
        <v>86</v>
      </c>
      <c r="AY135" s="18" t="s">
        <v>145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336</v>
      </c>
      <c r="BM135" s="224" t="s">
        <v>1273</v>
      </c>
    </row>
    <row r="136" s="2" customFormat="1">
      <c r="A136" s="39"/>
      <c r="B136" s="40"/>
      <c r="C136" s="41"/>
      <c r="D136" s="226" t="s">
        <v>156</v>
      </c>
      <c r="E136" s="41"/>
      <c r="F136" s="227" t="s">
        <v>1272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156</v>
      </c>
      <c r="AU136" s="18" t="s">
        <v>86</v>
      </c>
    </row>
    <row r="137" s="2" customFormat="1">
      <c r="A137" s="39"/>
      <c r="B137" s="40"/>
      <c r="C137" s="41"/>
      <c r="D137" s="226" t="s">
        <v>219</v>
      </c>
      <c r="E137" s="41"/>
      <c r="F137" s="244" t="s">
        <v>1274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219</v>
      </c>
      <c r="AU137" s="18" t="s">
        <v>86</v>
      </c>
    </row>
    <row r="138" s="2" customFormat="1" ht="16.5" customHeight="1">
      <c r="A138" s="39"/>
      <c r="B138" s="40"/>
      <c r="C138" s="213" t="s">
        <v>323</v>
      </c>
      <c r="D138" s="213" t="s">
        <v>149</v>
      </c>
      <c r="E138" s="214" t="s">
        <v>1275</v>
      </c>
      <c r="F138" s="215" t="s">
        <v>1276</v>
      </c>
      <c r="G138" s="216" t="s">
        <v>360</v>
      </c>
      <c r="H138" s="217">
        <v>3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47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336</v>
      </c>
      <c r="AT138" s="224" t="s">
        <v>149</v>
      </c>
      <c r="AU138" s="224" t="s">
        <v>86</v>
      </c>
      <c r="AY138" s="18" t="s">
        <v>145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84</v>
      </c>
      <c r="BK138" s="225">
        <f>ROUND(I138*H138,2)</f>
        <v>0</v>
      </c>
      <c r="BL138" s="18" t="s">
        <v>336</v>
      </c>
      <c r="BM138" s="224" t="s">
        <v>1277</v>
      </c>
    </row>
    <row r="139" s="2" customFormat="1">
      <c r="A139" s="39"/>
      <c r="B139" s="40"/>
      <c r="C139" s="41"/>
      <c r="D139" s="226" t="s">
        <v>156</v>
      </c>
      <c r="E139" s="41"/>
      <c r="F139" s="227" t="s">
        <v>1276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86</v>
      </c>
    </row>
    <row r="140" s="2" customFormat="1" ht="16.5" customHeight="1">
      <c r="A140" s="39"/>
      <c r="B140" s="40"/>
      <c r="C140" s="245" t="s">
        <v>368</v>
      </c>
      <c r="D140" s="245" t="s">
        <v>248</v>
      </c>
      <c r="E140" s="246" t="s">
        <v>1278</v>
      </c>
      <c r="F140" s="247" t="s">
        <v>1279</v>
      </c>
      <c r="G140" s="248" t="s">
        <v>360</v>
      </c>
      <c r="H140" s="249">
        <v>1</v>
      </c>
      <c r="I140" s="250"/>
      <c r="J140" s="251">
        <f>ROUND(I140*H140,2)</f>
        <v>0</v>
      </c>
      <c r="K140" s="247" t="s">
        <v>19</v>
      </c>
      <c r="L140" s="252"/>
      <c r="M140" s="253" t="s">
        <v>19</v>
      </c>
      <c r="N140" s="254" t="s">
        <v>47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349</v>
      </c>
      <c r="AT140" s="224" t="s">
        <v>248</v>
      </c>
      <c r="AU140" s="224" t="s">
        <v>86</v>
      </c>
      <c r="AY140" s="18" t="s">
        <v>145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84</v>
      </c>
      <c r="BK140" s="225">
        <f>ROUND(I140*H140,2)</f>
        <v>0</v>
      </c>
      <c r="BL140" s="18" t="s">
        <v>336</v>
      </c>
      <c r="BM140" s="224" t="s">
        <v>1280</v>
      </c>
    </row>
    <row r="141" s="2" customFormat="1">
      <c r="A141" s="39"/>
      <c r="B141" s="40"/>
      <c r="C141" s="41"/>
      <c r="D141" s="226" t="s">
        <v>156</v>
      </c>
      <c r="E141" s="41"/>
      <c r="F141" s="227" t="s">
        <v>1279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156</v>
      </c>
      <c r="AU141" s="18" t="s">
        <v>86</v>
      </c>
    </row>
    <row r="142" s="2" customFormat="1">
      <c r="A142" s="39"/>
      <c r="B142" s="40"/>
      <c r="C142" s="41"/>
      <c r="D142" s="226" t="s">
        <v>219</v>
      </c>
      <c r="E142" s="41"/>
      <c r="F142" s="244" t="s">
        <v>1281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219</v>
      </c>
      <c r="AU142" s="18" t="s">
        <v>86</v>
      </c>
    </row>
    <row r="143" s="2" customFormat="1" ht="16.5" customHeight="1">
      <c r="A143" s="39"/>
      <c r="B143" s="40"/>
      <c r="C143" s="245" t="s">
        <v>427</v>
      </c>
      <c r="D143" s="245" t="s">
        <v>248</v>
      </c>
      <c r="E143" s="246" t="s">
        <v>1282</v>
      </c>
      <c r="F143" s="247" t="s">
        <v>1283</v>
      </c>
      <c r="G143" s="248" t="s">
        <v>360</v>
      </c>
      <c r="H143" s="249">
        <v>1</v>
      </c>
      <c r="I143" s="250"/>
      <c r="J143" s="251">
        <f>ROUND(I143*H143,2)</f>
        <v>0</v>
      </c>
      <c r="K143" s="247" t="s">
        <v>19</v>
      </c>
      <c r="L143" s="252"/>
      <c r="M143" s="253" t="s">
        <v>19</v>
      </c>
      <c r="N143" s="254" t="s">
        <v>47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349</v>
      </c>
      <c r="AT143" s="224" t="s">
        <v>248</v>
      </c>
      <c r="AU143" s="224" t="s">
        <v>86</v>
      </c>
      <c r="AY143" s="18" t="s">
        <v>145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336</v>
      </c>
      <c r="BM143" s="224" t="s">
        <v>1284</v>
      </c>
    </row>
    <row r="144" s="2" customFormat="1">
      <c r="A144" s="39"/>
      <c r="B144" s="40"/>
      <c r="C144" s="41"/>
      <c r="D144" s="226" t="s">
        <v>156</v>
      </c>
      <c r="E144" s="41"/>
      <c r="F144" s="227" t="s">
        <v>1283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156</v>
      </c>
      <c r="AU144" s="18" t="s">
        <v>86</v>
      </c>
    </row>
    <row r="145" s="2" customFormat="1">
      <c r="A145" s="39"/>
      <c r="B145" s="40"/>
      <c r="C145" s="41"/>
      <c r="D145" s="226" t="s">
        <v>219</v>
      </c>
      <c r="E145" s="41"/>
      <c r="F145" s="244" t="s">
        <v>1285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219</v>
      </c>
      <c r="AU145" s="18" t="s">
        <v>86</v>
      </c>
    </row>
    <row r="146" s="2" customFormat="1" ht="16.5" customHeight="1">
      <c r="A146" s="39"/>
      <c r="B146" s="40"/>
      <c r="C146" s="245" t="s">
        <v>483</v>
      </c>
      <c r="D146" s="245" t="s">
        <v>248</v>
      </c>
      <c r="E146" s="246" t="s">
        <v>1286</v>
      </c>
      <c r="F146" s="247" t="s">
        <v>1287</v>
      </c>
      <c r="G146" s="248" t="s">
        <v>360</v>
      </c>
      <c r="H146" s="249">
        <v>1</v>
      </c>
      <c r="I146" s="250"/>
      <c r="J146" s="251">
        <f>ROUND(I146*H146,2)</f>
        <v>0</v>
      </c>
      <c r="K146" s="247" t="s">
        <v>19</v>
      </c>
      <c r="L146" s="252"/>
      <c r="M146" s="253" t="s">
        <v>19</v>
      </c>
      <c r="N146" s="254" t="s">
        <v>47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349</v>
      </c>
      <c r="AT146" s="224" t="s">
        <v>248</v>
      </c>
      <c r="AU146" s="224" t="s">
        <v>86</v>
      </c>
      <c r="AY146" s="18" t="s">
        <v>145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84</v>
      </c>
      <c r="BK146" s="225">
        <f>ROUND(I146*H146,2)</f>
        <v>0</v>
      </c>
      <c r="BL146" s="18" t="s">
        <v>336</v>
      </c>
      <c r="BM146" s="224" t="s">
        <v>1288</v>
      </c>
    </row>
    <row r="147" s="2" customFormat="1">
      <c r="A147" s="39"/>
      <c r="B147" s="40"/>
      <c r="C147" s="41"/>
      <c r="D147" s="226" t="s">
        <v>156</v>
      </c>
      <c r="E147" s="41"/>
      <c r="F147" s="227" t="s">
        <v>1287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156</v>
      </c>
      <c r="AU147" s="18" t="s">
        <v>86</v>
      </c>
    </row>
    <row r="148" s="2" customFormat="1">
      <c r="A148" s="39"/>
      <c r="B148" s="40"/>
      <c r="C148" s="41"/>
      <c r="D148" s="226" t="s">
        <v>219</v>
      </c>
      <c r="E148" s="41"/>
      <c r="F148" s="244" t="s">
        <v>1289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219</v>
      </c>
      <c r="AU148" s="18" t="s">
        <v>86</v>
      </c>
    </row>
    <row r="149" s="2" customFormat="1" ht="16.5" customHeight="1">
      <c r="A149" s="39"/>
      <c r="B149" s="40"/>
      <c r="C149" s="213" t="s">
        <v>247</v>
      </c>
      <c r="D149" s="213" t="s">
        <v>149</v>
      </c>
      <c r="E149" s="214" t="s">
        <v>1290</v>
      </c>
      <c r="F149" s="215" t="s">
        <v>1291</v>
      </c>
      <c r="G149" s="216" t="s">
        <v>360</v>
      </c>
      <c r="H149" s="217">
        <v>8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47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336</v>
      </c>
      <c r="AT149" s="224" t="s">
        <v>149</v>
      </c>
      <c r="AU149" s="224" t="s">
        <v>86</v>
      </c>
      <c r="AY149" s="18" t="s">
        <v>145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336</v>
      </c>
      <c r="BM149" s="224" t="s">
        <v>1292</v>
      </c>
    </row>
    <row r="150" s="2" customFormat="1">
      <c r="A150" s="39"/>
      <c r="B150" s="40"/>
      <c r="C150" s="41"/>
      <c r="D150" s="226" t="s">
        <v>156</v>
      </c>
      <c r="E150" s="41"/>
      <c r="F150" s="227" t="s">
        <v>1291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156</v>
      </c>
      <c r="AU150" s="18" t="s">
        <v>86</v>
      </c>
    </row>
    <row r="151" s="2" customFormat="1" ht="16.5" customHeight="1">
      <c r="A151" s="39"/>
      <c r="B151" s="40"/>
      <c r="C151" s="245" t="s">
        <v>945</v>
      </c>
      <c r="D151" s="245" t="s">
        <v>248</v>
      </c>
      <c r="E151" s="246" t="s">
        <v>1293</v>
      </c>
      <c r="F151" s="247" t="s">
        <v>1294</v>
      </c>
      <c r="G151" s="248" t="s">
        <v>360</v>
      </c>
      <c r="H151" s="249">
        <v>8</v>
      </c>
      <c r="I151" s="250"/>
      <c r="J151" s="251">
        <f>ROUND(I151*H151,2)</f>
        <v>0</v>
      </c>
      <c r="K151" s="247" t="s">
        <v>19</v>
      </c>
      <c r="L151" s="252"/>
      <c r="M151" s="253" t="s">
        <v>19</v>
      </c>
      <c r="N151" s="254" t="s">
        <v>47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349</v>
      </c>
      <c r="AT151" s="224" t="s">
        <v>248</v>
      </c>
      <c r="AU151" s="224" t="s">
        <v>86</v>
      </c>
      <c r="AY151" s="18" t="s">
        <v>145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336</v>
      </c>
      <c r="BM151" s="224" t="s">
        <v>1295</v>
      </c>
    </row>
    <row r="152" s="2" customFormat="1">
      <c r="A152" s="39"/>
      <c r="B152" s="40"/>
      <c r="C152" s="41"/>
      <c r="D152" s="226" t="s">
        <v>156</v>
      </c>
      <c r="E152" s="41"/>
      <c r="F152" s="227" t="s">
        <v>1294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156</v>
      </c>
      <c r="AU152" s="18" t="s">
        <v>86</v>
      </c>
    </row>
    <row r="153" s="2" customFormat="1">
      <c r="A153" s="39"/>
      <c r="B153" s="40"/>
      <c r="C153" s="41"/>
      <c r="D153" s="226" t="s">
        <v>219</v>
      </c>
      <c r="E153" s="41"/>
      <c r="F153" s="244" t="s">
        <v>1296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219</v>
      </c>
      <c r="AU153" s="18" t="s">
        <v>86</v>
      </c>
    </row>
    <row r="154" s="2" customFormat="1" ht="16.5" customHeight="1">
      <c r="A154" s="39"/>
      <c r="B154" s="40"/>
      <c r="C154" s="213" t="s">
        <v>363</v>
      </c>
      <c r="D154" s="213" t="s">
        <v>149</v>
      </c>
      <c r="E154" s="214" t="s">
        <v>1297</v>
      </c>
      <c r="F154" s="215" t="s">
        <v>1298</v>
      </c>
      <c r="G154" s="216" t="s">
        <v>360</v>
      </c>
      <c r="H154" s="217">
        <v>80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47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336</v>
      </c>
      <c r="AT154" s="224" t="s">
        <v>149</v>
      </c>
      <c r="AU154" s="224" t="s">
        <v>86</v>
      </c>
      <c r="AY154" s="18" t="s">
        <v>145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336</v>
      </c>
      <c r="BM154" s="224" t="s">
        <v>1299</v>
      </c>
    </row>
    <row r="155" s="2" customFormat="1">
      <c r="A155" s="39"/>
      <c r="B155" s="40"/>
      <c r="C155" s="41"/>
      <c r="D155" s="226" t="s">
        <v>156</v>
      </c>
      <c r="E155" s="41"/>
      <c r="F155" s="227" t="s">
        <v>1298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156</v>
      </c>
      <c r="AU155" s="18" t="s">
        <v>86</v>
      </c>
    </row>
    <row r="156" s="2" customFormat="1" ht="16.5" customHeight="1">
      <c r="A156" s="39"/>
      <c r="B156" s="40"/>
      <c r="C156" s="245" t="s">
        <v>7</v>
      </c>
      <c r="D156" s="245" t="s">
        <v>248</v>
      </c>
      <c r="E156" s="246" t="s">
        <v>1300</v>
      </c>
      <c r="F156" s="247" t="s">
        <v>1301</v>
      </c>
      <c r="G156" s="248" t="s">
        <v>1133</v>
      </c>
      <c r="H156" s="249">
        <v>80</v>
      </c>
      <c r="I156" s="250"/>
      <c r="J156" s="251">
        <f>ROUND(I156*H156,2)</f>
        <v>0</v>
      </c>
      <c r="K156" s="247" t="s">
        <v>19</v>
      </c>
      <c r="L156" s="252"/>
      <c r="M156" s="253" t="s">
        <v>19</v>
      </c>
      <c r="N156" s="254" t="s">
        <v>47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349</v>
      </c>
      <c r="AT156" s="224" t="s">
        <v>248</v>
      </c>
      <c r="AU156" s="224" t="s">
        <v>86</v>
      </c>
      <c r="AY156" s="18" t="s">
        <v>145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84</v>
      </c>
      <c r="BK156" s="225">
        <f>ROUND(I156*H156,2)</f>
        <v>0</v>
      </c>
      <c r="BL156" s="18" t="s">
        <v>336</v>
      </c>
      <c r="BM156" s="224" t="s">
        <v>1302</v>
      </c>
    </row>
    <row r="157" s="2" customFormat="1">
      <c r="A157" s="39"/>
      <c r="B157" s="40"/>
      <c r="C157" s="41"/>
      <c r="D157" s="226" t="s">
        <v>156</v>
      </c>
      <c r="E157" s="41"/>
      <c r="F157" s="227" t="s">
        <v>1301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156</v>
      </c>
      <c r="AU157" s="18" t="s">
        <v>86</v>
      </c>
    </row>
    <row r="158" s="2" customFormat="1" ht="16.5" customHeight="1">
      <c r="A158" s="39"/>
      <c r="B158" s="40"/>
      <c r="C158" s="213" t="s">
        <v>376</v>
      </c>
      <c r="D158" s="213" t="s">
        <v>149</v>
      </c>
      <c r="E158" s="214" t="s">
        <v>1303</v>
      </c>
      <c r="F158" s="215" t="s">
        <v>1304</v>
      </c>
      <c r="G158" s="216" t="s">
        <v>360</v>
      </c>
      <c r="H158" s="217">
        <v>50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47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336</v>
      </c>
      <c r="AT158" s="224" t="s">
        <v>149</v>
      </c>
      <c r="AU158" s="224" t="s">
        <v>86</v>
      </c>
      <c r="AY158" s="18" t="s">
        <v>145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84</v>
      </c>
      <c r="BK158" s="225">
        <f>ROUND(I158*H158,2)</f>
        <v>0</v>
      </c>
      <c r="BL158" s="18" t="s">
        <v>336</v>
      </c>
      <c r="BM158" s="224" t="s">
        <v>1305</v>
      </c>
    </row>
    <row r="159" s="2" customFormat="1">
      <c r="A159" s="39"/>
      <c r="B159" s="40"/>
      <c r="C159" s="41"/>
      <c r="D159" s="226" t="s">
        <v>156</v>
      </c>
      <c r="E159" s="41"/>
      <c r="F159" s="227" t="s">
        <v>1304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156</v>
      </c>
      <c r="AU159" s="18" t="s">
        <v>86</v>
      </c>
    </row>
    <row r="160" s="2" customFormat="1" ht="16.5" customHeight="1">
      <c r="A160" s="39"/>
      <c r="B160" s="40"/>
      <c r="C160" s="245" t="s">
        <v>381</v>
      </c>
      <c r="D160" s="245" t="s">
        <v>248</v>
      </c>
      <c r="E160" s="246" t="s">
        <v>1306</v>
      </c>
      <c r="F160" s="247" t="s">
        <v>1307</v>
      </c>
      <c r="G160" s="248" t="s">
        <v>360</v>
      </c>
      <c r="H160" s="249">
        <v>50</v>
      </c>
      <c r="I160" s="250"/>
      <c r="J160" s="251">
        <f>ROUND(I160*H160,2)</f>
        <v>0</v>
      </c>
      <c r="K160" s="247" t="s">
        <v>19</v>
      </c>
      <c r="L160" s="252"/>
      <c r="M160" s="253" t="s">
        <v>19</v>
      </c>
      <c r="N160" s="254" t="s">
        <v>47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349</v>
      </c>
      <c r="AT160" s="224" t="s">
        <v>248</v>
      </c>
      <c r="AU160" s="224" t="s">
        <v>86</v>
      </c>
      <c r="AY160" s="18" t="s">
        <v>145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84</v>
      </c>
      <c r="BK160" s="225">
        <f>ROUND(I160*H160,2)</f>
        <v>0</v>
      </c>
      <c r="BL160" s="18" t="s">
        <v>336</v>
      </c>
      <c r="BM160" s="224" t="s">
        <v>1308</v>
      </c>
    </row>
    <row r="161" s="2" customFormat="1">
      <c r="A161" s="39"/>
      <c r="B161" s="40"/>
      <c r="C161" s="41"/>
      <c r="D161" s="226" t="s">
        <v>156</v>
      </c>
      <c r="E161" s="41"/>
      <c r="F161" s="227" t="s">
        <v>1307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86</v>
      </c>
    </row>
    <row r="162" s="2" customFormat="1" ht="16.5" customHeight="1">
      <c r="A162" s="39"/>
      <c r="B162" s="40"/>
      <c r="C162" s="213" t="s">
        <v>388</v>
      </c>
      <c r="D162" s="213" t="s">
        <v>149</v>
      </c>
      <c r="E162" s="214" t="s">
        <v>1309</v>
      </c>
      <c r="F162" s="215" t="s">
        <v>1310</v>
      </c>
      <c r="G162" s="216" t="s">
        <v>360</v>
      </c>
      <c r="H162" s="217">
        <v>60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47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336</v>
      </c>
      <c r="AT162" s="224" t="s">
        <v>149</v>
      </c>
      <c r="AU162" s="224" t="s">
        <v>86</v>
      </c>
      <c r="AY162" s="18" t="s">
        <v>145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336</v>
      </c>
      <c r="BM162" s="224" t="s">
        <v>1311</v>
      </c>
    </row>
    <row r="163" s="2" customFormat="1">
      <c r="A163" s="39"/>
      <c r="B163" s="40"/>
      <c r="C163" s="41"/>
      <c r="D163" s="226" t="s">
        <v>156</v>
      </c>
      <c r="E163" s="41"/>
      <c r="F163" s="227" t="s">
        <v>1310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156</v>
      </c>
      <c r="AU163" s="18" t="s">
        <v>86</v>
      </c>
    </row>
    <row r="164" s="2" customFormat="1" ht="16.5" customHeight="1">
      <c r="A164" s="39"/>
      <c r="B164" s="40"/>
      <c r="C164" s="245" t="s">
        <v>393</v>
      </c>
      <c r="D164" s="245" t="s">
        <v>248</v>
      </c>
      <c r="E164" s="246" t="s">
        <v>1312</v>
      </c>
      <c r="F164" s="247" t="s">
        <v>1313</v>
      </c>
      <c r="G164" s="248" t="s">
        <v>1314</v>
      </c>
      <c r="H164" s="249">
        <v>60</v>
      </c>
      <c r="I164" s="250"/>
      <c r="J164" s="251">
        <f>ROUND(I164*H164,2)</f>
        <v>0</v>
      </c>
      <c r="K164" s="247" t="s">
        <v>19</v>
      </c>
      <c r="L164" s="252"/>
      <c r="M164" s="253" t="s">
        <v>19</v>
      </c>
      <c r="N164" s="254" t="s">
        <v>47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349</v>
      </c>
      <c r="AT164" s="224" t="s">
        <v>248</v>
      </c>
      <c r="AU164" s="224" t="s">
        <v>86</v>
      </c>
      <c r="AY164" s="18" t="s">
        <v>145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84</v>
      </c>
      <c r="BK164" s="225">
        <f>ROUND(I164*H164,2)</f>
        <v>0</v>
      </c>
      <c r="BL164" s="18" t="s">
        <v>336</v>
      </c>
      <c r="BM164" s="224" t="s">
        <v>1315</v>
      </c>
    </row>
    <row r="165" s="2" customFormat="1">
      <c r="A165" s="39"/>
      <c r="B165" s="40"/>
      <c r="C165" s="41"/>
      <c r="D165" s="226" t="s">
        <v>156</v>
      </c>
      <c r="E165" s="41"/>
      <c r="F165" s="227" t="s">
        <v>1313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156</v>
      </c>
      <c r="AU165" s="18" t="s">
        <v>86</v>
      </c>
    </row>
    <row r="166" s="2" customFormat="1" ht="16.5" customHeight="1">
      <c r="A166" s="39"/>
      <c r="B166" s="40"/>
      <c r="C166" s="213" t="s">
        <v>400</v>
      </c>
      <c r="D166" s="213" t="s">
        <v>149</v>
      </c>
      <c r="E166" s="214" t="s">
        <v>1316</v>
      </c>
      <c r="F166" s="215" t="s">
        <v>1317</v>
      </c>
      <c r="G166" s="216" t="s">
        <v>360</v>
      </c>
      <c r="H166" s="217">
        <v>30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47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336</v>
      </c>
      <c r="AT166" s="224" t="s">
        <v>149</v>
      </c>
      <c r="AU166" s="224" t="s">
        <v>86</v>
      </c>
      <c r="AY166" s="18" t="s">
        <v>145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84</v>
      </c>
      <c r="BK166" s="225">
        <f>ROUND(I166*H166,2)</f>
        <v>0</v>
      </c>
      <c r="BL166" s="18" t="s">
        <v>336</v>
      </c>
      <c r="BM166" s="224" t="s">
        <v>1318</v>
      </c>
    </row>
    <row r="167" s="2" customFormat="1">
      <c r="A167" s="39"/>
      <c r="B167" s="40"/>
      <c r="C167" s="41"/>
      <c r="D167" s="226" t="s">
        <v>156</v>
      </c>
      <c r="E167" s="41"/>
      <c r="F167" s="227" t="s">
        <v>1317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156</v>
      </c>
      <c r="AU167" s="18" t="s">
        <v>86</v>
      </c>
    </row>
    <row r="168" s="2" customFormat="1" ht="16.5" customHeight="1">
      <c r="A168" s="39"/>
      <c r="B168" s="40"/>
      <c r="C168" s="245" t="s">
        <v>405</v>
      </c>
      <c r="D168" s="245" t="s">
        <v>248</v>
      </c>
      <c r="E168" s="246" t="s">
        <v>1319</v>
      </c>
      <c r="F168" s="247" t="s">
        <v>1320</v>
      </c>
      <c r="G168" s="248" t="s">
        <v>360</v>
      </c>
      <c r="H168" s="249">
        <v>30</v>
      </c>
      <c r="I168" s="250"/>
      <c r="J168" s="251">
        <f>ROUND(I168*H168,2)</f>
        <v>0</v>
      </c>
      <c r="K168" s="247" t="s">
        <v>19</v>
      </c>
      <c r="L168" s="252"/>
      <c r="M168" s="253" t="s">
        <v>19</v>
      </c>
      <c r="N168" s="254" t="s">
        <v>47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349</v>
      </c>
      <c r="AT168" s="224" t="s">
        <v>248</v>
      </c>
      <c r="AU168" s="224" t="s">
        <v>86</v>
      </c>
      <c r="AY168" s="18" t="s">
        <v>145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84</v>
      </c>
      <c r="BK168" s="225">
        <f>ROUND(I168*H168,2)</f>
        <v>0</v>
      </c>
      <c r="BL168" s="18" t="s">
        <v>336</v>
      </c>
      <c r="BM168" s="224" t="s">
        <v>1321</v>
      </c>
    </row>
    <row r="169" s="2" customFormat="1">
      <c r="A169" s="39"/>
      <c r="B169" s="40"/>
      <c r="C169" s="41"/>
      <c r="D169" s="226" t="s">
        <v>156</v>
      </c>
      <c r="E169" s="41"/>
      <c r="F169" s="227" t="s">
        <v>1320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156</v>
      </c>
      <c r="AU169" s="18" t="s">
        <v>86</v>
      </c>
    </row>
    <row r="170" s="2" customFormat="1" ht="16.5" customHeight="1">
      <c r="A170" s="39"/>
      <c r="B170" s="40"/>
      <c r="C170" s="213" t="s">
        <v>410</v>
      </c>
      <c r="D170" s="213" t="s">
        <v>149</v>
      </c>
      <c r="E170" s="214" t="s">
        <v>1322</v>
      </c>
      <c r="F170" s="215" t="s">
        <v>1323</v>
      </c>
      <c r="G170" s="216" t="s">
        <v>360</v>
      </c>
      <c r="H170" s="217">
        <v>15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47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336</v>
      </c>
      <c r="AT170" s="224" t="s">
        <v>149</v>
      </c>
      <c r="AU170" s="224" t="s">
        <v>86</v>
      </c>
      <c r="AY170" s="18" t="s">
        <v>145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84</v>
      </c>
      <c r="BK170" s="225">
        <f>ROUND(I170*H170,2)</f>
        <v>0</v>
      </c>
      <c r="BL170" s="18" t="s">
        <v>336</v>
      </c>
      <c r="BM170" s="224" t="s">
        <v>1324</v>
      </c>
    </row>
    <row r="171" s="2" customFormat="1">
      <c r="A171" s="39"/>
      <c r="B171" s="40"/>
      <c r="C171" s="41"/>
      <c r="D171" s="226" t="s">
        <v>156</v>
      </c>
      <c r="E171" s="41"/>
      <c r="F171" s="227" t="s">
        <v>1323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156</v>
      </c>
      <c r="AU171" s="18" t="s">
        <v>86</v>
      </c>
    </row>
    <row r="172" s="2" customFormat="1" ht="16.5" customHeight="1">
      <c r="A172" s="39"/>
      <c r="B172" s="40"/>
      <c r="C172" s="245" t="s">
        <v>416</v>
      </c>
      <c r="D172" s="245" t="s">
        <v>248</v>
      </c>
      <c r="E172" s="246" t="s">
        <v>1325</v>
      </c>
      <c r="F172" s="247" t="s">
        <v>1326</v>
      </c>
      <c r="G172" s="248" t="s">
        <v>19</v>
      </c>
      <c r="H172" s="249">
        <v>15</v>
      </c>
      <c r="I172" s="250"/>
      <c r="J172" s="251">
        <f>ROUND(I172*H172,2)</f>
        <v>0</v>
      </c>
      <c r="K172" s="247" t="s">
        <v>19</v>
      </c>
      <c r="L172" s="252"/>
      <c r="M172" s="253" t="s">
        <v>19</v>
      </c>
      <c r="N172" s="254" t="s">
        <v>47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349</v>
      </c>
      <c r="AT172" s="224" t="s">
        <v>248</v>
      </c>
      <c r="AU172" s="224" t="s">
        <v>86</v>
      </c>
      <c r="AY172" s="18" t="s">
        <v>145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84</v>
      </c>
      <c r="BK172" s="225">
        <f>ROUND(I172*H172,2)</f>
        <v>0</v>
      </c>
      <c r="BL172" s="18" t="s">
        <v>336</v>
      </c>
      <c r="BM172" s="224" t="s">
        <v>1327</v>
      </c>
    </row>
    <row r="173" s="2" customFormat="1">
      <c r="A173" s="39"/>
      <c r="B173" s="40"/>
      <c r="C173" s="41"/>
      <c r="D173" s="226" t="s">
        <v>156</v>
      </c>
      <c r="E173" s="41"/>
      <c r="F173" s="227" t="s">
        <v>1326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156</v>
      </c>
      <c r="AU173" s="18" t="s">
        <v>86</v>
      </c>
    </row>
    <row r="174" s="2" customFormat="1" ht="16.5" customHeight="1">
      <c r="A174" s="39"/>
      <c r="B174" s="40"/>
      <c r="C174" s="213" t="s">
        <v>422</v>
      </c>
      <c r="D174" s="213" t="s">
        <v>149</v>
      </c>
      <c r="E174" s="214" t="s">
        <v>1328</v>
      </c>
      <c r="F174" s="215" t="s">
        <v>1329</v>
      </c>
      <c r="G174" s="216" t="s">
        <v>360</v>
      </c>
      <c r="H174" s="217">
        <v>20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47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336</v>
      </c>
      <c r="AT174" s="224" t="s">
        <v>149</v>
      </c>
      <c r="AU174" s="224" t="s">
        <v>86</v>
      </c>
      <c r="AY174" s="18" t="s">
        <v>145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84</v>
      </c>
      <c r="BK174" s="225">
        <f>ROUND(I174*H174,2)</f>
        <v>0</v>
      </c>
      <c r="BL174" s="18" t="s">
        <v>336</v>
      </c>
      <c r="BM174" s="224" t="s">
        <v>1330</v>
      </c>
    </row>
    <row r="175" s="2" customFormat="1">
      <c r="A175" s="39"/>
      <c r="B175" s="40"/>
      <c r="C175" s="41"/>
      <c r="D175" s="226" t="s">
        <v>156</v>
      </c>
      <c r="E175" s="41"/>
      <c r="F175" s="227" t="s">
        <v>1329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156</v>
      </c>
      <c r="AU175" s="18" t="s">
        <v>86</v>
      </c>
    </row>
    <row r="176" s="2" customFormat="1" ht="16.5" customHeight="1">
      <c r="A176" s="39"/>
      <c r="B176" s="40"/>
      <c r="C176" s="213" t="s">
        <v>336</v>
      </c>
      <c r="D176" s="213" t="s">
        <v>149</v>
      </c>
      <c r="E176" s="214" t="s">
        <v>1331</v>
      </c>
      <c r="F176" s="215" t="s">
        <v>1332</v>
      </c>
      <c r="G176" s="216" t="s">
        <v>360</v>
      </c>
      <c r="H176" s="217">
        <v>24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47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336</v>
      </c>
      <c r="AT176" s="224" t="s">
        <v>149</v>
      </c>
      <c r="AU176" s="224" t="s">
        <v>86</v>
      </c>
      <c r="AY176" s="18" t="s">
        <v>145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84</v>
      </c>
      <c r="BK176" s="225">
        <f>ROUND(I176*H176,2)</f>
        <v>0</v>
      </c>
      <c r="BL176" s="18" t="s">
        <v>336</v>
      </c>
      <c r="BM176" s="224" t="s">
        <v>1333</v>
      </c>
    </row>
    <row r="177" s="2" customFormat="1">
      <c r="A177" s="39"/>
      <c r="B177" s="40"/>
      <c r="C177" s="41"/>
      <c r="D177" s="226" t="s">
        <v>156</v>
      </c>
      <c r="E177" s="41"/>
      <c r="F177" s="227" t="s">
        <v>1332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156</v>
      </c>
      <c r="AU177" s="18" t="s">
        <v>86</v>
      </c>
    </row>
    <row r="178" s="2" customFormat="1" ht="16.5" customHeight="1">
      <c r="A178" s="39"/>
      <c r="B178" s="40"/>
      <c r="C178" s="245" t="s">
        <v>345</v>
      </c>
      <c r="D178" s="245" t="s">
        <v>248</v>
      </c>
      <c r="E178" s="246" t="s">
        <v>1334</v>
      </c>
      <c r="F178" s="247" t="s">
        <v>1335</v>
      </c>
      <c r="G178" s="248" t="s">
        <v>242</v>
      </c>
      <c r="H178" s="249">
        <v>25.199999999999999</v>
      </c>
      <c r="I178" s="250"/>
      <c r="J178" s="251">
        <f>ROUND(I178*H178,2)</f>
        <v>0</v>
      </c>
      <c r="K178" s="247" t="s">
        <v>19</v>
      </c>
      <c r="L178" s="252"/>
      <c r="M178" s="253" t="s">
        <v>19</v>
      </c>
      <c r="N178" s="254" t="s">
        <v>47</v>
      </c>
      <c r="O178" s="85"/>
      <c r="P178" s="222">
        <f>O178*H178</f>
        <v>0</v>
      </c>
      <c r="Q178" s="222">
        <v>0.00035</v>
      </c>
      <c r="R178" s="222">
        <f>Q178*H178</f>
        <v>0.0088199999999999997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349</v>
      </c>
      <c r="AT178" s="224" t="s">
        <v>248</v>
      </c>
      <c r="AU178" s="224" t="s">
        <v>86</v>
      </c>
      <c r="AY178" s="18" t="s">
        <v>145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84</v>
      </c>
      <c r="BK178" s="225">
        <f>ROUND(I178*H178,2)</f>
        <v>0</v>
      </c>
      <c r="BL178" s="18" t="s">
        <v>336</v>
      </c>
      <c r="BM178" s="224" t="s">
        <v>1336</v>
      </c>
    </row>
    <row r="179" s="2" customFormat="1">
      <c r="A179" s="39"/>
      <c r="B179" s="40"/>
      <c r="C179" s="41"/>
      <c r="D179" s="226" t="s">
        <v>156</v>
      </c>
      <c r="E179" s="41"/>
      <c r="F179" s="227" t="s">
        <v>1335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156</v>
      </c>
      <c r="AU179" s="18" t="s">
        <v>86</v>
      </c>
    </row>
    <row r="180" s="2" customFormat="1" ht="16.5" customHeight="1">
      <c r="A180" s="39"/>
      <c r="B180" s="40"/>
      <c r="C180" s="213" t="s">
        <v>352</v>
      </c>
      <c r="D180" s="213" t="s">
        <v>149</v>
      </c>
      <c r="E180" s="214" t="s">
        <v>1337</v>
      </c>
      <c r="F180" s="215" t="s">
        <v>1338</v>
      </c>
      <c r="G180" s="216" t="s">
        <v>360</v>
      </c>
      <c r="H180" s="217">
        <v>20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47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336</v>
      </c>
      <c r="AT180" s="224" t="s">
        <v>149</v>
      </c>
      <c r="AU180" s="224" t="s">
        <v>86</v>
      </c>
      <c r="AY180" s="18" t="s">
        <v>145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84</v>
      </c>
      <c r="BK180" s="225">
        <f>ROUND(I180*H180,2)</f>
        <v>0</v>
      </c>
      <c r="BL180" s="18" t="s">
        <v>336</v>
      </c>
      <c r="BM180" s="224" t="s">
        <v>1339</v>
      </c>
    </row>
    <row r="181" s="2" customFormat="1">
      <c r="A181" s="39"/>
      <c r="B181" s="40"/>
      <c r="C181" s="41"/>
      <c r="D181" s="226" t="s">
        <v>156</v>
      </c>
      <c r="E181" s="41"/>
      <c r="F181" s="227" t="s">
        <v>1338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156</v>
      </c>
      <c r="AU181" s="18" t="s">
        <v>86</v>
      </c>
    </row>
    <row r="182" s="2" customFormat="1" ht="16.5" customHeight="1">
      <c r="A182" s="39"/>
      <c r="B182" s="40"/>
      <c r="C182" s="245" t="s">
        <v>357</v>
      </c>
      <c r="D182" s="245" t="s">
        <v>248</v>
      </c>
      <c r="E182" s="246" t="s">
        <v>1340</v>
      </c>
      <c r="F182" s="247" t="s">
        <v>1341</v>
      </c>
      <c r="G182" s="248" t="s">
        <v>360</v>
      </c>
      <c r="H182" s="249">
        <v>20</v>
      </c>
      <c r="I182" s="250"/>
      <c r="J182" s="251">
        <f>ROUND(I182*H182,2)</f>
        <v>0</v>
      </c>
      <c r="K182" s="247" t="s">
        <v>19</v>
      </c>
      <c r="L182" s="252"/>
      <c r="M182" s="253" t="s">
        <v>19</v>
      </c>
      <c r="N182" s="254" t="s">
        <v>47</v>
      </c>
      <c r="O182" s="85"/>
      <c r="P182" s="222">
        <f>O182*H182</f>
        <v>0</v>
      </c>
      <c r="Q182" s="222">
        <v>0.00048000000000000001</v>
      </c>
      <c r="R182" s="222">
        <f>Q182*H182</f>
        <v>0.0096000000000000009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349</v>
      </c>
      <c r="AT182" s="224" t="s">
        <v>248</v>
      </c>
      <c r="AU182" s="224" t="s">
        <v>86</v>
      </c>
      <c r="AY182" s="18" t="s">
        <v>145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336</v>
      </c>
      <c r="BM182" s="224" t="s">
        <v>1342</v>
      </c>
    </row>
    <row r="183" s="2" customFormat="1">
      <c r="A183" s="39"/>
      <c r="B183" s="40"/>
      <c r="C183" s="41"/>
      <c r="D183" s="226" t="s">
        <v>156</v>
      </c>
      <c r="E183" s="41"/>
      <c r="F183" s="227" t="s">
        <v>1341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156</v>
      </c>
      <c r="AU183" s="18" t="s">
        <v>86</v>
      </c>
    </row>
    <row r="184" s="2" customFormat="1" ht="16.5" customHeight="1">
      <c r="A184" s="39"/>
      <c r="B184" s="40"/>
      <c r="C184" s="213" t="s">
        <v>807</v>
      </c>
      <c r="D184" s="213" t="s">
        <v>149</v>
      </c>
      <c r="E184" s="214" t="s">
        <v>1343</v>
      </c>
      <c r="F184" s="215" t="s">
        <v>1344</v>
      </c>
      <c r="G184" s="216" t="s">
        <v>360</v>
      </c>
      <c r="H184" s="217">
        <v>27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47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336</v>
      </c>
      <c r="AT184" s="224" t="s">
        <v>149</v>
      </c>
      <c r="AU184" s="224" t="s">
        <v>86</v>
      </c>
      <c r="AY184" s="18" t="s">
        <v>145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84</v>
      </c>
      <c r="BK184" s="225">
        <f>ROUND(I184*H184,2)</f>
        <v>0</v>
      </c>
      <c r="BL184" s="18" t="s">
        <v>336</v>
      </c>
      <c r="BM184" s="224" t="s">
        <v>1345</v>
      </c>
    </row>
    <row r="185" s="2" customFormat="1">
      <c r="A185" s="39"/>
      <c r="B185" s="40"/>
      <c r="C185" s="41"/>
      <c r="D185" s="226" t="s">
        <v>156</v>
      </c>
      <c r="E185" s="41"/>
      <c r="F185" s="227" t="s">
        <v>1344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156</v>
      </c>
      <c r="AU185" s="18" t="s">
        <v>86</v>
      </c>
    </row>
    <row r="186" s="2" customFormat="1" ht="16.5" customHeight="1">
      <c r="A186" s="39"/>
      <c r="B186" s="40"/>
      <c r="C186" s="245" t="s">
        <v>1037</v>
      </c>
      <c r="D186" s="245" t="s">
        <v>248</v>
      </c>
      <c r="E186" s="246" t="s">
        <v>1346</v>
      </c>
      <c r="F186" s="247" t="s">
        <v>1347</v>
      </c>
      <c r="G186" s="248" t="s">
        <v>360</v>
      </c>
      <c r="H186" s="249">
        <v>27</v>
      </c>
      <c r="I186" s="250"/>
      <c r="J186" s="251">
        <f>ROUND(I186*H186,2)</f>
        <v>0</v>
      </c>
      <c r="K186" s="247" t="s">
        <v>19</v>
      </c>
      <c r="L186" s="252"/>
      <c r="M186" s="253" t="s">
        <v>19</v>
      </c>
      <c r="N186" s="254" t="s">
        <v>47</v>
      </c>
      <c r="O186" s="85"/>
      <c r="P186" s="222">
        <f>O186*H186</f>
        <v>0</v>
      </c>
      <c r="Q186" s="222">
        <v>9.0000000000000006E-05</v>
      </c>
      <c r="R186" s="222">
        <f>Q186*H186</f>
        <v>0.0024300000000000003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349</v>
      </c>
      <c r="AT186" s="224" t="s">
        <v>248</v>
      </c>
      <c r="AU186" s="224" t="s">
        <v>86</v>
      </c>
      <c r="AY186" s="18" t="s">
        <v>145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84</v>
      </c>
      <c r="BK186" s="225">
        <f>ROUND(I186*H186,2)</f>
        <v>0</v>
      </c>
      <c r="BL186" s="18" t="s">
        <v>336</v>
      </c>
      <c r="BM186" s="224" t="s">
        <v>1348</v>
      </c>
    </row>
    <row r="187" s="2" customFormat="1">
      <c r="A187" s="39"/>
      <c r="B187" s="40"/>
      <c r="C187" s="41"/>
      <c r="D187" s="226" t="s">
        <v>156</v>
      </c>
      <c r="E187" s="41"/>
      <c r="F187" s="227" t="s">
        <v>1347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156</v>
      </c>
      <c r="AU187" s="18" t="s">
        <v>86</v>
      </c>
    </row>
    <row r="188" s="2" customFormat="1" ht="16.5" customHeight="1">
      <c r="A188" s="39"/>
      <c r="B188" s="40"/>
      <c r="C188" s="213" t="s">
        <v>821</v>
      </c>
      <c r="D188" s="213" t="s">
        <v>149</v>
      </c>
      <c r="E188" s="214" t="s">
        <v>1343</v>
      </c>
      <c r="F188" s="215" t="s">
        <v>1344</v>
      </c>
      <c r="G188" s="216" t="s">
        <v>360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47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336</v>
      </c>
      <c r="AT188" s="224" t="s">
        <v>149</v>
      </c>
      <c r="AU188" s="224" t="s">
        <v>86</v>
      </c>
      <c r="AY188" s="18" t="s">
        <v>145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84</v>
      </c>
      <c r="BK188" s="225">
        <f>ROUND(I188*H188,2)</f>
        <v>0</v>
      </c>
      <c r="BL188" s="18" t="s">
        <v>336</v>
      </c>
      <c r="BM188" s="224" t="s">
        <v>1349</v>
      </c>
    </row>
    <row r="189" s="2" customFormat="1">
      <c r="A189" s="39"/>
      <c r="B189" s="40"/>
      <c r="C189" s="41"/>
      <c r="D189" s="226" t="s">
        <v>156</v>
      </c>
      <c r="E189" s="41"/>
      <c r="F189" s="227" t="s">
        <v>1344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156</v>
      </c>
      <c r="AU189" s="18" t="s">
        <v>86</v>
      </c>
    </row>
    <row r="190" s="2" customFormat="1" ht="16.5" customHeight="1">
      <c r="A190" s="39"/>
      <c r="B190" s="40"/>
      <c r="C190" s="245" t="s">
        <v>1076</v>
      </c>
      <c r="D190" s="245" t="s">
        <v>248</v>
      </c>
      <c r="E190" s="246" t="s">
        <v>1350</v>
      </c>
      <c r="F190" s="247" t="s">
        <v>1351</v>
      </c>
      <c r="G190" s="248" t="s">
        <v>360</v>
      </c>
      <c r="H190" s="249">
        <v>1</v>
      </c>
      <c r="I190" s="250"/>
      <c r="J190" s="251">
        <f>ROUND(I190*H190,2)</f>
        <v>0</v>
      </c>
      <c r="K190" s="247" t="s">
        <v>19</v>
      </c>
      <c r="L190" s="252"/>
      <c r="M190" s="253" t="s">
        <v>19</v>
      </c>
      <c r="N190" s="254" t="s">
        <v>47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349</v>
      </c>
      <c r="AT190" s="224" t="s">
        <v>248</v>
      </c>
      <c r="AU190" s="224" t="s">
        <v>86</v>
      </c>
      <c r="AY190" s="18" t="s">
        <v>145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84</v>
      </c>
      <c r="BK190" s="225">
        <f>ROUND(I190*H190,2)</f>
        <v>0</v>
      </c>
      <c r="BL190" s="18" t="s">
        <v>336</v>
      </c>
      <c r="BM190" s="224" t="s">
        <v>1352</v>
      </c>
    </row>
    <row r="191" s="2" customFormat="1">
      <c r="A191" s="39"/>
      <c r="B191" s="40"/>
      <c r="C191" s="41"/>
      <c r="D191" s="226" t="s">
        <v>156</v>
      </c>
      <c r="E191" s="41"/>
      <c r="F191" s="227" t="s">
        <v>1351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156</v>
      </c>
      <c r="AU191" s="18" t="s">
        <v>86</v>
      </c>
    </row>
    <row r="192" s="2" customFormat="1" ht="16.5" customHeight="1">
      <c r="A192" s="39"/>
      <c r="B192" s="40"/>
      <c r="C192" s="213" t="s">
        <v>812</v>
      </c>
      <c r="D192" s="213" t="s">
        <v>149</v>
      </c>
      <c r="E192" s="214" t="s">
        <v>1353</v>
      </c>
      <c r="F192" s="215" t="s">
        <v>1354</v>
      </c>
      <c r="G192" s="216" t="s">
        <v>360</v>
      </c>
      <c r="H192" s="217">
        <v>4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47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336</v>
      </c>
      <c r="AT192" s="224" t="s">
        <v>149</v>
      </c>
      <c r="AU192" s="224" t="s">
        <v>86</v>
      </c>
      <c r="AY192" s="18" t="s">
        <v>145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84</v>
      </c>
      <c r="BK192" s="225">
        <f>ROUND(I192*H192,2)</f>
        <v>0</v>
      </c>
      <c r="BL192" s="18" t="s">
        <v>336</v>
      </c>
      <c r="BM192" s="224" t="s">
        <v>1355</v>
      </c>
    </row>
    <row r="193" s="2" customFormat="1">
      <c r="A193" s="39"/>
      <c r="B193" s="40"/>
      <c r="C193" s="41"/>
      <c r="D193" s="226" t="s">
        <v>156</v>
      </c>
      <c r="E193" s="41"/>
      <c r="F193" s="227" t="s">
        <v>1354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156</v>
      </c>
      <c r="AU193" s="18" t="s">
        <v>86</v>
      </c>
    </row>
    <row r="194" s="2" customFormat="1" ht="16.5" customHeight="1">
      <c r="A194" s="39"/>
      <c r="B194" s="40"/>
      <c r="C194" s="245" t="s">
        <v>1047</v>
      </c>
      <c r="D194" s="245" t="s">
        <v>248</v>
      </c>
      <c r="E194" s="246" t="s">
        <v>1356</v>
      </c>
      <c r="F194" s="247" t="s">
        <v>1357</v>
      </c>
      <c r="G194" s="248" t="s">
        <v>360</v>
      </c>
      <c r="H194" s="249">
        <v>4</v>
      </c>
      <c r="I194" s="250"/>
      <c r="J194" s="251">
        <f>ROUND(I194*H194,2)</f>
        <v>0</v>
      </c>
      <c r="K194" s="247" t="s">
        <v>19</v>
      </c>
      <c r="L194" s="252"/>
      <c r="M194" s="253" t="s">
        <v>19</v>
      </c>
      <c r="N194" s="254" t="s">
        <v>47</v>
      </c>
      <c r="O194" s="85"/>
      <c r="P194" s="222">
        <f>O194*H194</f>
        <v>0</v>
      </c>
      <c r="Q194" s="222">
        <v>0.00010000000000000001</v>
      </c>
      <c r="R194" s="222">
        <f>Q194*H194</f>
        <v>0.00040000000000000002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349</v>
      </c>
      <c r="AT194" s="224" t="s">
        <v>248</v>
      </c>
      <c r="AU194" s="224" t="s">
        <v>86</v>
      </c>
      <c r="AY194" s="18" t="s">
        <v>145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84</v>
      </c>
      <c r="BK194" s="225">
        <f>ROUND(I194*H194,2)</f>
        <v>0</v>
      </c>
      <c r="BL194" s="18" t="s">
        <v>336</v>
      </c>
      <c r="BM194" s="224" t="s">
        <v>1358</v>
      </c>
    </row>
    <row r="195" s="2" customFormat="1">
      <c r="A195" s="39"/>
      <c r="B195" s="40"/>
      <c r="C195" s="41"/>
      <c r="D195" s="226" t="s">
        <v>156</v>
      </c>
      <c r="E195" s="41"/>
      <c r="F195" s="227" t="s">
        <v>1357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156</v>
      </c>
      <c r="AU195" s="18" t="s">
        <v>86</v>
      </c>
    </row>
    <row r="196" s="2" customFormat="1" ht="16.5" customHeight="1">
      <c r="A196" s="39"/>
      <c r="B196" s="40"/>
      <c r="C196" s="213" t="s">
        <v>816</v>
      </c>
      <c r="D196" s="213" t="s">
        <v>149</v>
      </c>
      <c r="E196" s="214" t="s">
        <v>1359</v>
      </c>
      <c r="F196" s="215" t="s">
        <v>1360</v>
      </c>
      <c r="G196" s="216" t="s">
        <v>360</v>
      </c>
      <c r="H196" s="217">
        <v>4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47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336</v>
      </c>
      <c r="AT196" s="224" t="s">
        <v>149</v>
      </c>
      <c r="AU196" s="224" t="s">
        <v>86</v>
      </c>
      <c r="AY196" s="18" t="s">
        <v>145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84</v>
      </c>
      <c r="BK196" s="225">
        <f>ROUND(I196*H196,2)</f>
        <v>0</v>
      </c>
      <c r="BL196" s="18" t="s">
        <v>336</v>
      </c>
      <c r="BM196" s="224" t="s">
        <v>1361</v>
      </c>
    </row>
    <row r="197" s="2" customFormat="1">
      <c r="A197" s="39"/>
      <c r="B197" s="40"/>
      <c r="C197" s="41"/>
      <c r="D197" s="226" t="s">
        <v>156</v>
      </c>
      <c r="E197" s="41"/>
      <c r="F197" s="227" t="s">
        <v>1360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156</v>
      </c>
      <c r="AU197" s="18" t="s">
        <v>86</v>
      </c>
    </row>
    <row r="198" s="2" customFormat="1" ht="16.5" customHeight="1">
      <c r="A198" s="39"/>
      <c r="B198" s="40"/>
      <c r="C198" s="245" t="s">
        <v>1063</v>
      </c>
      <c r="D198" s="245" t="s">
        <v>248</v>
      </c>
      <c r="E198" s="246" t="s">
        <v>1362</v>
      </c>
      <c r="F198" s="247" t="s">
        <v>1363</v>
      </c>
      <c r="G198" s="248" t="s">
        <v>360</v>
      </c>
      <c r="H198" s="249">
        <v>4</v>
      </c>
      <c r="I198" s="250"/>
      <c r="J198" s="251">
        <f>ROUND(I198*H198,2)</f>
        <v>0</v>
      </c>
      <c r="K198" s="247" t="s">
        <v>19</v>
      </c>
      <c r="L198" s="252"/>
      <c r="M198" s="253" t="s">
        <v>19</v>
      </c>
      <c r="N198" s="254" t="s">
        <v>47</v>
      </c>
      <c r="O198" s="85"/>
      <c r="P198" s="222">
        <f>O198*H198</f>
        <v>0</v>
      </c>
      <c r="Q198" s="222">
        <v>9.0000000000000006E-05</v>
      </c>
      <c r="R198" s="222">
        <f>Q198*H198</f>
        <v>0.00036000000000000002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349</v>
      </c>
      <c r="AT198" s="224" t="s">
        <v>248</v>
      </c>
      <c r="AU198" s="224" t="s">
        <v>86</v>
      </c>
      <c r="AY198" s="18" t="s">
        <v>145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84</v>
      </c>
      <c r="BK198" s="225">
        <f>ROUND(I198*H198,2)</f>
        <v>0</v>
      </c>
      <c r="BL198" s="18" t="s">
        <v>336</v>
      </c>
      <c r="BM198" s="224" t="s">
        <v>1364</v>
      </c>
    </row>
    <row r="199" s="2" customFormat="1">
      <c r="A199" s="39"/>
      <c r="B199" s="40"/>
      <c r="C199" s="41"/>
      <c r="D199" s="226" t="s">
        <v>156</v>
      </c>
      <c r="E199" s="41"/>
      <c r="F199" s="227" t="s">
        <v>1363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156</v>
      </c>
      <c r="AU199" s="18" t="s">
        <v>86</v>
      </c>
    </row>
    <row r="200" s="2" customFormat="1" ht="24.15" customHeight="1">
      <c r="A200" s="39"/>
      <c r="B200" s="40"/>
      <c r="C200" s="213" t="s">
        <v>799</v>
      </c>
      <c r="D200" s="213" t="s">
        <v>149</v>
      </c>
      <c r="E200" s="214" t="s">
        <v>1365</v>
      </c>
      <c r="F200" s="215" t="s">
        <v>1366</v>
      </c>
      <c r="G200" s="216" t="s">
        <v>360</v>
      </c>
      <c r="H200" s="217">
        <v>9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47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336</v>
      </c>
      <c r="AT200" s="224" t="s">
        <v>149</v>
      </c>
      <c r="AU200" s="224" t="s">
        <v>86</v>
      </c>
      <c r="AY200" s="18" t="s">
        <v>145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84</v>
      </c>
      <c r="BK200" s="225">
        <f>ROUND(I200*H200,2)</f>
        <v>0</v>
      </c>
      <c r="BL200" s="18" t="s">
        <v>336</v>
      </c>
      <c r="BM200" s="224" t="s">
        <v>1367</v>
      </c>
    </row>
    <row r="201" s="2" customFormat="1">
      <c r="A201" s="39"/>
      <c r="B201" s="40"/>
      <c r="C201" s="41"/>
      <c r="D201" s="226" t="s">
        <v>156</v>
      </c>
      <c r="E201" s="41"/>
      <c r="F201" s="227" t="s">
        <v>1366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156</v>
      </c>
      <c r="AU201" s="18" t="s">
        <v>86</v>
      </c>
    </row>
    <row r="202" s="2" customFormat="1" ht="16.5" customHeight="1">
      <c r="A202" s="39"/>
      <c r="B202" s="40"/>
      <c r="C202" s="245" t="s">
        <v>1015</v>
      </c>
      <c r="D202" s="245" t="s">
        <v>248</v>
      </c>
      <c r="E202" s="246" t="s">
        <v>1368</v>
      </c>
      <c r="F202" s="247" t="s">
        <v>1369</v>
      </c>
      <c r="G202" s="248" t="s">
        <v>360</v>
      </c>
      <c r="H202" s="249">
        <v>9</v>
      </c>
      <c r="I202" s="250"/>
      <c r="J202" s="251">
        <f>ROUND(I202*H202,2)</f>
        <v>0</v>
      </c>
      <c r="K202" s="247" t="s">
        <v>19</v>
      </c>
      <c r="L202" s="252"/>
      <c r="M202" s="253" t="s">
        <v>19</v>
      </c>
      <c r="N202" s="254" t="s">
        <v>47</v>
      </c>
      <c r="O202" s="85"/>
      <c r="P202" s="222">
        <f>O202*H202</f>
        <v>0</v>
      </c>
      <c r="Q202" s="222">
        <v>0.00020000000000000001</v>
      </c>
      <c r="R202" s="222">
        <f>Q202*H202</f>
        <v>0.0018000000000000002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349</v>
      </c>
      <c r="AT202" s="224" t="s">
        <v>248</v>
      </c>
      <c r="AU202" s="224" t="s">
        <v>86</v>
      </c>
      <c r="AY202" s="18" t="s">
        <v>145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84</v>
      </c>
      <c r="BK202" s="225">
        <f>ROUND(I202*H202,2)</f>
        <v>0</v>
      </c>
      <c r="BL202" s="18" t="s">
        <v>336</v>
      </c>
      <c r="BM202" s="224" t="s">
        <v>1370</v>
      </c>
    </row>
    <row r="203" s="2" customFormat="1">
      <c r="A203" s="39"/>
      <c r="B203" s="40"/>
      <c r="C203" s="41"/>
      <c r="D203" s="226" t="s">
        <v>156</v>
      </c>
      <c r="E203" s="41"/>
      <c r="F203" s="227" t="s">
        <v>1369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156</v>
      </c>
      <c r="AU203" s="18" t="s">
        <v>86</v>
      </c>
    </row>
    <row r="204" s="2" customFormat="1" ht="24.15" customHeight="1">
      <c r="A204" s="39"/>
      <c r="B204" s="40"/>
      <c r="C204" s="213" t="s">
        <v>803</v>
      </c>
      <c r="D204" s="213" t="s">
        <v>149</v>
      </c>
      <c r="E204" s="214" t="s">
        <v>1365</v>
      </c>
      <c r="F204" s="215" t="s">
        <v>1366</v>
      </c>
      <c r="G204" s="216" t="s">
        <v>360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47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336</v>
      </c>
      <c r="AT204" s="224" t="s">
        <v>149</v>
      </c>
      <c r="AU204" s="224" t="s">
        <v>86</v>
      </c>
      <c r="AY204" s="18" t="s">
        <v>145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84</v>
      </c>
      <c r="BK204" s="225">
        <f>ROUND(I204*H204,2)</f>
        <v>0</v>
      </c>
      <c r="BL204" s="18" t="s">
        <v>336</v>
      </c>
      <c r="BM204" s="224" t="s">
        <v>1371</v>
      </c>
    </row>
    <row r="205" s="2" customFormat="1">
      <c r="A205" s="39"/>
      <c r="B205" s="40"/>
      <c r="C205" s="41"/>
      <c r="D205" s="226" t="s">
        <v>156</v>
      </c>
      <c r="E205" s="41"/>
      <c r="F205" s="227" t="s">
        <v>1366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156</v>
      </c>
      <c r="AU205" s="18" t="s">
        <v>86</v>
      </c>
    </row>
    <row r="206" s="2" customFormat="1" ht="16.5" customHeight="1">
      <c r="A206" s="39"/>
      <c r="B206" s="40"/>
      <c r="C206" s="245" t="s">
        <v>1026</v>
      </c>
      <c r="D206" s="245" t="s">
        <v>248</v>
      </c>
      <c r="E206" s="246" t="s">
        <v>1368</v>
      </c>
      <c r="F206" s="247" t="s">
        <v>1369</v>
      </c>
      <c r="G206" s="248" t="s">
        <v>360</v>
      </c>
      <c r="H206" s="249">
        <v>1</v>
      </c>
      <c r="I206" s="250"/>
      <c r="J206" s="251">
        <f>ROUND(I206*H206,2)</f>
        <v>0</v>
      </c>
      <c r="K206" s="247" t="s">
        <v>19</v>
      </c>
      <c r="L206" s="252"/>
      <c r="M206" s="253" t="s">
        <v>19</v>
      </c>
      <c r="N206" s="254" t="s">
        <v>47</v>
      </c>
      <c r="O206" s="85"/>
      <c r="P206" s="222">
        <f>O206*H206</f>
        <v>0</v>
      </c>
      <c r="Q206" s="222">
        <v>0.00020000000000000001</v>
      </c>
      <c r="R206" s="222">
        <f>Q206*H206</f>
        <v>0.00020000000000000001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349</v>
      </c>
      <c r="AT206" s="224" t="s">
        <v>248</v>
      </c>
      <c r="AU206" s="224" t="s">
        <v>86</v>
      </c>
      <c r="AY206" s="18" t="s">
        <v>145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84</v>
      </c>
      <c r="BK206" s="225">
        <f>ROUND(I206*H206,2)</f>
        <v>0</v>
      </c>
      <c r="BL206" s="18" t="s">
        <v>336</v>
      </c>
      <c r="BM206" s="224" t="s">
        <v>1372</v>
      </c>
    </row>
    <row r="207" s="2" customFormat="1">
      <c r="A207" s="39"/>
      <c r="B207" s="40"/>
      <c r="C207" s="41"/>
      <c r="D207" s="226" t="s">
        <v>156</v>
      </c>
      <c r="E207" s="41"/>
      <c r="F207" s="227" t="s">
        <v>1369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156</v>
      </c>
      <c r="AU207" s="18" t="s">
        <v>86</v>
      </c>
    </row>
    <row r="208" s="2" customFormat="1" ht="16.5" customHeight="1">
      <c r="A208" s="39"/>
      <c r="B208" s="40"/>
      <c r="C208" s="213" t="s">
        <v>795</v>
      </c>
      <c r="D208" s="213" t="s">
        <v>149</v>
      </c>
      <c r="E208" s="214" t="s">
        <v>1373</v>
      </c>
      <c r="F208" s="215" t="s">
        <v>1374</v>
      </c>
      <c r="G208" s="216" t="s">
        <v>360</v>
      </c>
      <c r="H208" s="217">
        <v>14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47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336</v>
      </c>
      <c r="AT208" s="224" t="s">
        <v>149</v>
      </c>
      <c r="AU208" s="224" t="s">
        <v>86</v>
      </c>
      <c r="AY208" s="18" t="s">
        <v>145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84</v>
      </c>
      <c r="BK208" s="225">
        <f>ROUND(I208*H208,2)</f>
        <v>0</v>
      </c>
      <c r="BL208" s="18" t="s">
        <v>336</v>
      </c>
      <c r="BM208" s="224" t="s">
        <v>1375</v>
      </c>
    </row>
    <row r="209" s="2" customFormat="1">
      <c r="A209" s="39"/>
      <c r="B209" s="40"/>
      <c r="C209" s="41"/>
      <c r="D209" s="226" t="s">
        <v>156</v>
      </c>
      <c r="E209" s="41"/>
      <c r="F209" s="227" t="s">
        <v>1374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156</v>
      </c>
      <c r="AU209" s="18" t="s">
        <v>86</v>
      </c>
    </row>
    <row r="210" s="2" customFormat="1" ht="16.5" customHeight="1">
      <c r="A210" s="39"/>
      <c r="B210" s="40"/>
      <c r="C210" s="245" t="s">
        <v>1004</v>
      </c>
      <c r="D210" s="245" t="s">
        <v>248</v>
      </c>
      <c r="E210" s="246" t="s">
        <v>1376</v>
      </c>
      <c r="F210" s="247" t="s">
        <v>1377</v>
      </c>
      <c r="G210" s="248" t="s">
        <v>360</v>
      </c>
      <c r="H210" s="249">
        <v>14</v>
      </c>
      <c r="I210" s="250"/>
      <c r="J210" s="251">
        <f>ROUND(I210*H210,2)</f>
        <v>0</v>
      </c>
      <c r="K210" s="247" t="s">
        <v>19</v>
      </c>
      <c r="L210" s="252"/>
      <c r="M210" s="253" t="s">
        <v>19</v>
      </c>
      <c r="N210" s="254" t="s">
        <v>47</v>
      </c>
      <c r="O210" s="85"/>
      <c r="P210" s="222">
        <f>O210*H210</f>
        <v>0</v>
      </c>
      <c r="Q210" s="222">
        <v>0.00010000000000000001</v>
      </c>
      <c r="R210" s="222">
        <f>Q210*H210</f>
        <v>0.0014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349</v>
      </c>
      <c r="AT210" s="224" t="s">
        <v>248</v>
      </c>
      <c r="AU210" s="224" t="s">
        <v>86</v>
      </c>
      <c r="AY210" s="18" t="s">
        <v>145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84</v>
      </c>
      <c r="BK210" s="225">
        <f>ROUND(I210*H210,2)</f>
        <v>0</v>
      </c>
      <c r="BL210" s="18" t="s">
        <v>336</v>
      </c>
      <c r="BM210" s="224" t="s">
        <v>1378</v>
      </c>
    </row>
    <row r="211" s="2" customFormat="1">
      <c r="A211" s="39"/>
      <c r="B211" s="40"/>
      <c r="C211" s="41"/>
      <c r="D211" s="226" t="s">
        <v>156</v>
      </c>
      <c r="E211" s="41"/>
      <c r="F211" s="227" t="s">
        <v>1377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156</v>
      </c>
      <c r="AU211" s="18" t="s">
        <v>86</v>
      </c>
    </row>
    <row r="212" s="2" customFormat="1" ht="16.5" customHeight="1">
      <c r="A212" s="39"/>
      <c r="B212" s="40"/>
      <c r="C212" s="213" t="s">
        <v>790</v>
      </c>
      <c r="D212" s="213" t="s">
        <v>149</v>
      </c>
      <c r="E212" s="214" t="s">
        <v>1379</v>
      </c>
      <c r="F212" s="215" t="s">
        <v>1380</v>
      </c>
      <c r="G212" s="216" t="s">
        <v>360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47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336</v>
      </c>
      <c r="AT212" s="224" t="s">
        <v>149</v>
      </c>
      <c r="AU212" s="224" t="s">
        <v>86</v>
      </c>
      <c r="AY212" s="18" t="s">
        <v>145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84</v>
      </c>
      <c r="BK212" s="225">
        <f>ROUND(I212*H212,2)</f>
        <v>0</v>
      </c>
      <c r="BL212" s="18" t="s">
        <v>336</v>
      </c>
      <c r="BM212" s="224" t="s">
        <v>1381</v>
      </c>
    </row>
    <row r="213" s="2" customFormat="1">
      <c r="A213" s="39"/>
      <c r="B213" s="40"/>
      <c r="C213" s="41"/>
      <c r="D213" s="226" t="s">
        <v>156</v>
      </c>
      <c r="E213" s="41"/>
      <c r="F213" s="227" t="s">
        <v>1380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156</v>
      </c>
      <c r="AU213" s="18" t="s">
        <v>86</v>
      </c>
    </row>
    <row r="214" s="2" customFormat="1" ht="16.5" customHeight="1">
      <c r="A214" s="39"/>
      <c r="B214" s="40"/>
      <c r="C214" s="245" t="s">
        <v>993</v>
      </c>
      <c r="D214" s="245" t="s">
        <v>248</v>
      </c>
      <c r="E214" s="246" t="s">
        <v>1382</v>
      </c>
      <c r="F214" s="247" t="s">
        <v>1383</v>
      </c>
      <c r="G214" s="248" t="s">
        <v>360</v>
      </c>
      <c r="H214" s="249">
        <v>1</v>
      </c>
      <c r="I214" s="250"/>
      <c r="J214" s="251">
        <f>ROUND(I214*H214,2)</f>
        <v>0</v>
      </c>
      <c r="K214" s="247" t="s">
        <v>19</v>
      </c>
      <c r="L214" s="252"/>
      <c r="M214" s="253" t="s">
        <v>19</v>
      </c>
      <c r="N214" s="254" t="s">
        <v>47</v>
      </c>
      <c r="O214" s="85"/>
      <c r="P214" s="222">
        <f>O214*H214</f>
        <v>0</v>
      </c>
      <c r="Q214" s="222">
        <v>0.00036000000000000002</v>
      </c>
      <c r="R214" s="222">
        <f>Q214*H214</f>
        <v>0.00036000000000000002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349</v>
      </c>
      <c r="AT214" s="224" t="s">
        <v>248</v>
      </c>
      <c r="AU214" s="224" t="s">
        <v>86</v>
      </c>
      <c r="AY214" s="18" t="s">
        <v>145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84</v>
      </c>
      <c r="BK214" s="225">
        <f>ROUND(I214*H214,2)</f>
        <v>0</v>
      </c>
      <c r="BL214" s="18" t="s">
        <v>336</v>
      </c>
      <c r="BM214" s="224" t="s">
        <v>1384</v>
      </c>
    </row>
    <row r="215" s="2" customFormat="1">
      <c r="A215" s="39"/>
      <c r="B215" s="40"/>
      <c r="C215" s="41"/>
      <c r="D215" s="226" t="s">
        <v>156</v>
      </c>
      <c r="E215" s="41"/>
      <c r="F215" s="227" t="s">
        <v>1383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156</v>
      </c>
      <c r="AU215" s="18" t="s">
        <v>86</v>
      </c>
    </row>
    <row r="216" s="2" customFormat="1" ht="16.5" customHeight="1">
      <c r="A216" s="39"/>
      <c r="B216" s="40"/>
      <c r="C216" s="213" t="s">
        <v>440</v>
      </c>
      <c r="D216" s="213" t="s">
        <v>149</v>
      </c>
      <c r="E216" s="214" t="s">
        <v>1385</v>
      </c>
      <c r="F216" s="215" t="s">
        <v>1386</v>
      </c>
      <c r="G216" s="216" t="s">
        <v>360</v>
      </c>
      <c r="H216" s="217">
        <v>16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47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336</v>
      </c>
      <c r="AT216" s="224" t="s">
        <v>149</v>
      </c>
      <c r="AU216" s="224" t="s">
        <v>86</v>
      </c>
      <c r="AY216" s="18" t="s">
        <v>145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84</v>
      </c>
      <c r="BK216" s="225">
        <f>ROUND(I216*H216,2)</f>
        <v>0</v>
      </c>
      <c r="BL216" s="18" t="s">
        <v>336</v>
      </c>
      <c r="BM216" s="224" t="s">
        <v>1387</v>
      </c>
    </row>
    <row r="217" s="2" customFormat="1">
      <c r="A217" s="39"/>
      <c r="B217" s="40"/>
      <c r="C217" s="41"/>
      <c r="D217" s="226" t="s">
        <v>156</v>
      </c>
      <c r="E217" s="41"/>
      <c r="F217" s="227" t="s">
        <v>1386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156</v>
      </c>
      <c r="AU217" s="18" t="s">
        <v>86</v>
      </c>
    </row>
    <row r="218" s="2" customFormat="1" ht="16.5" customHeight="1">
      <c r="A218" s="39"/>
      <c r="B218" s="40"/>
      <c r="C218" s="245" t="s">
        <v>446</v>
      </c>
      <c r="D218" s="245" t="s">
        <v>248</v>
      </c>
      <c r="E218" s="246" t="s">
        <v>1388</v>
      </c>
      <c r="F218" s="247" t="s">
        <v>1389</v>
      </c>
      <c r="G218" s="248" t="s">
        <v>360</v>
      </c>
      <c r="H218" s="249">
        <v>4</v>
      </c>
      <c r="I218" s="250"/>
      <c r="J218" s="251">
        <f>ROUND(I218*H218,2)</f>
        <v>0</v>
      </c>
      <c r="K218" s="247" t="s">
        <v>19</v>
      </c>
      <c r="L218" s="252"/>
      <c r="M218" s="253" t="s">
        <v>19</v>
      </c>
      <c r="N218" s="254" t="s">
        <v>47</v>
      </c>
      <c r="O218" s="85"/>
      <c r="P218" s="222">
        <f>O218*H218</f>
        <v>0</v>
      </c>
      <c r="Q218" s="222">
        <v>0.00040000000000000002</v>
      </c>
      <c r="R218" s="222">
        <f>Q218*H218</f>
        <v>0.0016000000000000001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349</v>
      </c>
      <c r="AT218" s="224" t="s">
        <v>248</v>
      </c>
      <c r="AU218" s="224" t="s">
        <v>86</v>
      </c>
      <c r="AY218" s="18" t="s">
        <v>145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84</v>
      </c>
      <c r="BK218" s="225">
        <f>ROUND(I218*H218,2)</f>
        <v>0</v>
      </c>
      <c r="BL218" s="18" t="s">
        <v>336</v>
      </c>
      <c r="BM218" s="224" t="s">
        <v>1390</v>
      </c>
    </row>
    <row r="219" s="2" customFormat="1">
      <c r="A219" s="39"/>
      <c r="B219" s="40"/>
      <c r="C219" s="41"/>
      <c r="D219" s="226" t="s">
        <v>156</v>
      </c>
      <c r="E219" s="41"/>
      <c r="F219" s="227" t="s">
        <v>1389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156</v>
      </c>
      <c r="AU219" s="18" t="s">
        <v>86</v>
      </c>
    </row>
    <row r="220" s="2" customFormat="1" ht="16.5" customHeight="1">
      <c r="A220" s="39"/>
      <c r="B220" s="40"/>
      <c r="C220" s="245" t="s">
        <v>453</v>
      </c>
      <c r="D220" s="245" t="s">
        <v>248</v>
      </c>
      <c r="E220" s="246" t="s">
        <v>1391</v>
      </c>
      <c r="F220" s="247" t="s">
        <v>1392</v>
      </c>
      <c r="G220" s="248" t="s">
        <v>360</v>
      </c>
      <c r="H220" s="249">
        <v>11</v>
      </c>
      <c r="I220" s="250"/>
      <c r="J220" s="251">
        <f>ROUND(I220*H220,2)</f>
        <v>0</v>
      </c>
      <c r="K220" s="247" t="s">
        <v>19</v>
      </c>
      <c r="L220" s="252"/>
      <c r="M220" s="253" t="s">
        <v>19</v>
      </c>
      <c r="N220" s="254" t="s">
        <v>47</v>
      </c>
      <c r="O220" s="85"/>
      <c r="P220" s="222">
        <f>O220*H220</f>
        <v>0</v>
      </c>
      <c r="Q220" s="222">
        <v>0.00040000000000000002</v>
      </c>
      <c r="R220" s="222">
        <f>Q220*H220</f>
        <v>0.0044000000000000003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349</v>
      </c>
      <c r="AT220" s="224" t="s">
        <v>248</v>
      </c>
      <c r="AU220" s="224" t="s">
        <v>86</v>
      </c>
      <c r="AY220" s="18" t="s">
        <v>145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84</v>
      </c>
      <c r="BK220" s="225">
        <f>ROUND(I220*H220,2)</f>
        <v>0</v>
      </c>
      <c r="BL220" s="18" t="s">
        <v>336</v>
      </c>
      <c r="BM220" s="224" t="s">
        <v>1393</v>
      </c>
    </row>
    <row r="221" s="2" customFormat="1">
      <c r="A221" s="39"/>
      <c r="B221" s="40"/>
      <c r="C221" s="41"/>
      <c r="D221" s="226" t="s">
        <v>156</v>
      </c>
      <c r="E221" s="41"/>
      <c r="F221" s="227" t="s">
        <v>1392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156</v>
      </c>
      <c r="AU221" s="18" t="s">
        <v>86</v>
      </c>
    </row>
    <row r="222" s="2" customFormat="1" ht="16.5" customHeight="1">
      <c r="A222" s="39"/>
      <c r="B222" s="40"/>
      <c r="C222" s="245" t="s">
        <v>459</v>
      </c>
      <c r="D222" s="245" t="s">
        <v>248</v>
      </c>
      <c r="E222" s="246" t="s">
        <v>1394</v>
      </c>
      <c r="F222" s="247" t="s">
        <v>1395</v>
      </c>
      <c r="G222" s="248" t="s">
        <v>360</v>
      </c>
      <c r="H222" s="249">
        <v>1</v>
      </c>
      <c r="I222" s="250"/>
      <c r="J222" s="251">
        <f>ROUND(I222*H222,2)</f>
        <v>0</v>
      </c>
      <c r="K222" s="247" t="s">
        <v>19</v>
      </c>
      <c r="L222" s="252"/>
      <c r="M222" s="253" t="s">
        <v>19</v>
      </c>
      <c r="N222" s="254" t="s">
        <v>47</v>
      </c>
      <c r="O222" s="85"/>
      <c r="P222" s="222">
        <f>O222*H222</f>
        <v>0</v>
      </c>
      <c r="Q222" s="222">
        <v>0.00040000000000000002</v>
      </c>
      <c r="R222" s="222">
        <f>Q222*H222</f>
        <v>0.00040000000000000002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349</v>
      </c>
      <c r="AT222" s="224" t="s">
        <v>248</v>
      </c>
      <c r="AU222" s="224" t="s">
        <v>86</v>
      </c>
      <c r="AY222" s="18" t="s">
        <v>145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84</v>
      </c>
      <c r="BK222" s="225">
        <f>ROUND(I222*H222,2)</f>
        <v>0</v>
      </c>
      <c r="BL222" s="18" t="s">
        <v>336</v>
      </c>
      <c r="BM222" s="224" t="s">
        <v>1396</v>
      </c>
    </row>
    <row r="223" s="2" customFormat="1">
      <c r="A223" s="39"/>
      <c r="B223" s="40"/>
      <c r="C223" s="41"/>
      <c r="D223" s="226" t="s">
        <v>156</v>
      </c>
      <c r="E223" s="41"/>
      <c r="F223" s="227" t="s">
        <v>1395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156</v>
      </c>
      <c r="AU223" s="18" t="s">
        <v>86</v>
      </c>
    </row>
    <row r="224" s="2" customFormat="1" ht="16.5" customHeight="1">
      <c r="A224" s="39"/>
      <c r="B224" s="40"/>
      <c r="C224" s="213" t="s">
        <v>464</v>
      </c>
      <c r="D224" s="213" t="s">
        <v>149</v>
      </c>
      <c r="E224" s="214" t="s">
        <v>1397</v>
      </c>
      <c r="F224" s="215" t="s">
        <v>1398</v>
      </c>
      <c r="G224" s="216" t="s">
        <v>360</v>
      </c>
      <c r="H224" s="217">
        <v>28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47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336</v>
      </c>
      <c r="AT224" s="224" t="s">
        <v>149</v>
      </c>
      <c r="AU224" s="224" t="s">
        <v>86</v>
      </c>
      <c r="AY224" s="18" t="s">
        <v>145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84</v>
      </c>
      <c r="BK224" s="225">
        <f>ROUND(I224*H224,2)</f>
        <v>0</v>
      </c>
      <c r="BL224" s="18" t="s">
        <v>336</v>
      </c>
      <c r="BM224" s="224" t="s">
        <v>1399</v>
      </c>
    </row>
    <row r="225" s="2" customFormat="1">
      <c r="A225" s="39"/>
      <c r="B225" s="40"/>
      <c r="C225" s="41"/>
      <c r="D225" s="226" t="s">
        <v>156</v>
      </c>
      <c r="E225" s="41"/>
      <c r="F225" s="227" t="s">
        <v>1398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156</v>
      </c>
      <c r="AU225" s="18" t="s">
        <v>86</v>
      </c>
    </row>
    <row r="226" s="2" customFormat="1" ht="16.5" customHeight="1">
      <c r="A226" s="39"/>
      <c r="B226" s="40"/>
      <c r="C226" s="245" t="s">
        <v>691</v>
      </c>
      <c r="D226" s="245" t="s">
        <v>248</v>
      </c>
      <c r="E226" s="246" t="s">
        <v>1400</v>
      </c>
      <c r="F226" s="247" t="s">
        <v>1401</v>
      </c>
      <c r="G226" s="248" t="s">
        <v>360</v>
      </c>
      <c r="H226" s="249">
        <v>9</v>
      </c>
      <c r="I226" s="250"/>
      <c r="J226" s="251">
        <f>ROUND(I226*H226,2)</f>
        <v>0</v>
      </c>
      <c r="K226" s="247" t="s">
        <v>19</v>
      </c>
      <c r="L226" s="252"/>
      <c r="M226" s="253" t="s">
        <v>19</v>
      </c>
      <c r="N226" s="254" t="s">
        <v>47</v>
      </c>
      <c r="O226" s="85"/>
      <c r="P226" s="222">
        <f>O226*H226</f>
        <v>0</v>
      </c>
      <c r="Q226" s="222">
        <v>0.0010499999999999999</v>
      </c>
      <c r="R226" s="222">
        <f>Q226*H226</f>
        <v>0.0094500000000000001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349</v>
      </c>
      <c r="AT226" s="224" t="s">
        <v>248</v>
      </c>
      <c r="AU226" s="224" t="s">
        <v>86</v>
      </c>
      <c r="AY226" s="18" t="s">
        <v>145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84</v>
      </c>
      <c r="BK226" s="225">
        <f>ROUND(I226*H226,2)</f>
        <v>0</v>
      </c>
      <c r="BL226" s="18" t="s">
        <v>336</v>
      </c>
      <c r="BM226" s="224" t="s">
        <v>1402</v>
      </c>
    </row>
    <row r="227" s="2" customFormat="1">
      <c r="A227" s="39"/>
      <c r="B227" s="40"/>
      <c r="C227" s="41"/>
      <c r="D227" s="226" t="s">
        <v>156</v>
      </c>
      <c r="E227" s="41"/>
      <c r="F227" s="227" t="s">
        <v>1401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156</v>
      </c>
      <c r="AU227" s="18" t="s">
        <v>86</v>
      </c>
    </row>
    <row r="228" s="2" customFormat="1" ht="16.5" customHeight="1">
      <c r="A228" s="39"/>
      <c r="B228" s="40"/>
      <c r="C228" s="245" t="s">
        <v>756</v>
      </c>
      <c r="D228" s="245" t="s">
        <v>248</v>
      </c>
      <c r="E228" s="246" t="s">
        <v>1403</v>
      </c>
      <c r="F228" s="247" t="s">
        <v>1404</v>
      </c>
      <c r="G228" s="248" t="s">
        <v>360</v>
      </c>
      <c r="H228" s="249">
        <v>5</v>
      </c>
      <c r="I228" s="250"/>
      <c r="J228" s="251">
        <f>ROUND(I228*H228,2)</f>
        <v>0</v>
      </c>
      <c r="K228" s="247" t="s">
        <v>19</v>
      </c>
      <c r="L228" s="252"/>
      <c r="M228" s="253" t="s">
        <v>19</v>
      </c>
      <c r="N228" s="254" t="s">
        <v>47</v>
      </c>
      <c r="O228" s="85"/>
      <c r="P228" s="222">
        <f>O228*H228</f>
        <v>0</v>
      </c>
      <c r="Q228" s="222">
        <v>0.0010499999999999999</v>
      </c>
      <c r="R228" s="222">
        <f>Q228*H228</f>
        <v>0.0052499999999999995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349</v>
      </c>
      <c r="AT228" s="224" t="s">
        <v>248</v>
      </c>
      <c r="AU228" s="224" t="s">
        <v>86</v>
      </c>
      <c r="AY228" s="18" t="s">
        <v>145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84</v>
      </c>
      <c r="BK228" s="225">
        <f>ROUND(I228*H228,2)</f>
        <v>0</v>
      </c>
      <c r="BL228" s="18" t="s">
        <v>336</v>
      </c>
      <c r="BM228" s="224" t="s">
        <v>1405</v>
      </c>
    </row>
    <row r="229" s="2" customFormat="1">
      <c r="A229" s="39"/>
      <c r="B229" s="40"/>
      <c r="C229" s="41"/>
      <c r="D229" s="226" t="s">
        <v>156</v>
      </c>
      <c r="E229" s="41"/>
      <c r="F229" s="227" t="s">
        <v>1404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156</v>
      </c>
      <c r="AU229" s="18" t="s">
        <v>86</v>
      </c>
    </row>
    <row r="230" s="2" customFormat="1" ht="16.5" customHeight="1">
      <c r="A230" s="39"/>
      <c r="B230" s="40"/>
      <c r="C230" s="245" t="s">
        <v>470</v>
      </c>
      <c r="D230" s="245" t="s">
        <v>248</v>
      </c>
      <c r="E230" s="246" t="s">
        <v>1406</v>
      </c>
      <c r="F230" s="247" t="s">
        <v>1407</v>
      </c>
      <c r="G230" s="248" t="s">
        <v>360</v>
      </c>
      <c r="H230" s="249">
        <v>1</v>
      </c>
      <c r="I230" s="250"/>
      <c r="J230" s="251">
        <f>ROUND(I230*H230,2)</f>
        <v>0</v>
      </c>
      <c r="K230" s="247" t="s">
        <v>19</v>
      </c>
      <c r="L230" s="252"/>
      <c r="M230" s="253" t="s">
        <v>19</v>
      </c>
      <c r="N230" s="254" t="s">
        <v>47</v>
      </c>
      <c r="O230" s="85"/>
      <c r="P230" s="222">
        <f>O230*H230</f>
        <v>0</v>
      </c>
      <c r="Q230" s="222">
        <v>0.0010499999999999999</v>
      </c>
      <c r="R230" s="222">
        <f>Q230*H230</f>
        <v>0.0010499999999999999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349</v>
      </c>
      <c r="AT230" s="224" t="s">
        <v>248</v>
      </c>
      <c r="AU230" s="224" t="s">
        <v>86</v>
      </c>
      <c r="AY230" s="18" t="s">
        <v>145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84</v>
      </c>
      <c r="BK230" s="225">
        <f>ROUND(I230*H230,2)</f>
        <v>0</v>
      </c>
      <c r="BL230" s="18" t="s">
        <v>336</v>
      </c>
      <c r="BM230" s="224" t="s">
        <v>1408</v>
      </c>
    </row>
    <row r="231" s="2" customFormat="1">
      <c r="A231" s="39"/>
      <c r="B231" s="40"/>
      <c r="C231" s="41"/>
      <c r="D231" s="226" t="s">
        <v>156</v>
      </c>
      <c r="E231" s="41"/>
      <c r="F231" s="227" t="s">
        <v>1407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156</v>
      </c>
      <c r="AU231" s="18" t="s">
        <v>86</v>
      </c>
    </row>
    <row r="232" s="2" customFormat="1" ht="16.5" customHeight="1">
      <c r="A232" s="39"/>
      <c r="B232" s="40"/>
      <c r="C232" s="245" t="s">
        <v>476</v>
      </c>
      <c r="D232" s="245" t="s">
        <v>248</v>
      </c>
      <c r="E232" s="246" t="s">
        <v>1409</v>
      </c>
      <c r="F232" s="247" t="s">
        <v>1410</v>
      </c>
      <c r="G232" s="248" t="s">
        <v>360</v>
      </c>
      <c r="H232" s="249">
        <v>6</v>
      </c>
      <c r="I232" s="250"/>
      <c r="J232" s="251">
        <f>ROUND(I232*H232,2)</f>
        <v>0</v>
      </c>
      <c r="K232" s="247" t="s">
        <v>19</v>
      </c>
      <c r="L232" s="252"/>
      <c r="M232" s="253" t="s">
        <v>19</v>
      </c>
      <c r="N232" s="254" t="s">
        <v>47</v>
      </c>
      <c r="O232" s="85"/>
      <c r="P232" s="222">
        <f>O232*H232</f>
        <v>0</v>
      </c>
      <c r="Q232" s="222">
        <v>0.0010499999999999999</v>
      </c>
      <c r="R232" s="222">
        <f>Q232*H232</f>
        <v>0.0063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349</v>
      </c>
      <c r="AT232" s="224" t="s">
        <v>248</v>
      </c>
      <c r="AU232" s="224" t="s">
        <v>86</v>
      </c>
      <c r="AY232" s="18" t="s">
        <v>145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84</v>
      </c>
      <c r="BK232" s="225">
        <f>ROUND(I232*H232,2)</f>
        <v>0</v>
      </c>
      <c r="BL232" s="18" t="s">
        <v>336</v>
      </c>
      <c r="BM232" s="224" t="s">
        <v>1411</v>
      </c>
    </row>
    <row r="233" s="2" customFormat="1">
      <c r="A233" s="39"/>
      <c r="B233" s="40"/>
      <c r="C233" s="41"/>
      <c r="D233" s="226" t="s">
        <v>156</v>
      </c>
      <c r="E233" s="41"/>
      <c r="F233" s="227" t="s">
        <v>1410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156</v>
      </c>
      <c r="AU233" s="18" t="s">
        <v>86</v>
      </c>
    </row>
    <row r="234" s="2" customFormat="1" ht="16.5" customHeight="1">
      <c r="A234" s="39"/>
      <c r="B234" s="40"/>
      <c r="C234" s="245" t="s">
        <v>698</v>
      </c>
      <c r="D234" s="245" t="s">
        <v>248</v>
      </c>
      <c r="E234" s="246" t="s">
        <v>1412</v>
      </c>
      <c r="F234" s="247" t="s">
        <v>1413</v>
      </c>
      <c r="G234" s="248" t="s">
        <v>360</v>
      </c>
      <c r="H234" s="249">
        <v>3</v>
      </c>
      <c r="I234" s="250"/>
      <c r="J234" s="251">
        <f>ROUND(I234*H234,2)</f>
        <v>0</v>
      </c>
      <c r="K234" s="247" t="s">
        <v>19</v>
      </c>
      <c r="L234" s="252"/>
      <c r="M234" s="253" t="s">
        <v>19</v>
      </c>
      <c r="N234" s="254" t="s">
        <v>47</v>
      </c>
      <c r="O234" s="85"/>
      <c r="P234" s="222">
        <f>O234*H234</f>
        <v>0</v>
      </c>
      <c r="Q234" s="222">
        <v>0.0010499999999999999</v>
      </c>
      <c r="R234" s="222">
        <f>Q234*H234</f>
        <v>0.00315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349</v>
      </c>
      <c r="AT234" s="224" t="s">
        <v>248</v>
      </c>
      <c r="AU234" s="224" t="s">
        <v>86</v>
      </c>
      <c r="AY234" s="18" t="s">
        <v>145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84</v>
      </c>
      <c r="BK234" s="225">
        <f>ROUND(I234*H234,2)</f>
        <v>0</v>
      </c>
      <c r="BL234" s="18" t="s">
        <v>336</v>
      </c>
      <c r="BM234" s="224" t="s">
        <v>1414</v>
      </c>
    </row>
    <row r="235" s="2" customFormat="1">
      <c r="A235" s="39"/>
      <c r="B235" s="40"/>
      <c r="C235" s="41"/>
      <c r="D235" s="226" t="s">
        <v>156</v>
      </c>
      <c r="E235" s="41"/>
      <c r="F235" s="227" t="s">
        <v>1413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156</v>
      </c>
      <c r="AU235" s="18" t="s">
        <v>86</v>
      </c>
    </row>
    <row r="236" s="2" customFormat="1" ht="16.5" customHeight="1">
      <c r="A236" s="39"/>
      <c r="B236" s="40"/>
      <c r="C236" s="245" t="s">
        <v>503</v>
      </c>
      <c r="D236" s="245" t="s">
        <v>248</v>
      </c>
      <c r="E236" s="246" t="s">
        <v>1415</v>
      </c>
      <c r="F236" s="247" t="s">
        <v>1416</v>
      </c>
      <c r="G236" s="248" t="s">
        <v>360</v>
      </c>
      <c r="H236" s="249">
        <v>2</v>
      </c>
      <c r="I236" s="250"/>
      <c r="J236" s="251">
        <f>ROUND(I236*H236,2)</f>
        <v>0</v>
      </c>
      <c r="K236" s="247" t="s">
        <v>19</v>
      </c>
      <c r="L236" s="252"/>
      <c r="M236" s="253" t="s">
        <v>19</v>
      </c>
      <c r="N236" s="254" t="s">
        <v>47</v>
      </c>
      <c r="O236" s="85"/>
      <c r="P236" s="222">
        <f>O236*H236</f>
        <v>0</v>
      </c>
      <c r="Q236" s="222">
        <v>0.0010499999999999999</v>
      </c>
      <c r="R236" s="222">
        <f>Q236*H236</f>
        <v>0.0020999999999999999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349</v>
      </c>
      <c r="AT236" s="224" t="s">
        <v>248</v>
      </c>
      <c r="AU236" s="224" t="s">
        <v>86</v>
      </c>
      <c r="AY236" s="18" t="s">
        <v>145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84</v>
      </c>
      <c r="BK236" s="225">
        <f>ROUND(I236*H236,2)</f>
        <v>0</v>
      </c>
      <c r="BL236" s="18" t="s">
        <v>336</v>
      </c>
      <c r="BM236" s="224" t="s">
        <v>1417</v>
      </c>
    </row>
    <row r="237" s="2" customFormat="1">
      <c r="A237" s="39"/>
      <c r="B237" s="40"/>
      <c r="C237" s="41"/>
      <c r="D237" s="226" t="s">
        <v>156</v>
      </c>
      <c r="E237" s="41"/>
      <c r="F237" s="227" t="s">
        <v>1416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156</v>
      </c>
      <c r="AU237" s="18" t="s">
        <v>86</v>
      </c>
    </row>
    <row r="238" s="2" customFormat="1" ht="16.5" customHeight="1">
      <c r="A238" s="39"/>
      <c r="B238" s="40"/>
      <c r="C238" s="245" t="s">
        <v>509</v>
      </c>
      <c r="D238" s="245" t="s">
        <v>248</v>
      </c>
      <c r="E238" s="246" t="s">
        <v>1418</v>
      </c>
      <c r="F238" s="247" t="s">
        <v>1419</v>
      </c>
      <c r="G238" s="248" t="s">
        <v>360</v>
      </c>
      <c r="H238" s="249">
        <v>2</v>
      </c>
      <c r="I238" s="250"/>
      <c r="J238" s="251">
        <f>ROUND(I238*H238,2)</f>
        <v>0</v>
      </c>
      <c r="K238" s="247" t="s">
        <v>19</v>
      </c>
      <c r="L238" s="252"/>
      <c r="M238" s="253" t="s">
        <v>19</v>
      </c>
      <c r="N238" s="254" t="s">
        <v>47</v>
      </c>
      <c r="O238" s="85"/>
      <c r="P238" s="222">
        <f>O238*H238</f>
        <v>0</v>
      </c>
      <c r="Q238" s="222">
        <v>0.0010499999999999999</v>
      </c>
      <c r="R238" s="222">
        <f>Q238*H238</f>
        <v>0.0020999999999999999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349</v>
      </c>
      <c r="AT238" s="224" t="s">
        <v>248</v>
      </c>
      <c r="AU238" s="224" t="s">
        <v>86</v>
      </c>
      <c r="AY238" s="18" t="s">
        <v>145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84</v>
      </c>
      <c r="BK238" s="225">
        <f>ROUND(I238*H238,2)</f>
        <v>0</v>
      </c>
      <c r="BL238" s="18" t="s">
        <v>336</v>
      </c>
      <c r="BM238" s="224" t="s">
        <v>1420</v>
      </c>
    </row>
    <row r="239" s="2" customFormat="1">
      <c r="A239" s="39"/>
      <c r="B239" s="40"/>
      <c r="C239" s="41"/>
      <c r="D239" s="226" t="s">
        <v>156</v>
      </c>
      <c r="E239" s="41"/>
      <c r="F239" s="227" t="s">
        <v>1419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156</v>
      </c>
      <c r="AU239" s="18" t="s">
        <v>86</v>
      </c>
    </row>
    <row r="240" s="2" customFormat="1" ht="16.5" customHeight="1">
      <c r="A240" s="39"/>
      <c r="B240" s="40"/>
      <c r="C240" s="213" t="s">
        <v>514</v>
      </c>
      <c r="D240" s="213" t="s">
        <v>149</v>
      </c>
      <c r="E240" s="214" t="s">
        <v>1421</v>
      </c>
      <c r="F240" s="215" t="s">
        <v>1422</v>
      </c>
      <c r="G240" s="216" t="s">
        <v>360</v>
      </c>
      <c r="H240" s="217">
        <v>24</v>
      </c>
      <c r="I240" s="218"/>
      <c r="J240" s="219">
        <f>ROUND(I240*H240,2)</f>
        <v>0</v>
      </c>
      <c r="K240" s="215" t="s">
        <v>19</v>
      </c>
      <c r="L240" s="45"/>
      <c r="M240" s="220" t="s">
        <v>19</v>
      </c>
      <c r="N240" s="221" t="s">
        <v>47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336</v>
      </c>
      <c r="AT240" s="224" t="s">
        <v>149</v>
      </c>
      <c r="AU240" s="224" t="s">
        <v>86</v>
      </c>
      <c r="AY240" s="18" t="s">
        <v>145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84</v>
      </c>
      <c r="BK240" s="225">
        <f>ROUND(I240*H240,2)</f>
        <v>0</v>
      </c>
      <c r="BL240" s="18" t="s">
        <v>336</v>
      </c>
      <c r="BM240" s="224" t="s">
        <v>1423</v>
      </c>
    </row>
    <row r="241" s="2" customFormat="1">
      <c r="A241" s="39"/>
      <c r="B241" s="40"/>
      <c r="C241" s="41"/>
      <c r="D241" s="226" t="s">
        <v>156</v>
      </c>
      <c r="E241" s="41"/>
      <c r="F241" s="227" t="s">
        <v>1422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156</v>
      </c>
      <c r="AU241" s="18" t="s">
        <v>86</v>
      </c>
    </row>
    <row r="242" s="2" customFormat="1" ht="16.5" customHeight="1">
      <c r="A242" s="39"/>
      <c r="B242" s="40"/>
      <c r="C242" s="245" t="s">
        <v>520</v>
      </c>
      <c r="D242" s="245" t="s">
        <v>248</v>
      </c>
      <c r="E242" s="246" t="s">
        <v>1424</v>
      </c>
      <c r="F242" s="247" t="s">
        <v>1425</v>
      </c>
      <c r="G242" s="248" t="s">
        <v>360</v>
      </c>
      <c r="H242" s="249">
        <v>13</v>
      </c>
      <c r="I242" s="250"/>
      <c r="J242" s="251">
        <f>ROUND(I242*H242,2)</f>
        <v>0</v>
      </c>
      <c r="K242" s="247" t="s">
        <v>19</v>
      </c>
      <c r="L242" s="252"/>
      <c r="M242" s="253" t="s">
        <v>19</v>
      </c>
      <c r="N242" s="254" t="s">
        <v>47</v>
      </c>
      <c r="O242" s="85"/>
      <c r="P242" s="222">
        <f>O242*H242</f>
        <v>0</v>
      </c>
      <c r="Q242" s="222">
        <v>0.0010499999999999999</v>
      </c>
      <c r="R242" s="222">
        <f>Q242*H242</f>
        <v>0.013649999999999999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349</v>
      </c>
      <c r="AT242" s="224" t="s">
        <v>248</v>
      </c>
      <c r="AU242" s="224" t="s">
        <v>86</v>
      </c>
      <c r="AY242" s="18" t="s">
        <v>145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84</v>
      </c>
      <c r="BK242" s="225">
        <f>ROUND(I242*H242,2)</f>
        <v>0</v>
      </c>
      <c r="BL242" s="18" t="s">
        <v>336</v>
      </c>
      <c r="BM242" s="224" t="s">
        <v>1426</v>
      </c>
    </row>
    <row r="243" s="2" customFormat="1">
      <c r="A243" s="39"/>
      <c r="B243" s="40"/>
      <c r="C243" s="41"/>
      <c r="D243" s="226" t="s">
        <v>156</v>
      </c>
      <c r="E243" s="41"/>
      <c r="F243" s="227" t="s">
        <v>1425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156</v>
      </c>
      <c r="AU243" s="18" t="s">
        <v>86</v>
      </c>
    </row>
    <row r="244" s="2" customFormat="1" ht="16.5" customHeight="1">
      <c r="A244" s="39"/>
      <c r="B244" s="40"/>
      <c r="C244" s="245" t="s">
        <v>526</v>
      </c>
      <c r="D244" s="245" t="s">
        <v>248</v>
      </c>
      <c r="E244" s="246" t="s">
        <v>1427</v>
      </c>
      <c r="F244" s="247" t="s">
        <v>1428</v>
      </c>
      <c r="G244" s="248" t="s">
        <v>360</v>
      </c>
      <c r="H244" s="249">
        <v>2</v>
      </c>
      <c r="I244" s="250"/>
      <c r="J244" s="251">
        <f>ROUND(I244*H244,2)</f>
        <v>0</v>
      </c>
      <c r="K244" s="247" t="s">
        <v>19</v>
      </c>
      <c r="L244" s="252"/>
      <c r="M244" s="253" t="s">
        <v>19</v>
      </c>
      <c r="N244" s="254" t="s">
        <v>47</v>
      </c>
      <c r="O244" s="85"/>
      <c r="P244" s="222">
        <f>O244*H244</f>
        <v>0</v>
      </c>
      <c r="Q244" s="222">
        <v>0.0010499999999999999</v>
      </c>
      <c r="R244" s="222">
        <f>Q244*H244</f>
        <v>0.0020999999999999999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349</v>
      </c>
      <c r="AT244" s="224" t="s">
        <v>248</v>
      </c>
      <c r="AU244" s="224" t="s">
        <v>86</v>
      </c>
      <c r="AY244" s="18" t="s">
        <v>145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84</v>
      </c>
      <c r="BK244" s="225">
        <f>ROUND(I244*H244,2)</f>
        <v>0</v>
      </c>
      <c r="BL244" s="18" t="s">
        <v>336</v>
      </c>
      <c r="BM244" s="224" t="s">
        <v>1429</v>
      </c>
    </row>
    <row r="245" s="2" customFormat="1">
      <c r="A245" s="39"/>
      <c r="B245" s="40"/>
      <c r="C245" s="41"/>
      <c r="D245" s="226" t="s">
        <v>156</v>
      </c>
      <c r="E245" s="41"/>
      <c r="F245" s="227" t="s">
        <v>1428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156</v>
      </c>
      <c r="AU245" s="18" t="s">
        <v>86</v>
      </c>
    </row>
    <row r="246" s="2" customFormat="1" ht="16.5" customHeight="1">
      <c r="A246" s="39"/>
      <c r="B246" s="40"/>
      <c r="C246" s="245" t="s">
        <v>533</v>
      </c>
      <c r="D246" s="245" t="s">
        <v>248</v>
      </c>
      <c r="E246" s="246" t="s">
        <v>1430</v>
      </c>
      <c r="F246" s="247" t="s">
        <v>1431</v>
      </c>
      <c r="G246" s="248" t="s">
        <v>360</v>
      </c>
      <c r="H246" s="249">
        <v>2</v>
      </c>
      <c r="I246" s="250"/>
      <c r="J246" s="251">
        <f>ROUND(I246*H246,2)</f>
        <v>0</v>
      </c>
      <c r="K246" s="247" t="s">
        <v>19</v>
      </c>
      <c r="L246" s="252"/>
      <c r="M246" s="253" t="s">
        <v>19</v>
      </c>
      <c r="N246" s="254" t="s">
        <v>47</v>
      </c>
      <c r="O246" s="85"/>
      <c r="P246" s="222">
        <f>O246*H246</f>
        <v>0</v>
      </c>
      <c r="Q246" s="222">
        <v>0.0010499999999999999</v>
      </c>
      <c r="R246" s="222">
        <f>Q246*H246</f>
        <v>0.0020999999999999999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349</v>
      </c>
      <c r="AT246" s="224" t="s">
        <v>248</v>
      </c>
      <c r="AU246" s="224" t="s">
        <v>86</v>
      </c>
      <c r="AY246" s="18" t="s">
        <v>145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84</v>
      </c>
      <c r="BK246" s="225">
        <f>ROUND(I246*H246,2)</f>
        <v>0</v>
      </c>
      <c r="BL246" s="18" t="s">
        <v>336</v>
      </c>
      <c r="BM246" s="224" t="s">
        <v>1432</v>
      </c>
    </row>
    <row r="247" s="2" customFormat="1">
      <c r="A247" s="39"/>
      <c r="B247" s="40"/>
      <c r="C247" s="41"/>
      <c r="D247" s="226" t="s">
        <v>156</v>
      </c>
      <c r="E247" s="41"/>
      <c r="F247" s="227" t="s">
        <v>1431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156</v>
      </c>
      <c r="AU247" s="18" t="s">
        <v>86</v>
      </c>
    </row>
    <row r="248" s="2" customFormat="1" ht="16.5" customHeight="1">
      <c r="A248" s="39"/>
      <c r="B248" s="40"/>
      <c r="C248" s="245" t="s">
        <v>255</v>
      </c>
      <c r="D248" s="245" t="s">
        <v>248</v>
      </c>
      <c r="E248" s="246" t="s">
        <v>1433</v>
      </c>
      <c r="F248" s="247" t="s">
        <v>1434</v>
      </c>
      <c r="G248" s="248" t="s">
        <v>360</v>
      </c>
      <c r="H248" s="249">
        <v>4</v>
      </c>
      <c r="I248" s="250"/>
      <c r="J248" s="251">
        <f>ROUND(I248*H248,2)</f>
        <v>0</v>
      </c>
      <c r="K248" s="247" t="s">
        <v>19</v>
      </c>
      <c r="L248" s="252"/>
      <c r="M248" s="253" t="s">
        <v>19</v>
      </c>
      <c r="N248" s="254" t="s">
        <v>47</v>
      </c>
      <c r="O248" s="85"/>
      <c r="P248" s="222">
        <f>O248*H248</f>
        <v>0</v>
      </c>
      <c r="Q248" s="222">
        <v>0.0010499999999999999</v>
      </c>
      <c r="R248" s="222">
        <f>Q248*H248</f>
        <v>0.0041999999999999997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349</v>
      </c>
      <c r="AT248" s="224" t="s">
        <v>248</v>
      </c>
      <c r="AU248" s="224" t="s">
        <v>86</v>
      </c>
      <c r="AY248" s="18" t="s">
        <v>145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84</v>
      </c>
      <c r="BK248" s="225">
        <f>ROUND(I248*H248,2)</f>
        <v>0</v>
      </c>
      <c r="BL248" s="18" t="s">
        <v>336</v>
      </c>
      <c r="BM248" s="224" t="s">
        <v>1435</v>
      </c>
    </row>
    <row r="249" s="2" customFormat="1">
      <c r="A249" s="39"/>
      <c r="B249" s="40"/>
      <c r="C249" s="41"/>
      <c r="D249" s="226" t="s">
        <v>156</v>
      </c>
      <c r="E249" s="41"/>
      <c r="F249" s="227" t="s">
        <v>1434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156</v>
      </c>
      <c r="AU249" s="18" t="s">
        <v>86</v>
      </c>
    </row>
    <row r="250" s="2" customFormat="1" ht="16.5" customHeight="1">
      <c r="A250" s="39"/>
      <c r="B250" s="40"/>
      <c r="C250" s="245" t="s">
        <v>267</v>
      </c>
      <c r="D250" s="245" t="s">
        <v>248</v>
      </c>
      <c r="E250" s="246" t="s">
        <v>1436</v>
      </c>
      <c r="F250" s="247" t="s">
        <v>1437</v>
      </c>
      <c r="G250" s="248" t="s">
        <v>360</v>
      </c>
      <c r="H250" s="249">
        <v>1</v>
      </c>
      <c r="I250" s="250"/>
      <c r="J250" s="251">
        <f>ROUND(I250*H250,2)</f>
        <v>0</v>
      </c>
      <c r="K250" s="247" t="s">
        <v>19</v>
      </c>
      <c r="L250" s="252"/>
      <c r="M250" s="253" t="s">
        <v>19</v>
      </c>
      <c r="N250" s="254" t="s">
        <v>47</v>
      </c>
      <c r="O250" s="85"/>
      <c r="P250" s="222">
        <f>O250*H250</f>
        <v>0</v>
      </c>
      <c r="Q250" s="222">
        <v>0.0010499999999999999</v>
      </c>
      <c r="R250" s="222">
        <f>Q250*H250</f>
        <v>0.0010499999999999999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349</v>
      </c>
      <c r="AT250" s="224" t="s">
        <v>248</v>
      </c>
      <c r="AU250" s="224" t="s">
        <v>86</v>
      </c>
      <c r="AY250" s="18" t="s">
        <v>145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84</v>
      </c>
      <c r="BK250" s="225">
        <f>ROUND(I250*H250,2)</f>
        <v>0</v>
      </c>
      <c r="BL250" s="18" t="s">
        <v>336</v>
      </c>
      <c r="BM250" s="224" t="s">
        <v>1438</v>
      </c>
    </row>
    <row r="251" s="2" customFormat="1">
      <c r="A251" s="39"/>
      <c r="B251" s="40"/>
      <c r="C251" s="41"/>
      <c r="D251" s="226" t="s">
        <v>156</v>
      </c>
      <c r="E251" s="41"/>
      <c r="F251" s="227" t="s">
        <v>1437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156</v>
      </c>
      <c r="AU251" s="18" t="s">
        <v>86</v>
      </c>
    </row>
    <row r="252" s="2" customFormat="1" ht="16.5" customHeight="1">
      <c r="A252" s="39"/>
      <c r="B252" s="40"/>
      <c r="C252" s="245" t="s">
        <v>273</v>
      </c>
      <c r="D252" s="245" t="s">
        <v>248</v>
      </c>
      <c r="E252" s="246" t="s">
        <v>1439</v>
      </c>
      <c r="F252" s="247" t="s">
        <v>1440</v>
      </c>
      <c r="G252" s="248" t="s">
        <v>360</v>
      </c>
      <c r="H252" s="249">
        <v>1</v>
      </c>
      <c r="I252" s="250"/>
      <c r="J252" s="251">
        <f>ROUND(I252*H252,2)</f>
        <v>0</v>
      </c>
      <c r="K252" s="247" t="s">
        <v>19</v>
      </c>
      <c r="L252" s="252"/>
      <c r="M252" s="253" t="s">
        <v>19</v>
      </c>
      <c r="N252" s="254" t="s">
        <v>47</v>
      </c>
      <c r="O252" s="85"/>
      <c r="P252" s="222">
        <f>O252*H252</f>
        <v>0</v>
      </c>
      <c r="Q252" s="222">
        <v>0.0010499999999999999</v>
      </c>
      <c r="R252" s="222">
        <f>Q252*H252</f>
        <v>0.0010499999999999999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349</v>
      </c>
      <c r="AT252" s="224" t="s">
        <v>248</v>
      </c>
      <c r="AU252" s="224" t="s">
        <v>86</v>
      </c>
      <c r="AY252" s="18" t="s">
        <v>145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84</v>
      </c>
      <c r="BK252" s="225">
        <f>ROUND(I252*H252,2)</f>
        <v>0</v>
      </c>
      <c r="BL252" s="18" t="s">
        <v>336</v>
      </c>
      <c r="BM252" s="224" t="s">
        <v>1441</v>
      </c>
    </row>
    <row r="253" s="2" customFormat="1">
      <c r="A253" s="39"/>
      <c r="B253" s="40"/>
      <c r="C253" s="41"/>
      <c r="D253" s="226" t="s">
        <v>156</v>
      </c>
      <c r="E253" s="41"/>
      <c r="F253" s="227" t="s">
        <v>1440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156</v>
      </c>
      <c r="AU253" s="18" t="s">
        <v>86</v>
      </c>
    </row>
    <row r="254" s="2" customFormat="1" ht="16.5" customHeight="1">
      <c r="A254" s="39"/>
      <c r="B254" s="40"/>
      <c r="C254" s="213" t="s">
        <v>261</v>
      </c>
      <c r="D254" s="213" t="s">
        <v>149</v>
      </c>
      <c r="E254" s="214" t="s">
        <v>1442</v>
      </c>
      <c r="F254" s="215" t="s">
        <v>1443</v>
      </c>
      <c r="G254" s="216" t="s">
        <v>360</v>
      </c>
      <c r="H254" s="217">
        <v>3</v>
      </c>
      <c r="I254" s="218"/>
      <c r="J254" s="219">
        <f>ROUND(I254*H254,2)</f>
        <v>0</v>
      </c>
      <c r="K254" s="215" t="s">
        <v>19</v>
      </c>
      <c r="L254" s="45"/>
      <c r="M254" s="220" t="s">
        <v>19</v>
      </c>
      <c r="N254" s="221" t="s">
        <v>47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336</v>
      </c>
      <c r="AT254" s="224" t="s">
        <v>149</v>
      </c>
      <c r="AU254" s="224" t="s">
        <v>86</v>
      </c>
      <c r="AY254" s="18" t="s">
        <v>145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84</v>
      </c>
      <c r="BK254" s="225">
        <f>ROUND(I254*H254,2)</f>
        <v>0</v>
      </c>
      <c r="BL254" s="18" t="s">
        <v>336</v>
      </c>
      <c r="BM254" s="224" t="s">
        <v>1444</v>
      </c>
    </row>
    <row r="255" s="2" customFormat="1">
      <c r="A255" s="39"/>
      <c r="B255" s="40"/>
      <c r="C255" s="41"/>
      <c r="D255" s="226" t="s">
        <v>156</v>
      </c>
      <c r="E255" s="41"/>
      <c r="F255" s="227" t="s">
        <v>1443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156</v>
      </c>
      <c r="AU255" s="18" t="s">
        <v>86</v>
      </c>
    </row>
    <row r="256" s="2" customFormat="1" ht="16.5" customHeight="1">
      <c r="A256" s="39"/>
      <c r="B256" s="40"/>
      <c r="C256" s="245" t="s">
        <v>148</v>
      </c>
      <c r="D256" s="245" t="s">
        <v>248</v>
      </c>
      <c r="E256" s="246" t="s">
        <v>1445</v>
      </c>
      <c r="F256" s="247" t="s">
        <v>1446</v>
      </c>
      <c r="G256" s="248" t="s">
        <v>360</v>
      </c>
      <c r="H256" s="249">
        <v>1</v>
      </c>
      <c r="I256" s="250"/>
      <c r="J256" s="251">
        <f>ROUND(I256*H256,2)</f>
        <v>0</v>
      </c>
      <c r="K256" s="247" t="s">
        <v>19</v>
      </c>
      <c r="L256" s="252"/>
      <c r="M256" s="253" t="s">
        <v>19</v>
      </c>
      <c r="N256" s="254" t="s">
        <v>47</v>
      </c>
      <c r="O256" s="85"/>
      <c r="P256" s="222">
        <f>O256*H256</f>
        <v>0</v>
      </c>
      <c r="Q256" s="222">
        <v>0.0010499999999999999</v>
      </c>
      <c r="R256" s="222">
        <f>Q256*H256</f>
        <v>0.0010499999999999999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349</v>
      </c>
      <c r="AT256" s="224" t="s">
        <v>248</v>
      </c>
      <c r="AU256" s="224" t="s">
        <v>86</v>
      </c>
      <c r="AY256" s="18" t="s">
        <v>145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84</v>
      </c>
      <c r="BK256" s="225">
        <f>ROUND(I256*H256,2)</f>
        <v>0</v>
      </c>
      <c r="BL256" s="18" t="s">
        <v>336</v>
      </c>
      <c r="BM256" s="224" t="s">
        <v>1447</v>
      </c>
    </row>
    <row r="257" s="2" customFormat="1">
      <c r="A257" s="39"/>
      <c r="B257" s="40"/>
      <c r="C257" s="41"/>
      <c r="D257" s="226" t="s">
        <v>156</v>
      </c>
      <c r="E257" s="41"/>
      <c r="F257" s="227" t="s">
        <v>1446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156</v>
      </c>
      <c r="AU257" s="18" t="s">
        <v>86</v>
      </c>
    </row>
    <row r="258" s="2" customFormat="1" ht="16.5" customHeight="1">
      <c r="A258" s="39"/>
      <c r="B258" s="40"/>
      <c r="C258" s="245" t="s">
        <v>182</v>
      </c>
      <c r="D258" s="245" t="s">
        <v>248</v>
      </c>
      <c r="E258" s="246" t="s">
        <v>1448</v>
      </c>
      <c r="F258" s="247" t="s">
        <v>1449</v>
      </c>
      <c r="G258" s="248" t="s">
        <v>360</v>
      </c>
      <c r="H258" s="249">
        <v>1</v>
      </c>
      <c r="I258" s="250"/>
      <c r="J258" s="251">
        <f>ROUND(I258*H258,2)</f>
        <v>0</v>
      </c>
      <c r="K258" s="247" t="s">
        <v>19</v>
      </c>
      <c r="L258" s="252"/>
      <c r="M258" s="253" t="s">
        <v>19</v>
      </c>
      <c r="N258" s="254" t="s">
        <v>47</v>
      </c>
      <c r="O258" s="85"/>
      <c r="P258" s="222">
        <f>O258*H258</f>
        <v>0</v>
      </c>
      <c r="Q258" s="222">
        <v>0.0010499999999999999</v>
      </c>
      <c r="R258" s="222">
        <f>Q258*H258</f>
        <v>0.0010499999999999999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349</v>
      </c>
      <c r="AT258" s="224" t="s">
        <v>248</v>
      </c>
      <c r="AU258" s="224" t="s">
        <v>86</v>
      </c>
      <c r="AY258" s="18" t="s">
        <v>145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84</v>
      </c>
      <c r="BK258" s="225">
        <f>ROUND(I258*H258,2)</f>
        <v>0</v>
      </c>
      <c r="BL258" s="18" t="s">
        <v>336</v>
      </c>
      <c r="BM258" s="224" t="s">
        <v>1450</v>
      </c>
    </row>
    <row r="259" s="2" customFormat="1">
      <c r="A259" s="39"/>
      <c r="B259" s="40"/>
      <c r="C259" s="41"/>
      <c r="D259" s="226" t="s">
        <v>156</v>
      </c>
      <c r="E259" s="41"/>
      <c r="F259" s="227" t="s">
        <v>1449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156</v>
      </c>
      <c r="AU259" s="18" t="s">
        <v>86</v>
      </c>
    </row>
    <row r="260" s="2" customFormat="1" ht="16.5" customHeight="1">
      <c r="A260" s="39"/>
      <c r="B260" s="40"/>
      <c r="C260" s="245" t="s">
        <v>539</v>
      </c>
      <c r="D260" s="245" t="s">
        <v>248</v>
      </c>
      <c r="E260" s="246" t="s">
        <v>1451</v>
      </c>
      <c r="F260" s="247" t="s">
        <v>1452</v>
      </c>
      <c r="G260" s="248" t="s">
        <v>360</v>
      </c>
      <c r="H260" s="249">
        <v>1</v>
      </c>
      <c r="I260" s="250"/>
      <c r="J260" s="251">
        <f>ROUND(I260*H260,2)</f>
        <v>0</v>
      </c>
      <c r="K260" s="247" t="s">
        <v>19</v>
      </c>
      <c r="L260" s="252"/>
      <c r="M260" s="253" t="s">
        <v>19</v>
      </c>
      <c r="N260" s="254" t="s">
        <v>47</v>
      </c>
      <c r="O260" s="85"/>
      <c r="P260" s="222">
        <f>O260*H260</f>
        <v>0</v>
      </c>
      <c r="Q260" s="222">
        <v>0.0010499999999999999</v>
      </c>
      <c r="R260" s="222">
        <f>Q260*H260</f>
        <v>0.0010499999999999999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349</v>
      </c>
      <c r="AT260" s="224" t="s">
        <v>248</v>
      </c>
      <c r="AU260" s="224" t="s">
        <v>86</v>
      </c>
      <c r="AY260" s="18" t="s">
        <v>145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84</v>
      </c>
      <c r="BK260" s="225">
        <f>ROUND(I260*H260,2)</f>
        <v>0</v>
      </c>
      <c r="BL260" s="18" t="s">
        <v>336</v>
      </c>
      <c r="BM260" s="224" t="s">
        <v>1453</v>
      </c>
    </row>
    <row r="261" s="2" customFormat="1">
      <c r="A261" s="39"/>
      <c r="B261" s="40"/>
      <c r="C261" s="41"/>
      <c r="D261" s="226" t="s">
        <v>156</v>
      </c>
      <c r="E261" s="41"/>
      <c r="F261" s="227" t="s">
        <v>1452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156</v>
      </c>
      <c r="AU261" s="18" t="s">
        <v>86</v>
      </c>
    </row>
    <row r="262" s="2" customFormat="1" ht="16.5" customHeight="1">
      <c r="A262" s="39"/>
      <c r="B262" s="40"/>
      <c r="C262" s="213" t="s">
        <v>546</v>
      </c>
      <c r="D262" s="213" t="s">
        <v>149</v>
      </c>
      <c r="E262" s="214" t="s">
        <v>1454</v>
      </c>
      <c r="F262" s="215" t="s">
        <v>1455</v>
      </c>
      <c r="G262" s="216" t="s">
        <v>360</v>
      </c>
      <c r="H262" s="217">
        <v>1</v>
      </c>
      <c r="I262" s="218"/>
      <c r="J262" s="219">
        <f>ROUND(I262*H262,2)</f>
        <v>0</v>
      </c>
      <c r="K262" s="215" t="s">
        <v>19</v>
      </c>
      <c r="L262" s="45"/>
      <c r="M262" s="220" t="s">
        <v>19</v>
      </c>
      <c r="N262" s="221" t="s">
        <v>47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336</v>
      </c>
      <c r="AT262" s="224" t="s">
        <v>149</v>
      </c>
      <c r="AU262" s="224" t="s">
        <v>86</v>
      </c>
      <c r="AY262" s="18" t="s">
        <v>145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84</v>
      </c>
      <c r="BK262" s="225">
        <f>ROUND(I262*H262,2)</f>
        <v>0</v>
      </c>
      <c r="BL262" s="18" t="s">
        <v>336</v>
      </c>
      <c r="BM262" s="224" t="s">
        <v>1456</v>
      </c>
    </row>
    <row r="263" s="2" customFormat="1">
      <c r="A263" s="39"/>
      <c r="B263" s="40"/>
      <c r="C263" s="41"/>
      <c r="D263" s="226" t="s">
        <v>156</v>
      </c>
      <c r="E263" s="41"/>
      <c r="F263" s="227" t="s">
        <v>1455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156</v>
      </c>
      <c r="AU263" s="18" t="s">
        <v>86</v>
      </c>
    </row>
    <row r="264" s="2" customFormat="1" ht="16.5" customHeight="1">
      <c r="A264" s="39"/>
      <c r="B264" s="40"/>
      <c r="C264" s="245" t="s">
        <v>552</v>
      </c>
      <c r="D264" s="245" t="s">
        <v>248</v>
      </c>
      <c r="E264" s="246" t="s">
        <v>1457</v>
      </c>
      <c r="F264" s="247" t="s">
        <v>1458</v>
      </c>
      <c r="G264" s="248" t="s">
        <v>360</v>
      </c>
      <c r="H264" s="249">
        <v>1</v>
      </c>
      <c r="I264" s="250"/>
      <c r="J264" s="251">
        <f>ROUND(I264*H264,2)</f>
        <v>0</v>
      </c>
      <c r="K264" s="247" t="s">
        <v>19</v>
      </c>
      <c r="L264" s="252"/>
      <c r="M264" s="253" t="s">
        <v>19</v>
      </c>
      <c r="N264" s="254" t="s">
        <v>47</v>
      </c>
      <c r="O264" s="85"/>
      <c r="P264" s="222">
        <f>O264*H264</f>
        <v>0</v>
      </c>
      <c r="Q264" s="222">
        <v>0.0010499999999999999</v>
      </c>
      <c r="R264" s="222">
        <f>Q264*H264</f>
        <v>0.0010499999999999999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349</v>
      </c>
      <c r="AT264" s="224" t="s">
        <v>248</v>
      </c>
      <c r="AU264" s="224" t="s">
        <v>86</v>
      </c>
      <c r="AY264" s="18" t="s">
        <v>145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84</v>
      </c>
      <c r="BK264" s="225">
        <f>ROUND(I264*H264,2)</f>
        <v>0</v>
      </c>
      <c r="BL264" s="18" t="s">
        <v>336</v>
      </c>
      <c r="BM264" s="224" t="s">
        <v>1459</v>
      </c>
    </row>
    <row r="265" s="2" customFormat="1">
      <c r="A265" s="39"/>
      <c r="B265" s="40"/>
      <c r="C265" s="41"/>
      <c r="D265" s="226" t="s">
        <v>156</v>
      </c>
      <c r="E265" s="41"/>
      <c r="F265" s="227" t="s">
        <v>1458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156</v>
      </c>
      <c r="AU265" s="18" t="s">
        <v>86</v>
      </c>
    </row>
    <row r="266" s="2" customFormat="1" ht="16.5" customHeight="1">
      <c r="A266" s="39"/>
      <c r="B266" s="40"/>
      <c r="C266" s="213" t="s">
        <v>308</v>
      </c>
      <c r="D266" s="213" t="s">
        <v>149</v>
      </c>
      <c r="E266" s="214" t="s">
        <v>1454</v>
      </c>
      <c r="F266" s="215" t="s">
        <v>1455</v>
      </c>
      <c r="G266" s="216" t="s">
        <v>360</v>
      </c>
      <c r="H266" s="217">
        <v>1</v>
      </c>
      <c r="I266" s="218"/>
      <c r="J266" s="219">
        <f>ROUND(I266*H266,2)</f>
        <v>0</v>
      </c>
      <c r="K266" s="215" t="s">
        <v>19</v>
      </c>
      <c r="L266" s="45"/>
      <c r="M266" s="220" t="s">
        <v>19</v>
      </c>
      <c r="N266" s="221" t="s">
        <v>47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336</v>
      </c>
      <c r="AT266" s="224" t="s">
        <v>149</v>
      </c>
      <c r="AU266" s="224" t="s">
        <v>86</v>
      </c>
      <c r="AY266" s="18" t="s">
        <v>145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84</v>
      </c>
      <c r="BK266" s="225">
        <f>ROUND(I266*H266,2)</f>
        <v>0</v>
      </c>
      <c r="BL266" s="18" t="s">
        <v>336</v>
      </c>
      <c r="BM266" s="224" t="s">
        <v>1460</v>
      </c>
    </row>
    <row r="267" s="2" customFormat="1">
      <c r="A267" s="39"/>
      <c r="B267" s="40"/>
      <c r="C267" s="41"/>
      <c r="D267" s="226" t="s">
        <v>156</v>
      </c>
      <c r="E267" s="41"/>
      <c r="F267" s="227" t="s">
        <v>1455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156</v>
      </c>
      <c r="AU267" s="18" t="s">
        <v>86</v>
      </c>
    </row>
    <row r="268" s="2" customFormat="1" ht="16.5" customHeight="1">
      <c r="A268" s="39"/>
      <c r="B268" s="40"/>
      <c r="C268" s="245" t="s">
        <v>282</v>
      </c>
      <c r="D268" s="245" t="s">
        <v>248</v>
      </c>
      <c r="E268" s="246" t="s">
        <v>1461</v>
      </c>
      <c r="F268" s="247" t="s">
        <v>1462</v>
      </c>
      <c r="G268" s="248" t="s">
        <v>360</v>
      </c>
      <c r="H268" s="249">
        <v>1</v>
      </c>
      <c r="I268" s="250"/>
      <c r="J268" s="251">
        <f>ROUND(I268*H268,2)</f>
        <v>0</v>
      </c>
      <c r="K268" s="247" t="s">
        <v>19</v>
      </c>
      <c r="L268" s="252"/>
      <c r="M268" s="253" t="s">
        <v>19</v>
      </c>
      <c r="N268" s="254" t="s">
        <v>47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349</v>
      </c>
      <c r="AT268" s="224" t="s">
        <v>248</v>
      </c>
      <c r="AU268" s="224" t="s">
        <v>86</v>
      </c>
      <c r="AY268" s="18" t="s">
        <v>145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84</v>
      </c>
      <c r="BK268" s="225">
        <f>ROUND(I268*H268,2)</f>
        <v>0</v>
      </c>
      <c r="BL268" s="18" t="s">
        <v>336</v>
      </c>
      <c r="BM268" s="224" t="s">
        <v>1463</v>
      </c>
    </row>
    <row r="269" s="2" customFormat="1">
      <c r="A269" s="39"/>
      <c r="B269" s="40"/>
      <c r="C269" s="41"/>
      <c r="D269" s="226" t="s">
        <v>156</v>
      </c>
      <c r="E269" s="41"/>
      <c r="F269" s="227" t="s">
        <v>1462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156</v>
      </c>
      <c r="AU269" s="18" t="s">
        <v>86</v>
      </c>
    </row>
    <row r="270" s="2" customFormat="1" ht="16.5" customHeight="1">
      <c r="A270" s="39"/>
      <c r="B270" s="40"/>
      <c r="C270" s="213" t="s">
        <v>289</v>
      </c>
      <c r="D270" s="213" t="s">
        <v>149</v>
      </c>
      <c r="E270" s="214" t="s">
        <v>1464</v>
      </c>
      <c r="F270" s="215" t="s">
        <v>1465</v>
      </c>
      <c r="G270" s="216" t="s">
        <v>360</v>
      </c>
      <c r="H270" s="217">
        <v>1</v>
      </c>
      <c r="I270" s="218"/>
      <c r="J270" s="219">
        <f>ROUND(I270*H270,2)</f>
        <v>0</v>
      </c>
      <c r="K270" s="215" t="s">
        <v>19</v>
      </c>
      <c r="L270" s="45"/>
      <c r="M270" s="220" t="s">
        <v>19</v>
      </c>
      <c r="N270" s="221" t="s">
        <v>47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336</v>
      </c>
      <c r="AT270" s="224" t="s">
        <v>149</v>
      </c>
      <c r="AU270" s="224" t="s">
        <v>86</v>
      </c>
      <c r="AY270" s="18" t="s">
        <v>145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84</v>
      </c>
      <c r="BK270" s="225">
        <f>ROUND(I270*H270,2)</f>
        <v>0</v>
      </c>
      <c r="BL270" s="18" t="s">
        <v>336</v>
      </c>
      <c r="BM270" s="224" t="s">
        <v>1466</v>
      </c>
    </row>
    <row r="271" s="2" customFormat="1">
      <c r="A271" s="39"/>
      <c r="B271" s="40"/>
      <c r="C271" s="41"/>
      <c r="D271" s="226" t="s">
        <v>156</v>
      </c>
      <c r="E271" s="41"/>
      <c r="F271" s="227" t="s">
        <v>1465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156</v>
      </c>
      <c r="AU271" s="18" t="s">
        <v>86</v>
      </c>
    </row>
    <row r="272" s="2" customFormat="1" ht="16.5" customHeight="1">
      <c r="A272" s="39"/>
      <c r="B272" s="40"/>
      <c r="C272" s="245" t="s">
        <v>316</v>
      </c>
      <c r="D272" s="245" t="s">
        <v>248</v>
      </c>
      <c r="E272" s="246" t="s">
        <v>1467</v>
      </c>
      <c r="F272" s="247" t="s">
        <v>1468</v>
      </c>
      <c r="G272" s="248" t="s">
        <v>360</v>
      </c>
      <c r="H272" s="249">
        <v>1</v>
      </c>
      <c r="I272" s="250"/>
      <c r="J272" s="251">
        <f>ROUND(I272*H272,2)</f>
        <v>0</v>
      </c>
      <c r="K272" s="247" t="s">
        <v>19</v>
      </c>
      <c r="L272" s="252"/>
      <c r="M272" s="253" t="s">
        <v>19</v>
      </c>
      <c r="N272" s="254" t="s">
        <v>47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349</v>
      </c>
      <c r="AT272" s="224" t="s">
        <v>248</v>
      </c>
      <c r="AU272" s="224" t="s">
        <v>86</v>
      </c>
      <c r="AY272" s="18" t="s">
        <v>145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84</v>
      </c>
      <c r="BK272" s="225">
        <f>ROUND(I272*H272,2)</f>
        <v>0</v>
      </c>
      <c r="BL272" s="18" t="s">
        <v>336</v>
      </c>
      <c r="BM272" s="224" t="s">
        <v>1469</v>
      </c>
    </row>
    <row r="273" s="2" customFormat="1">
      <c r="A273" s="39"/>
      <c r="B273" s="40"/>
      <c r="C273" s="41"/>
      <c r="D273" s="226" t="s">
        <v>156</v>
      </c>
      <c r="E273" s="41"/>
      <c r="F273" s="227" t="s">
        <v>1468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156</v>
      </c>
      <c r="AU273" s="18" t="s">
        <v>86</v>
      </c>
    </row>
    <row r="274" s="2" customFormat="1" ht="16.5" customHeight="1">
      <c r="A274" s="39"/>
      <c r="B274" s="40"/>
      <c r="C274" s="213" t="s">
        <v>558</v>
      </c>
      <c r="D274" s="213" t="s">
        <v>149</v>
      </c>
      <c r="E274" s="214" t="s">
        <v>1470</v>
      </c>
      <c r="F274" s="215" t="s">
        <v>1471</v>
      </c>
      <c r="G274" s="216" t="s">
        <v>360</v>
      </c>
      <c r="H274" s="217">
        <v>25</v>
      </c>
      <c r="I274" s="218"/>
      <c r="J274" s="219">
        <f>ROUND(I274*H274,2)</f>
        <v>0</v>
      </c>
      <c r="K274" s="215" t="s">
        <v>19</v>
      </c>
      <c r="L274" s="45"/>
      <c r="M274" s="220" t="s">
        <v>19</v>
      </c>
      <c r="N274" s="221" t="s">
        <v>47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336</v>
      </c>
      <c r="AT274" s="224" t="s">
        <v>149</v>
      </c>
      <c r="AU274" s="224" t="s">
        <v>86</v>
      </c>
      <c r="AY274" s="18" t="s">
        <v>145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84</v>
      </c>
      <c r="BK274" s="225">
        <f>ROUND(I274*H274,2)</f>
        <v>0</v>
      </c>
      <c r="BL274" s="18" t="s">
        <v>336</v>
      </c>
      <c r="BM274" s="224" t="s">
        <v>1472</v>
      </c>
    </row>
    <row r="275" s="2" customFormat="1">
      <c r="A275" s="39"/>
      <c r="B275" s="40"/>
      <c r="C275" s="41"/>
      <c r="D275" s="226" t="s">
        <v>156</v>
      </c>
      <c r="E275" s="41"/>
      <c r="F275" s="227" t="s">
        <v>1471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156</v>
      </c>
      <c r="AU275" s="18" t="s">
        <v>86</v>
      </c>
    </row>
    <row r="276" s="2" customFormat="1" ht="16.5" customHeight="1">
      <c r="A276" s="39"/>
      <c r="B276" s="40"/>
      <c r="C276" s="245" t="s">
        <v>564</v>
      </c>
      <c r="D276" s="245" t="s">
        <v>248</v>
      </c>
      <c r="E276" s="246" t="s">
        <v>1473</v>
      </c>
      <c r="F276" s="247" t="s">
        <v>1474</v>
      </c>
      <c r="G276" s="248" t="s">
        <v>360</v>
      </c>
      <c r="H276" s="249">
        <v>14</v>
      </c>
      <c r="I276" s="250"/>
      <c r="J276" s="251">
        <f>ROUND(I276*H276,2)</f>
        <v>0</v>
      </c>
      <c r="K276" s="247" t="s">
        <v>19</v>
      </c>
      <c r="L276" s="252"/>
      <c r="M276" s="253" t="s">
        <v>19</v>
      </c>
      <c r="N276" s="254" t="s">
        <v>47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349</v>
      </c>
      <c r="AT276" s="224" t="s">
        <v>248</v>
      </c>
      <c r="AU276" s="224" t="s">
        <v>86</v>
      </c>
      <c r="AY276" s="18" t="s">
        <v>145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84</v>
      </c>
      <c r="BK276" s="225">
        <f>ROUND(I276*H276,2)</f>
        <v>0</v>
      </c>
      <c r="BL276" s="18" t="s">
        <v>336</v>
      </c>
      <c r="BM276" s="224" t="s">
        <v>1475</v>
      </c>
    </row>
    <row r="277" s="2" customFormat="1">
      <c r="A277" s="39"/>
      <c r="B277" s="40"/>
      <c r="C277" s="41"/>
      <c r="D277" s="226" t="s">
        <v>156</v>
      </c>
      <c r="E277" s="41"/>
      <c r="F277" s="227" t="s">
        <v>1474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156</v>
      </c>
      <c r="AU277" s="18" t="s">
        <v>86</v>
      </c>
    </row>
    <row r="278" s="2" customFormat="1" ht="16.5" customHeight="1">
      <c r="A278" s="39"/>
      <c r="B278" s="40"/>
      <c r="C278" s="245" t="s">
        <v>729</v>
      </c>
      <c r="D278" s="245" t="s">
        <v>248</v>
      </c>
      <c r="E278" s="246" t="s">
        <v>1476</v>
      </c>
      <c r="F278" s="247" t="s">
        <v>1477</v>
      </c>
      <c r="G278" s="248" t="s">
        <v>360</v>
      </c>
      <c r="H278" s="249">
        <v>11</v>
      </c>
      <c r="I278" s="250"/>
      <c r="J278" s="251">
        <f>ROUND(I278*H278,2)</f>
        <v>0</v>
      </c>
      <c r="K278" s="247" t="s">
        <v>19</v>
      </c>
      <c r="L278" s="252"/>
      <c r="M278" s="253" t="s">
        <v>19</v>
      </c>
      <c r="N278" s="254" t="s">
        <v>47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349</v>
      </c>
      <c r="AT278" s="224" t="s">
        <v>248</v>
      </c>
      <c r="AU278" s="224" t="s">
        <v>86</v>
      </c>
      <c r="AY278" s="18" t="s">
        <v>145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84</v>
      </c>
      <c r="BK278" s="225">
        <f>ROUND(I278*H278,2)</f>
        <v>0</v>
      </c>
      <c r="BL278" s="18" t="s">
        <v>336</v>
      </c>
      <c r="BM278" s="224" t="s">
        <v>1478</v>
      </c>
    </row>
    <row r="279" s="2" customFormat="1">
      <c r="A279" s="39"/>
      <c r="B279" s="40"/>
      <c r="C279" s="41"/>
      <c r="D279" s="226" t="s">
        <v>156</v>
      </c>
      <c r="E279" s="41"/>
      <c r="F279" s="227" t="s">
        <v>1477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156</v>
      </c>
      <c r="AU279" s="18" t="s">
        <v>86</v>
      </c>
    </row>
    <row r="280" s="2" customFormat="1" ht="16.5" customHeight="1">
      <c r="A280" s="39"/>
      <c r="B280" s="40"/>
      <c r="C280" s="213" t="s">
        <v>491</v>
      </c>
      <c r="D280" s="213" t="s">
        <v>149</v>
      </c>
      <c r="E280" s="214" t="s">
        <v>1479</v>
      </c>
      <c r="F280" s="215" t="s">
        <v>1480</v>
      </c>
      <c r="G280" s="216" t="s">
        <v>360</v>
      </c>
      <c r="H280" s="217">
        <v>1</v>
      </c>
      <c r="I280" s="218"/>
      <c r="J280" s="219">
        <f>ROUND(I280*H280,2)</f>
        <v>0</v>
      </c>
      <c r="K280" s="215" t="s">
        <v>19</v>
      </c>
      <c r="L280" s="45"/>
      <c r="M280" s="220" t="s">
        <v>19</v>
      </c>
      <c r="N280" s="221" t="s">
        <v>47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336</v>
      </c>
      <c r="AT280" s="224" t="s">
        <v>149</v>
      </c>
      <c r="AU280" s="224" t="s">
        <v>86</v>
      </c>
      <c r="AY280" s="18" t="s">
        <v>145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84</v>
      </c>
      <c r="BK280" s="225">
        <f>ROUND(I280*H280,2)</f>
        <v>0</v>
      </c>
      <c r="BL280" s="18" t="s">
        <v>336</v>
      </c>
      <c r="BM280" s="224" t="s">
        <v>1481</v>
      </c>
    </row>
    <row r="281" s="2" customFormat="1">
      <c r="A281" s="39"/>
      <c r="B281" s="40"/>
      <c r="C281" s="41"/>
      <c r="D281" s="226" t="s">
        <v>156</v>
      </c>
      <c r="E281" s="41"/>
      <c r="F281" s="227" t="s">
        <v>1480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156</v>
      </c>
      <c r="AU281" s="18" t="s">
        <v>86</v>
      </c>
    </row>
    <row r="282" s="2" customFormat="1" ht="16.5" customHeight="1">
      <c r="A282" s="39"/>
      <c r="B282" s="40"/>
      <c r="C282" s="245" t="s">
        <v>498</v>
      </c>
      <c r="D282" s="245" t="s">
        <v>248</v>
      </c>
      <c r="E282" s="246" t="s">
        <v>1482</v>
      </c>
      <c r="F282" s="247" t="s">
        <v>1483</v>
      </c>
      <c r="G282" s="248" t="s">
        <v>360</v>
      </c>
      <c r="H282" s="249">
        <v>1</v>
      </c>
      <c r="I282" s="250"/>
      <c r="J282" s="251">
        <f>ROUND(I282*H282,2)</f>
        <v>0</v>
      </c>
      <c r="K282" s="247" t="s">
        <v>19</v>
      </c>
      <c r="L282" s="252"/>
      <c r="M282" s="253" t="s">
        <v>19</v>
      </c>
      <c r="N282" s="254" t="s">
        <v>47</v>
      </c>
      <c r="O282" s="85"/>
      <c r="P282" s="222">
        <f>O282*H282</f>
        <v>0</v>
      </c>
      <c r="Q282" s="222">
        <v>0.00046999999999999999</v>
      </c>
      <c r="R282" s="222">
        <f>Q282*H282</f>
        <v>0.00046999999999999999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349</v>
      </c>
      <c r="AT282" s="224" t="s">
        <v>248</v>
      </c>
      <c r="AU282" s="224" t="s">
        <v>86</v>
      </c>
      <c r="AY282" s="18" t="s">
        <v>145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84</v>
      </c>
      <c r="BK282" s="225">
        <f>ROUND(I282*H282,2)</f>
        <v>0</v>
      </c>
      <c r="BL282" s="18" t="s">
        <v>336</v>
      </c>
      <c r="BM282" s="224" t="s">
        <v>1484</v>
      </c>
    </row>
    <row r="283" s="2" customFormat="1">
      <c r="A283" s="39"/>
      <c r="B283" s="40"/>
      <c r="C283" s="41"/>
      <c r="D283" s="226" t="s">
        <v>156</v>
      </c>
      <c r="E283" s="41"/>
      <c r="F283" s="227" t="s">
        <v>1483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156</v>
      </c>
      <c r="AU283" s="18" t="s">
        <v>86</v>
      </c>
    </row>
    <row r="284" s="2" customFormat="1" ht="16.5" customHeight="1">
      <c r="A284" s="39"/>
      <c r="B284" s="40"/>
      <c r="C284" s="213" t="s">
        <v>585</v>
      </c>
      <c r="D284" s="213" t="s">
        <v>149</v>
      </c>
      <c r="E284" s="214" t="s">
        <v>1485</v>
      </c>
      <c r="F284" s="215" t="s">
        <v>1486</v>
      </c>
      <c r="G284" s="216" t="s">
        <v>360</v>
      </c>
      <c r="H284" s="217">
        <v>2</v>
      </c>
      <c r="I284" s="218"/>
      <c r="J284" s="219">
        <f>ROUND(I284*H284,2)</f>
        <v>0</v>
      </c>
      <c r="K284" s="215" t="s">
        <v>19</v>
      </c>
      <c r="L284" s="45"/>
      <c r="M284" s="220" t="s">
        <v>19</v>
      </c>
      <c r="N284" s="221" t="s">
        <v>47</v>
      </c>
      <c r="O284" s="85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336</v>
      </c>
      <c r="AT284" s="224" t="s">
        <v>149</v>
      </c>
      <c r="AU284" s="224" t="s">
        <v>86</v>
      </c>
      <c r="AY284" s="18" t="s">
        <v>145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84</v>
      </c>
      <c r="BK284" s="225">
        <f>ROUND(I284*H284,2)</f>
        <v>0</v>
      </c>
      <c r="BL284" s="18" t="s">
        <v>336</v>
      </c>
      <c r="BM284" s="224" t="s">
        <v>1487</v>
      </c>
    </row>
    <row r="285" s="2" customFormat="1">
      <c r="A285" s="39"/>
      <c r="B285" s="40"/>
      <c r="C285" s="41"/>
      <c r="D285" s="226" t="s">
        <v>156</v>
      </c>
      <c r="E285" s="41"/>
      <c r="F285" s="227" t="s">
        <v>1486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156</v>
      </c>
      <c r="AU285" s="18" t="s">
        <v>86</v>
      </c>
    </row>
    <row r="286" s="2" customFormat="1" ht="16.5" customHeight="1">
      <c r="A286" s="39"/>
      <c r="B286" s="40"/>
      <c r="C286" s="245" t="s">
        <v>591</v>
      </c>
      <c r="D286" s="245" t="s">
        <v>248</v>
      </c>
      <c r="E286" s="246" t="s">
        <v>1488</v>
      </c>
      <c r="F286" s="247" t="s">
        <v>1489</v>
      </c>
      <c r="G286" s="248" t="s">
        <v>360</v>
      </c>
      <c r="H286" s="249">
        <v>2</v>
      </c>
      <c r="I286" s="250"/>
      <c r="J286" s="251">
        <f>ROUND(I286*H286,2)</f>
        <v>0</v>
      </c>
      <c r="K286" s="247" t="s">
        <v>19</v>
      </c>
      <c r="L286" s="252"/>
      <c r="M286" s="253" t="s">
        <v>19</v>
      </c>
      <c r="N286" s="254" t="s">
        <v>47</v>
      </c>
      <c r="O286" s="85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349</v>
      </c>
      <c r="AT286" s="224" t="s">
        <v>248</v>
      </c>
      <c r="AU286" s="224" t="s">
        <v>86</v>
      </c>
      <c r="AY286" s="18" t="s">
        <v>145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84</v>
      </c>
      <c r="BK286" s="225">
        <f>ROUND(I286*H286,2)</f>
        <v>0</v>
      </c>
      <c r="BL286" s="18" t="s">
        <v>336</v>
      </c>
      <c r="BM286" s="224" t="s">
        <v>1490</v>
      </c>
    </row>
    <row r="287" s="2" customFormat="1">
      <c r="A287" s="39"/>
      <c r="B287" s="40"/>
      <c r="C287" s="41"/>
      <c r="D287" s="226" t="s">
        <v>156</v>
      </c>
      <c r="E287" s="41"/>
      <c r="F287" s="227" t="s">
        <v>1489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156</v>
      </c>
      <c r="AU287" s="18" t="s">
        <v>86</v>
      </c>
    </row>
    <row r="288" s="2" customFormat="1" ht="16.5" customHeight="1">
      <c r="A288" s="39"/>
      <c r="B288" s="40"/>
      <c r="C288" s="213" t="s">
        <v>198</v>
      </c>
      <c r="D288" s="213" t="s">
        <v>149</v>
      </c>
      <c r="E288" s="214" t="s">
        <v>1485</v>
      </c>
      <c r="F288" s="215" t="s">
        <v>1486</v>
      </c>
      <c r="G288" s="216" t="s">
        <v>360</v>
      </c>
      <c r="H288" s="217">
        <v>1</v>
      </c>
      <c r="I288" s="218"/>
      <c r="J288" s="219">
        <f>ROUND(I288*H288,2)</f>
        <v>0</v>
      </c>
      <c r="K288" s="215" t="s">
        <v>19</v>
      </c>
      <c r="L288" s="45"/>
      <c r="M288" s="220" t="s">
        <v>19</v>
      </c>
      <c r="N288" s="221" t="s">
        <v>47</v>
      </c>
      <c r="O288" s="85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336</v>
      </c>
      <c r="AT288" s="224" t="s">
        <v>149</v>
      </c>
      <c r="AU288" s="224" t="s">
        <v>86</v>
      </c>
      <c r="AY288" s="18" t="s">
        <v>145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84</v>
      </c>
      <c r="BK288" s="225">
        <f>ROUND(I288*H288,2)</f>
        <v>0</v>
      </c>
      <c r="BL288" s="18" t="s">
        <v>336</v>
      </c>
      <c r="BM288" s="224" t="s">
        <v>1491</v>
      </c>
    </row>
    <row r="289" s="2" customFormat="1">
      <c r="A289" s="39"/>
      <c r="B289" s="40"/>
      <c r="C289" s="41"/>
      <c r="D289" s="226" t="s">
        <v>156</v>
      </c>
      <c r="E289" s="41"/>
      <c r="F289" s="227" t="s">
        <v>1486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156</v>
      </c>
      <c r="AU289" s="18" t="s">
        <v>86</v>
      </c>
    </row>
    <row r="290" s="2" customFormat="1" ht="16.5" customHeight="1">
      <c r="A290" s="39"/>
      <c r="B290" s="40"/>
      <c r="C290" s="245" t="s">
        <v>191</v>
      </c>
      <c r="D290" s="245" t="s">
        <v>248</v>
      </c>
      <c r="E290" s="246" t="s">
        <v>1492</v>
      </c>
      <c r="F290" s="247" t="s">
        <v>1493</v>
      </c>
      <c r="G290" s="248" t="s">
        <v>360</v>
      </c>
      <c r="H290" s="249">
        <v>1</v>
      </c>
      <c r="I290" s="250"/>
      <c r="J290" s="251">
        <f>ROUND(I290*H290,2)</f>
        <v>0</v>
      </c>
      <c r="K290" s="247" t="s">
        <v>19</v>
      </c>
      <c r="L290" s="252"/>
      <c r="M290" s="253" t="s">
        <v>19</v>
      </c>
      <c r="N290" s="254" t="s">
        <v>47</v>
      </c>
      <c r="O290" s="85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349</v>
      </c>
      <c r="AT290" s="224" t="s">
        <v>248</v>
      </c>
      <c r="AU290" s="224" t="s">
        <v>86</v>
      </c>
      <c r="AY290" s="18" t="s">
        <v>145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84</v>
      </c>
      <c r="BK290" s="225">
        <f>ROUND(I290*H290,2)</f>
        <v>0</v>
      </c>
      <c r="BL290" s="18" t="s">
        <v>336</v>
      </c>
      <c r="BM290" s="224" t="s">
        <v>1494</v>
      </c>
    </row>
    <row r="291" s="2" customFormat="1">
      <c r="A291" s="39"/>
      <c r="B291" s="40"/>
      <c r="C291" s="41"/>
      <c r="D291" s="226" t="s">
        <v>156</v>
      </c>
      <c r="E291" s="41"/>
      <c r="F291" s="227" t="s">
        <v>1493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156</v>
      </c>
      <c r="AU291" s="18" t="s">
        <v>86</v>
      </c>
    </row>
    <row r="292" s="2" customFormat="1" ht="16.5" customHeight="1">
      <c r="A292" s="39"/>
      <c r="B292" s="40"/>
      <c r="C292" s="213" t="s">
        <v>162</v>
      </c>
      <c r="D292" s="213" t="s">
        <v>149</v>
      </c>
      <c r="E292" s="214" t="s">
        <v>1485</v>
      </c>
      <c r="F292" s="215" t="s">
        <v>1486</v>
      </c>
      <c r="G292" s="216" t="s">
        <v>360</v>
      </c>
      <c r="H292" s="217">
        <v>1</v>
      </c>
      <c r="I292" s="218"/>
      <c r="J292" s="219">
        <f>ROUND(I292*H292,2)</f>
        <v>0</v>
      </c>
      <c r="K292" s="215" t="s">
        <v>19</v>
      </c>
      <c r="L292" s="45"/>
      <c r="M292" s="220" t="s">
        <v>19</v>
      </c>
      <c r="N292" s="221" t="s">
        <v>47</v>
      </c>
      <c r="O292" s="85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336</v>
      </c>
      <c r="AT292" s="224" t="s">
        <v>149</v>
      </c>
      <c r="AU292" s="224" t="s">
        <v>86</v>
      </c>
      <c r="AY292" s="18" t="s">
        <v>145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84</v>
      </c>
      <c r="BK292" s="225">
        <f>ROUND(I292*H292,2)</f>
        <v>0</v>
      </c>
      <c r="BL292" s="18" t="s">
        <v>336</v>
      </c>
      <c r="BM292" s="224" t="s">
        <v>1495</v>
      </c>
    </row>
    <row r="293" s="2" customFormat="1">
      <c r="A293" s="39"/>
      <c r="B293" s="40"/>
      <c r="C293" s="41"/>
      <c r="D293" s="226" t="s">
        <v>156</v>
      </c>
      <c r="E293" s="41"/>
      <c r="F293" s="227" t="s">
        <v>1486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156</v>
      </c>
      <c r="AU293" s="18" t="s">
        <v>86</v>
      </c>
    </row>
    <row r="294" s="2" customFormat="1" ht="16.5" customHeight="1">
      <c r="A294" s="39"/>
      <c r="B294" s="40"/>
      <c r="C294" s="245" t="s">
        <v>169</v>
      </c>
      <c r="D294" s="245" t="s">
        <v>248</v>
      </c>
      <c r="E294" s="246" t="s">
        <v>1496</v>
      </c>
      <c r="F294" s="247" t="s">
        <v>1497</v>
      </c>
      <c r="G294" s="248" t="s">
        <v>360</v>
      </c>
      <c r="H294" s="249">
        <v>1</v>
      </c>
      <c r="I294" s="250"/>
      <c r="J294" s="251">
        <f>ROUND(I294*H294,2)</f>
        <v>0</v>
      </c>
      <c r="K294" s="247" t="s">
        <v>19</v>
      </c>
      <c r="L294" s="252"/>
      <c r="M294" s="253" t="s">
        <v>19</v>
      </c>
      <c r="N294" s="254" t="s">
        <v>47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349</v>
      </c>
      <c r="AT294" s="224" t="s">
        <v>248</v>
      </c>
      <c r="AU294" s="224" t="s">
        <v>86</v>
      </c>
      <c r="AY294" s="18" t="s">
        <v>145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84</v>
      </c>
      <c r="BK294" s="225">
        <f>ROUND(I294*H294,2)</f>
        <v>0</v>
      </c>
      <c r="BL294" s="18" t="s">
        <v>336</v>
      </c>
      <c r="BM294" s="224" t="s">
        <v>1498</v>
      </c>
    </row>
    <row r="295" s="2" customFormat="1">
      <c r="A295" s="39"/>
      <c r="B295" s="40"/>
      <c r="C295" s="41"/>
      <c r="D295" s="226" t="s">
        <v>156</v>
      </c>
      <c r="E295" s="41"/>
      <c r="F295" s="227" t="s">
        <v>1497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156</v>
      </c>
      <c r="AU295" s="18" t="s">
        <v>86</v>
      </c>
    </row>
    <row r="296" s="2" customFormat="1" ht="21.75" customHeight="1">
      <c r="A296" s="39"/>
      <c r="B296" s="40"/>
      <c r="C296" s="213" t="s">
        <v>731</v>
      </c>
      <c r="D296" s="213" t="s">
        <v>149</v>
      </c>
      <c r="E296" s="214" t="s">
        <v>1499</v>
      </c>
      <c r="F296" s="215" t="s">
        <v>1500</v>
      </c>
      <c r="G296" s="216" t="s">
        <v>360</v>
      </c>
      <c r="H296" s="217">
        <v>1</v>
      </c>
      <c r="I296" s="218"/>
      <c r="J296" s="219">
        <f>ROUND(I296*H296,2)</f>
        <v>0</v>
      </c>
      <c r="K296" s="215" t="s">
        <v>19</v>
      </c>
      <c r="L296" s="45"/>
      <c r="M296" s="220" t="s">
        <v>19</v>
      </c>
      <c r="N296" s="221" t="s">
        <v>47</v>
      </c>
      <c r="O296" s="85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336</v>
      </c>
      <c r="AT296" s="224" t="s">
        <v>149</v>
      </c>
      <c r="AU296" s="224" t="s">
        <v>86</v>
      </c>
      <c r="AY296" s="18" t="s">
        <v>145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84</v>
      </c>
      <c r="BK296" s="225">
        <f>ROUND(I296*H296,2)</f>
        <v>0</v>
      </c>
      <c r="BL296" s="18" t="s">
        <v>336</v>
      </c>
      <c r="BM296" s="224" t="s">
        <v>1501</v>
      </c>
    </row>
    <row r="297" s="2" customFormat="1">
      <c r="A297" s="39"/>
      <c r="B297" s="40"/>
      <c r="C297" s="41"/>
      <c r="D297" s="226" t="s">
        <v>156</v>
      </c>
      <c r="E297" s="41"/>
      <c r="F297" s="227" t="s">
        <v>1500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156</v>
      </c>
      <c r="AU297" s="18" t="s">
        <v>86</v>
      </c>
    </row>
    <row r="298" s="2" customFormat="1" ht="16.5" customHeight="1">
      <c r="A298" s="39"/>
      <c r="B298" s="40"/>
      <c r="C298" s="245" t="s">
        <v>349</v>
      </c>
      <c r="D298" s="245" t="s">
        <v>248</v>
      </c>
      <c r="E298" s="246" t="s">
        <v>1502</v>
      </c>
      <c r="F298" s="247" t="s">
        <v>1503</v>
      </c>
      <c r="G298" s="248" t="s">
        <v>360</v>
      </c>
      <c r="H298" s="249">
        <v>1</v>
      </c>
      <c r="I298" s="250"/>
      <c r="J298" s="251">
        <f>ROUND(I298*H298,2)</f>
        <v>0</v>
      </c>
      <c r="K298" s="247" t="s">
        <v>19</v>
      </c>
      <c r="L298" s="252"/>
      <c r="M298" s="253" t="s">
        <v>19</v>
      </c>
      <c r="N298" s="254" t="s">
        <v>47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349</v>
      </c>
      <c r="AT298" s="224" t="s">
        <v>248</v>
      </c>
      <c r="AU298" s="224" t="s">
        <v>86</v>
      </c>
      <c r="AY298" s="18" t="s">
        <v>145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84</v>
      </c>
      <c r="BK298" s="225">
        <f>ROUND(I298*H298,2)</f>
        <v>0</v>
      </c>
      <c r="BL298" s="18" t="s">
        <v>336</v>
      </c>
      <c r="BM298" s="224" t="s">
        <v>1504</v>
      </c>
    </row>
    <row r="299" s="2" customFormat="1">
      <c r="A299" s="39"/>
      <c r="B299" s="40"/>
      <c r="C299" s="41"/>
      <c r="D299" s="226" t="s">
        <v>156</v>
      </c>
      <c r="E299" s="41"/>
      <c r="F299" s="227" t="s">
        <v>1503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156</v>
      </c>
      <c r="AU299" s="18" t="s">
        <v>86</v>
      </c>
    </row>
    <row r="300" s="2" customFormat="1" ht="16.5" customHeight="1">
      <c r="A300" s="39"/>
      <c r="B300" s="40"/>
      <c r="C300" s="213" t="s">
        <v>613</v>
      </c>
      <c r="D300" s="213" t="s">
        <v>149</v>
      </c>
      <c r="E300" s="214" t="s">
        <v>1505</v>
      </c>
      <c r="F300" s="215" t="s">
        <v>1506</v>
      </c>
      <c r="G300" s="216" t="s">
        <v>360</v>
      </c>
      <c r="H300" s="217">
        <v>3</v>
      </c>
      <c r="I300" s="218"/>
      <c r="J300" s="219">
        <f>ROUND(I300*H300,2)</f>
        <v>0</v>
      </c>
      <c r="K300" s="215" t="s">
        <v>19</v>
      </c>
      <c r="L300" s="45"/>
      <c r="M300" s="220" t="s">
        <v>19</v>
      </c>
      <c r="N300" s="221" t="s">
        <v>47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336</v>
      </c>
      <c r="AT300" s="224" t="s">
        <v>149</v>
      </c>
      <c r="AU300" s="224" t="s">
        <v>86</v>
      </c>
      <c r="AY300" s="18" t="s">
        <v>145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84</v>
      </c>
      <c r="BK300" s="225">
        <f>ROUND(I300*H300,2)</f>
        <v>0</v>
      </c>
      <c r="BL300" s="18" t="s">
        <v>336</v>
      </c>
      <c r="BM300" s="224" t="s">
        <v>1507</v>
      </c>
    </row>
    <row r="301" s="2" customFormat="1">
      <c r="A301" s="39"/>
      <c r="B301" s="40"/>
      <c r="C301" s="41"/>
      <c r="D301" s="226" t="s">
        <v>156</v>
      </c>
      <c r="E301" s="41"/>
      <c r="F301" s="227" t="s">
        <v>1506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156</v>
      </c>
      <c r="AU301" s="18" t="s">
        <v>86</v>
      </c>
    </row>
    <row r="302" s="2" customFormat="1" ht="16.5" customHeight="1">
      <c r="A302" s="39"/>
      <c r="B302" s="40"/>
      <c r="C302" s="245" t="s">
        <v>212</v>
      </c>
      <c r="D302" s="245" t="s">
        <v>248</v>
      </c>
      <c r="E302" s="246" t="s">
        <v>1508</v>
      </c>
      <c r="F302" s="247" t="s">
        <v>1509</v>
      </c>
      <c r="G302" s="248" t="s">
        <v>360</v>
      </c>
      <c r="H302" s="249">
        <v>3</v>
      </c>
      <c r="I302" s="250"/>
      <c r="J302" s="251">
        <f>ROUND(I302*H302,2)</f>
        <v>0</v>
      </c>
      <c r="K302" s="247" t="s">
        <v>19</v>
      </c>
      <c r="L302" s="252"/>
      <c r="M302" s="253" t="s">
        <v>19</v>
      </c>
      <c r="N302" s="254" t="s">
        <v>47</v>
      </c>
      <c r="O302" s="85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349</v>
      </c>
      <c r="AT302" s="224" t="s">
        <v>248</v>
      </c>
      <c r="AU302" s="224" t="s">
        <v>86</v>
      </c>
      <c r="AY302" s="18" t="s">
        <v>145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84</v>
      </c>
      <c r="BK302" s="225">
        <f>ROUND(I302*H302,2)</f>
        <v>0</v>
      </c>
      <c r="BL302" s="18" t="s">
        <v>336</v>
      </c>
      <c r="BM302" s="224" t="s">
        <v>1510</v>
      </c>
    </row>
    <row r="303" s="2" customFormat="1">
      <c r="A303" s="39"/>
      <c r="B303" s="40"/>
      <c r="C303" s="41"/>
      <c r="D303" s="226" t="s">
        <v>156</v>
      </c>
      <c r="E303" s="41"/>
      <c r="F303" s="227" t="s">
        <v>1509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156</v>
      </c>
      <c r="AU303" s="18" t="s">
        <v>86</v>
      </c>
    </row>
    <row r="304" s="2" customFormat="1" ht="16.5" customHeight="1">
      <c r="A304" s="39"/>
      <c r="B304" s="40"/>
      <c r="C304" s="213" t="s">
        <v>896</v>
      </c>
      <c r="D304" s="213" t="s">
        <v>149</v>
      </c>
      <c r="E304" s="214" t="s">
        <v>1511</v>
      </c>
      <c r="F304" s="215" t="s">
        <v>1512</v>
      </c>
      <c r="G304" s="216" t="s">
        <v>360</v>
      </c>
      <c r="H304" s="217">
        <v>5</v>
      </c>
      <c r="I304" s="218"/>
      <c r="J304" s="219">
        <f>ROUND(I304*H304,2)</f>
        <v>0</v>
      </c>
      <c r="K304" s="215" t="s">
        <v>19</v>
      </c>
      <c r="L304" s="45"/>
      <c r="M304" s="220" t="s">
        <v>19</v>
      </c>
      <c r="N304" s="221" t="s">
        <v>47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336</v>
      </c>
      <c r="AT304" s="224" t="s">
        <v>149</v>
      </c>
      <c r="AU304" s="224" t="s">
        <v>86</v>
      </c>
      <c r="AY304" s="18" t="s">
        <v>145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84</v>
      </c>
      <c r="BK304" s="225">
        <f>ROUND(I304*H304,2)</f>
        <v>0</v>
      </c>
      <c r="BL304" s="18" t="s">
        <v>336</v>
      </c>
      <c r="BM304" s="224" t="s">
        <v>1513</v>
      </c>
    </row>
    <row r="305" s="2" customFormat="1">
      <c r="A305" s="39"/>
      <c r="B305" s="40"/>
      <c r="C305" s="41"/>
      <c r="D305" s="226" t="s">
        <v>156</v>
      </c>
      <c r="E305" s="41"/>
      <c r="F305" s="227" t="s">
        <v>1512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156</v>
      </c>
      <c r="AU305" s="18" t="s">
        <v>86</v>
      </c>
    </row>
    <row r="306" s="2" customFormat="1" ht="16.5" customHeight="1">
      <c r="A306" s="39"/>
      <c r="B306" s="40"/>
      <c r="C306" s="245" t="s">
        <v>296</v>
      </c>
      <c r="D306" s="245" t="s">
        <v>248</v>
      </c>
      <c r="E306" s="246" t="s">
        <v>1514</v>
      </c>
      <c r="F306" s="247" t="s">
        <v>1515</v>
      </c>
      <c r="G306" s="248" t="s">
        <v>360</v>
      </c>
      <c r="H306" s="249">
        <v>4</v>
      </c>
      <c r="I306" s="250"/>
      <c r="J306" s="251">
        <f>ROUND(I306*H306,2)</f>
        <v>0</v>
      </c>
      <c r="K306" s="247" t="s">
        <v>19</v>
      </c>
      <c r="L306" s="252"/>
      <c r="M306" s="253" t="s">
        <v>19</v>
      </c>
      <c r="N306" s="254" t="s">
        <v>47</v>
      </c>
      <c r="O306" s="85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349</v>
      </c>
      <c r="AT306" s="224" t="s">
        <v>248</v>
      </c>
      <c r="AU306" s="224" t="s">
        <v>86</v>
      </c>
      <c r="AY306" s="18" t="s">
        <v>145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84</v>
      </c>
      <c r="BK306" s="225">
        <f>ROUND(I306*H306,2)</f>
        <v>0</v>
      </c>
      <c r="BL306" s="18" t="s">
        <v>336</v>
      </c>
      <c r="BM306" s="224" t="s">
        <v>1516</v>
      </c>
    </row>
    <row r="307" s="2" customFormat="1">
      <c r="A307" s="39"/>
      <c r="B307" s="40"/>
      <c r="C307" s="41"/>
      <c r="D307" s="226" t="s">
        <v>156</v>
      </c>
      <c r="E307" s="41"/>
      <c r="F307" s="227" t="s">
        <v>1515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156</v>
      </c>
      <c r="AU307" s="18" t="s">
        <v>86</v>
      </c>
    </row>
    <row r="308" s="2" customFormat="1" ht="16.5" customHeight="1">
      <c r="A308" s="39"/>
      <c r="B308" s="40"/>
      <c r="C308" s="245" t="s">
        <v>302</v>
      </c>
      <c r="D308" s="245" t="s">
        <v>248</v>
      </c>
      <c r="E308" s="246" t="s">
        <v>1517</v>
      </c>
      <c r="F308" s="247" t="s">
        <v>1518</v>
      </c>
      <c r="G308" s="248" t="s">
        <v>360</v>
      </c>
      <c r="H308" s="249">
        <v>1</v>
      </c>
      <c r="I308" s="250"/>
      <c r="J308" s="251">
        <f>ROUND(I308*H308,2)</f>
        <v>0</v>
      </c>
      <c r="K308" s="247" t="s">
        <v>19</v>
      </c>
      <c r="L308" s="252"/>
      <c r="M308" s="253" t="s">
        <v>19</v>
      </c>
      <c r="N308" s="254" t="s">
        <v>47</v>
      </c>
      <c r="O308" s="85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349</v>
      </c>
      <c r="AT308" s="224" t="s">
        <v>248</v>
      </c>
      <c r="AU308" s="224" t="s">
        <v>86</v>
      </c>
      <c r="AY308" s="18" t="s">
        <v>145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84</v>
      </c>
      <c r="BK308" s="225">
        <f>ROUND(I308*H308,2)</f>
        <v>0</v>
      </c>
      <c r="BL308" s="18" t="s">
        <v>336</v>
      </c>
      <c r="BM308" s="224" t="s">
        <v>1519</v>
      </c>
    </row>
    <row r="309" s="2" customFormat="1">
      <c r="A309" s="39"/>
      <c r="B309" s="40"/>
      <c r="C309" s="41"/>
      <c r="D309" s="226" t="s">
        <v>156</v>
      </c>
      <c r="E309" s="41"/>
      <c r="F309" s="227" t="s">
        <v>1518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156</v>
      </c>
      <c r="AU309" s="18" t="s">
        <v>86</v>
      </c>
    </row>
    <row r="310" s="2" customFormat="1" ht="16.5" customHeight="1">
      <c r="A310" s="39"/>
      <c r="B310" s="40"/>
      <c r="C310" s="213" t="s">
        <v>175</v>
      </c>
      <c r="D310" s="213" t="s">
        <v>149</v>
      </c>
      <c r="E310" s="214" t="s">
        <v>1520</v>
      </c>
      <c r="F310" s="215" t="s">
        <v>1521</v>
      </c>
      <c r="G310" s="216" t="s">
        <v>360</v>
      </c>
      <c r="H310" s="217">
        <v>7</v>
      </c>
      <c r="I310" s="218"/>
      <c r="J310" s="219">
        <f>ROUND(I310*H310,2)</f>
        <v>0</v>
      </c>
      <c r="K310" s="215" t="s">
        <v>19</v>
      </c>
      <c r="L310" s="45"/>
      <c r="M310" s="220" t="s">
        <v>19</v>
      </c>
      <c r="N310" s="221" t="s">
        <v>47</v>
      </c>
      <c r="O310" s="85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336</v>
      </c>
      <c r="AT310" s="224" t="s">
        <v>149</v>
      </c>
      <c r="AU310" s="224" t="s">
        <v>86</v>
      </c>
      <c r="AY310" s="18" t="s">
        <v>145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84</v>
      </c>
      <c r="BK310" s="225">
        <f>ROUND(I310*H310,2)</f>
        <v>0</v>
      </c>
      <c r="BL310" s="18" t="s">
        <v>336</v>
      </c>
      <c r="BM310" s="224" t="s">
        <v>1522</v>
      </c>
    </row>
    <row r="311" s="2" customFormat="1">
      <c r="A311" s="39"/>
      <c r="B311" s="40"/>
      <c r="C311" s="41"/>
      <c r="D311" s="226" t="s">
        <v>156</v>
      </c>
      <c r="E311" s="41"/>
      <c r="F311" s="227" t="s">
        <v>1521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156</v>
      </c>
      <c r="AU311" s="18" t="s">
        <v>86</v>
      </c>
    </row>
    <row r="312" s="2" customFormat="1" ht="16.5" customHeight="1">
      <c r="A312" s="39"/>
      <c r="B312" s="40"/>
      <c r="C312" s="245" t="s">
        <v>595</v>
      </c>
      <c r="D312" s="245" t="s">
        <v>248</v>
      </c>
      <c r="E312" s="246" t="s">
        <v>1523</v>
      </c>
      <c r="F312" s="247" t="s">
        <v>1524</v>
      </c>
      <c r="G312" s="248" t="s">
        <v>360</v>
      </c>
      <c r="H312" s="249">
        <v>3</v>
      </c>
      <c r="I312" s="250"/>
      <c r="J312" s="251">
        <f>ROUND(I312*H312,2)</f>
        <v>0</v>
      </c>
      <c r="K312" s="247" t="s">
        <v>19</v>
      </c>
      <c r="L312" s="252"/>
      <c r="M312" s="253" t="s">
        <v>19</v>
      </c>
      <c r="N312" s="254" t="s">
        <v>47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349</v>
      </c>
      <c r="AT312" s="224" t="s">
        <v>248</v>
      </c>
      <c r="AU312" s="224" t="s">
        <v>86</v>
      </c>
      <c r="AY312" s="18" t="s">
        <v>145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84</v>
      </c>
      <c r="BK312" s="225">
        <f>ROUND(I312*H312,2)</f>
        <v>0</v>
      </c>
      <c r="BL312" s="18" t="s">
        <v>336</v>
      </c>
      <c r="BM312" s="224" t="s">
        <v>1525</v>
      </c>
    </row>
    <row r="313" s="2" customFormat="1">
      <c r="A313" s="39"/>
      <c r="B313" s="40"/>
      <c r="C313" s="41"/>
      <c r="D313" s="226" t="s">
        <v>156</v>
      </c>
      <c r="E313" s="41"/>
      <c r="F313" s="227" t="s">
        <v>1524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156</v>
      </c>
      <c r="AU313" s="18" t="s">
        <v>86</v>
      </c>
    </row>
    <row r="314" s="2" customFormat="1" ht="16.5" customHeight="1">
      <c r="A314" s="39"/>
      <c r="B314" s="40"/>
      <c r="C314" s="245" t="s">
        <v>601</v>
      </c>
      <c r="D314" s="245" t="s">
        <v>248</v>
      </c>
      <c r="E314" s="246" t="s">
        <v>1526</v>
      </c>
      <c r="F314" s="247" t="s">
        <v>1527</v>
      </c>
      <c r="G314" s="248" t="s">
        <v>360</v>
      </c>
      <c r="H314" s="249">
        <v>2</v>
      </c>
      <c r="I314" s="250"/>
      <c r="J314" s="251">
        <f>ROUND(I314*H314,2)</f>
        <v>0</v>
      </c>
      <c r="K314" s="247" t="s">
        <v>19</v>
      </c>
      <c r="L314" s="252"/>
      <c r="M314" s="253" t="s">
        <v>19</v>
      </c>
      <c r="N314" s="254" t="s">
        <v>47</v>
      </c>
      <c r="O314" s="85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349</v>
      </c>
      <c r="AT314" s="224" t="s">
        <v>248</v>
      </c>
      <c r="AU314" s="224" t="s">
        <v>86</v>
      </c>
      <c r="AY314" s="18" t="s">
        <v>145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84</v>
      </c>
      <c r="BK314" s="225">
        <f>ROUND(I314*H314,2)</f>
        <v>0</v>
      </c>
      <c r="BL314" s="18" t="s">
        <v>336</v>
      </c>
      <c r="BM314" s="224" t="s">
        <v>1528</v>
      </c>
    </row>
    <row r="315" s="2" customFormat="1">
      <c r="A315" s="39"/>
      <c r="B315" s="40"/>
      <c r="C315" s="41"/>
      <c r="D315" s="226" t="s">
        <v>156</v>
      </c>
      <c r="E315" s="41"/>
      <c r="F315" s="227" t="s">
        <v>1527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156</v>
      </c>
      <c r="AU315" s="18" t="s">
        <v>86</v>
      </c>
    </row>
    <row r="316" s="2" customFormat="1" ht="16.5" customHeight="1">
      <c r="A316" s="39"/>
      <c r="B316" s="40"/>
      <c r="C316" s="245" t="s">
        <v>607</v>
      </c>
      <c r="D316" s="245" t="s">
        <v>248</v>
      </c>
      <c r="E316" s="246" t="s">
        <v>1529</v>
      </c>
      <c r="F316" s="247" t="s">
        <v>1530</v>
      </c>
      <c r="G316" s="248" t="s">
        <v>360</v>
      </c>
      <c r="H316" s="249">
        <v>2</v>
      </c>
      <c r="I316" s="250"/>
      <c r="J316" s="251">
        <f>ROUND(I316*H316,2)</f>
        <v>0</v>
      </c>
      <c r="K316" s="247" t="s">
        <v>19</v>
      </c>
      <c r="L316" s="252"/>
      <c r="M316" s="253" t="s">
        <v>19</v>
      </c>
      <c r="N316" s="254" t="s">
        <v>47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349</v>
      </c>
      <c r="AT316" s="224" t="s">
        <v>248</v>
      </c>
      <c r="AU316" s="224" t="s">
        <v>86</v>
      </c>
      <c r="AY316" s="18" t="s">
        <v>145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84</v>
      </c>
      <c r="BK316" s="225">
        <f>ROUND(I316*H316,2)</f>
        <v>0</v>
      </c>
      <c r="BL316" s="18" t="s">
        <v>336</v>
      </c>
      <c r="BM316" s="224" t="s">
        <v>1531</v>
      </c>
    </row>
    <row r="317" s="2" customFormat="1">
      <c r="A317" s="39"/>
      <c r="B317" s="40"/>
      <c r="C317" s="41"/>
      <c r="D317" s="226" t="s">
        <v>156</v>
      </c>
      <c r="E317" s="41"/>
      <c r="F317" s="227" t="s">
        <v>1530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156</v>
      </c>
      <c r="AU317" s="18" t="s">
        <v>86</v>
      </c>
    </row>
    <row r="318" s="2" customFormat="1" ht="24.15" customHeight="1">
      <c r="A318" s="39"/>
      <c r="B318" s="40"/>
      <c r="C318" s="213" t="s">
        <v>778</v>
      </c>
      <c r="D318" s="213" t="s">
        <v>149</v>
      </c>
      <c r="E318" s="214" t="s">
        <v>1532</v>
      </c>
      <c r="F318" s="215" t="s">
        <v>1533</v>
      </c>
      <c r="G318" s="216" t="s">
        <v>360</v>
      </c>
      <c r="H318" s="217">
        <v>13</v>
      </c>
      <c r="I318" s="218"/>
      <c r="J318" s="219">
        <f>ROUND(I318*H318,2)</f>
        <v>0</v>
      </c>
      <c r="K318" s="215" t="s">
        <v>19</v>
      </c>
      <c r="L318" s="45"/>
      <c r="M318" s="220" t="s">
        <v>19</v>
      </c>
      <c r="N318" s="221" t="s">
        <v>47</v>
      </c>
      <c r="O318" s="85"/>
      <c r="P318" s="222">
        <f>O318*H318</f>
        <v>0</v>
      </c>
      <c r="Q318" s="222">
        <v>0</v>
      </c>
      <c r="R318" s="222">
        <f>Q318*H318</f>
        <v>0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336</v>
      </c>
      <c r="AT318" s="224" t="s">
        <v>149</v>
      </c>
      <c r="AU318" s="224" t="s">
        <v>86</v>
      </c>
      <c r="AY318" s="18" t="s">
        <v>145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84</v>
      </c>
      <c r="BK318" s="225">
        <f>ROUND(I318*H318,2)</f>
        <v>0</v>
      </c>
      <c r="BL318" s="18" t="s">
        <v>336</v>
      </c>
      <c r="BM318" s="224" t="s">
        <v>1534</v>
      </c>
    </row>
    <row r="319" s="2" customFormat="1">
      <c r="A319" s="39"/>
      <c r="B319" s="40"/>
      <c r="C319" s="41"/>
      <c r="D319" s="226" t="s">
        <v>156</v>
      </c>
      <c r="E319" s="41"/>
      <c r="F319" s="227" t="s">
        <v>1533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156</v>
      </c>
      <c r="AU319" s="18" t="s">
        <v>86</v>
      </c>
    </row>
    <row r="320" s="2" customFormat="1" ht="16.5" customHeight="1">
      <c r="A320" s="39"/>
      <c r="B320" s="40"/>
      <c r="C320" s="245" t="s">
        <v>965</v>
      </c>
      <c r="D320" s="245" t="s">
        <v>248</v>
      </c>
      <c r="E320" s="246" t="s">
        <v>1535</v>
      </c>
      <c r="F320" s="247" t="s">
        <v>1536</v>
      </c>
      <c r="G320" s="248" t="s">
        <v>360</v>
      </c>
      <c r="H320" s="249">
        <v>13</v>
      </c>
      <c r="I320" s="250"/>
      <c r="J320" s="251">
        <f>ROUND(I320*H320,2)</f>
        <v>0</v>
      </c>
      <c r="K320" s="247" t="s">
        <v>19</v>
      </c>
      <c r="L320" s="252"/>
      <c r="M320" s="253" t="s">
        <v>19</v>
      </c>
      <c r="N320" s="254" t="s">
        <v>47</v>
      </c>
      <c r="O320" s="85"/>
      <c r="P320" s="222">
        <f>O320*H320</f>
        <v>0</v>
      </c>
      <c r="Q320" s="222">
        <v>0.001</v>
      </c>
      <c r="R320" s="222">
        <f>Q320*H320</f>
        <v>0.013000000000000001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349</v>
      </c>
      <c r="AT320" s="224" t="s">
        <v>248</v>
      </c>
      <c r="AU320" s="224" t="s">
        <v>86</v>
      </c>
      <c r="AY320" s="18" t="s">
        <v>145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84</v>
      </c>
      <c r="BK320" s="225">
        <f>ROUND(I320*H320,2)</f>
        <v>0</v>
      </c>
      <c r="BL320" s="18" t="s">
        <v>336</v>
      </c>
      <c r="BM320" s="224" t="s">
        <v>1537</v>
      </c>
    </row>
    <row r="321" s="2" customFormat="1">
      <c r="A321" s="39"/>
      <c r="B321" s="40"/>
      <c r="C321" s="41"/>
      <c r="D321" s="226" t="s">
        <v>156</v>
      </c>
      <c r="E321" s="41"/>
      <c r="F321" s="227" t="s">
        <v>1536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156</v>
      </c>
      <c r="AU321" s="18" t="s">
        <v>86</v>
      </c>
    </row>
    <row r="322" s="2" customFormat="1" ht="24.15" customHeight="1">
      <c r="A322" s="39"/>
      <c r="B322" s="40"/>
      <c r="C322" s="213" t="s">
        <v>782</v>
      </c>
      <c r="D322" s="213" t="s">
        <v>149</v>
      </c>
      <c r="E322" s="214" t="s">
        <v>1532</v>
      </c>
      <c r="F322" s="215" t="s">
        <v>1533</v>
      </c>
      <c r="G322" s="216" t="s">
        <v>360</v>
      </c>
      <c r="H322" s="217">
        <v>10</v>
      </c>
      <c r="I322" s="218"/>
      <c r="J322" s="219">
        <f>ROUND(I322*H322,2)</f>
        <v>0</v>
      </c>
      <c r="K322" s="215" t="s">
        <v>19</v>
      </c>
      <c r="L322" s="45"/>
      <c r="M322" s="220" t="s">
        <v>19</v>
      </c>
      <c r="N322" s="221" t="s">
        <v>47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336</v>
      </c>
      <c r="AT322" s="224" t="s">
        <v>149</v>
      </c>
      <c r="AU322" s="224" t="s">
        <v>86</v>
      </c>
      <c r="AY322" s="18" t="s">
        <v>145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84</v>
      </c>
      <c r="BK322" s="225">
        <f>ROUND(I322*H322,2)</f>
        <v>0</v>
      </c>
      <c r="BL322" s="18" t="s">
        <v>336</v>
      </c>
      <c r="BM322" s="224" t="s">
        <v>1538</v>
      </c>
    </row>
    <row r="323" s="2" customFormat="1">
      <c r="A323" s="39"/>
      <c r="B323" s="40"/>
      <c r="C323" s="41"/>
      <c r="D323" s="226" t="s">
        <v>156</v>
      </c>
      <c r="E323" s="41"/>
      <c r="F323" s="227" t="s">
        <v>1533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156</v>
      </c>
      <c r="AU323" s="18" t="s">
        <v>86</v>
      </c>
    </row>
    <row r="324" s="2" customFormat="1" ht="16.5" customHeight="1">
      <c r="A324" s="39"/>
      <c r="B324" s="40"/>
      <c r="C324" s="245" t="s">
        <v>974</v>
      </c>
      <c r="D324" s="245" t="s">
        <v>248</v>
      </c>
      <c r="E324" s="246" t="s">
        <v>1539</v>
      </c>
      <c r="F324" s="247" t="s">
        <v>1540</v>
      </c>
      <c r="G324" s="248" t="s">
        <v>360</v>
      </c>
      <c r="H324" s="249">
        <v>10</v>
      </c>
      <c r="I324" s="250"/>
      <c r="J324" s="251">
        <f>ROUND(I324*H324,2)</f>
        <v>0</v>
      </c>
      <c r="K324" s="247" t="s">
        <v>19</v>
      </c>
      <c r="L324" s="252"/>
      <c r="M324" s="253" t="s">
        <v>19</v>
      </c>
      <c r="N324" s="254" t="s">
        <v>47</v>
      </c>
      <c r="O324" s="85"/>
      <c r="P324" s="222">
        <f>O324*H324</f>
        <v>0</v>
      </c>
      <c r="Q324" s="222">
        <v>0.0012999999999999999</v>
      </c>
      <c r="R324" s="222">
        <f>Q324*H324</f>
        <v>0.012999999999999999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349</v>
      </c>
      <c r="AT324" s="224" t="s">
        <v>248</v>
      </c>
      <c r="AU324" s="224" t="s">
        <v>86</v>
      </c>
      <c r="AY324" s="18" t="s">
        <v>145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84</v>
      </c>
      <c r="BK324" s="225">
        <f>ROUND(I324*H324,2)</f>
        <v>0</v>
      </c>
      <c r="BL324" s="18" t="s">
        <v>336</v>
      </c>
      <c r="BM324" s="224" t="s">
        <v>1541</v>
      </c>
    </row>
    <row r="325" s="2" customFormat="1">
      <c r="A325" s="39"/>
      <c r="B325" s="40"/>
      <c r="C325" s="41"/>
      <c r="D325" s="226" t="s">
        <v>156</v>
      </c>
      <c r="E325" s="41"/>
      <c r="F325" s="227" t="s">
        <v>1540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156</v>
      </c>
      <c r="AU325" s="18" t="s">
        <v>86</v>
      </c>
    </row>
    <row r="326" s="2" customFormat="1" ht="24.15" customHeight="1">
      <c r="A326" s="39"/>
      <c r="B326" s="40"/>
      <c r="C326" s="213" t="s">
        <v>774</v>
      </c>
      <c r="D326" s="213" t="s">
        <v>149</v>
      </c>
      <c r="E326" s="214" t="s">
        <v>1542</v>
      </c>
      <c r="F326" s="215" t="s">
        <v>1543</v>
      </c>
      <c r="G326" s="216" t="s">
        <v>360</v>
      </c>
      <c r="H326" s="217">
        <v>18</v>
      </c>
      <c r="I326" s="218"/>
      <c r="J326" s="219">
        <f>ROUND(I326*H326,2)</f>
        <v>0</v>
      </c>
      <c r="K326" s="215" t="s">
        <v>19</v>
      </c>
      <c r="L326" s="45"/>
      <c r="M326" s="220" t="s">
        <v>19</v>
      </c>
      <c r="N326" s="221" t="s">
        <v>47</v>
      </c>
      <c r="O326" s="85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336</v>
      </c>
      <c r="AT326" s="224" t="s">
        <v>149</v>
      </c>
      <c r="AU326" s="224" t="s">
        <v>86</v>
      </c>
      <c r="AY326" s="18" t="s">
        <v>145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84</v>
      </c>
      <c r="BK326" s="225">
        <f>ROUND(I326*H326,2)</f>
        <v>0</v>
      </c>
      <c r="BL326" s="18" t="s">
        <v>336</v>
      </c>
      <c r="BM326" s="224" t="s">
        <v>1544</v>
      </c>
    </row>
    <row r="327" s="2" customFormat="1">
      <c r="A327" s="39"/>
      <c r="B327" s="40"/>
      <c r="C327" s="41"/>
      <c r="D327" s="226" t="s">
        <v>156</v>
      </c>
      <c r="E327" s="41"/>
      <c r="F327" s="227" t="s">
        <v>1543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156</v>
      </c>
      <c r="AU327" s="18" t="s">
        <v>86</v>
      </c>
    </row>
    <row r="328" s="2" customFormat="1" ht="16.5" customHeight="1">
      <c r="A328" s="39"/>
      <c r="B328" s="40"/>
      <c r="C328" s="245" t="s">
        <v>956</v>
      </c>
      <c r="D328" s="245" t="s">
        <v>248</v>
      </c>
      <c r="E328" s="246" t="s">
        <v>1545</v>
      </c>
      <c r="F328" s="247" t="s">
        <v>1546</v>
      </c>
      <c r="G328" s="248" t="s">
        <v>360</v>
      </c>
      <c r="H328" s="249">
        <v>18</v>
      </c>
      <c r="I328" s="250"/>
      <c r="J328" s="251">
        <f>ROUND(I328*H328,2)</f>
        <v>0</v>
      </c>
      <c r="K328" s="247" t="s">
        <v>19</v>
      </c>
      <c r="L328" s="252"/>
      <c r="M328" s="253" t="s">
        <v>19</v>
      </c>
      <c r="N328" s="254" t="s">
        <v>47</v>
      </c>
      <c r="O328" s="85"/>
      <c r="P328" s="222">
        <f>O328*H328</f>
        <v>0</v>
      </c>
      <c r="Q328" s="222">
        <v>0.00054000000000000001</v>
      </c>
      <c r="R328" s="222">
        <f>Q328*H328</f>
        <v>0.0097199999999999995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349</v>
      </c>
      <c r="AT328" s="224" t="s">
        <v>248</v>
      </c>
      <c r="AU328" s="224" t="s">
        <v>86</v>
      </c>
      <c r="AY328" s="18" t="s">
        <v>145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84</v>
      </c>
      <c r="BK328" s="225">
        <f>ROUND(I328*H328,2)</f>
        <v>0</v>
      </c>
      <c r="BL328" s="18" t="s">
        <v>336</v>
      </c>
      <c r="BM328" s="224" t="s">
        <v>1547</v>
      </c>
    </row>
    <row r="329" s="2" customFormat="1">
      <c r="A329" s="39"/>
      <c r="B329" s="40"/>
      <c r="C329" s="41"/>
      <c r="D329" s="226" t="s">
        <v>156</v>
      </c>
      <c r="E329" s="41"/>
      <c r="F329" s="227" t="s">
        <v>1546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156</v>
      </c>
      <c r="AU329" s="18" t="s">
        <v>86</v>
      </c>
    </row>
    <row r="330" s="2" customFormat="1" ht="16.5" customHeight="1">
      <c r="A330" s="39"/>
      <c r="B330" s="40"/>
      <c r="C330" s="213" t="s">
        <v>826</v>
      </c>
      <c r="D330" s="213" t="s">
        <v>149</v>
      </c>
      <c r="E330" s="214" t="s">
        <v>1548</v>
      </c>
      <c r="F330" s="215" t="s">
        <v>1549</v>
      </c>
      <c r="G330" s="216" t="s">
        <v>360</v>
      </c>
      <c r="H330" s="217">
        <v>25</v>
      </c>
      <c r="I330" s="218"/>
      <c r="J330" s="219">
        <f>ROUND(I330*H330,2)</f>
        <v>0</v>
      </c>
      <c r="K330" s="215" t="s">
        <v>19</v>
      </c>
      <c r="L330" s="45"/>
      <c r="M330" s="220" t="s">
        <v>19</v>
      </c>
      <c r="N330" s="221" t="s">
        <v>47</v>
      </c>
      <c r="O330" s="85"/>
      <c r="P330" s="222">
        <f>O330*H330</f>
        <v>0</v>
      </c>
      <c r="Q330" s="222">
        <v>0</v>
      </c>
      <c r="R330" s="222">
        <f>Q330*H330</f>
        <v>0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336</v>
      </c>
      <c r="AT330" s="224" t="s">
        <v>149</v>
      </c>
      <c r="AU330" s="224" t="s">
        <v>86</v>
      </c>
      <c r="AY330" s="18" t="s">
        <v>145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84</v>
      </c>
      <c r="BK330" s="225">
        <f>ROUND(I330*H330,2)</f>
        <v>0</v>
      </c>
      <c r="BL330" s="18" t="s">
        <v>336</v>
      </c>
      <c r="BM330" s="224" t="s">
        <v>1550</v>
      </c>
    </row>
    <row r="331" s="2" customFormat="1">
      <c r="A331" s="39"/>
      <c r="B331" s="40"/>
      <c r="C331" s="41"/>
      <c r="D331" s="226" t="s">
        <v>156</v>
      </c>
      <c r="E331" s="41"/>
      <c r="F331" s="227" t="s">
        <v>1549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156</v>
      </c>
      <c r="AU331" s="18" t="s">
        <v>86</v>
      </c>
    </row>
    <row r="332" s="2" customFormat="1" ht="16.5" customHeight="1">
      <c r="A332" s="39"/>
      <c r="B332" s="40"/>
      <c r="C332" s="245" t="s">
        <v>1091</v>
      </c>
      <c r="D332" s="245" t="s">
        <v>248</v>
      </c>
      <c r="E332" s="246" t="s">
        <v>1551</v>
      </c>
      <c r="F332" s="247" t="s">
        <v>1552</v>
      </c>
      <c r="G332" s="248" t="s">
        <v>360</v>
      </c>
      <c r="H332" s="249">
        <v>25</v>
      </c>
      <c r="I332" s="250"/>
      <c r="J332" s="251">
        <f>ROUND(I332*H332,2)</f>
        <v>0</v>
      </c>
      <c r="K332" s="247" t="s">
        <v>19</v>
      </c>
      <c r="L332" s="252"/>
      <c r="M332" s="253" t="s">
        <v>19</v>
      </c>
      <c r="N332" s="254" t="s">
        <v>47</v>
      </c>
      <c r="O332" s="85"/>
      <c r="P332" s="222">
        <f>O332*H332</f>
        <v>0</v>
      </c>
      <c r="Q332" s="222">
        <v>0.00080999999999999996</v>
      </c>
      <c r="R332" s="222">
        <f>Q332*H332</f>
        <v>0.020249999999999997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349</v>
      </c>
      <c r="AT332" s="224" t="s">
        <v>248</v>
      </c>
      <c r="AU332" s="224" t="s">
        <v>86</v>
      </c>
      <c r="AY332" s="18" t="s">
        <v>145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84</v>
      </c>
      <c r="BK332" s="225">
        <f>ROUND(I332*H332,2)</f>
        <v>0</v>
      </c>
      <c r="BL332" s="18" t="s">
        <v>336</v>
      </c>
      <c r="BM332" s="224" t="s">
        <v>1553</v>
      </c>
    </row>
    <row r="333" s="2" customFormat="1">
      <c r="A333" s="39"/>
      <c r="B333" s="40"/>
      <c r="C333" s="41"/>
      <c r="D333" s="226" t="s">
        <v>156</v>
      </c>
      <c r="E333" s="41"/>
      <c r="F333" s="227" t="s">
        <v>1552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156</v>
      </c>
      <c r="AU333" s="18" t="s">
        <v>86</v>
      </c>
    </row>
    <row r="334" s="2" customFormat="1" ht="24.15" customHeight="1">
      <c r="A334" s="39"/>
      <c r="B334" s="40"/>
      <c r="C334" s="213" t="s">
        <v>786</v>
      </c>
      <c r="D334" s="213" t="s">
        <v>149</v>
      </c>
      <c r="E334" s="214" t="s">
        <v>1554</v>
      </c>
      <c r="F334" s="215" t="s">
        <v>1555</v>
      </c>
      <c r="G334" s="216" t="s">
        <v>360</v>
      </c>
      <c r="H334" s="217">
        <v>74</v>
      </c>
      <c r="I334" s="218"/>
      <c r="J334" s="219">
        <f>ROUND(I334*H334,2)</f>
        <v>0</v>
      </c>
      <c r="K334" s="215" t="s">
        <v>19</v>
      </c>
      <c r="L334" s="45"/>
      <c r="M334" s="220" t="s">
        <v>19</v>
      </c>
      <c r="N334" s="221" t="s">
        <v>47</v>
      </c>
      <c r="O334" s="85"/>
      <c r="P334" s="222">
        <f>O334*H334</f>
        <v>0</v>
      </c>
      <c r="Q334" s="222">
        <v>0</v>
      </c>
      <c r="R334" s="222">
        <f>Q334*H334</f>
        <v>0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336</v>
      </c>
      <c r="AT334" s="224" t="s">
        <v>149</v>
      </c>
      <c r="AU334" s="224" t="s">
        <v>86</v>
      </c>
      <c r="AY334" s="18" t="s">
        <v>145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84</v>
      </c>
      <c r="BK334" s="225">
        <f>ROUND(I334*H334,2)</f>
        <v>0</v>
      </c>
      <c r="BL334" s="18" t="s">
        <v>336</v>
      </c>
      <c r="BM334" s="224" t="s">
        <v>1556</v>
      </c>
    </row>
    <row r="335" s="2" customFormat="1">
      <c r="A335" s="39"/>
      <c r="B335" s="40"/>
      <c r="C335" s="41"/>
      <c r="D335" s="226" t="s">
        <v>156</v>
      </c>
      <c r="E335" s="41"/>
      <c r="F335" s="227" t="s">
        <v>1555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156</v>
      </c>
      <c r="AU335" s="18" t="s">
        <v>86</v>
      </c>
    </row>
    <row r="336" s="2" customFormat="1" ht="16.5" customHeight="1">
      <c r="A336" s="39"/>
      <c r="B336" s="40"/>
      <c r="C336" s="245" t="s">
        <v>983</v>
      </c>
      <c r="D336" s="245" t="s">
        <v>248</v>
      </c>
      <c r="E336" s="246" t="s">
        <v>1557</v>
      </c>
      <c r="F336" s="247" t="s">
        <v>1558</v>
      </c>
      <c r="G336" s="248" t="s">
        <v>360</v>
      </c>
      <c r="H336" s="249">
        <v>74</v>
      </c>
      <c r="I336" s="250"/>
      <c r="J336" s="251">
        <f>ROUND(I336*H336,2)</f>
        <v>0</v>
      </c>
      <c r="K336" s="247" t="s">
        <v>19</v>
      </c>
      <c r="L336" s="252"/>
      <c r="M336" s="253" t="s">
        <v>19</v>
      </c>
      <c r="N336" s="254" t="s">
        <v>47</v>
      </c>
      <c r="O336" s="85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349</v>
      </c>
      <c r="AT336" s="224" t="s">
        <v>248</v>
      </c>
      <c r="AU336" s="224" t="s">
        <v>86</v>
      </c>
      <c r="AY336" s="18" t="s">
        <v>145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84</v>
      </c>
      <c r="BK336" s="225">
        <f>ROUND(I336*H336,2)</f>
        <v>0</v>
      </c>
      <c r="BL336" s="18" t="s">
        <v>336</v>
      </c>
      <c r="BM336" s="224" t="s">
        <v>1559</v>
      </c>
    </row>
    <row r="337" s="2" customFormat="1">
      <c r="A337" s="39"/>
      <c r="B337" s="40"/>
      <c r="C337" s="41"/>
      <c r="D337" s="226" t="s">
        <v>156</v>
      </c>
      <c r="E337" s="41"/>
      <c r="F337" s="227" t="s">
        <v>1558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156</v>
      </c>
      <c r="AU337" s="18" t="s">
        <v>86</v>
      </c>
    </row>
    <row r="338" s="2" customFormat="1" ht="16.5" customHeight="1">
      <c r="A338" s="39"/>
      <c r="B338" s="40"/>
      <c r="C338" s="213" t="s">
        <v>146</v>
      </c>
      <c r="D338" s="213" t="s">
        <v>149</v>
      </c>
      <c r="E338" s="214" t="s">
        <v>1560</v>
      </c>
      <c r="F338" s="215" t="s">
        <v>1561</v>
      </c>
      <c r="G338" s="216" t="s">
        <v>360</v>
      </c>
      <c r="H338" s="217">
        <v>1</v>
      </c>
      <c r="I338" s="218"/>
      <c r="J338" s="219">
        <f>ROUND(I338*H338,2)</f>
        <v>0</v>
      </c>
      <c r="K338" s="215" t="s">
        <v>19</v>
      </c>
      <c r="L338" s="45"/>
      <c r="M338" s="220" t="s">
        <v>19</v>
      </c>
      <c r="N338" s="221" t="s">
        <v>47</v>
      </c>
      <c r="O338" s="85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336</v>
      </c>
      <c r="AT338" s="224" t="s">
        <v>149</v>
      </c>
      <c r="AU338" s="224" t="s">
        <v>86</v>
      </c>
      <c r="AY338" s="18" t="s">
        <v>145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84</v>
      </c>
      <c r="BK338" s="225">
        <f>ROUND(I338*H338,2)</f>
        <v>0</v>
      </c>
      <c r="BL338" s="18" t="s">
        <v>336</v>
      </c>
      <c r="BM338" s="224" t="s">
        <v>1562</v>
      </c>
    </row>
    <row r="339" s="2" customFormat="1">
      <c r="A339" s="39"/>
      <c r="B339" s="40"/>
      <c r="C339" s="41"/>
      <c r="D339" s="226" t="s">
        <v>156</v>
      </c>
      <c r="E339" s="41"/>
      <c r="F339" s="227" t="s">
        <v>1561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156</v>
      </c>
      <c r="AU339" s="18" t="s">
        <v>86</v>
      </c>
    </row>
    <row r="340" s="2" customFormat="1" ht="16.5" customHeight="1">
      <c r="A340" s="39"/>
      <c r="B340" s="40"/>
      <c r="C340" s="245" t="s">
        <v>648</v>
      </c>
      <c r="D340" s="245" t="s">
        <v>248</v>
      </c>
      <c r="E340" s="246" t="s">
        <v>1563</v>
      </c>
      <c r="F340" s="247" t="s">
        <v>1564</v>
      </c>
      <c r="G340" s="248" t="s">
        <v>360</v>
      </c>
      <c r="H340" s="249">
        <v>1</v>
      </c>
      <c r="I340" s="250"/>
      <c r="J340" s="251">
        <f>ROUND(I340*H340,2)</f>
        <v>0</v>
      </c>
      <c r="K340" s="247" t="s">
        <v>19</v>
      </c>
      <c r="L340" s="252"/>
      <c r="M340" s="253" t="s">
        <v>19</v>
      </c>
      <c r="N340" s="254" t="s">
        <v>47</v>
      </c>
      <c r="O340" s="85"/>
      <c r="P340" s="222">
        <f>O340*H340</f>
        <v>0</v>
      </c>
      <c r="Q340" s="222">
        <v>0.00010000000000000001</v>
      </c>
      <c r="R340" s="222">
        <f>Q340*H340</f>
        <v>0.00010000000000000001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349</v>
      </c>
      <c r="AT340" s="224" t="s">
        <v>248</v>
      </c>
      <c r="AU340" s="224" t="s">
        <v>86</v>
      </c>
      <c r="AY340" s="18" t="s">
        <v>145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84</v>
      </c>
      <c r="BK340" s="225">
        <f>ROUND(I340*H340,2)</f>
        <v>0</v>
      </c>
      <c r="BL340" s="18" t="s">
        <v>336</v>
      </c>
      <c r="BM340" s="224" t="s">
        <v>1565</v>
      </c>
    </row>
    <row r="341" s="2" customFormat="1">
      <c r="A341" s="39"/>
      <c r="B341" s="40"/>
      <c r="C341" s="41"/>
      <c r="D341" s="226" t="s">
        <v>156</v>
      </c>
      <c r="E341" s="41"/>
      <c r="F341" s="227" t="s">
        <v>1564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156</v>
      </c>
      <c r="AU341" s="18" t="s">
        <v>86</v>
      </c>
    </row>
    <row r="342" s="2" customFormat="1" ht="16.5" customHeight="1">
      <c r="A342" s="39"/>
      <c r="B342" s="40"/>
      <c r="C342" s="213" t="s">
        <v>252</v>
      </c>
      <c r="D342" s="213" t="s">
        <v>149</v>
      </c>
      <c r="E342" s="214" t="s">
        <v>1566</v>
      </c>
      <c r="F342" s="215" t="s">
        <v>1567</v>
      </c>
      <c r="G342" s="216" t="s">
        <v>360</v>
      </c>
      <c r="H342" s="217">
        <v>10</v>
      </c>
      <c r="I342" s="218"/>
      <c r="J342" s="219">
        <f>ROUND(I342*H342,2)</f>
        <v>0</v>
      </c>
      <c r="K342" s="215" t="s">
        <v>19</v>
      </c>
      <c r="L342" s="45"/>
      <c r="M342" s="220" t="s">
        <v>19</v>
      </c>
      <c r="N342" s="221" t="s">
        <v>47</v>
      </c>
      <c r="O342" s="85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336</v>
      </c>
      <c r="AT342" s="224" t="s">
        <v>149</v>
      </c>
      <c r="AU342" s="224" t="s">
        <v>86</v>
      </c>
      <c r="AY342" s="18" t="s">
        <v>145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84</v>
      </c>
      <c r="BK342" s="225">
        <f>ROUND(I342*H342,2)</f>
        <v>0</v>
      </c>
      <c r="BL342" s="18" t="s">
        <v>336</v>
      </c>
      <c r="BM342" s="224" t="s">
        <v>1568</v>
      </c>
    </row>
    <row r="343" s="2" customFormat="1">
      <c r="A343" s="39"/>
      <c r="B343" s="40"/>
      <c r="C343" s="41"/>
      <c r="D343" s="226" t="s">
        <v>156</v>
      </c>
      <c r="E343" s="41"/>
      <c r="F343" s="227" t="s">
        <v>1567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156</v>
      </c>
      <c r="AU343" s="18" t="s">
        <v>86</v>
      </c>
    </row>
    <row r="344" s="2" customFormat="1" ht="16.5" customHeight="1">
      <c r="A344" s="39"/>
      <c r="B344" s="40"/>
      <c r="C344" s="245" t="s">
        <v>189</v>
      </c>
      <c r="D344" s="245" t="s">
        <v>248</v>
      </c>
      <c r="E344" s="246" t="s">
        <v>1569</v>
      </c>
      <c r="F344" s="247" t="s">
        <v>1570</v>
      </c>
      <c r="G344" s="248" t="s">
        <v>360</v>
      </c>
      <c r="H344" s="249">
        <v>10</v>
      </c>
      <c r="I344" s="250"/>
      <c r="J344" s="251">
        <f>ROUND(I344*H344,2)</f>
        <v>0</v>
      </c>
      <c r="K344" s="247" t="s">
        <v>19</v>
      </c>
      <c r="L344" s="252"/>
      <c r="M344" s="253" t="s">
        <v>19</v>
      </c>
      <c r="N344" s="254" t="s">
        <v>47</v>
      </c>
      <c r="O344" s="85"/>
      <c r="P344" s="222">
        <f>O344*H344</f>
        <v>0</v>
      </c>
      <c r="Q344" s="222">
        <v>0.00010000000000000001</v>
      </c>
      <c r="R344" s="222">
        <f>Q344*H344</f>
        <v>0.001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349</v>
      </c>
      <c r="AT344" s="224" t="s">
        <v>248</v>
      </c>
      <c r="AU344" s="224" t="s">
        <v>86</v>
      </c>
      <c r="AY344" s="18" t="s">
        <v>145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84</v>
      </c>
      <c r="BK344" s="225">
        <f>ROUND(I344*H344,2)</f>
        <v>0</v>
      </c>
      <c r="BL344" s="18" t="s">
        <v>336</v>
      </c>
      <c r="BM344" s="224" t="s">
        <v>1571</v>
      </c>
    </row>
    <row r="345" s="2" customFormat="1">
      <c r="A345" s="39"/>
      <c r="B345" s="40"/>
      <c r="C345" s="41"/>
      <c r="D345" s="226" t="s">
        <v>156</v>
      </c>
      <c r="E345" s="41"/>
      <c r="F345" s="227" t="s">
        <v>1570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156</v>
      </c>
      <c r="AU345" s="18" t="s">
        <v>86</v>
      </c>
    </row>
    <row r="346" s="2" customFormat="1" ht="16.5" customHeight="1">
      <c r="A346" s="39"/>
      <c r="B346" s="40"/>
      <c r="C346" s="213" t="s">
        <v>1572</v>
      </c>
      <c r="D346" s="213" t="s">
        <v>149</v>
      </c>
      <c r="E346" s="214" t="s">
        <v>1573</v>
      </c>
      <c r="F346" s="215" t="s">
        <v>1574</v>
      </c>
      <c r="G346" s="216" t="s">
        <v>360</v>
      </c>
      <c r="H346" s="217">
        <v>1</v>
      </c>
      <c r="I346" s="218"/>
      <c r="J346" s="219">
        <f>ROUND(I346*H346,2)</f>
        <v>0</v>
      </c>
      <c r="K346" s="215" t="s">
        <v>19</v>
      </c>
      <c r="L346" s="45"/>
      <c r="M346" s="220" t="s">
        <v>19</v>
      </c>
      <c r="N346" s="221" t="s">
        <v>47</v>
      </c>
      <c r="O346" s="85"/>
      <c r="P346" s="222">
        <f>O346*H346</f>
        <v>0</v>
      </c>
      <c r="Q346" s="222">
        <v>0</v>
      </c>
      <c r="R346" s="222">
        <f>Q346*H346</f>
        <v>0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336</v>
      </c>
      <c r="AT346" s="224" t="s">
        <v>149</v>
      </c>
      <c r="AU346" s="224" t="s">
        <v>86</v>
      </c>
      <c r="AY346" s="18" t="s">
        <v>145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84</v>
      </c>
      <c r="BK346" s="225">
        <f>ROUND(I346*H346,2)</f>
        <v>0</v>
      </c>
      <c r="BL346" s="18" t="s">
        <v>336</v>
      </c>
      <c r="BM346" s="224" t="s">
        <v>1575</v>
      </c>
    </row>
    <row r="347" s="2" customFormat="1">
      <c r="A347" s="39"/>
      <c r="B347" s="40"/>
      <c r="C347" s="41"/>
      <c r="D347" s="226" t="s">
        <v>156</v>
      </c>
      <c r="E347" s="41"/>
      <c r="F347" s="227" t="s">
        <v>1574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156</v>
      </c>
      <c r="AU347" s="18" t="s">
        <v>86</v>
      </c>
    </row>
    <row r="348" s="2" customFormat="1" ht="16.5" customHeight="1">
      <c r="A348" s="39"/>
      <c r="B348" s="40"/>
      <c r="C348" s="213" t="s">
        <v>859</v>
      </c>
      <c r="D348" s="213" t="s">
        <v>149</v>
      </c>
      <c r="E348" s="214" t="s">
        <v>1576</v>
      </c>
      <c r="F348" s="215" t="s">
        <v>1577</v>
      </c>
      <c r="G348" s="216" t="s">
        <v>360</v>
      </c>
      <c r="H348" s="217">
        <v>1</v>
      </c>
      <c r="I348" s="218"/>
      <c r="J348" s="219">
        <f>ROUND(I348*H348,2)</f>
        <v>0</v>
      </c>
      <c r="K348" s="215" t="s">
        <v>19</v>
      </c>
      <c r="L348" s="45"/>
      <c r="M348" s="220" t="s">
        <v>19</v>
      </c>
      <c r="N348" s="221" t="s">
        <v>47</v>
      </c>
      <c r="O348" s="85"/>
      <c r="P348" s="222">
        <f>O348*H348</f>
        <v>0</v>
      </c>
      <c r="Q348" s="222">
        <v>0</v>
      </c>
      <c r="R348" s="222">
        <f>Q348*H348</f>
        <v>0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336</v>
      </c>
      <c r="AT348" s="224" t="s">
        <v>149</v>
      </c>
      <c r="AU348" s="224" t="s">
        <v>86</v>
      </c>
      <c r="AY348" s="18" t="s">
        <v>145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84</v>
      </c>
      <c r="BK348" s="225">
        <f>ROUND(I348*H348,2)</f>
        <v>0</v>
      </c>
      <c r="BL348" s="18" t="s">
        <v>336</v>
      </c>
      <c r="BM348" s="224" t="s">
        <v>1578</v>
      </c>
    </row>
    <row r="349" s="2" customFormat="1">
      <c r="A349" s="39"/>
      <c r="B349" s="40"/>
      <c r="C349" s="41"/>
      <c r="D349" s="226" t="s">
        <v>156</v>
      </c>
      <c r="E349" s="41"/>
      <c r="F349" s="227" t="s">
        <v>1577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156</v>
      </c>
      <c r="AU349" s="18" t="s">
        <v>86</v>
      </c>
    </row>
    <row r="350" s="2" customFormat="1" ht="16.5" customHeight="1">
      <c r="A350" s="39"/>
      <c r="B350" s="40"/>
      <c r="C350" s="213" t="s">
        <v>154</v>
      </c>
      <c r="D350" s="213" t="s">
        <v>149</v>
      </c>
      <c r="E350" s="214" t="s">
        <v>1579</v>
      </c>
      <c r="F350" s="215" t="s">
        <v>1580</v>
      </c>
      <c r="G350" s="216" t="s">
        <v>242</v>
      </c>
      <c r="H350" s="217">
        <v>152</v>
      </c>
      <c r="I350" s="218"/>
      <c r="J350" s="219">
        <f>ROUND(I350*H350,2)</f>
        <v>0</v>
      </c>
      <c r="K350" s="215" t="s">
        <v>19</v>
      </c>
      <c r="L350" s="45"/>
      <c r="M350" s="220" t="s">
        <v>19</v>
      </c>
      <c r="N350" s="221" t="s">
        <v>47</v>
      </c>
      <c r="O350" s="85"/>
      <c r="P350" s="222">
        <f>O350*H350</f>
        <v>0</v>
      </c>
      <c r="Q350" s="222">
        <v>0</v>
      </c>
      <c r="R350" s="222">
        <f>Q350*H350</f>
        <v>0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336</v>
      </c>
      <c r="AT350" s="224" t="s">
        <v>149</v>
      </c>
      <c r="AU350" s="224" t="s">
        <v>86</v>
      </c>
      <c r="AY350" s="18" t="s">
        <v>145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84</v>
      </c>
      <c r="BK350" s="225">
        <f>ROUND(I350*H350,2)</f>
        <v>0</v>
      </c>
      <c r="BL350" s="18" t="s">
        <v>336</v>
      </c>
      <c r="BM350" s="224" t="s">
        <v>1581</v>
      </c>
    </row>
    <row r="351" s="2" customFormat="1">
      <c r="A351" s="39"/>
      <c r="B351" s="40"/>
      <c r="C351" s="41"/>
      <c r="D351" s="226" t="s">
        <v>156</v>
      </c>
      <c r="E351" s="41"/>
      <c r="F351" s="227" t="s">
        <v>1580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156</v>
      </c>
      <c r="AU351" s="18" t="s">
        <v>86</v>
      </c>
    </row>
    <row r="352" s="2" customFormat="1" ht="16.5" customHeight="1">
      <c r="A352" s="39"/>
      <c r="B352" s="40"/>
      <c r="C352" s="245" t="s">
        <v>572</v>
      </c>
      <c r="D352" s="245" t="s">
        <v>248</v>
      </c>
      <c r="E352" s="246" t="s">
        <v>1582</v>
      </c>
      <c r="F352" s="247" t="s">
        <v>1583</v>
      </c>
      <c r="G352" s="248" t="s">
        <v>242</v>
      </c>
      <c r="H352" s="249">
        <v>174.80000000000001</v>
      </c>
      <c r="I352" s="250"/>
      <c r="J352" s="251">
        <f>ROUND(I352*H352,2)</f>
        <v>0</v>
      </c>
      <c r="K352" s="247" t="s">
        <v>19</v>
      </c>
      <c r="L352" s="252"/>
      <c r="M352" s="253" t="s">
        <v>19</v>
      </c>
      <c r="N352" s="254" t="s">
        <v>47</v>
      </c>
      <c r="O352" s="85"/>
      <c r="P352" s="222">
        <f>O352*H352</f>
        <v>0</v>
      </c>
      <c r="Q352" s="222">
        <v>0.00088999999999999995</v>
      </c>
      <c r="R352" s="222">
        <f>Q352*H352</f>
        <v>0.15557199999999999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349</v>
      </c>
      <c r="AT352" s="224" t="s">
        <v>248</v>
      </c>
      <c r="AU352" s="224" t="s">
        <v>86</v>
      </c>
      <c r="AY352" s="18" t="s">
        <v>145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84</v>
      </c>
      <c r="BK352" s="225">
        <f>ROUND(I352*H352,2)</f>
        <v>0</v>
      </c>
      <c r="BL352" s="18" t="s">
        <v>336</v>
      </c>
      <c r="BM352" s="224" t="s">
        <v>1584</v>
      </c>
    </row>
    <row r="353" s="2" customFormat="1">
      <c r="A353" s="39"/>
      <c r="B353" s="40"/>
      <c r="C353" s="41"/>
      <c r="D353" s="226" t="s">
        <v>156</v>
      </c>
      <c r="E353" s="41"/>
      <c r="F353" s="227" t="s">
        <v>1583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156</v>
      </c>
      <c r="AU353" s="18" t="s">
        <v>86</v>
      </c>
    </row>
    <row r="354" s="2" customFormat="1">
      <c r="A354" s="39"/>
      <c r="B354" s="40"/>
      <c r="C354" s="41"/>
      <c r="D354" s="226" t="s">
        <v>219</v>
      </c>
      <c r="E354" s="41"/>
      <c r="F354" s="244" t="s">
        <v>1585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219</v>
      </c>
      <c r="AU354" s="18" t="s">
        <v>86</v>
      </c>
    </row>
    <row r="355" s="2" customFormat="1" ht="16.5" customHeight="1">
      <c r="A355" s="39"/>
      <c r="B355" s="40"/>
      <c r="C355" s="213" t="s">
        <v>86</v>
      </c>
      <c r="D355" s="213" t="s">
        <v>149</v>
      </c>
      <c r="E355" s="214" t="s">
        <v>1586</v>
      </c>
      <c r="F355" s="215" t="s">
        <v>1587</v>
      </c>
      <c r="G355" s="216" t="s">
        <v>242</v>
      </c>
      <c r="H355" s="217">
        <v>178</v>
      </c>
      <c r="I355" s="218"/>
      <c r="J355" s="219">
        <f>ROUND(I355*H355,2)</f>
        <v>0</v>
      </c>
      <c r="K355" s="215" t="s">
        <v>19</v>
      </c>
      <c r="L355" s="45"/>
      <c r="M355" s="220" t="s">
        <v>19</v>
      </c>
      <c r="N355" s="221" t="s">
        <v>47</v>
      </c>
      <c r="O355" s="85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336</v>
      </c>
      <c r="AT355" s="224" t="s">
        <v>149</v>
      </c>
      <c r="AU355" s="224" t="s">
        <v>86</v>
      </c>
      <c r="AY355" s="18" t="s">
        <v>145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84</v>
      </c>
      <c r="BK355" s="225">
        <f>ROUND(I355*H355,2)</f>
        <v>0</v>
      </c>
      <c r="BL355" s="18" t="s">
        <v>336</v>
      </c>
      <c r="BM355" s="224" t="s">
        <v>1588</v>
      </c>
    </row>
    <row r="356" s="2" customFormat="1">
      <c r="A356" s="39"/>
      <c r="B356" s="40"/>
      <c r="C356" s="41"/>
      <c r="D356" s="226" t="s">
        <v>156</v>
      </c>
      <c r="E356" s="41"/>
      <c r="F356" s="227" t="s">
        <v>1587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156</v>
      </c>
      <c r="AU356" s="18" t="s">
        <v>86</v>
      </c>
    </row>
    <row r="357" s="2" customFormat="1" ht="16.5" customHeight="1">
      <c r="A357" s="39"/>
      <c r="B357" s="40"/>
      <c r="C357" s="245" t="s">
        <v>233</v>
      </c>
      <c r="D357" s="245" t="s">
        <v>248</v>
      </c>
      <c r="E357" s="246" t="s">
        <v>1589</v>
      </c>
      <c r="F357" s="247" t="s">
        <v>1590</v>
      </c>
      <c r="G357" s="248" t="s">
        <v>242</v>
      </c>
      <c r="H357" s="249">
        <v>178</v>
      </c>
      <c r="I357" s="250"/>
      <c r="J357" s="251">
        <f>ROUND(I357*H357,2)</f>
        <v>0</v>
      </c>
      <c r="K357" s="247" t="s">
        <v>19</v>
      </c>
      <c r="L357" s="252"/>
      <c r="M357" s="253" t="s">
        <v>19</v>
      </c>
      <c r="N357" s="254" t="s">
        <v>47</v>
      </c>
      <c r="O357" s="85"/>
      <c r="P357" s="222">
        <f>O357*H357</f>
        <v>0</v>
      </c>
      <c r="Q357" s="222">
        <v>0.0027000000000000001</v>
      </c>
      <c r="R357" s="222">
        <f>Q357*H357</f>
        <v>0.48060000000000003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349</v>
      </c>
      <c r="AT357" s="224" t="s">
        <v>248</v>
      </c>
      <c r="AU357" s="224" t="s">
        <v>86</v>
      </c>
      <c r="AY357" s="18" t="s">
        <v>145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84</v>
      </c>
      <c r="BK357" s="225">
        <f>ROUND(I357*H357,2)</f>
        <v>0</v>
      </c>
      <c r="BL357" s="18" t="s">
        <v>336</v>
      </c>
      <c r="BM357" s="224" t="s">
        <v>1591</v>
      </c>
    </row>
    <row r="358" s="2" customFormat="1">
      <c r="A358" s="39"/>
      <c r="B358" s="40"/>
      <c r="C358" s="41"/>
      <c r="D358" s="226" t="s">
        <v>156</v>
      </c>
      <c r="E358" s="41"/>
      <c r="F358" s="227" t="s">
        <v>1590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156</v>
      </c>
      <c r="AU358" s="18" t="s">
        <v>86</v>
      </c>
    </row>
    <row r="359" s="2" customFormat="1">
      <c r="A359" s="39"/>
      <c r="B359" s="40"/>
      <c r="C359" s="41"/>
      <c r="D359" s="226" t="s">
        <v>219</v>
      </c>
      <c r="E359" s="41"/>
      <c r="F359" s="244" t="s">
        <v>1585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219</v>
      </c>
      <c r="AU359" s="18" t="s">
        <v>86</v>
      </c>
    </row>
    <row r="360" s="2" customFormat="1" ht="16.5" customHeight="1">
      <c r="A360" s="39"/>
      <c r="B360" s="40"/>
      <c r="C360" s="213" t="s">
        <v>866</v>
      </c>
      <c r="D360" s="213" t="s">
        <v>149</v>
      </c>
      <c r="E360" s="214" t="s">
        <v>1592</v>
      </c>
      <c r="F360" s="215" t="s">
        <v>1593</v>
      </c>
      <c r="G360" s="216" t="s">
        <v>251</v>
      </c>
      <c r="H360" s="217">
        <v>1.7430000000000001</v>
      </c>
      <c r="I360" s="218"/>
      <c r="J360" s="219">
        <f>ROUND(I360*H360,2)</f>
        <v>0</v>
      </c>
      <c r="K360" s="215" t="s">
        <v>19</v>
      </c>
      <c r="L360" s="45"/>
      <c r="M360" s="220" t="s">
        <v>19</v>
      </c>
      <c r="N360" s="221" t="s">
        <v>47</v>
      </c>
      <c r="O360" s="85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336</v>
      </c>
      <c r="AT360" s="224" t="s">
        <v>149</v>
      </c>
      <c r="AU360" s="224" t="s">
        <v>86</v>
      </c>
      <c r="AY360" s="18" t="s">
        <v>145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84</v>
      </c>
      <c r="BK360" s="225">
        <f>ROUND(I360*H360,2)</f>
        <v>0</v>
      </c>
      <c r="BL360" s="18" t="s">
        <v>336</v>
      </c>
      <c r="BM360" s="224" t="s">
        <v>1594</v>
      </c>
    </row>
    <row r="361" s="2" customFormat="1">
      <c r="A361" s="39"/>
      <c r="B361" s="40"/>
      <c r="C361" s="41"/>
      <c r="D361" s="226" t="s">
        <v>156</v>
      </c>
      <c r="E361" s="41"/>
      <c r="F361" s="227" t="s">
        <v>1593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156</v>
      </c>
      <c r="AU361" s="18" t="s">
        <v>86</v>
      </c>
    </row>
    <row r="362" s="12" customFormat="1" ht="25.92" customHeight="1">
      <c r="A362" s="12"/>
      <c r="B362" s="197"/>
      <c r="C362" s="198"/>
      <c r="D362" s="199" t="s">
        <v>75</v>
      </c>
      <c r="E362" s="200" t="s">
        <v>248</v>
      </c>
      <c r="F362" s="200" t="s">
        <v>1595</v>
      </c>
      <c r="G362" s="198"/>
      <c r="H362" s="198"/>
      <c r="I362" s="201"/>
      <c r="J362" s="202">
        <f>BK362</f>
        <v>0</v>
      </c>
      <c r="K362" s="198"/>
      <c r="L362" s="203"/>
      <c r="M362" s="204"/>
      <c r="N362" s="205"/>
      <c r="O362" s="205"/>
      <c r="P362" s="206">
        <f>P363</f>
        <v>0</v>
      </c>
      <c r="Q362" s="205"/>
      <c r="R362" s="206">
        <f>R363</f>
        <v>0</v>
      </c>
      <c r="S362" s="205"/>
      <c r="T362" s="207">
        <f>T363</f>
        <v>0.084000000000000005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8" t="s">
        <v>233</v>
      </c>
      <c r="AT362" s="209" t="s">
        <v>75</v>
      </c>
      <c r="AU362" s="209" t="s">
        <v>76</v>
      </c>
      <c r="AY362" s="208" t="s">
        <v>145</v>
      </c>
      <c r="BK362" s="210">
        <f>BK363</f>
        <v>0</v>
      </c>
    </row>
    <row r="363" s="12" customFormat="1" ht="22.8" customHeight="1">
      <c r="A363" s="12"/>
      <c r="B363" s="197"/>
      <c r="C363" s="198"/>
      <c r="D363" s="199" t="s">
        <v>75</v>
      </c>
      <c r="E363" s="211" t="s">
        <v>1596</v>
      </c>
      <c r="F363" s="211" t="s">
        <v>1597</v>
      </c>
      <c r="G363" s="198"/>
      <c r="H363" s="198"/>
      <c r="I363" s="201"/>
      <c r="J363" s="212">
        <f>BK363</f>
        <v>0</v>
      </c>
      <c r="K363" s="198"/>
      <c r="L363" s="203"/>
      <c r="M363" s="204"/>
      <c r="N363" s="205"/>
      <c r="O363" s="205"/>
      <c r="P363" s="206">
        <f>SUM(P364:P367)</f>
        <v>0</v>
      </c>
      <c r="Q363" s="205"/>
      <c r="R363" s="206">
        <f>SUM(R364:R367)</f>
        <v>0</v>
      </c>
      <c r="S363" s="205"/>
      <c r="T363" s="207">
        <f>SUM(T364:T367)</f>
        <v>0.084000000000000005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8" t="s">
        <v>233</v>
      </c>
      <c r="AT363" s="209" t="s">
        <v>75</v>
      </c>
      <c r="AU363" s="209" t="s">
        <v>84</v>
      </c>
      <c r="AY363" s="208" t="s">
        <v>145</v>
      </c>
      <c r="BK363" s="210">
        <f>SUM(BK364:BK367)</f>
        <v>0</v>
      </c>
    </row>
    <row r="364" s="2" customFormat="1" ht="21.75" customHeight="1">
      <c r="A364" s="39"/>
      <c r="B364" s="40"/>
      <c r="C364" s="213" t="s">
        <v>832</v>
      </c>
      <c r="D364" s="213" t="s">
        <v>149</v>
      </c>
      <c r="E364" s="214" t="s">
        <v>1598</v>
      </c>
      <c r="F364" s="215" t="s">
        <v>1599</v>
      </c>
      <c r="G364" s="216" t="s">
        <v>360</v>
      </c>
      <c r="H364" s="217">
        <v>42</v>
      </c>
      <c r="I364" s="218"/>
      <c r="J364" s="219">
        <f>ROUND(I364*H364,2)</f>
        <v>0</v>
      </c>
      <c r="K364" s="215" t="s">
        <v>19</v>
      </c>
      <c r="L364" s="45"/>
      <c r="M364" s="220" t="s">
        <v>19</v>
      </c>
      <c r="N364" s="221" t="s">
        <v>47</v>
      </c>
      <c r="O364" s="85"/>
      <c r="P364" s="222">
        <f>O364*H364</f>
        <v>0</v>
      </c>
      <c r="Q364" s="222">
        <v>0</v>
      </c>
      <c r="R364" s="222">
        <f>Q364*H364</f>
        <v>0</v>
      </c>
      <c r="S364" s="222">
        <v>0.002</v>
      </c>
      <c r="T364" s="223">
        <f>S364*H364</f>
        <v>0.084000000000000005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591</v>
      </c>
      <c r="AT364" s="224" t="s">
        <v>149</v>
      </c>
      <c r="AU364" s="224" t="s">
        <v>86</v>
      </c>
      <c r="AY364" s="18" t="s">
        <v>145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84</v>
      </c>
      <c r="BK364" s="225">
        <f>ROUND(I364*H364,2)</f>
        <v>0</v>
      </c>
      <c r="BL364" s="18" t="s">
        <v>591</v>
      </c>
      <c r="BM364" s="224" t="s">
        <v>1600</v>
      </c>
    </row>
    <row r="365" s="2" customFormat="1">
      <c r="A365" s="39"/>
      <c r="B365" s="40"/>
      <c r="C365" s="41"/>
      <c r="D365" s="226" t="s">
        <v>156</v>
      </c>
      <c r="E365" s="41"/>
      <c r="F365" s="227" t="s">
        <v>1599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156</v>
      </c>
      <c r="AU365" s="18" t="s">
        <v>86</v>
      </c>
    </row>
    <row r="366" s="2" customFormat="1" ht="16.5" customHeight="1">
      <c r="A366" s="39"/>
      <c r="B366" s="40"/>
      <c r="C366" s="213" t="s">
        <v>1601</v>
      </c>
      <c r="D366" s="213" t="s">
        <v>149</v>
      </c>
      <c r="E366" s="214" t="s">
        <v>1602</v>
      </c>
      <c r="F366" s="215" t="s">
        <v>1603</v>
      </c>
      <c r="G366" s="216" t="s">
        <v>251</v>
      </c>
      <c r="H366" s="217">
        <v>0.084000000000000005</v>
      </c>
      <c r="I366" s="218"/>
      <c r="J366" s="219">
        <f>ROUND(I366*H366,2)</f>
        <v>0</v>
      </c>
      <c r="K366" s="215" t="s">
        <v>19</v>
      </c>
      <c r="L366" s="45"/>
      <c r="M366" s="220" t="s">
        <v>19</v>
      </c>
      <c r="N366" s="221" t="s">
        <v>47</v>
      </c>
      <c r="O366" s="85"/>
      <c r="P366" s="222">
        <f>O366*H366</f>
        <v>0</v>
      </c>
      <c r="Q366" s="222">
        <v>0</v>
      </c>
      <c r="R366" s="222">
        <f>Q366*H366</f>
        <v>0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591</v>
      </c>
      <c r="AT366" s="224" t="s">
        <v>149</v>
      </c>
      <c r="AU366" s="224" t="s">
        <v>86</v>
      </c>
      <c r="AY366" s="18" t="s">
        <v>145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84</v>
      </c>
      <c r="BK366" s="225">
        <f>ROUND(I366*H366,2)</f>
        <v>0</v>
      </c>
      <c r="BL366" s="18" t="s">
        <v>591</v>
      </c>
      <c r="BM366" s="224" t="s">
        <v>1604</v>
      </c>
    </row>
    <row r="367" s="2" customFormat="1">
      <c r="A367" s="39"/>
      <c r="B367" s="40"/>
      <c r="C367" s="41"/>
      <c r="D367" s="226" t="s">
        <v>156</v>
      </c>
      <c r="E367" s="41"/>
      <c r="F367" s="227" t="s">
        <v>1603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156</v>
      </c>
      <c r="AU367" s="18" t="s">
        <v>86</v>
      </c>
    </row>
    <row r="368" s="12" customFormat="1" ht="25.92" customHeight="1">
      <c r="A368" s="12"/>
      <c r="B368" s="197"/>
      <c r="C368" s="198"/>
      <c r="D368" s="199" t="s">
        <v>75</v>
      </c>
      <c r="E368" s="200" t="s">
        <v>1052</v>
      </c>
      <c r="F368" s="200" t="s">
        <v>1053</v>
      </c>
      <c r="G368" s="198"/>
      <c r="H368" s="198"/>
      <c r="I368" s="201"/>
      <c r="J368" s="202">
        <f>BK368</f>
        <v>0</v>
      </c>
      <c r="K368" s="198"/>
      <c r="L368" s="203"/>
      <c r="M368" s="204"/>
      <c r="N368" s="205"/>
      <c r="O368" s="205"/>
      <c r="P368" s="206">
        <f>SUM(P369:P371)</f>
        <v>0</v>
      </c>
      <c r="Q368" s="205"/>
      <c r="R368" s="206">
        <f>SUM(R369:R371)</f>
        <v>0</v>
      </c>
      <c r="S368" s="205"/>
      <c r="T368" s="207">
        <f>SUM(T369:T371)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8" t="s">
        <v>154</v>
      </c>
      <c r="AT368" s="209" t="s">
        <v>75</v>
      </c>
      <c r="AU368" s="209" t="s">
        <v>76</v>
      </c>
      <c r="AY368" s="208" t="s">
        <v>145</v>
      </c>
      <c r="BK368" s="210">
        <f>SUM(BK369:BK371)</f>
        <v>0</v>
      </c>
    </row>
    <row r="369" s="2" customFormat="1" ht="16.5" customHeight="1">
      <c r="A369" s="39"/>
      <c r="B369" s="40"/>
      <c r="C369" s="213" t="s">
        <v>856</v>
      </c>
      <c r="D369" s="213" t="s">
        <v>149</v>
      </c>
      <c r="E369" s="214" t="s">
        <v>1605</v>
      </c>
      <c r="F369" s="215" t="s">
        <v>1606</v>
      </c>
      <c r="G369" s="216" t="s">
        <v>1056</v>
      </c>
      <c r="H369" s="217">
        <v>30</v>
      </c>
      <c r="I369" s="218"/>
      <c r="J369" s="219">
        <f>ROUND(I369*H369,2)</f>
        <v>0</v>
      </c>
      <c r="K369" s="215" t="s">
        <v>19</v>
      </c>
      <c r="L369" s="45"/>
      <c r="M369" s="220" t="s">
        <v>19</v>
      </c>
      <c r="N369" s="221" t="s">
        <v>47</v>
      </c>
      <c r="O369" s="85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1607</v>
      </c>
      <c r="AT369" s="224" t="s">
        <v>149</v>
      </c>
      <c r="AU369" s="224" t="s">
        <v>84</v>
      </c>
      <c r="AY369" s="18" t="s">
        <v>145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84</v>
      </c>
      <c r="BK369" s="225">
        <f>ROUND(I369*H369,2)</f>
        <v>0</v>
      </c>
      <c r="BL369" s="18" t="s">
        <v>1607</v>
      </c>
      <c r="BM369" s="224" t="s">
        <v>1608</v>
      </c>
    </row>
    <row r="370" s="2" customFormat="1">
      <c r="A370" s="39"/>
      <c r="B370" s="40"/>
      <c r="C370" s="41"/>
      <c r="D370" s="226" t="s">
        <v>156</v>
      </c>
      <c r="E370" s="41"/>
      <c r="F370" s="227" t="s">
        <v>1606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156</v>
      </c>
      <c r="AU370" s="18" t="s">
        <v>84</v>
      </c>
    </row>
    <row r="371" s="2" customFormat="1">
      <c r="A371" s="39"/>
      <c r="B371" s="40"/>
      <c r="C371" s="41"/>
      <c r="D371" s="226" t="s">
        <v>219</v>
      </c>
      <c r="E371" s="41"/>
      <c r="F371" s="244" t="s">
        <v>1609</v>
      </c>
      <c r="G371" s="41"/>
      <c r="H371" s="41"/>
      <c r="I371" s="228"/>
      <c r="J371" s="41"/>
      <c r="K371" s="41"/>
      <c r="L371" s="45"/>
      <c r="M371" s="255"/>
      <c r="N371" s="256"/>
      <c r="O371" s="257"/>
      <c r="P371" s="257"/>
      <c r="Q371" s="257"/>
      <c r="R371" s="257"/>
      <c r="S371" s="257"/>
      <c r="T371" s="258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219</v>
      </c>
      <c r="AU371" s="18" t="s">
        <v>84</v>
      </c>
    </row>
    <row r="372" s="2" customFormat="1" ht="6.96" customHeight="1">
      <c r="A372" s="39"/>
      <c r="B372" s="60"/>
      <c r="C372" s="61"/>
      <c r="D372" s="61"/>
      <c r="E372" s="61"/>
      <c r="F372" s="61"/>
      <c r="G372" s="61"/>
      <c r="H372" s="61"/>
      <c r="I372" s="61"/>
      <c r="J372" s="61"/>
      <c r="K372" s="61"/>
      <c r="L372" s="45"/>
      <c r="M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</sheetData>
  <sheetProtection sheet="1" autoFilter="0" formatColumns="0" formatRows="0" objects="1" scenarios="1" spinCount="100000" saltValue="PvW+2WPv2//ZTRDTTXilSbC23YaJ/gdn1fLRpKmRPwEBtz5qsrnwhXwDf6CYOdvGvW9J4cqQMI+VM3f9ok6olg==" hashValue="Qx8FBNVs+snLFSHUrX/dpk7nap8EYBC0Lmd+H76O9yB3u5ZjAUnX+OQUpoCl1sgytrHm+Q00s9khYqkqbVe2Yw==" algorithmName="SHA-512" password="CC35"/>
  <autoFilter ref="C83:K37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112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Městské lázně Opava - oprava po zatopení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1610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10. 2. 2025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29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38</v>
      </c>
      <c r="F24" s="39"/>
      <c r="G24" s="39"/>
      <c r="H24" s="39"/>
      <c r="I24" s="143" t="s">
        <v>29</v>
      </c>
      <c r="J24" s="134" t="s">
        <v>39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ROUND(J96,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ROUND((SUM(BE96:BE619)),  2)</f>
        <v>0</v>
      </c>
      <c r="G33" s="39"/>
      <c r="H33" s="39"/>
      <c r="I33" s="158">
        <v>0.20999999999999999</v>
      </c>
      <c r="J33" s="157">
        <f>ROUND(((SUM(BE96:BE619))*I33),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ROUND((SUM(BF96:BF619)),  2)</f>
        <v>0</v>
      </c>
      <c r="G34" s="39"/>
      <c r="H34" s="39"/>
      <c r="I34" s="158">
        <v>0.12</v>
      </c>
      <c r="J34" s="157">
        <f>ROUND(((SUM(BF96:BF619))*I34),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ROUND((SUM(BG96:BG619)),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ROUND((SUM(BH96:BH619)),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ROUND((SUM(BI96:BI619)),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Městské lázně Opava - oprava po zatopení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05 - MaR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Městské lázně Opava</v>
      </c>
      <c r="G52" s="41"/>
      <c r="H52" s="41"/>
      <c r="I52" s="33" t="s">
        <v>23</v>
      </c>
      <c r="J52" s="73" t="str">
        <f>IF(J12="","",J12)</f>
        <v>10. 2. 2025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Opava</v>
      </c>
      <c r="G54" s="41"/>
      <c r="H54" s="41"/>
      <c r="I54" s="33" t="s">
        <v>33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116</v>
      </c>
      <c r="D57" s="172"/>
      <c r="E57" s="172"/>
      <c r="F57" s="172"/>
      <c r="G57" s="172"/>
      <c r="H57" s="172"/>
      <c r="I57" s="172"/>
      <c r="J57" s="173" t="s">
        <v>117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J96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s="9" customFormat="1" ht="24.96" customHeight="1">
      <c r="A60" s="9"/>
      <c r="B60" s="175"/>
      <c r="C60" s="176"/>
      <c r="D60" s="177" t="s">
        <v>1611</v>
      </c>
      <c r="E60" s="178"/>
      <c r="F60" s="178"/>
      <c r="G60" s="178"/>
      <c r="H60" s="178"/>
      <c r="I60" s="178"/>
      <c r="J60" s="179">
        <f>J97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1612</v>
      </c>
      <c r="E61" s="183"/>
      <c r="F61" s="183"/>
      <c r="G61" s="183"/>
      <c r="H61" s="183"/>
      <c r="I61" s="183"/>
      <c r="J61" s="184">
        <f>J98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1612</v>
      </c>
      <c r="E62" s="183"/>
      <c r="F62" s="183"/>
      <c r="G62" s="183"/>
      <c r="H62" s="183"/>
      <c r="I62" s="183"/>
      <c r="J62" s="184">
        <f>J115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1612</v>
      </c>
      <c r="E63" s="183"/>
      <c r="F63" s="183"/>
      <c r="G63" s="183"/>
      <c r="H63" s="183"/>
      <c r="I63" s="183"/>
      <c r="J63" s="184">
        <f>J146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1612</v>
      </c>
      <c r="E64" s="183"/>
      <c r="F64" s="183"/>
      <c r="G64" s="183"/>
      <c r="H64" s="183"/>
      <c r="I64" s="183"/>
      <c r="J64" s="184">
        <f>J175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1612</v>
      </c>
      <c r="E65" s="183"/>
      <c r="F65" s="183"/>
      <c r="G65" s="183"/>
      <c r="H65" s="183"/>
      <c r="I65" s="183"/>
      <c r="J65" s="184">
        <f>J278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1612</v>
      </c>
      <c r="E66" s="183"/>
      <c r="F66" s="183"/>
      <c r="G66" s="183"/>
      <c r="H66" s="183"/>
      <c r="I66" s="183"/>
      <c r="J66" s="184">
        <f>J413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1612</v>
      </c>
      <c r="E67" s="183"/>
      <c r="F67" s="183"/>
      <c r="G67" s="183"/>
      <c r="H67" s="183"/>
      <c r="I67" s="183"/>
      <c r="J67" s="184">
        <f>J436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1612</v>
      </c>
      <c r="E68" s="183"/>
      <c r="F68" s="183"/>
      <c r="G68" s="183"/>
      <c r="H68" s="183"/>
      <c r="I68" s="183"/>
      <c r="J68" s="184">
        <f>J459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1612</v>
      </c>
      <c r="E69" s="183"/>
      <c r="F69" s="183"/>
      <c r="G69" s="183"/>
      <c r="H69" s="183"/>
      <c r="I69" s="183"/>
      <c r="J69" s="184">
        <f>J476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1611</v>
      </c>
      <c r="E70" s="178"/>
      <c r="F70" s="178"/>
      <c r="G70" s="178"/>
      <c r="H70" s="178"/>
      <c r="I70" s="178"/>
      <c r="J70" s="179">
        <f>J493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1612</v>
      </c>
      <c r="E71" s="183"/>
      <c r="F71" s="183"/>
      <c r="G71" s="183"/>
      <c r="H71" s="183"/>
      <c r="I71" s="183"/>
      <c r="J71" s="184">
        <f>J494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1612</v>
      </c>
      <c r="E72" s="183"/>
      <c r="F72" s="183"/>
      <c r="G72" s="183"/>
      <c r="H72" s="183"/>
      <c r="I72" s="183"/>
      <c r="J72" s="184">
        <f>J509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1612</v>
      </c>
      <c r="E73" s="183"/>
      <c r="F73" s="183"/>
      <c r="G73" s="183"/>
      <c r="H73" s="183"/>
      <c r="I73" s="183"/>
      <c r="J73" s="184">
        <f>J540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1612</v>
      </c>
      <c r="E74" s="183"/>
      <c r="F74" s="183"/>
      <c r="G74" s="183"/>
      <c r="H74" s="183"/>
      <c r="I74" s="183"/>
      <c r="J74" s="184">
        <f>J545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1612</v>
      </c>
      <c r="E75" s="183"/>
      <c r="F75" s="183"/>
      <c r="G75" s="183"/>
      <c r="H75" s="183"/>
      <c r="I75" s="183"/>
      <c r="J75" s="184">
        <f>J584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1612</v>
      </c>
      <c r="E76" s="183"/>
      <c r="F76" s="183"/>
      <c r="G76" s="183"/>
      <c r="H76" s="183"/>
      <c r="I76" s="183"/>
      <c r="J76" s="184">
        <f>J601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130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0" t="str">
        <f>E7</f>
        <v>Městské lázně Opava - oprava po zatopení</v>
      </c>
      <c r="F86" s="33"/>
      <c r="G86" s="33"/>
      <c r="H86" s="33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113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05 - MaR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>Městské lázně Opava</v>
      </c>
      <c r="G90" s="41"/>
      <c r="H90" s="41"/>
      <c r="I90" s="33" t="s">
        <v>23</v>
      </c>
      <c r="J90" s="73" t="str">
        <f>IF(J12="","",J12)</f>
        <v>10. 2. 2025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E15</f>
        <v>Statutární město Opava</v>
      </c>
      <c r="G92" s="41"/>
      <c r="H92" s="41"/>
      <c r="I92" s="33" t="s">
        <v>33</v>
      </c>
      <c r="J92" s="37" t="str">
        <f>E21</f>
        <v xml:space="preserve"> 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IF(E18="","",E18)</f>
        <v>Vyplň údaj</v>
      </c>
      <c r="G93" s="41"/>
      <c r="H93" s="41"/>
      <c r="I93" s="33" t="s">
        <v>36</v>
      </c>
      <c r="J93" s="37" t="str">
        <f>E24</f>
        <v>Amun Pro s.r.o.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6"/>
      <c r="B95" s="187"/>
      <c r="C95" s="188" t="s">
        <v>131</v>
      </c>
      <c r="D95" s="189" t="s">
        <v>61</v>
      </c>
      <c r="E95" s="189" t="s">
        <v>57</v>
      </c>
      <c r="F95" s="189" t="s">
        <v>58</v>
      </c>
      <c r="G95" s="189" t="s">
        <v>132</v>
      </c>
      <c r="H95" s="189" t="s">
        <v>133</v>
      </c>
      <c r="I95" s="189" t="s">
        <v>134</v>
      </c>
      <c r="J95" s="189" t="s">
        <v>117</v>
      </c>
      <c r="K95" s="190" t="s">
        <v>135</v>
      </c>
      <c r="L95" s="191"/>
      <c r="M95" s="93" t="s">
        <v>19</v>
      </c>
      <c r="N95" s="94" t="s">
        <v>46</v>
      </c>
      <c r="O95" s="94" t="s">
        <v>136</v>
      </c>
      <c r="P95" s="94" t="s">
        <v>137</v>
      </c>
      <c r="Q95" s="94" t="s">
        <v>138</v>
      </c>
      <c r="R95" s="94" t="s">
        <v>139</v>
      </c>
      <c r="S95" s="94" t="s">
        <v>140</v>
      </c>
      <c r="T95" s="95" t="s">
        <v>141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9"/>
      <c r="B96" s="40"/>
      <c r="C96" s="100" t="s">
        <v>142</v>
      </c>
      <c r="D96" s="41"/>
      <c r="E96" s="41"/>
      <c r="F96" s="41"/>
      <c r="G96" s="41"/>
      <c r="H96" s="41"/>
      <c r="I96" s="41"/>
      <c r="J96" s="192">
        <f>BK96</f>
        <v>0</v>
      </c>
      <c r="K96" s="41"/>
      <c r="L96" s="45"/>
      <c r="M96" s="96"/>
      <c r="N96" s="193"/>
      <c r="O96" s="97"/>
      <c r="P96" s="194">
        <f>P97+P493</f>
        <v>0</v>
      </c>
      <c r="Q96" s="97"/>
      <c r="R96" s="194">
        <f>R97+R493</f>
        <v>0</v>
      </c>
      <c r="S96" s="97"/>
      <c r="T96" s="195">
        <f>T97+T493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118</v>
      </c>
      <c r="BK96" s="196">
        <f>BK97+BK493</f>
        <v>0</v>
      </c>
    </row>
    <row r="97" s="12" customFormat="1" ht="25.92" customHeight="1">
      <c r="A97" s="12"/>
      <c r="B97" s="197"/>
      <c r="C97" s="198"/>
      <c r="D97" s="199" t="s">
        <v>75</v>
      </c>
      <c r="E97" s="200" t="s">
        <v>1613</v>
      </c>
      <c r="F97" s="200" t="s">
        <v>1613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P98+P115+P146+P175+P278+P413+P436+P459+P476</f>
        <v>0</v>
      </c>
      <c r="Q97" s="205"/>
      <c r="R97" s="206">
        <f>R98+R115+R146+R175+R278+R413+R436+R459+R476</f>
        <v>0</v>
      </c>
      <c r="S97" s="205"/>
      <c r="T97" s="207">
        <f>T98+T115+T146+T175+T278+T413+T436+T459+T476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84</v>
      </c>
      <c r="AT97" s="209" t="s">
        <v>75</v>
      </c>
      <c r="AU97" s="209" t="s">
        <v>76</v>
      </c>
      <c r="AY97" s="208" t="s">
        <v>145</v>
      </c>
      <c r="BK97" s="210">
        <f>BK98+BK115+BK146+BK175+BK278+BK413+BK436+BK459+BK476</f>
        <v>0</v>
      </c>
    </row>
    <row r="98" s="12" customFormat="1" ht="22.8" customHeight="1">
      <c r="A98" s="12"/>
      <c r="B98" s="197"/>
      <c r="C98" s="198"/>
      <c r="D98" s="199" t="s">
        <v>75</v>
      </c>
      <c r="E98" s="211" t="s">
        <v>1614</v>
      </c>
      <c r="F98" s="211" t="s">
        <v>1614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SUM(P99:P114)</f>
        <v>0</v>
      </c>
      <c r="Q98" s="205"/>
      <c r="R98" s="206">
        <f>SUM(R99:R114)</f>
        <v>0</v>
      </c>
      <c r="S98" s="205"/>
      <c r="T98" s="207">
        <f>SUM(T99:T114)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84</v>
      </c>
      <c r="AT98" s="209" t="s">
        <v>75</v>
      </c>
      <c r="AU98" s="209" t="s">
        <v>84</v>
      </c>
      <c r="AY98" s="208" t="s">
        <v>145</v>
      </c>
      <c r="BK98" s="210">
        <f>SUM(BK99:BK114)</f>
        <v>0</v>
      </c>
    </row>
    <row r="99" s="2" customFormat="1" ht="16.5" customHeight="1">
      <c r="A99" s="39"/>
      <c r="B99" s="40"/>
      <c r="C99" s="213" t="s">
        <v>76</v>
      </c>
      <c r="D99" s="213" t="s">
        <v>149</v>
      </c>
      <c r="E99" s="214" t="s">
        <v>1615</v>
      </c>
      <c r="F99" s="215" t="s">
        <v>1616</v>
      </c>
      <c r="G99" s="216" t="s">
        <v>1133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47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154</v>
      </c>
      <c r="AT99" s="224" t="s">
        <v>149</v>
      </c>
      <c r="AU99" s="224" t="s">
        <v>86</v>
      </c>
      <c r="AY99" s="18" t="s">
        <v>145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84</v>
      </c>
      <c r="BK99" s="225">
        <f>ROUND(I99*H99,2)</f>
        <v>0</v>
      </c>
      <c r="BL99" s="18" t="s">
        <v>154</v>
      </c>
      <c r="BM99" s="224" t="s">
        <v>86</v>
      </c>
    </row>
    <row r="100" s="2" customFormat="1">
      <c r="A100" s="39"/>
      <c r="B100" s="40"/>
      <c r="C100" s="41"/>
      <c r="D100" s="226" t="s">
        <v>156</v>
      </c>
      <c r="E100" s="41"/>
      <c r="F100" s="227" t="s">
        <v>1616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156</v>
      </c>
      <c r="AU100" s="18" t="s">
        <v>86</v>
      </c>
    </row>
    <row r="101" s="2" customFormat="1" ht="24.15" customHeight="1">
      <c r="A101" s="39"/>
      <c r="B101" s="40"/>
      <c r="C101" s="213" t="s">
        <v>76</v>
      </c>
      <c r="D101" s="213" t="s">
        <v>149</v>
      </c>
      <c r="E101" s="214" t="s">
        <v>1617</v>
      </c>
      <c r="F101" s="215" t="s">
        <v>1618</v>
      </c>
      <c r="G101" s="216" t="s">
        <v>1133</v>
      </c>
      <c r="H101" s="217">
        <v>1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47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154</v>
      </c>
      <c r="AT101" s="224" t="s">
        <v>149</v>
      </c>
      <c r="AU101" s="224" t="s">
        <v>86</v>
      </c>
      <c r="AY101" s="18" t="s">
        <v>145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84</v>
      </c>
      <c r="BK101" s="225">
        <f>ROUND(I101*H101,2)</f>
        <v>0</v>
      </c>
      <c r="BL101" s="18" t="s">
        <v>154</v>
      </c>
      <c r="BM101" s="224" t="s">
        <v>154</v>
      </c>
    </row>
    <row r="102" s="2" customFormat="1">
      <c r="A102" s="39"/>
      <c r="B102" s="40"/>
      <c r="C102" s="41"/>
      <c r="D102" s="226" t="s">
        <v>156</v>
      </c>
      <c r="E102" s="41"/>
      <c r="F102" s="227" t="s">
        <v>1618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156</v>
      </c>
      <c r="AU102" s="18" t="s">
        <v>86</v>
      </c>
    </row>
    <row r="103" s="2" customFormat="1" ht="24.15" customHeight="1">
      <c r="A103" s="39"/>
      <c r="B103" s="40"/>
      <c r="C103" s="213" t="s">
        <v>76</v>
      </c>
      <c r="D103" s="213" t="s">
        <v>149</v>
      </c>
      <c r="E103" s="214" t="s">
        <v>1619</v>
      </c>
      <c r="F103" s="215" t="s">
        <v>1620</v>
      </c>
      <c r="G103" s="216" t="s">
        <v>1056</v>
      </c>
      <c r="H103" s="217">
        <v>12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47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154</v>
      </c>
      <c r="AT103" s="224" t="s">
        <v>149</v>
      </c>
      <c r="AU103" s="224" t="s">
        <v>86</v>
      </c>
      <c r="AY103" s="18" t="s">
        <v>145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154</v>
      </c>
      <c r="BM103" s="224" t="s">
        <v>146</v>
      </c>
    </row>
    <row r="104" s="2" customFormat="1">
      <c r="A104" s="39"/>
      <c r="B104" s="40"/>
      <c r="C104" s="41"/>
      <c r="D104" s="226" t="s">
        <v>156</v>
      </c>
      <c r="E104" s="41"/>
      <c r="F104" s="227" t="s">
        <v>1620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156</v>
      </c>
      <c r="AU104" s="18" t="s">
        <v>86</v>
      </c>
    </row>
    <row r="105" s="2" customFormat="1" ht="24.15" customHeight="1">
      <c r="A105" s="39"/>
      <c r="B105" s="40"/>
      <c r="C105" s="213" t="s">
        <v>76</v>
      </c>
      <c r="D105" s="213" t="s">
        <v>149</v>
      </c>
      <c r="E105" s="214" t="s">
        <v>1621</v>
      </c>
      <c r="F105" s="215" t="s">
        <v>1622</v>
      </c>
      <c r="G105" s="216" t="s">
        <v>1133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47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154</v>
      </c>
      <c r="AT105" s="224" t="s">
        <v>149</v>
      </c>
      <c r="AU105" s="224" t="s">
        <v>86</v>
      </c>
      <c r="AY105" s="18" t="s">
        <v>145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154</v>
      </c>
      <c r="BM105" s="224" t="s">
        <v>252</v>
      </c>
    </row>
    <row r="106" s="2" customFormat="1">
      <c r="A106" s="39"/>
      <c r="B106" s="40"/>
      <c r="C106" s="41"/>
      <c r="D106" s="226" t="s">
        <v>156</v>
      </c>
      <c r="E106" s="41"/>
      <c r="F106" s="227" t="s">
        <v>1622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156</v>
      </c>
      <c r="AU106" s="18" t="s">
        <v>86</v>
      </c>
    </row>
    <row r="107" s="2" customFormat="1" ht="24.15" customHeight="1">
      <c r="A107" s="39"/>
      <c r="B107" s="40"/>
      <c r="C107" s="213" t="s">
        <v>76</v>
      </c>
      <c r="D107" s="213" t="s">
        <v>149</v>
      </c>
      <c r="E107" s="214" t="s">
        <v>1623</v>
      </c>
      <c r="F107" s="215" t="s">
        <v>1624</v>
      </c>
      <c r="G107" s="216" t="s">
        <v>1133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154</v>
      </c>
      <c r="AT107" s="224" t="s">
        <v>149</v>
      </c>
      <c r="AU107" s="224" t="s">
        <v>86</v>
      </c>
      <c r="AY107" s="18" t="s">
        <v>145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154</v>
      </c>
      <c r="BM107" s="224" t="s">
        <v>645</v>
      </c>
    </row>
    <row r="108" s="2" customFormat="1">
      <c r="A108" s="39"/>
      <c r="B108" s="40"/>
      <c r="C108" s="41"/>
      <c r="D108" s="226" t="s">
        <v>156</v>
      </c>
      <c r="E108" s="41"/>
      <c r="F108" s="227" t="s">
        <v>1624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156</v>
      </c>
      <c r="AU108" s="18" t="s">
        <v>86</v>
      </c>
    </row>
    <row r="109" s="2" customFormat="1" ht="24.15" customHeight="1">
      <c r="A109" s="39"/>
      <c r="B109" s="40"/>
      <c r="C109" s="213" t="s">
        <v>76</v>
      </c>
      <c r="D109" s="213" t="s">
        <v>149</v>
      </c>
      <c r="E109" s="214" t="s">
        <v>1625</v>
      </c>
      <c r="F109" s="215" t="s">
        <v>1626</v>
      </c>
      <c r="G109" s="216" t="s">
        <v>1133</v>
      </c>
      <c r="H109" s="217">
        <v>1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47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154</v>
      </c>
      <c r="AT109" s="224" t="s">
        <v>149</v>
      </c>
      <c r="AU109" s="224" t="s">
        <v>86</v>
      </c>
      <c r="AY109" s="18" t="s">
        <v>145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84</v>
      </c>
      <c r="BK109" s="225">
        <f>ROUND(I109*H109,2)</f>
        <v>0</v>
      </c>
      <c r="BL109" s="18" t="s">
        <v>154</v>
      </c>
      <c r="BM109" s="224" t="s">
        <v>8</v>
      </c>
    </row>
    <row r="110" s="2" customFormat="1">
      <c r="A110" s="39"/>
      <c r="B110" s="40"/>
      <c r="C110" s="41"/>
      <c r="D110" s="226" t="s">
        <v>156</v>
      </c>
      <c r="E110" s="41"/>
      <c r="F110" s="227" t="s">
        <v>1627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156</v>
      </c>
      <c r="AU110" s="18" t="s">
        <v>86</v>
      </c>
    </row>
    <row r="111" s="2" customFormat="1" ht="24.15" customHeight="1">
      <c r="A111" s="39"/>
      <c r="B111" s="40"/>
      <c r="C111" s="213" t="s">
        <v>76</v>
      </c>
      <c r="D111" s="213" t="s">
        <v>149</v>
      </c>
      <c r="E111" s="214" t="s">
        <v>1628</v>
      </c>
      <c r="F111" s="215" t="s">
        <v>1629</v>
      </c>
      <c r="G111" s="216" t="s">
        <v>1133</v>
      </c>
      <c r="H111" s="217">
        <v>1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47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154</v>
      </c>
      <c r="AT111" s="224" t="s">
        <v>149</v>
      </c>
      <c r="AU111" s="224" t="s">
        <v>86</v>
      </c>
      <c r="AY111" s="18" t="s">
        <v>145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154</v>
      </c>
      <c r="BM111" s="224" t="s">
        <v>205</v>
      </c>
    </row>
    <row r="112" s="2" customFormat="1">
      <c r="A112" s="39"/>
      <c r="B112" s="40"/>
      <c r="C112" s="41"/>
      <c r="D112" s="226" t="s">
        <v>156</v>
      </c>
      <c r="E112" s="41"/>
      <c r="F112" s="227" t="s">
        <v>1629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156</v>
      </c>
      <c r="AU112" s="18" t="s">
        <v>86</v>
      </c>
    </row>
    <row r="113" s="2" customFormat="1" ht="24.15" customHeight="1">
      <c r="A113" s="39"/>
      <c r="B113" s="40"/>
      <c r="C113" s="213" t="s">
        <v>76</v>
      </c>
      <c r="D113" s="213" t="s">
        <v>149</v>
      </c>
      <c r="E113" s="214" t="s">
        <v>1630</v>
      </c>
      <c r="F113" s="215" t="s">
        <v>1631</v>
      </c>
      <c r="G113" s="216" t="s">
        <v>1632</v>
      </c>
      <c r="H113" s="217">
        <v>1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47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154</v>
      </c>
      <c r="AT113" s="224" t="s">
        <v>149</v>
      </c>
      <c r="AU113" s="224" t="s">
        <v>86</v>
      </c>
      <c r="AY113" s="18" t="s">
        <v>145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84</v>
      </c>
      <c r="BK113" s="225">
        <f>ROUND(I113*H113,2)</f>
        <v>0</v>
      </c>
      <c r="BL113" s="18" t="s">
        <v>154</v>
      </c>
      <c r="BM113" s="224" t="s">
        <v>336</v>
      </c>
    </row>
    <row r="114" s="2" customFormat="1">
      <c r="A114" s="39"/>
      <c r="B114" s="40"/>
      <c r="C114" s="41"/>
      <c r="D114" s="226" t="s">
        <v>156</v>
      </c>
      <c r="E114" s="41"/>
      <c r="F114" s="227" t="s">
        <v>1631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156</v>
      </c>
      <c r="AU114" s="18" t="s">
        <v>86</v>
      </c>
    </row>
    <row r="115" s="12" customFormat="1" ht="22.8" customHeight="1">
      <c r="A115" s="12"/>
      <c r="B115" s="197"/>
      <c r="C115" s="198"/>
      <c r="D115" s="199" t="s">
        <v>75</v>
      </c>
      <c r="E115" s="211" t="s">
        <v>1614</v>
      </c>
      <c r="F115" s="211" t="s">
        <v>1614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SUM(P116:P145)</f>
        <v>0</v>
      </c>
      <c r="Q115" s="205"/>
      <c r="R115" s="206">
        <f>SUM(R116:R145)</f>
        <v>0</v>
      </c>
      <c r="S115" s="205"/>
      <c r="T115" s="207">
        <f>SUM(T116:T145)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84</v>
      </c>
      <c r="AT115" s="209" t="s">
        <v>75</v>
      </c>
      <c r="AU115" s="209" t="s">
        <v>84</v>
      </c>
      <c r="AY115" s="208" t="s">
        <v>145</v>
      </c>
      <c r="BK115" s="210">
        <f>SUM(BK116:BK145)</f>
        <v>0</v>
      </c>
    </row>
    <row r="116" s="2" customFormat="1" ht="24.15" customHeight="1">
      <c r="A116" s="39"/>
      <c r="B116" s="40"/>
      <c r="C116" s="213" t="s">
        <v>76</v>
      </c>
      <c r="D116" s="213" t="s">
        <v>149</v>
      </c>
      <c r="E116" s="214" t="s">
        <v>1633</v>
      </c>
      <c r="F116" s="215" t="s">
        <v>1634</v>
      </c>
      <c r="G116" s="216" t="s">
        <v>1133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47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154</v>
      </c>
      <c r="AT116" s="224" t="s">
        <v>149</v>
      </c>
      <c r="AU116" s="224" t="s">
        <v>86</v>
      </c>
      <c r="AY116" s="18" t="s">
        <v>145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84</v>
      </c>
      <c r="BK116" s="225">
        <f>ROUND(I116*H116,2)</f>
        <v>0</v>
      </c>
      <c r="BL116" s="18" t="s">
        <v>154</v>
      </c>
      <c r="BM116" s="224" t="s">
        <v>352</v>
      </c>
    </row>
    <row r="117" s="2" customFormat="1">
      <c r="A117" s="39"/>
      <c r="B117" s="40"/>
      <c r="C117" s="41"/>
      <c r="D117" s="226" t="s">
        <v>156</v>
      </c>
      <c r="E117" s="41"/>
      <c r="F117" s="227" t="s">
        <v>1634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86</v>
      </c>
    </row>
    <row r="118" s="2" customFormat="1" ht="24.15" customHeight="1">
      <c r="A118" s="39"/>
      <c r="B118" s="40"/>
      <c r="C118" s="213" t="s">
        <v>76</v>
      </c>
      <c r="D118" s="213" t="s">
        <v>149</v>
      </c>
      <c r="E118" s="214" t="s">
        <v>1635</v>
      </c>
      <c r="F118" s="215" t="s">
        <v>1636</v>
      </c>
      <c r="G118" s="216" t="s">
        <v>1133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47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154</v>
      </c>
      <c r="AT118" s="224" t="s">
        <v>149</v>
      </c>
      <c r="AU118" s="224" t="s">
        <v>86</v>
      </c>
      <c r="AY118" s="18" t="s">
        <v>145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154</v>
      </c>
      <c r="BM118" s="224" t="s">
        <v>363</v>
      </c>
    </row>
    <row r="119" s="2" customFormat="1">
      <c r="A119" s="39"/>
      <c r="B119" s="40"/>
      <c r="C119" s="41"/>
      <c r="D119" s="226" t="s">
        <v>156</v>
      </c>
      <c r="E119" s="41"/>
      <c r="F119" s="227" t="s">
        <v>1636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86</v>
      </c>
    </row>
    <row r="120" s="2" customFormat="1" ht="24.15" customHeight="1">
      <c r="A120" s="39"/>
      <c r="B120" s="40"/>
      <c r="C120" s="213" t="s">
        <v>76</v>
      </c>
      <c r="D120" s="213" t="s">
        <v>149</v>
      </c>
      <c r="E120" s="214" t="s">
        <v>1637</v>
      </c>
      <c r="F120" s="215" t="s">
        <v>1638</v>
      </c>
      <c r="G120" s="216" t="s">
        <v>1133</v>
      </c>
      <c r="H120" s="217">
        <v>3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47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154</v>
      </c>
      <c r="AT120" s="224" t="s">
        <v>149</v>
      </c>
      <c r="AU120" s="224" t="s">
        <v>86</v>
      </c>
      <c r="AY120" s="18" t="s">
        <v>145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154</v>
      </c>
      <c r="BM120" s="224" t="s">
        <v>376</v>
      </c>
    </row>
    <row r="121" s="2" customFormat="1">
      <c r="A121" s="39"/>
      <c r="B121" s="40"/>
      <c r="C121" s="41"/>
      <c r="D121" s="226" t="s">
        <v>156</v>
      </c>
      <c r="E121" s="41"/>
      <c r="F121" s="227" t="s">
        <v>1638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86</v>
      </c>
    </row>
    <row r="122" s="2" customFormat="1" ht="24.15" customHeight="1">
      <c r="A122" s="39"/>
      <c r="B122" s="40"/>
      <c r="C122" s="213" t="s">
        <v>76</v>
      </c>
      <c r="D122" s="213" t="s">
        <v>149</v>
      </c>
      <c r="E122" s="214" t="s">
        <v>1639</v>
      </c>
      <c r="F122" s="215" t="s">
        <v>1640</v>
      </c>
      <c r="G122" s="216" t="s">
        <v>1133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154</v>
      </c>
      <c r="AT122" s="224" t="s">
        <v>149</v>
      </c>
      <c r="AU122" s="224" t="s">
        <v>86</v>
      </c>
      <c r="AY122" s="18" t="s">
        <v>145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154</v>
      </c>
      <c r="BM122" s="224" t="s">
        <v>388</v>
      </c>
    </row>
    <row r="123" s="2" customFormat="1">
      <c r="A123" s="39"/>
      <c r="B123" s="40"/>
      <c r="C123" s="41"/>
      <c r="D123" s="226" t="s">
        <v>156</v>
      </c>
      <c r="E123" s="41"/>
      <c r="F123" s="227" t="s">
        <v>1640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86</v>
      </c>
    </row>
    <row r="124" s="2" customFormat="1" ht="24.15" customHeight="1">
      <c r="A124" s="39"/>
      <c r="B124" s="40"/>
      <c r="C124" s="213" t="s">
        <v>76</v>
      </c>
      <c r="D124" s="213" t="s">
        <v>149</v>
      </c>
      <c r="E124" s="214" t="s">
        <v>1641</v>
      </c>
      <c r="F124" s="215" t="s">
        <v>1642</v>
      </c>
      <c r="G124" s="216" t="s">
        <v>1133</v>
      </c>
      <c r="H124" s="217">
        <v>4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47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154</v>
      </c>
      <c r="AT124" s="224" t="s">
        <v>149</v>
      </c>
      <c r="AU124" s="224" t="s">
        <v>86</v>
      </c>
      <c r="AY124" s="18" t="s">
        <v>145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154</v>
      </c>
      <c r="BM124" s="224" t="s">
        <v>400</v>
      </c>
    </row>
    <row r="125" s="2" customFormat="1">
      <c r="A125" s="39"/>
      <c r="B125" s="40"/>
      <c r="C125" s="41"/>
      <c r="D125" s="226" t="s">
        <v>156</v>
      </c>
      <c r="E125" s="41"/>
      <c r="F125" s="227" t="s">
        <v>1642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86</v>
      </c>
    </row>
    <row r="126" s="2" customFormat="1" ht="24.15" customHeight="1">
      <c r="A126" s="39"/>
      <c r="B126" s="40"/>
      <c r="C126" s="213" t="s">
        <v>76</v>
      </c>
      <c r="D126" s="213" t="s">
        <v>149</v>
      </c>
      <c r="E126" s="214" t="s">
        <v>1643</v>
      </c>
      <c r="F126" s="215" t="s">
        <v>1644</v>
      </c>
      <c r="G126" s="216" t="s">
        <v>1133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47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154</v>
      </c>
      <c r="AT126" s="224" t="s">
        <v>149</v>
      </c>
      <c r="AU126" s="224" t="s">
        <v>86</v>
      </c>
      <c r="AY126" s="18" t="s">
        <v>145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84</v>
      </c>
      <c r="BK126" s="225">
        <f>ROUND(I126*H126,2)</f>
        <v>0</v>
      </c>
      <c r="BL126" s="18" t="s">
        <v>154</v>
      </c>
      <c r="BM126" s="224" t="s">
        <v>410</v>
      </c>
    </row>
    <row r="127" s="2" customFormat="1">
      <c r="A127" s="39"/>
      <c r="B127" s="40"/>
      <c r="C127" s="41"/>
      <c r="D127" s="226" t="s">
        <v>156</v>
      </c>
      <c r="E127" s="41"/>
      <c r="F127" s="227" t="s">
        <v>1644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156</v>
      </c>
      <c r="AU127" s="18" t="s">
        <v>86</v>
      </c>
    </row>
    <row r="128" s="2" customFormat="1" ht="24.15" customHeight="1">
      <c r="A128" s="39"/>
      <c r="B128" s="40"/>
      <c r="C128" s="213" t="s">
        <v>76</v>
      </c>
      <c r="D128" s="213" t="s">
        <v>149</v>
      </c>
      <c r="E128" s="214" t="s">
        <v>1645</v>
      </c>
      <c r="F128" s="215" t="s">
        <v>1646</v>
      </c>
      <c r="G128" s="216" t="s">
        <v>1133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47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154</v>
      </c>
      <c r="AT128" s="224" t="s">
        <v>149</v>
      </c>
      <c r="AU128" s="224" t="s">
        <v>86</v>
      </c>
      <c r="AY128" s="18" t="s">
        <v>145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84</v>
      </c>
      <c r="BK128" s="225">
        <f>ROUND(I128*H128,2)</f>
        <v>0</v>
      </c>
      <c r="BL128" s="18" t="s">
        <v>154</v>
      </c>
      <c r="BM128" s="224" t="s">
        <v>422</v>
      </c>
    </row>
    <row r="129" s="2" customFormat="1">
      <c r="A129" s="39"/>
      <c r="B129" s="40"/>
      <c r="C129" s="41"/>
      <c r="D129" s="226" t="s">
        <v>156</v>
      </c>
      <c r="E129" s="41"/>
      <c r="F129" s="227" t="s">
        <v>1646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86</v>
      </c>
    </row>
    <row r="130" s="2" customFormat="1" ht="24.15" customHeight="1">
      <c r="A130" s="39"/>
      <c r="B130" s="40"/>
      <c r="C130" s="213" t="s">
        <v>76</v>
      </c>
      <c r="D130" s="213" t="s">
        <v>149</v>
      </c>
      <c r="E130" s="214" t="s">
        <v>1647</v>
      </c>
      <c r="F130" s="215" t="s">
        <v>1648</v>
      </c>
      <c r="G130" s="216" t="s">
        <v>1133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47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154</v>
      </c>
      <c r="AT130" s="224" t="s">
        <v>149</v>
      </c>
      <c r="AU130" s="224" t="s">
        <v>86</v>
      </c>
      <c r="AY130" s="18" t="s">
        <v>145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84</v>
      </c>
      <c r="BK130" s="225">
        <f>ROUND(I130*H130,2)</f>
        <v>0</v>
      </c>
      <c r="BL130" s="18" t="s">
        <v>154</v>
      </c>
      <c r="BM130" s="224" t="s">
        <v>349</v>
      </c>
    </row>
    <row r="131" s="2" customFormat="1">
      <c r="A131" s="39"/>
      <c r="B131" s="40"/>
      <c r="C131" s="41"/>
      <c r="D131" s="226" t="s">
        <v>156</v>
      </c>
      <c r="E131" s="41"/>
      <c r="F131" s="227" t="s">
        <v>1648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156</v>
      </c>
      <c r="AU131" s="18" t="s">
        <v>86</v>
      </c>
    </row>
    <row r="132" s="2" customFormat="1" ht="24.15" customHeight="1">
      <c r="A132" s="39"/>
      <c r="B132" s="40"/>
      <c r="C132" s="213" t="s">
        <v>76</v>
      </c>
      <c r="D132" s="213" t="s">
        <v>149</v>
      </c>
      <c r="E132" s="214" t="s">
        <v>1649</v>
      </c>
      <c r="F132" s="215" t="s">
        <v>1650</v>
      </c>
      <c r="G132" s="216" t="s">
        <v>1133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47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154</v>
      </c>
      <c r="AT132" s="224" t="s">
        <v>149</v>
      </c>
      <c r="AU132" s="224" t="s">
        <v>86</v>
      </c>
      <c r="AY132" s="18" t="s">
        <v>145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84</v>
      </c>
      <c r="BK132" s="225">
        <f>ROUND(I132*H132,2)</f>
        <v>0</v>
      </c>
      <c r="BL132" s="18" t="s">
        <v>154</v>
      </c>
      <c r="BM132" s="224" t="s">
        <v>446</v>
      </c>
    </row>
    <row r="133" s="2" customFormat="1">
      <c r="A133" s="39"/>
      <c r="B133" s="40"/>
      <c r="C133" s="41"/>
      <c r="D133" s="226" t="s">
        <v>156</v>
      </c>
      <c r="E133" s="41"/>
      <c r="F133" s="227" t="s">
        <v>1650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156</v>
      </c>
      <c r="AU133" s="18" t="s">
        <v>86</v>
      </c>
    </row>
    <row r="134" s="2" customFormat="1" ht="24.15" customHeight="1">
      <c r="A134" s="39"/>
      <c r="B134" s="40"/>
      <c r="C134" s="213" t="s">
        <v>76</v>
      </c>
      <c r="D134" s="213" t="s">
        <v>149</v>
      </c>
      <c r="E134" s="214" t="s">
        <v>1651</v>
      </c>
      <c r="F134" s="215" t="s">
        <v>1652</v>
      </c>
      <c r="G134" s="216" t="s">
        <v>1133</v>
      </c>
      <c r="H134" s="217">
        <v>3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47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154</v>
      </c>
      <c r="AT134" s="224" t="s">
        <v>149</v>
      </c>
      <c r="AU134" s="224" t="s">
        <v>86</v>
      </c>
      <c r="AY134" s="18" t="s">
        <v>145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84</v>
      </c>
      <c r="BK134" s="225">
        <f>ROUND(I134*H134,2)</f>
        <v>0</v>
      </c>
      <c r="BL134" s="18" t="s">
        <v>154</v>
      </c>
      <c r="BM134" s="224" t="s">
        <v>459</v>
      </c>
    </row>
    <row r="135" s="2" customFormat="1">
      <c r="A135" s="39"/>
      <c r="B135" s="40"/>
      <c r="C135" s="41"/>
      <c r="D135" s="226" t="s">
        <v>156</v>
      </c>
      <c r="E135" s="41"/>
      <c r="F135" s="227" t="s">
        <v>1652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86</v>
      </c>
    </row>
    <row r="136" s="2" customFormat="1" ht="24.15" customHeight="1">
      <c r="A136" s="39"/>
      <c r="B136" s="40"/>
      <c r="C136" s="213" t="s">
        <v>76</v>
      </c>
      <c r="D136" s="213" t="s">
        <v>149</v>
      </c>
      <c r="E136" s="214" t="s">
        <v>1653</v>
      </c>
      <c r="F136" s="215" t="s">
        <v>1654</v>
      </c>
      <c r="G136" s="216" t="s">
        <v>1133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47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154</v>
      </c>
      <c r="AT136" s="224" t="s">
        <v>149</v>
      </c>
      <c r="AU136" s="224" t="s">
        <v>86</v>
      </c>
      <c r="AY136" s="18" t="s">
        <v>145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84</v>
      </c>
      <c r="BK136" s="225">
        <f>ROUND(I136*H136,2)</f>
        <v>0</v>
      </c>
      <c r="BL136" s="18" t="s">
        <v>154</v>
      </c>
      <c r="BM136" s="224" t="s">
        <v>691</v>
      </c>
    </row>
    <row r="137" s="2" customFormat="1">
      <c r="A137" s="39"/>
      <c r="B137" s="40"/>
      <c r="C137" s="41"/>
      <c r="D137" s="226" t="s">
        <v>156</v>
      </c>
      <c r="E137" s="41"/>
      <c r="F137" s="227" t="s">
        <v>1654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156</v>
      </c>
      <c r="AU137" s="18" t="s">
        <v>86</v>
      </c>
    </row>
    <row r="138" s="2" customFormat="1" ht="24.15" customHeight="1">
      <c r="A138" s="39"/>
      <c r="B138" s="40"/>
      <c r="C138" s="213" t="s">
        <v>76</v>
      </c>
      <c r="D138" s="213" t="s">
        <v>149</v>
      </c>
      <c r="E138" s="214" t="s">
        <v>1655</v>
      </c>
      <c r="F138" s="215" t="s">
        <v>1656</v>
      </c>
      <c r="G138" s="216" t="s">
        <v>1133</v>
      </c>
      <c r="H138" s="217">
        <v>0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47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154</v>
      </c>
      <c r="AT138" s="224" t="s">
        <v>149</v>
      </c>
      <c r="AU138" s="224" t="s">
        <v>86</v>
      </c>
      <c r="AY138" s="18" t="s">
        <v>145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84</v>
      </c>
      <c r="BK138" s="225">
        <f>ROUND(I138*H138,2)</f>
        <v>0</v>
      </c>
      <c r="BL138" s="18" t="s">
        <v>154</v>
      </c>
      <c r="BM138" s="224" t="s">
        <v>470</v>
      </c>
    </row>
    <row r="139" s="2" customFormat="1">
      <c r="A139" s="39"/>
      <c r="B139" s="40"/>
      <c r="C139" s="41"/>
      <c r="D139" s="226" t="s">
        <v>156</v>
      </c>
      <c r="E139" s="41"/>
      <c r="F139" s="227" t="s">
        <v>1656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86</v>
      </c>
    </row>
    <row r="140" s="2" customFormat="1" ht="16.5" customHeight="1">
      <c r="A140" s="39"/>
      <c r="B140" s="40"/>
      <c r="C140" s="213" t="s">
        <v>76</v>
      </c>
      <c r="D140" s="213" t="s">
        <v>149</v>
      </c>
      <c r="E140" s="214" t="s">
        <v>1657</v>
      </c>
      <c r="F140" s="215" t="s">
        <v>1658</v>
      </c>
      <c r="G140" s="216" t="s">
        <v>1133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47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154</v>
      </c>
      <c r="AT140" s="224" t="s">
        <v>149</v>
      </c>
      <c r="AU140" s="224" t="s">
        <v>86</v>
      </c>
      <c r="AY140" s="18" t="s">
        <v>145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84</v>
      </c>
      <c r="BK140" s="225">
        <f>ROUND(I140*H140,2)</f>
        <v>0</v>
      </c>
      <c r="BL140" s="18" t="s">
        <v>154</v>
      </c>
      <c r="BM140" s="224" t="s">
        <v>698</v>
      </c>
    </row>
    <row r="141" s="2" customFormat="1">
      <c r="A141" s="39"/>
      <c r="B141" s="40"/>
      <c r="C141" s="41"/>
      <c r="D141" s="226" t="s">
        <v>156</v>
      </c>
      <c r="E141" s="41"/>
      <c r="F141" s="227" t="s">
        <v>1658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156</v>
      </c>
      <c r="AU141" s="18" t="s">
        <v>86</v>
      </c>
    </row>
    <row r="142" s="2" customFormat="1" ht="16.5" customHeight="1">
      <c r="A142" s="39"/>
      <c r="B142" s="40"/>
      <c r="C142" s="213" t="s">
        <v>76</v>
      </c>
      <c r="D142" s="213" t="s">
        <v>149</v>
      </c>
      <c r="E142" s="214" t="s">
        <v>1659</v>
      </c>
      <c r="F142" s="215" t="s">
        <v>1660</v>
      </c>
      <c r="G142" s="216" t="s">
        <v>1133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47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154</v>
      </c>
      <c r="AT142" s="224" t="s">
        <v>149</v>
      </c>
      <c r="AU142" s="224" t="s">
        <v>86</v>
      </c>
      <c r="AY142" s="18" t="s">
        <v>145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84</v>
      </c>
      <c r="BK142" s="225">
        <f>ROUND(I142*H142,2)</f>
        <v>0</v>
      </c>
      <c r="BL142" s="18" t="s">
        <v>154</v>
      </c>
      <c r="BM142" s="224" t="s">
        <v>509</v>
      </c>
    </row>
    <row r="143" s="2" customFormat="1">
      <c r="A143" s="39"/>
      <c r="B143" s="40"/>
      <c r="C143" s="41"/>
      <c r="D143" s="226" t="s">
        <v>156</v>
      </c>
      <c r="E143" s="41"/>
      <c r="F143" s="227" t="s">
        <v>1660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86</v>
      </c>
    </row>
    <row r="144" s="2" customFormat="1" ht="16.5" customHeight="1">
      <c r="A144" s="39"/>
      <c r="B144" s="40"/>
      <c r="C144" s="213" t="s">
        <v>76</v>
      </c>
      <c r="D144" s="213" t="s">
        <v>149</v>
      </c>
      <c r="E144" s="214" t="s">
        <v>1661</v>
      </c>
      <c r="F144" s="215" t="s">
        <v>1662</v>
      </c>
      <c r="G144" s="216" t="s">
        <v>1133</v>
      </c>
      <c r="H144" s="217">
        <v>4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47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154</v>
      </c>
      <c r="AT144" s="224" t="s">
        <v>149</v>
      </c>
      <c r="AU144" s="224" t="s">
        <v>86</v>
      </c>
      <c r="AY144" s="18" t="s">
        <v>145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84</v>
      </c>
      <c r="BK144" s="225">
        <f>ROUND(I144*H144,2)</f>
        <v>0</v>
      </c>
      <c r="BL144" s="18" t="s">
        <v>154</v>
      </c>
      <c r="BM144" s="224" t="s">
        <v>520</v>
      </c>
    </row>
    <row r="145" s="2" customFormat="1">
      <c r="A145" s="39"/>
      <c r="B145" s="40"/>
      <c r="C145" s="41"/>
      <c r="D145" s="226" t="s">
        <v>156</v>
      </c>
      <c r="E145" s="41"/>
      <c r="F145" s="227" t="s">
        <v>1662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156</v>
      </c>
      <c r="AU145" s="18" t="s">
        <v>86</v>
      </c>
    </row>
    <row r="146" s="12" customFormat="1" ht="22.8" customHeight="1">
      <c r="A146" s="12"/>
      <c r="B146" s="197"/>
      <c r="C146" s="198"/>
      <c r="D146" s="199" t="s">
        <v>75</v>
      </c>
      <c r="E146" s="211" t="s">
        <v>1614</v>
      </c>
      <c r="F146" s="211" t="s">
        <v>1614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SUM(P147:P174)</f>
        <v>0</v>
      </c>
      <c r="Q146" s="205"/>
      <c r="R146" s="206">
        <f>SUM(R147:R174)</f>
        <v>0</v>
      </c>
      <c r="S146" s="205"/>
      <c r="T146" s="207">
        <f>SUM(T147:T174)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84</v>
      </c>
      <c r="AT146" s="209" t="s">
        <v>75</v>
      </c>
      <c r="AU146" s="209" t="s">
        <v>84</v>
      </c>
      <c r="AY146" s="208" t="s">
        <v>145</v>
      </c>
      <c r="BK146" s="210">
        <f>SUM(BK147:BK174)</f>
        <v>0</v>
      </c>
    </row>
    <row r="147" s="2" customFormat="1" ht="24.15" customHeight="1">
      <c r="A147" s="39"/>
      <c r="B147" s="40"/>
      <c r="C147" s="213" t="s">
        <v>76</v>
      </c>
      <c r="D147" s="213" t="s">
        <v>149</v>
      </c>
      <c r="E147" s="214" t="s">
        <v>1663</v>
      </c>
      <c r="F147" s="215" t="s">
        <v>1634</v>
      </c>
      <c r="G147" s="216" t="s">
        <v>1133</v>
      </c>
      <c r="H147" s="217">
        <v>2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47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154</v>
      </c>
      <c r="AT147" s="224" t="s">
        <v>149</v>
      </c>
      <c r="AU147" s="224" t="s">
        <v>86</v>
      </c>
      <c r="AY147" s="18" t="s">
        <v>145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154</v>
      </c>
      <c r="BM147" s="224" t="s">
        <v>533</v>
      </c>
    </row>
    <row r="148" s="2" customFormat="1">
      <c r="A148" s="39"/>
      <c r="B148" s="40"/>
      <c r="C148" s="41"/>
      <c r="D148" s="226" t="s">
        <v>156</v>
      </c>
      <c r="E148" s="41"/>
      <c r="F148" s="227" t="s">
        <v>1634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156</v>
      </c>
      <c r="AU148" s="18" t="s">
        <v>86</v>
      </c>
    </row>
    <row r="149" s="2" customFormat="1" ht="24.15" customHeight="1">
      <c r="A149" s="39"/>
      <c r="B149" s="40"/>
      <c r="C149" s="213" t="s">
        <v>76</v>
      </c>
      <c r="D149" s="213" t="s">
        <v>149</v>
      </c>
      <c r="E149" s="214" t="s">
        <v>1664</v>
      </c>
      <c r="F149" s="215" t="s">
        <v>1636</v>
      </c>
      <c r="G149" s="216" t="s">
        <v>1133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47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154</v>
      </c>
      <c r="AT149" s="224" t="s">
        <v>149</v>
      </c>
      <c r="AU149" s="224" t="s">
        <v>86</v>
      </c>
      <c r="AY149" s="18" t="s">
        <v>145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154</v>
      </c>
      <c r="BM149" s="224" t="s">
        <v>267</v>
      </c>
    </row>
    <row r="150" s="2" customFormat="1">
      <c r="A150" s="39"/>
      <c r="B150" s="40"/>
      <c r="C150" s="41"/>
      <c r="D150" s="226" t="s">
        <v>156</v>
      </c>
      <c r="E150" s="41"/>
      <c r="F150" s="227" t="s">
        <v>1636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156</v>
      </c>
      <c r="AU150" s="18" t="s">
        <v>86</v>
      </c>
    </row>
    <row r="151" s="2" customFormat="1" ht="24.15" customHeight="1">
      <c r="A151" s="39"/>
      <c r="B151" s="40"/>
      <c r="C151" s="213" t="s">
        <v>76</v>
      </c>
      <c r="D151" s="213" t="s">
        <v>149</v>
      </c>
      <c r="E151" s="214" t="s">
        <v>1665</v>
      </c>
      <c r="F151" s="215" t="s">
        <v>1638</v>
      </c>
      <c r="G151" s="216" t="s">
        <v>1133</v>
      </c>
      <c r="H151" s="217">
        <v>4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47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154</v>
      </c>
      <c r="AT151" s="224" t="s">
        <v>149</v>
      </c>
      <c r="AU151" s="224" t="s">
        <v>86</v>
      </c>
      <c r="AY151" s="18" t="s">
        <v>145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154</v>
      </c>
      <c r="BM151" s="224" t="s">
        <v>261</v>
      </c>
    </row>
    <row r="152" s="2" customFormat="1">
      <c r="A152" s="39"/>
      <c r="B152" s="40"/>
      <c r="C152" s="41"/>
      <c r="D152" s="226" t="s">
        <v>156</v>
      </c>
      <c r="E152" s="41"/>
      <c r="F152" s="227" t="s">
        <v>1638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156</v>
      </c>
      <c r="AU152" s="18" t="s">
        <v>86</v>
      </c>
    </row>
    <row r="153" s="2" customFormat="1" ht="24.15" customHeight="1">
      <c r="A153" s="39"/>
      <c r="B153" s="40"/>
      <c r="C153" s="213" t="s">
        <v>76</v>
      </c>
      <c r="D153" s="213" t="s">
        <v>149</v>
      </c>
      <c r="E153" s="214" t="s">
        <v>1666</v>
      </c>
      <c r="F153" s="215" t="s">
        <v>1640</v>
      </c>
      <c r="G153" s="216" t="s">
        <v>1133</v>
      </c>
      <c r="H153" s="217">
        <v>2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47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154</v>
      </c>
      <c r="AT153" s="224" t="s">
        <v>149</v>
      </c>
      <c r="AU153" s="224" t="s">
        <v>86</v>
      </c>
      <c r="AY153" s="18" t="s">
        <v>145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84</v>
      </c>
      <c r="BK153" s="225">
        <f>ROUND(I153*H153,2)</f>
        <v>0</v>
      </c>
      <c r="BL153" s="18" t="s">
        <v>154</v>
      </c>
      <c r="BM153" s="224" t="s">
        <v>182</v>
      </c>
    </row>
    <row r="154" s="2" customFormat="1">
      <c r="A154" s="39"/>
      <c r="B154" s="40"/>
      <c r="C154" s="41"/>
      <c r="D154" s="226" t="s">
        <v>156</v>
      </c>
      <c r="E154" s="41"/>
      <c r="F154" s="227" t="s">
        <v>1640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156</v>
      </c>
      <c r="AU154" s="18" t="s">
        <v>86</v>
      </c>
    </row>
    <row r="155" s="2" customFormat="1" ht="24.15" customHeight="1">
      <c r="A155" s="39"/>
      <c r="B155" s="40"/>
      <c r="C155" s="213" t="s">
        <v>76</v>
      </c>
      <c r="D155" s="213" t="s">
        <v>149</v>
      </c>
      <c r="E155" s="214" t="s">
        <v>1667</v>
      </c>
      <c r="F155" s="215" t="s">
        <v>1642</v>
      </c>
      <c r="G155" s="216" t="s">
        <v>1133</v>
      </c>
      <c r="H155" s="217">
        <v>6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47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154</v>
      </c>
      <c r="AT155" s="224" t="s">
        <v>149</v>
      </c>
      <c r="AU155" s="224" t="s">
        <v>86</v>
      </c>
      <c r="AY155" s="18" t="s">
        <v>145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84</v>
      </c>
      <c r="BK155" s="225">
        <f>ROUND(I155*H155,2)</f>
        <v>0</v>
      </c>
      <c r="BL155" s="18" t="s">
        <v>154</v>
      </c>
      <c r="BM155" s="224" t="s">
        <v>546</v>
      </c>
    </row>
    <row r="156" s="2" customFormat="1">
      <c r="A156" s="39"/>
      <c r="B156" s="40"/>
      <c r="C156" s="41"/>
      <c r="D156" s="226" t="s">
        <v>156</v>
      </c>
      <c r="E156" s="41"/>
      <c r="F156" s="227" t="s">
        <v>1642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156</v>
      </c>
      <c r="AU156" s="18" t="s">
        <v>86</v>
      </c>
    </row>
    <row r="157" s="2" customFormat="1" ht="24.15" customHeight="1">
      <c r="A157" s="39"/>
      <c r="B157" s="40"/>
      <c r="C157" s="213" t="s">
        <v>76</v>
      </c>
      <c r="D157" s="213" t="s">
        <v>149</v>
      </c>
      <c r="E157" s="214" t="s">
        <v>1668</v>
      </c>
      <c r="F157" s="215" t="s">
        <v>1644</v>
      </c>
      <c r="G157" s="216" t="s">
        <v>1133</v>
      </c>
      <c r="H157" s="217">
        <v>3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47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154</v>
      </c>
      <c r="AT157" s="224" t="s">
        <v>149</v>
      </c>
      <c r="AU157" s="224" t="s">
        <v>86</v>
      </c>
      <c r="AY157" s="18" t="s">
        <v>145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154</v>
      </c>
      <c r="BM157" s="224" t="s">
        <v>558</v>
      </c>
    </row>
    <row r="158" s="2" customFormat="1">
      <c r="A158" s="39"/>
      <c r="B158" s="40"/>
      <c r="C158" s="41"/>
      <c r="D158" s="226" t="s">
        <v>156</v>
      </c>
      <c r="E158" s="41"/>
      <c r="F158" s="227" t="s">
        <v>1644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156</v>
      </c>
      <c r="AU158" s="18" t="s">
        <v>86</v>
      </c>
    </row>
    <row r="159" s="2" customFormat="1" ht="24.15" customHeight="1">
      <c r="A159" s="39"/>
      <c r="B159" s="40"/>
      <c r="C159" s="213" t="s">
        <v>76</v>
      </c>
      <c r="D159" s="213" t="s">
        <v>149</v>
      </c>
      <c r="E159" s="214" t="s">
        <v>1669</v>
      </c>
      <c r="F159" s="215" t="s">
        <v>1646</v>
      </c>
      <c r="G159" s="216" t="s">
        <v>1133</v>
      </c>
      <c r="H159" s="217">
        <v>1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47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154</v>
      </c>
      <c r="AT159" s="224" t="s">
        <v>149</v>
      </c>
      <c r="AU159" s="224" t="s">
        <v>86</v>
      </c>
      <c r="AY159" s="18" t="s">
        <v>145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84</v>
      </c>
      <c r="BK159" s="225">
        <f>ROUND(I159*H159,2)</f>
        <v>0</v>
      </c>
      <c r="BL159" s="18" t="s">
        <v>154</v>
      </c>
      <c r="BM159" s="224" t="s">
        <v>729</v>
      </c>
    </row>
    <row r="160" s="2" customFormat="1">
      <c r="A160" s="39"/>
      <c r="B160" s="40"/>
      <c r="C160" s="41"/>
      <c r="D160" s="226" t="s">
        <v>156</v>
      </c>
      <c r="E160" s="41"/>
      <c r="F160" s="227" t="s">
        <v>1646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156</v>
      </c>
      <c r="AU160" s="18" t="s">
        <v>86</v>
      </c>
    </row>
    <row r="161" s="2" customFormat="1" ht="24.15" customHeight="1">
      <c r="A161" s="39"/>
      <c r="B161" s="40"/>
      <c r="C161" s="213" t="s">
        <v>76</v>
      </c>
      <c r="D161" s="213" t="s">
        <v>149</v>
      </c>
      <c r="E161" s="214" t="s">
        <v>1670</v>
      </c>
      <c r="F161" s="215" t="s">
        <v>1648</v>
      </c>
      <c r="G161" s="216" t="s">
        <v>1133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47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154</v>
      </c>
      <c r="AT161" s="224" t="s">
        <v>149</v>
      </c>
      <c r="AU161" s="224" t="s">
        <v>86</v>
      </c>
      <c r="AY161" s="18" t="s">
        <v>145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84</v>
      </c>
      <c r="BK161" s="225">
        <f>ROUND(I161*H161,2)</f>
        <v>0</v>
      </c>
      <c r="BL161" s="18" t="s">
        <v>154</v>
      </c>
      <c r="BM161" s="224" t="s">
        <v>498</v>
      </c>
    </row>
    <row r="162" s="2" customFormat="1">
      <c r="A162" s="39"/>
      <c r="B162" s="40"/>
      <c r="C162" s="41"/>
      <c r="D162" s="226" t="s">
        <v>156</v>
      </c>
      <c r="E162" s="41"/>
      <c r="F162" s="227" t="s">
        <v>1648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156</v>
      </c>
      <c r="AU162" s="18" t="s">
        <v>86</v>
      </c>
    </row>
    <row r="163" s="2" customFormat="1" ht="24.15" customHeight="1">
      <c r="A163" s="39"/>
      <c r="B163" s="40"/>
      <c r="C163" s="213" t="s">
        <v>76</v>
      </c>
      <c r="D163" s="213" t="s">
        <v>149</v>
      </c>
      <c r="E163" s="214" t="s">
        <v>1671</v>
      </c>
      <c r="F163" s="215" t="s">
        <v>1650</v>
      </c>
      <c r="G163" s="216" t="s">
        <v>1133</v>
      </c>
      <c r="H163" s="217">
        <v>1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47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154</v>
      </c>
      <c r="AT163" s="224" t="s">
        <v>149</v>
      </c>
      <c r="AU163" s="224" t="s">
        <v>86</v>
      </c>
      <c r="AY163" s="18" t="s">
        <v>145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84</v>
      </c>
      <c r="BK163" s="225">
        <f>ROUND(I163*H163,2)</f>
        <v>0</v>
      </c>
      <c r="BL163" s="18" t="s">
        <v>154</v>
      </c>
      <c r="BM163" s="224" t="s">
        <v>591</v>
      </c>
    </row>
    <row r="164" s="2" customFormat="1">
      <c r="A164" s="39"/>
      <c r="B164" s="40"/>
      <c r="C164" s="41"/>
      <c r="D164" s="226" t="s">
        <v>156</v>
      </c>
      <c r="E164" s="41"/>
      <c r="F164" s="227" t="s">
        <v>1650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156</v>
      </c>
      <c r="AU164" s="18" t="s">
        <v>86</v>
      </c>
    </row>
    <row r="165" s="2" customFormat="1" ht="24.15" customHeight="1">
      <c r="A165" s="39"/>
      <c r="B165" s="40"/>
      <c r="C165" s="213" t="s">
        <v>76</v>
      </c>
      <c r="D165" s="213" t="s">
        <v>149</v>
      </c>
      <c r="E165" s="214" t="s">
        <v>1672</v>
      </c>
      <c r="F165" s="215" t="s">
        <v>1652</v>
      </c>
      <c r="G165" s="216" t="s">
        <v>1133</v>
      </c>
      <c r="H165" s="217">
        <v>3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47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154</v>
      </c>
      <c r="AT165" s="224" t="s">
        <v>149</v>
      </c>
      <c r="AU165" s="224" t="s">
        <v>86</v>
      </c>
      <c r="AY165" s="18" t="s">
        <v>145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84</v>
      </c>
      <c r="BK165" s="225">
        <f>ROUND(I165*H165,2)</f>
        <v>0</v>
      </c>
      <c r="BL165" s="18" t="s">
        <v>154</v>
      </c>
      <c r="BM165" s="224" t="s">
        <v>191</v>
      </c>
    </row>
    <row r="166" s="2" customFormat="1">
      <c r="A166" s="39"/>
      <c r="B166" s="40"/>
      <c r="C166" s="41"/>
      <c r="D166" s="226" t="s">
        <v>156</v>
      </c>
      <c r="E166" s="41"/>
      <c r="F166" s="227" t="s">
        <v>1652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156</v>
      </c>
      <c r="AU166" s="18" t="s">
        <v>86</v>
      </c>
    </row>
    <row r="167" s="2" customFormat="1" ht="24.15" customHeight="1">
      <c r="A167" s="39"/>
      <c r="B167" s="40"/>
      <c r="C167" s="213" t="s">
        <v>76</v>
      </c>
      <c r="D167" s="213" t="s">
        <v>149</v>
      </c>
      <c r="E167" s="214" t="s">
        <v>1673</v>
      </c>
      <c r="F167" s="215" t="s">
        <v>1654</v>
      </c>
      <c r="G167" s="216" t="s">
        <v>1133</v>
      </c>
      <c r="H167" s="217">
        <v>1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47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154</v>
      </c>
      <c r="AT167" s="224" t="s">
        <v>149</v>
      </c>
      <c r="AU167" s="224" t="s">
        <v>86</v>
      </c>
      <c r="AY167" s="18" t="s">
        <v>145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154</v>
      </c>
      <c r="BM167" s="224" t="s">
        <v>169</v>
      </c>
    </row>
    <row r="168" s="2" customFormat="1">
      <c r="A168" s="39"/>
      <c r="B168" s="40"/>
      <c r="C168" s="41"/>
      <c r="D168" s="226" t="s">
        <v>156</v>
      </c>
      <c r="E168" s="41"/>
      <c r="F168" s="227" t="s">
        <v>1654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156</v>
      </c>
      <c r="AU168" s="18" t="s">
        <v>86</v>
      </c>
    </row>
    <row r="169" s="2" customFormat="1" ht="24.15" customHeight="1">
      <c r="A169" s="39"/>
      <c r="B169" s="40"/>
      <c r="C169" s="213" t="s">
        <v>76</v>
      </c>
      <c r="D169" s="213" t="s">
        <v>149</v>
      </c>
      <c r="E169" s="214" t="s">
        <v>1674</v>
      </c>
      <c r="F169" s="215" t="s">
        <v>1656</v>
      </c>
      <c r="G169" s="216" t="s">
        <v>1133</v>
      </c>
      <c r="H169" s="217">
        <v>0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47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154</v>
      </c>
      <c r="AT169" s="224" t="s">
        <v>149</v>
      </c>
      <c r="AU169" s="224" t="s">
        <v>86</v>
      </c>
      <c r="AY169" s="18" t="s">
        <v>145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84</v>
      </c>
      <c r="BK169" s="225">
        <f>ROUND(I169*H169,2)</f>
        <v>0</v>
      </c>
      <c r="BL169" s="18" t="s">
        <v>154</v>
      </c>
      <c r="BM169" s="224" t="s">
        <v>595</v>
      </c>
    </row>
    <row r="170" s="2" customFormat="1">
      <c r="A170" s="39"/>
      <c r="B170" s="40"/>
      <c r="C170" s="41"/>
      <c r="D170" s="226" t="s">
        <v>156</v>
      </c>
      <c r="E170" s="41"/>
      <c r="F170" s="227" t="s">
        <v>1656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156</v>
      </c>
      <c r="AU170" s="18" t="s">
        <v>86</v>
      </c>
    </row>
    <row r="171" s="2" customFormat="1" ht="16.5" customHeight="1">
      <c r="A171" s="39"/>
      <c r="B171" s="40"/>
      <c r="C171" s="213" t="s">
        <v>76</v>
      </c>
      <c r="D171" s="213" t="s">
        <v>149</v>
      </c>
      <c r="E171" s="214" t="s">
        <v>1657</v>
      </c>
      <c r="F171" s="215" t="s">
        <v>1658</v>
      </c>
      <c r="G171" s="216" t="s">
        <v>1133</v>
      </c>
      <c r="H171" s="217">
        <v>1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47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154</v>
      </c>
      <c r="AT171" s="224" t="s">
        <v>149</v>
      </c>
      <c r="AU171" s="224" t="s">
        <v>86</v>
      </c>
      <c r="AY171" s="18" t="s">
        <v>145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84</v>
      </c>
      <c r="BK171" s="225">
        <f>ROUND(I171*H171,2)</f>
        <v>0</v>
      </c>
      <c r="BL171" s="18" t="s">
        <v>154</v>
      </c>
      <c r="BM171" s="224" t="s">
        <v>607</v>
      </c>
    </row>
    <row r="172" s="2" customFormat="1">
      <c r="A172" s="39"/>
      <c r="B172" s="40"/>
      <c r="C172" s="41"/>
      <c r="D172" s="226" t="s">
        <v>156</v>
      </c>
      <c r="E172" s="41"/>
      <c r="F172" s="227" t="s">
        <v>1658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156</v>
      </c>
      <c r="AU172" s="18" t="s">
        <v>86</v>
      </c>
    </row>
    <row r="173" s="2" customFormat="1" ht="16.5" customHeight="1">
      <c r="A173" s="39"/>
      <c r="B173" s="40"/>
      <c r="C173" s="213" t="s">
        <v>76</v>
      </c>
      <c r="D173" s="213" t="s">
        <v>149</v>
      </c>
      <c r="E173" s="214" t="s">
        <v>1661</v>
      </c>
      <c r="F173" s="215" t="s">
        <v>1662</v>
      </c>
      <c r="G173" s="216" t="s">
        <v>1133</v>
      </c>
      <c r="H173" s="217">
        <v>4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47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154</v>
      </c>
      <c r="AT173" s="224" t="s">
        <v>149</v>
      </c>
      <c r="AU173" s="224" t="s">
        <v>86</v>
      </c>
      <c r="AY173" s="18" t="s">
        <v>145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84</v>
      </c>
      <c r="BK173" s="225">
        <f>ROUND(I173*H173,2)</f>
        <v>0</v>
      </c>
      <c r="BL173" s="18" t="s">
        <v>154</v>
      </c>
      <c r="BM173" s="224" t="s">
        <v>212</v>
      </c>
    </row>
    <row r="174" s="2" customFormat="1">
      <c r="A174" s="39"/>
      <c r="B174" s="40"/>
      <c r="C174" s="41"/>
      <c r="D174" s="226" t="s">
        <v>156</v>
      </c>
      <c r="E174" s="41"/>
      <c r="F174" s="227" t="s">
        <v>1662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156</v>
      </c>
      <c r="AU174" s="18" t="s">
        <v>86</v>
      </c>
    </row>
    <row r="175" s="12" customFormat="1" ht="22.8" customHeight="1">
      <c r="A175" s="12"/>
      <c r="B175" s="197"/>
      <c r="C175" s="198"/>
      <c r="D175" s="199" t="s">
        <v>75</v>
      </c>
      <c r="E175" s="211" t="s">
        <v>1614</v>
      </c>
      <c r="F175" s="211" t="s">
        <v>1614</v>
      </c>
      <c r="G175" s="198"/>
      <c r="H175" s="198"/>
      <c r="I175" s="201"/>
      <c r="J175" s="212">
        <f>BK175</f>
        <v>0</v>
      </c>
      <c r="K175" s="198"/>
      <c r="L175" s="203"/>
      <c r="M175" s="204"/>
      <c r="N175" s="205"/>
      <c r="O175" s="205"/>
      <c r="P175" s="206">
        <f>SUM(P176:P277)</f>
        <v>0</v>
      </c>
      <c r="Q175" s="205"/>
      <c r="R175" s="206">
        <f>SUM(R176:R277)</f>
        <v>0</v>
      </c>
      <c r="S175" s="205"/>
      <c r="T175" s="207">
        <f>SUM(T176:T277)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84</v>
      </c>
      <c r="AT175" s="209" t="s">
        <v>75</v>
      </c>
      <c r="AU175" s="209" t="s">
        <v>84</v>
      </c>
      <c r="AY175" s="208" t="s">
        <v>145</v>
      </c>
      <c r="BK175" s="210">
        <f>SUM(BK176:BK277)</f>
        <v>0</v>
      </c>
    </row>
    <row r="176" s="2" customFormat="1" ht="16.5" customHeight="1">
      <c r="A176" s="39"/>
      <c r="B176" s="40"/>
      <c r="C176" s="213" t="s">
        <v>76</v>
      </c>
      <c r="D176" s="213" t="s">
        <v>149</v>
      </c>
      <c r="E176" s="214" t="s">
        <v>1675</v>
      </c>
      <c r="F176" s="215" t="s">
        <v>1676</v>
      </c>
      <c r="G176" s="216" t="s">
        <v>19</v>
      </c>
      <c r="H176" s="217">
        <v>0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47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154</v>
      </c>
      <c r="AT176" s="224" t="s">
        <v>149</v>
      </c>
      <c r="AU176" s="224" t="s">
        <v>86</v>
      </c>
      <c r="AY176" s="18" t="s">
        <v>145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84</v>
      </c>
      <c r="BK176" s="225">
        <f>ROUND(I176*H176,2)</f>
        <v>0</v>
      </c>
      <c r="BL176" s="18" t="s">
        <v>154</v>
      </c>
      <c r="BM176" s="224" t="s">
        <v>296</v>
      </c>
    </row>
    <row r="177" s="2" customFormat="1">
      <c r="A177" s="39"/>
      <c r="B177" s="40"/>
      <c r="C177" s="41"/>
      <c r="D177" s="226" t="s">
        <v>156</v>
      </c>
      <c r="E177" s="41"/>
      <c r="F177" s="227" t="s">
        <v>1676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156</v>
      </c>
      <c r="AU177" s="18" t="s">
        <v>86</v>
      </c>
    </row>
    <row r="178" s="2" customFormat="1" ht="16.5" customHeight="1">
      <c r="A178" s="39"/>
      <c r="B178" s="40"/>
      <c r="C178" s="213" t="s">
        <v>76</v>
      </c>
      <c r="D178" s="213" t="s">
        <v>149</v>
      </c>
      <c r="E178" s="214" t="s">
        <v>1677</v>
      </c>
      <c r="F178" s="215" t="s">
        <v>1678</v>
      </c>
      <c r="G178" s="216" t="s">
        <v>1133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47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154</v>
      </c>
      <c r="AT178" s="224" t="s">
        <v>149</v>
      </c>
      <c r="AU178" s="224" t="s">
        <v>86</v>
      </c>
      <c r="AY178" s="18" t="s">
        <v>145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84</v>
      </c>
      <c r="BK178" s="225">
        <f>ROUND(I178*H178,2)</f>
        <v>0</v>
      </c>
      <c r="BL178" s="18" t="s">
        <v>154</v>
      </c>
      <c r="BM178" s="224" t="s">
        <v>308</v>
      </c>
    </row>
    <row r="179" s="2" customFormat="1">
      <c r="A179" s="39"/>
      <c r="B179" s="40"/>
      <c r="C179" s="41"/>
      <c r="D179" s="226" t="s">
        <v>156</v>
      </c>
      <c r="E179" s="41"/>
      <c r="F179" s="227" t="s">
        <v>1678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156</v>
      </c>
      <c r="AU179" s="18" t="s">
        <v>86</v>
      </c>
    </row>
    <row r="180" s="2" customFormat="1" ht="16.5" customHeight="1">
      <c r="A180" s="39"/>
      <c r="B180" s="40"/>
      <c r="C180" s="213" t="s">
        <v>76</v>
      </c>
      <c r="D180" s="213" t="s">
        <v>149</v>
      </c>
      <c r="E180" s="214" t="s">
        <v>1679</v>
      </c>
      <c r="F180" s="215" t="s">
        <v>1678</v>
      </c>
      <c r="G180" s="216" t="s">
        <v>1133</v>
      </c>
      <c r="H180" s="217">
        <v>1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47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154</v>
      </c>
      <c r="AT180" s="224" t="s">
        <v>149</v>
      </c>
      <c r="AU180" s="224" t="s">
        <v>86</v>
      </c>
      <c r="AY180" s="18" t="s">
        <v>145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84</v>
      </c>
      <c r="BK180" s="225">
        <f>ROUND(I180*H180,2)</f>
        <v>0</v>
      </c>
      <c r="BL180" s="18" t="s">
        <v>154</v>
      </c>
      <c r="BM180" s="224" t="s">
        <v>289</v>
      </c>
    </row>
    <row r="181" s="2" customFormat="1">
      <c r="A181" s="39"/>
      <c r="B181" s="40"/>
      <c r="C181" s="41"/>
      <c r="D181" s="226" t="s">
        <v>156</v>
      </c>
      <c r="E181" s="41"/>
      <c r="F181" s="227" t="s">
        <v>1678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156</v>
      </c>
      <c r="AU181" s="18" t="s">
        <v>86</v>
      </c>
    </row>
    <row r="182" s="2" customFormat="1" ht="16.5" customHeight="1">
      <c r="A182" s="39"/>
      <c r="B182" s="40"/>
      <c r="C182" s="213" t="s">
        <v>76</v>
      </c>
      <c r="D182" s="213" t="s">
        <v>149</v>
      </c>
      <c r="E182" s="214" t="s">
        <v>1680</v>
      </c>
      <c r="F182" s="215" t="s">
        <v>1681</v>
      </c>
      <c r="G182" s="216" t="s">
        <v>1133</v>
      </c>
      <c r="H182" s="217">
        <v>1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47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154</v>
      </c>
      <c r="AT182" s="224" t="s">
        <v>149</v>
      </c>
      <c r="AU182" s="224" t="s">
        <v>86</v>
      </c>
      <c r="AY182" s="18" t="s">
        <v>145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154</v>
      </c>
      <c r="BM182" s="224" t="s">
        <v>323</v>
      </c>
    </row>
    <row r="183" s="2" customFormat="1">
      <c r="A183" s="39"/>
      <c r="B183" s="40"/>
      <c r="C183" s="41"/>
      <c r="D183" s="226" t="s">
        <v>156</v>
      </c>
      <c r="E183" s="41"/>
      <c r="F183" s="227" t="s">
        <v>1681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156</v>
      </c>
      <c r="AU183" s="18" t="s">
        <v>86</v>
      </c>
    </row>
    <row r="184" s="2" customFormat="1" ht="16.5" customHeight="1">
      <c r="A184" s="39"/>
      <c r="B184" s="40"/>
      <c r="C184" s="213" t="s">
        <v>76</v>
      </c>
      <c r="D184" s="213" t="s">
        <v>149</v>
      </c>
      <c r="E184" s="214" t="s">
        <v>1682</v>
      </c>
      <c r="F184" s="215" t="s">
        <v>1681</v>
      </c>
      <c r="G184" s="216" t="s">
        <v>1133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47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154</v>
      </c>
      <c r="AT184" s="224" t="s">
        <v>149</v>
      </c>
      <c r="AU184" s="224" t="s">
        <v>86</v>
      </c>
      <c r="AY184" s="18" t="s">
        <v>145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84</v>
      </c>
      <c r="BK184" s="225">
        <f>ROUND(I184*H184,2)</f>
        <v>0</v>
      </c>
      <c r="BL184" s="18" t="s">
        <v>154</v>
      </c>
      <c r="BM184" s="224" t="s">
        <v>427</v>
      </c>
    </row>
    <row r="185" s="2" customFormat="1">
      <c r="A185" s="39"/>
      <c r="B185" s="40"/>
      <c r="C185" s="41"/>
      <c r="D185" s="226" t="s">
        <v>156</v>
      </c>
      <c r="E185" s="41"/>
      <c r="F185" s="227" t="s">
        <v>1681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156</v>
      </c>
      <c r="AU185" s="18" t="s">
        <v>86</v>
      </c>
    </row>
    <row r="186" s="2" customFormat="1" ht="16.5" customHeight="1">
      <c r="A186" s="39"/>
      <c r="B186" s="40"/>
      <c r="C186" s="213" t="s">
        <v>76</v>
      </c>
      <c r="D186" s="213" t="s">
        <v>149</v>
      </c>
      <c r="E186" s="214" t="s">
        <v>1683</v>
      </c>
      <c r="F186" s="215" t="s">
        <v>1678</v>
      </c>
      <c r="G186" s="216" t="s">
        <v>1133</v>
      </c>
      <c r="H186" s="217">
        <v>1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47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154</v>
      </c>
      <c r="AT186" s="224" t="s">
        <v>149</v>
      </c>
      <c r="AU186" s="224" t="s">
        <v>86</v>
      </c>
      <c r="AY186" s="18" t="s">
        <v>145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84</v>
      </c>
      <c r="BK186" s="225">
        <f>ROUND(I186*H186,2)</f>
        <v>0</v>
      </c>
      <c r="BL186" s="18" t="s">
        <v>154</v>
      </c>
      <c r="BM186" s="224" t="s">
        <v>247</v>
      </c>
    </row>
    <row r="187" s="2" customFormat="1">
      <c r="A187" s="39"/>
      <c r="B187" s="40"/>
      <c r="C187" s="41"/>
      <c r="D187" s="226" t="s">
        <v>156</v>
      </c>
      <c r="E187" s="41"/>
      <c r="F187" s="227" t="s">
        <v>1678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156</v>
      </c>
      <c r="AU187" s="18" t="s">
        <v>86</v>
      </c>
    </row>
    <row r="188" s="2" customFormat="1" ht="16.5" customHeight="1">
      <c r="A188" s="39"/>
      <c r="B188" s="40"/>
      <c r="C188" s="213" t="s">
        <v>76</v>
      </c>
      <c r="D188" s="213" t="s">
        <v>149</v>
      </c>
      <c r="E188" s="214" t="s">
        <v>1684</v>
      </c>
      <c r="F188" s="215" t="s">
        <v>1678</v>
      </c>
      <c r="G188" s="216" t="s">
        <v>1133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47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154</v>
      </c>
      <c r="AT188" s="224" t="s">
        <v>149</v>
      </c>
      <c r="AU188" s="224" t="s">
        <v>86</v>
      </c>
      <c r="AY188" s="18" t="s">
        <v>145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84</v>
      </c>
      <c r="BK188" s="225">
        <f>ROUND(I188*H188,2)</f>
        <v>0</v>
      </c>
      <c r="BL188" s="18" t="s">
        <v>154</v>
      </c>
      <c r="BM188" s="224" t="s">
        <v>774</v>
      </c>
    </row>
    <row r="189" s="2" customFormat="1">
      <c r="A189" s="39"/>
      <c r="B189" s="40"/>
      <c r="C189" s="41"/>
      <c r="D189" s="226" t="s">
        <v>156</v>
      </c>
      <c r="E189" s="41"/>
      <c r="F189" s="227" t="s">
        <v>1678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156</v>
      </c>
      <c r="AU189" s="18" t="s">
        <v>86</v>
      </c>
    </row>
    <row r="190" s="2" customFormat="1" ht="16.5" customHeight="1">
      <c r="A190" s="39"/>
      <c r="B190" s="40"/>
      <c r="C190" s="213" t="s">
        <v>76</v>
      </c>
      <c r="D190" s="213" t="s">
        <v>149</v>
      </c>
      <c r="E190" s="214" t="s">
        <v>1685</v>
      </c>
      <c r="F190" s="215" t="s">
        <v>1678</v>
      </c>
      <c r="G190" s="216" t="s">
        <v>1133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47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154</v>
      </c>
      <c r="AT190" s="224" t="s">
        <v>149</v>
      </c>
      <c r="AU190" s="224" t="s">
        <v>86</v>
      </c>
      <c r="AY190" s="18" t="s">
        <v>145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84</v>
      </c>
      <c r="BK190" s="225">
        <f>ROUND(I190*H190,2)</f>
        <v>0</v>
      </c>
      <c r="BL190" s="18" t="s">
        <v>154</v>
      </c>
      <c r="BM190" s="224" t="s">
        <v>778</v>
      </c>
    </row>
    <row r="191" s="2" customFormat="1">
      <c r="A191" s="39"/>
      <c r="B191" s="40"/>
      <c r="C191" s="41"/>
      <c r="D191" s="226" t="s">
        <v>156</v>
      </c>
      <c r="E191" s="41"/>
      <c r="F191" s="227" t="s">
        <v>1678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156</v>
      </c>
      <c r="AU191" s="18" t="s">
        <v>86</v>
      </c>
    </row>
    <row r="192" s="2" customFormat="1" ht="16.5" customHeight="1">
      <c r="A192" s="39"/>
      <c r="B192" s="40"/>
      <c r="C192" s="213" t="s">
        <v>76</v>
      </c>
      <c r="D192" s="213" t="s">
        <v>149</v>
      </c>
      <c r="E192" s="214" t="s">
        <v>1686</v>
      </c>
      <c r="F192" s="215" t="s">
        <v>1687</v>
      </c>
      <c r="G192" s="216" t="s">
        <v>1133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47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154</v>
      </c>
      <c r="AT192" s="224" t="s">
        <v>149</v>
      </c>
      <c r="AU192" s="224" t="s">
        <v>86</v>
      </c>
      <c r="AY192" s="18" t="s">
        <v>145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84</v>
      </c>
      <c r="BK192" s="225">
        <f>ROUND(I192*H192,2)</f>
        <v>0</v>
      </c>
      <c r="BL192" s="18" t="s">
        <v>154</v>
      </c>
      <c r="BM192" s="224" t="s">
        <v>782</v>
      </c>
    </row>
    <row r="193" s="2" customFormat="1">
      <c r="A193" s="39"/>
      <c r="B193" s="40"/>
      <c r="C193" s="41"/>
      <c r="D193" s="226" t="s">
        <v>156</v>
      </c>
      <c r="E193" s="41"/>
      <c r="F193" s="227" t="s">
        <v>1687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156</v>
      </c>
      <c r="AU193" s="18" t="s">
        <v>86</v>
      </c>
    </row>
    <row r="194" s="2" customFormat="1" ht="16.5" customHeight="1">
      <c r="A194" s="39"/>
      <c r="B194" s="40"/>
      <c r="C194" s="213" t="s">
        <v>76</v>
      </c>
      <c r="D194" s="213" t="s">
        <v>149</v>
      </c>
      <c r="E194" s="214" t="s">
        <v>1688</v>
      </c>
      <c r="F194" s="215" t="s">
        <v>1689</v>
      </c>
      <c r="G194" s="216" t="s">
        <v>1133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47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154</v>
      </c>
      <c r="AT194" s="224" t="s">
        <v>149</v>
      </c>
      <c r="AU194" s="224" t="s">
        <v>86</v>
      </c>
      <c r="AY194" s="18" t="s">
        <v>145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84</v>
      </c>
      <c r="BK194" s="225">
        <f>ROUND(I194*H194,2)</f>
        <v>0</v>
      </c>
      <c r="BL194" s="18" t="s">
        <v>154</v>
      </c>
      <c r="BM194" s="224" t="s">
        <v>786</v>
      </c>
    </row>
    <row r="195" s="2" customFormat="1">
      <c r="A195" s="39"/>
      <c r="B195" s="40"/>
      <c r="C195" s="41"/>
      <c r="D195" s="226" t="s">
        <v>156</v>
      </c>
      <c r="E195" s="41"/>
      <c r="F195" s="227" t="s">
        <v>1689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156</v>
      </c>
      <c r="AU195" s="18" t="s">
        <v>86</v>
      </c>
    </row>
    <row r="196" s="2" customFormat="1" ht="16.5" customHeight="1">
      <c r="A196" s="39"/>
      <c r="B196" s="40"/>
      <c r="C196" s="213" t="s">
        <v>76</v>
      </c>
      <c r="D196" s="213" t="s">
        <v>149</v>
      </c>
      <c r="E196" s="214" t="s">
        <v>1690</v>
      </c>
      <c r="F196" s="215" t="s">
        <v>1678</v>
      </c>
      <c r="G196" s="216" t="s">
        <v>1133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47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154</v>
      </c>
      <c r="AT196" s="224" t="s">
        <v>149</v>
      </c>
      <c r="AU196" s="224" t="s">
        <v>86</v>
      </c>
      <c r="AY196" s="18" t="s">
        <v>145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84</v>
      </c>
      <c r="BK196" s="225">
        <f>ROUND(I196*H196,2)</f>
        <v>0</v>
      </c>
      <c r="BL196" s="18" t="s">
        <v>154</v>
      </c>
      <c r="BM196" s="224" t="s">
        <v>790</v>
      </c>
    </row>
    <row r="197" s="2" customFormat="1">
      <c r="A197" s="39"/>
      <c r="B197" s="40"/>
      <c r="C197" s="41"/>
      <c r="D197" s="226" t="s">
        <v>156</v>
      </c>
      <c r="E197" s="41"/>
      <c r="F197" s="227" t="s">
        <v>1678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156</v>
      </c>
      <c r="AU197" s="18" t="s">
        <v>86</v>
      </c>
    </row>
    <row r="198" s="2" customFormat="1" ht="16.5" customHeight="1">
      <c r="A198" s="39"/>
      <c r="B198" s="40"/>
      <c r="C198" s="213" t="s">
        <v>76</v>
      </c>
      <c r="D198" s="213" t="s">
        <v>149</v>
      </c>
      <c r="E198" s="214" t="s">
        <v>1691</v>
      </c>
      <c r="F198" s="215" t="s">
        <v>1678</v>
      </c>
      <c r="G198" s="216" t="s">
        <v>1133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47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154</v>
      </c>
      <c r="AT198" s="224" t="s">
        <v>149</v>
      </c>
      <c r="AU198" s="224" t="s">
        <v>86</v>
      </c>
      <c r="AY198" s="18" t="s">
        <v>145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84</v>
      </c>
      <c r="BK198" s="225">
        <f>ROUND(I198*H198,2)</f>
        <v>0</v>
      </c>
      <c r="BL198" s="18" t="s">
        <v>154</v>
      </c>
      <c r="BM198" s="224" t="s">
        <v>795</v>
      </c>
    </row>
    <row r="199" s="2" customFormat="1">
      <c r="A199" s="39"/>
      <c r="B199" s="40"/>
      <c r="C199" s="41"/>
      <c r="D199" s="226" t="s">
        <v>156</v>
      </c>
      <c r="E199" s="41"/>
      <c r="F199" s="227" t="s">
        <v>1678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156</v>
      </c>
      <c r="AU199" s="18" t="s">
        <v>86</v>
      </c>
    </row>
    <row r="200" s="2" customFormat="1" ht="16.5" customHeight="1">
      <c r="A200" s="39"/>
      <c r="B200" s="40"/>
      <c r="C200" s="213" t="s">
        <v>76</v>
      </c>
      <c r="D200" s="213" t="s">
        <v>149</v>
      </c>
      <c r="E200" s="214" t="s">
        <v>1692</v>
      </c>
      <c r="F200" s="215" t="s">
        <v>1687</v>
      </c>
      <c r="G200" s="216" t="s">
        <v>1133</v>
      </c>
      <c r="H200" s="217">
        <v>1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47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154</v>
      </c>
      <c r="AT200" s="224" t="s">
        <v>149</v>
      </c>
      <c r="AU200" s="224" t="s">
        <v>86</v>
      </c>
      <c r="AY200" s="18" t="s">
        <v>145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84</v>
      </c>
      <c r="BK200" s="225">
        <f>ROUND(I200*H200,2)</f>
        <v>0</v>
      </c>
      <c r="BL200" s="18" t="s">
        <v>154</v>
      </c>
      <c r="BM200" s="224" t="s">
        <v>799</v>
      </c>
    </row>
    <row r="201" s="2" customFormat="1">
      <c r="A201" s="39"/>
      <c r="B201" s="40"/>
      <c r="C201" s="41"/>
      <c r="D201" s="226" t="s">
        <v>156</v>
      </c>
      <c r="E201" s="41"/>
      <c r="F201" s="227" t="s">
        <v>1687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156</v>
      </c>
      <c r="AU201" s="18" t="s">
        <v>86</v>
      </c>
    </row>
    <row r="202" s="2" customFormat="1" ht="16.5" customHeight="1">
      <c r="A202" s="39"/>
      <c r="B202" s="40"/>
      <c r="C202" s="213" t="s">
        <v>76</v>
      </c>
      <c r="D202" s="213" t="s">
        <v>149</v>
      </c>
      <c r="E202" s="214" t="s">
        <v>1693</v>
      </c>
      <c r="F202" s="215" t="s">
        <v>1678</v>
      </c>
      <c r="G202" s="216" t="s">
        <v>1133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47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154</v>
      </c>
      <c r="AT202" s="224" t="s">
        <v>149</v>
      </c>
      <c r="AU202" s="224" t="s">
        <v>86</v>
      </c>
      <c r="AY202" s="18" t="s">
        <v>145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84</v>
      </c>
      <c r="BK202" s="225">
        <f>ROUND(I202*H202,2)</f>
        <v>0</v>
      </c>
      <c r="BL202" s="18" t="s">
        <v>154</v>
      </c>
      <c r="BM202" s="224" t="s">
        <v>803</v>
      </c>
    </row>
    <row r="203" s="2" customFormat="1">
      <c r="A203" s="39"/>
      <c r="B203" s="40"/>
      <c r="C203" s="41"/>
      <c r="D203" s="226" t="s">
        <v>156</v>
      </c>
      <c r="E203" s="41"/>
      <c r="F203" s="227" t="s">
        <v>1678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156</v>
      </c>
      <c r="AU203" s="18" t="s">
        <v>86</v>
      </c>
    </row>
    <row r="204" s="2" customFormat="1" ht="16.5" customHeight="1">
      <c r="A204" s="39"/>
      <c r="B204" s="40"/>
      <c r="C204" s="213" t="s">
        <v>76</v>
      </c>
      <c r="D204" s="213" t="s">
        <v>149</v>
      </c>
      <c r="E204" s="214" t="s">
        <v>1694</v>
      </c>
      <c r="F204" s="215" t="s">
        <v>1678</v>
      </c>
      <c r="G204" s="216" t="s">
        <v>1133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47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154</v>
      </c>
      <c r="AT204" s="224" t="s">
        <v>149</v>
      </c>
      <c r="AU204" s="224" t="s">
        <v>86</v>
      </c>
      <c r="AY204" s="18" t="s">
        <v>145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84</v>
      </c>
      <c r="BK204" s="225">
        <f>ROUND(I204*H204,2)</f>
        <v>0</v>
      </c>
      <c r="BL204" s="18" t="s">
        <v>154</v>
      </c>
      <c r="BM204" s="224" t="s">
        <v>807</v>
      </c>
    </row>
    <row r="205" s="2" customFormat="1">
      <c r="A205" s="39"/>
      <c r="B205" s="40"/>
      <c r="C205" s="41"/>
      <c r="D205" s="226" t="s">
        <v>156</v>
      </c>
      <c r="E205" s="41"/>
      <c r="F205" s="227" t="s">
        <v>1678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156</v>
      </c>
      <c r="AU205" s="18" t="s">
        <v>86</v>
      </c>
    </row>
    <row r="206" s="2" customFormat="1" ht="16.5" customHeight="1">
      <c r="A206" s="39"/>
      <c r="B206" s="40"/>
      <c r="C206" s="213" t="s">
        <v>76</v>
      </c>
      <c r="D206" s="213" t="s">
        <v>149</v>
      </c>
      <c r="E206" s="214" t="s">
        <v>1695</v>
      </c>
      <c r="F206" s="215" t="s">
        <v>1678</v>
      </c>
      <c r="G206" s="216" t="s">
        <v>1133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47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154</v>
      </c>
      <c r="AT206" s="224" t="s">
        <v>149</v>
      </c>
      <c r="AU206" s="224" t="s">
        <v>86</v>
      </c>
      <c r="AY206" s="18" t="s">
        <v>145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84</v>
      </c>
      <c r="BK206" s="225">
        <f>ROUND(I206*H206,2)</f>
        <v>0</v>
      </c>
      <c r="BL206" s="18" t="s">
        <v>154</v>
      </c>
      <c r="BM206" s="224" t="s">
        <v>812</v>
      </c>
    </row>
    <row r="207" s="2" customFormat="1">
      <c r="A207" s="39"/>
      <c r="B207" s="40"/>
      <c r="C207" s="41"/>
      <c r="D207" s="226" t="s">
        <v>156</v>
      </c>
      <c r="E207" s="41"/>
      <c r="F207" s="227" t="s">
        <v>1678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156</v>
      </c>
      <c r="AU207" s="18" t="s">
        <v>86</v>
      </c>
    </row>
    <row r="208" s="2" customFormat="1" ht="16.5" customHeight="1">
      <c r="A208" s="39"/>
      <c r="B208" s="40"/>
      <c r="C208" s="213" t="s">
        <v>76</v>
      </c>
      <c r="D208" s="213" t="s">
        <v>149</v>
      </c>
      <c r="E208" s="214" t="s">
        <v>1696</v>
      </c>
      <c r="F208" s="215" t="s">
        <v>1678</v>
      </c>
      <c r="G208" s="216" t="s">
        <v>1133</v>
      </c>
      <c r="H208" s="217">
        <v>2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47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154</v>
      </c>
      <c r="AT208" s="224" t="s">
        <v>149</v>
      </c>
      <c r="AU208" s="224" t="s">
        <v>86</v>
      </c>
      <c r="AY208" s="18" t="s">
        <v>145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84</v>
      </c>
      <c r="BK208" s="225">
        <f>ROUND(I208*H208,2)</f>
        <v>0</v>
      </c>
      <c r="BL208" s="18" t="s">
        <v>154</v>
      </c>
      <c r="BM208" s="224" t="s">
        <v>816</v>
      </c>
    </row>
    <row r="209" s="2" customFormat="1">
      <c r="A209" s="39"/>
      <c r="B209" s="40"/>
      <c r="C209" s="41"/>
      <c r="D209" s="226" t="s">
        <v>156</v>
      </c>
      <c r="E209" s="41"/>
      <c r="F209" s="227" t="s">
        <v>1678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156</v>
      </c>
      <c r="AU209" s="18" t="s">
        <v>86</v>
      </c>
    </row>
    <row r="210" s="2" customFormat="1" ht="16.5" customHeight="1">
      <c r="A210" s="39"/>
      <c r="B210" s="40"/>
      <c r="C210" s="213" t="s">
        <v>76</v>
      </c>
      <c r="D210" s="213" t="s">
        <v>149</v>
      </c>
      <c r="E210" s="214" t="s">
        <v>1697</v>
      </c>
      <c r="F210" s="215" t="s">
        <v>1678</v>
      </c>
      <c r="G210" s="216" t="s">
        <v>1133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47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154</v>
      </c>
      <c r="AT210" s="224" t="s">
        <v>149</v>
      </c>
      <c r="AU210" s="224" t="s">
        <v>86</v>
      </c>
      <c r="AY210" s="18" t="s">
        <v>145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84</v>
      </c>
      <c r="BK210" s="225">
        <f>ROUND(I210*H210,2)</f>
        <v>0</v>
      </c>
      <c r="BL210" s="18" t="s">
        <v>154</v>
      </c>
      <c r="BM210" s="224" t="s">
        <v>821</v>
      </c>
    </row>
    <row r="211" s="2" customFormat="1">
      <c r="A211" s="39"/>
      <c r="B211" s="40"/>
      <c r="C211" s="41"/>
      <c r="D211" s="226" t="s">
        <v>156</v>
      </c>
      <c r="E211" s="41"/>
      <c r="F211" s="227" t="s">
        <v>1678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156</v>
      </c>
      <c r="AU211" s="18" t="s">
        <v>86</v>
      </c>
    </row>
    <row r="212" s="2" customFormat="1" ht="16.5" customHeight="1">
      <c r="A212" s="39"/>
      <c r="B212" s="40"/>
      <c r="C212" s="213" t="s">
        <v>76</v>
      </c>
      <c r="D212" s="213" t="s">
        <v>149</v>
      </c>
      <c r="E212" s="214" t="s">
        <v>1698</v>
      </c>
      <c r="F212" s="215" t="s">
        <v>1678</v>
      </c>
      <c r="G212" s="216" t="s">
        <v>1133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47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154</v>
      </c>
      <c r="AT212" s="224" t="s">
        <v>149</v>
      </c>
      <c r="AU212" s="224" t="s">
        <v>86</v>
      </c>
      <c r="AY212" s="18" t="s">
        <v>145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84</v>
      </c>
      <c r="BK212" s="225">
        <f>ROUND(I212*H212,2)</f>
        <v>0</v>
      </c>
      <c r="BL212" s="18" t="s">
        <v>154</v>
      </c>
      <c r="BM212" s="224" t="s">
        <v>826</v>
      </c>
    </row>
    <row r="213" s="2" customFormat="1">
      <c r="A213" s="39"/>
      <c r="B213" s="40"/>
      <c r="C213" s="41"/>
      <c r="D213" s="226" t="s">
        <v>156</v>
      </c>
      <c r="E213" s="41"/>
      <c r="F213" s="227" t="s">
        <v>1678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156</v>
      </c>
      <c r="AU213" s="18" t="s">
        <v>86</v>
      </c>
    </row>
    <row r="214" s="2" customFormat="1" ht="16.5" customHeight="1">
      <c r="A214" s="39"/>
      <c r="B214" s="40"/>
      <c r="C214" s="213" t="s">
        <v>76</v>
      </c>
      <c r="D214" s="213" t="s">
        <v>149</v>
      </c>
      <c r="E214" s="214" t="s">
        <v>1699</v>
      </c>
      <c r="F214" s="215" t="s">
        <v>1678</v>
      </c>
      <c r="G214" s="216" t="s">
        <v>1133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47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154</v>
      </c>
      <c r="AT214" s="224" t="s">
        <v>149</v>
      </c>
      <c r="AU214" s="224" t="s">
        <v>86</v>
      </c>
      <c r="AY214" s="18" t="s">
        <v>145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84</v>
      </c>
      <c r="BK214" s="225">
        <f>ROUND(I214*H214,2)</f>
        <v>0</v>
      </c>
      <c r="BL214" s="18" t="s">
        <v>154</v>
      </c>
      <c r="BM214" s="224" t="s">
        <v>832</v>
      </c>
    </row>
    <row r="215" s="2" customFormat="1">
      <c r="A215" s="39"/>
      <c r="B215" s="40"/>
      <c r="C215" s="41"/>
      <c r="D215" s="226" t="s">
        <v>156</v>
      </c>
      <c r="E215" s="41"/>
      <c r="F215" s="227" t="s">
        <v>1678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156</v>
      </c>
      <c r="AU215" s="18" t="s">
        <v>86</v>
      </c>
    </row>
    <row r="216" s="2" customFormat="1" ht="16.5" customHeight="1">
      <c r="A216" s="39"/>
      <c r="B216" s="40"/>
      <c r="C216" s="213" t="s">
        <v>76</v>
      </c>
      <c r="D216" s="213" t="s">
        <v>149</v>
      </c>
      <c r="E216" s="214" t="s">
        <v>1700</v>
      </c>
      <c r="F216" s="215" t="s">
        <v>1678</v>
      </c>
      <c r="G216" s="216" t="s">
        <v>1133</v>
      </c>
      <c r="H216" s="217">
        <v>1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47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154</v>
      </c>
      <c r="AT216" s="224" t="s">
        <v>149</v>
      </c>
      <c r="AU216" s="224" t="s">
        <v>86</v>
      </c>
      <c r="AY216" s="18" t="s">
        <v>145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84</v>
      </c>
      <c r="BK216" s="225">
        <f>ROUND(I216*H216,2)</f>
        <v>0</v>
      </c>
      <c r="BL216" s="18" t="s">
        <v>154</v>
      </c>
      <c r="BM216" s="224" t="s">
        <v>836</v>
      </c>
    </row>
    <row r="217" s="2" customFormat="1">
      <c r="A217" s="39"/>
      <c r="B217" s="40"/>
      <c r="C217" s="41"/>
      <c r="D217" s="226" t="s">
        <v>156</v>
      </c>
      <c r="E217" s="41"/>
      <c r="F217" s="227" t="s">
        <v>1678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156</v>
      </c>
      <c r="AU217" s="18" t="s">
        <v>86</v>
      </c>
    </row>
    <row r="218" s="2" customFormat="1" ht="16.5" customHeight="1">
      <c r="A218" s="39"/>
      <c r="B218" s="40"/>
      <c r="C218" s="213" t="s">
        <v>76</v>
      </c>
      <c r="D218" s="213" t="s">
        <v>149</v>
      </c>
      <c r="E218" s="214" t="s">
        <v>1701</v>
      </c>
      <c r="F218" s="215" t="s">
        <v>1687</v>
      </c>
      <c r="G218" s="216" t="s">
        <v>1133</v>
      </c>
      <c r="H218" s="217">
        <v>1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47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154</v>
      </c>
      <c r="AT218" s="224" t="s">
        <v>149</v>
      </c>
      <c r="AU218" s="224" t="s">
        <v>86</v>
      </c>
      <c r="AY218" s="18" t="s">
        <v>145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84</v>
      </c>
      <c r="BK218" s="225">
        <f>ROUND(I218*H218,2)</f>
        <v>0</v>
      </c>
      <c r="BL218" s="18" t="s">
        <v>154</v>
      </c>
      <c r="BM218" s="224" t="s">
        <v>840</v>
      </c>
    </row>
    <row r="219" s="2" customFormat="1">
      <c r="A219" s="39"/>
      <c r="B219" s="40"/>
      <c r="C219" s="41"/>
      <c r="D219" s="226" t="s">
        <v>156</v>
      </c>
      <c r="E219" s="41"/>
      <c r="F219" s="227" t="s">
        <v>1687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156</v>
      </c>
      <c r="AU219" s="18" t="s">
        <v>86</v>
      </c>
    </row>
    <row r="220" s="2" customFormat="1" ht="16.5" customHeight="1">
      <c r="A220" s="39"/>
      <c r="B220" s="40"/>
      <c r="C220" s="213" t="s">
        <v>76</v>
      </c>
      <c r="D220" s="213" t="s">
        <v>149</v>
      </c>
      <c r="E220" s="214" t="s">
        <v>1702</v>
      </c>
      <c r="F220" s="215" t="s">
        <v>1703</v>
      </c>
      <c r="G220" s="216" t="s">
        <v>1133</v>
      </c>
      <c r="H220" s="217">
        <v>1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47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154</v>
      </c>
      <c r="AT220" s="224" t="s">
        <v>149</v>
      </c>
      <c r="AU220" s="224" t="s">
        <v>86</v>
      </c>
      <c r="AY220" s="18" t="s">
        <v>145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84</v>
      </c>
      <c r="BK220" s="225">
        <f>ROUND(I220*H220,2)</f>
        <v>0</v>
      </c>
      <c r="BL220" s="18" t="s">
        <v>154</v>
      </c>
      <c r="BM220" s="224" t="s">
        <v>844</v>
      </c>
    </row>
    <row r="221" s="2" customFormat="1">
      <c r="A221" s="39"/>
      <c r="B221" s="40"/>
      <c r="C221" s="41"/>
      <c r="D221" s="226" t="s">
        <v>156</v>
      </c>
      <c r="E221" s="41"/>
      <c r="F221" s="227" t="s">
        <v>1703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156</v>
      </c>
      <c r="AU221" s="18" t="s">
        <v>86</v>
      </c>
    </row>
    <row r="222" s="2" customFormat="1" ht="16.5" customHeight="1">
      <c r="A222" s="39"/>
      <c r="B222" s="40"/>
      <c r="C222" s="213" t="s">
        <v>76</v>
      </c>
      <c r="D222" s="213" t="s">
        <v>149</v>
      </c>
      <c r="E222" s="214" t="s">
        <v>1704</v>
      </c>
      <c r="F222" s="215" t="s">
        <v>1678</v>
      </c>
      <c r="G222" s="216" t="s">
        <v>1133</v>
      </c>
      <c r="H222" s="217">
        <v>1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47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154</v>
      </c>
      <c r="AT222" s="224" t="s">
        <v>149</v>
      </c>
      <c r="AU222" s="224" t="s">
        <v>86</v>
      </c>
      <c r="AY222" s="18" t="s">
        <v>145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84</v>
      </c>
      <c r="BK222" s="225">
        <f>ROUND(I222*H222,2)</f>
        <v>0</v>
      </c>
      <c r="BL222" s="18" t="s">
        <v>154</v>
      </c>
      <c r="BM222" s="224" t="s">
        <v>848</v>
      </c>
    </row>
    <row r="223" s="2" customFormat="1">
      <c r="A223" s="39"/>
      <c r="B223" s="40"/>
      <c r="C223" s="41"/>
      <c r="D223" s="226" t="s">
        <v>156</v>
      </c>
      <c r="E223" s="41"/>
      <c r="F223" s="227" t="s">
        <v>1678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156</v>
      </c>
      <c r="AU223" s="18" t="s">
        <v>86</v>
      </c>
    </row>
    <row r="224" s="2" customFormat="1" ht="16.5" customHeight="1">
      <c r="A224" s="39"/>
      <c r="B224" s="40"/>
      <c r="C224" s="213" t="s">
        <v>76</v>
      </c>
      <c r="D224" s="213" t="s">
        <v>149</v>
      </c>
      <c r="E224" s="214" t="s">
        <v>1705</v>
      </c>
      <c r="F224" s="215" t="s">
        <v>1678</v>
      </c>
      <c r="G224" s="216" t="s">
        <v>1133</v>
      </c>
      <c r="H224" s="217">
        <v>1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47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154</v>
      </c>
      <c r="AT224" s="224" t="s">
        <v>149</v>
      </c>
      <c r="AU224" s="224" t="s">
        <v>86</v>
      </c>
      <c r="AY224" s="18" t="s">
        <v>145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84</v>
      </c>
      <c r="BK224" s="225">
        <f>ROUND(I224*H224,2)</f>
        <v>0</v>
      </c>
      <c r="BL224" s="18" t="s">
        <v>154</v>
      </c>
      <c r="BM224" s="224" t="s">
        <v>852</v>
      </c>
    </row>
    <row r="225" s="2" customFormat="1">
      <c r="A225" s="39"/>
      <c r="B225" s="40"/>
      <c r="C225" s="41"/>
      <c r="D225" s="226" t="s">
        <v>156</v>
      </c>
      <c r="E225" s="41"/>
      <c r="F225" s="227" t="s">
        <v>1678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156</v>
      </c>
      <c r="AU225" s="18" t="s">
        <v>86</v>
      </c>
    </row>
    <row r="226" s="2" customFormat="1" ht="16.5" customHeight="1">
      <c r="A226" s="39"/>
      <c r="B226" s="40"/>
      <c r="C226" s="213" t="s">
        <v>76</v>
      </c>
      <c r="D226" s="213" t="s">
        <v>149</v>
      </c>
      <c r="E226" s="214" t="s">
        <v>1706</v>
      </c>
      <c r="F226" s="215" t="s">
        <v>1678</v>
      </c>
      <c r="G226" s="216" t="s">
        <v>1133</v>
      </c>
      <c r="H226" s="217">
        <v>1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47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154</v>
      </c>
      <c r="AT226" s="224" t="s">
        <v>149</v>
      </c>
      <c r="AU226" s="224" t="s">
        <v>86</v>
      </c>
      <c r="AY226" s="18" t="s">
        <v>145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84</v>
      </c>
      <c r="BK226" s="225">
        <f>ROUND(I226*H226,2)</f>
        <v>0</v>
      </c>
      <c r="BL226" s="18" t="s">
        <v>154</v>
      </c>
      <c r="BM226" s="224" t="s">
        <v>856</v>
      </c>
    </row>
    <row r="227" s="2" customFormat="1">
      <c r="A227" s="39"/>
      <c r="B227" s="40"/>
      <c r="C227" s="41"/>
      <c r="D227" s="226" t="s">
        <v>156</v>
      </c>
      <c r="E227" s="41"/>
      <c r="F227" s="227" t="s">
        <v>1678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156</v>
      </c>
      <c r="AU227" s="18" t="s">
        <v>86</v>
      </c>
    </row>
    <row r="228" s="2" customFormat="1" ht="16.5" customHeight="1">
      <c r="A228" s="39"/>
      <c r="B228" s="40"/>
      <c r="C228" s="213" t="s">
        <v>76</v>
      </c>
      <c r="D228" s="213" t="s">
        <v>149</v>
      </c>
      <c r="E228" s="214" t="s">
        <v>1707</v>
      </c>
      <c r="F228" s="215" t="s">
        <v>1678</v>
      </c>
      <c r="G228" s="216" t="s">
        <v>1133</v>
      </c>
      <c r="H228" s="217">
        <v>1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47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154</v>
      </c>
      <c r="AT228" s="224" t="s">
        <v>149</v>
      </c>
      <c r="AU228" s="224" t="s">
        <v>86</v>
      </c>
      <c r="AY228" s="18" t="s">
        <v>145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84</v>
      </c>
      <c r="BK228" s="225">
        <f>ROUND(I228*H228,2)</f>
        <v>0</v>
      </c>
      <c r="BL228" s="18" t="s">
        <v>154</v>
      </c>
      <c r="BM228" s="224" t="s">
        <v>859</v>
      </c>
    </row>
    <row r="229" s="2" customFormat="1">
      <c r="A229" s="39"/>
      <c r="B229" s="40"/>
      <c r="C229" s="41"/>
      <c r="D229" s="226" t="s">
        <v>156</v>
      </c>
      <c r="E229" s="41"/>
      <c r="F229" s="227" t="s">
        <v>1678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156</v>
      </c>
      <c r="AU229" s="18" t="s">
        <v>86</v>
      </c>
    </row>
    <row r="230" s="2" customFormat="1" ht="16.5" customHeight="1">
      <c r="A230" s="39"/>
      <c r="B230" s="40"/>
      <c r="C230" s="213" t="s">
        <v>76</v>
      </c>
      <c r="D230" s="213" t="s">
        <v>149</v>
      </c>
      <c r="E230" s="214" t="s">
        <v>1708</v>
      </c>
      <c r="F230" s="215" t="s">
        <v>1687</v>
      </c>
      <c r="G230" s="216" t="s">
        <v>1133</v>
      </c>
      <c r="H230" s="217">
        <v>1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47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154</v>
      </c>
      <c r="AT230" s="224" t="s">
        <v>149</v>
      </c>
      <c r="AU230" s="224" t="s">
        <v>86</v>
      </c>
      <c r="AY230" s="18" t="s">
        <v>145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84</v>
      </c>
      <c r="BK230" s="225">
        <f>ROUND(I230*H230,2)</f>
        <v>0</v>
      </c>
      <c r="BL230" s="18" t="s">
        <v>154</v>
      </c>
      <c r="BM230" s="224" t="s">
        <v>863</v>
      </c>
    </row>
    <row r="231" s="2" customFormat="1">
      <c r="A231" s="39"/>
      <c r="B231" s="40"/>
      <c r="C231" s="41"/>
      <c r="D231" s="226" t="s">
        <v>156</v>
      </c>
      <c r="E231" s="41"/>
      <c r="F231" s="227" t="s">
        <v>1687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156</v>
      </c>
      <c r="AU231" s="18" t="s">
        <v>86</v>
      </c>
    </row>
    <row r="232" s="2" customFormat="1" ht="16.5" customHeight="1">
      <c r="A232" s="39"/>
      <c r="B232" s="40"/>
      <c r="C232" s="213" t="s">
        <v>76</v>
      </c>
      <c r="D232" s="213" t="s">
        <v>149</v>
      </c>
      <c r="E232" s="214" t="s">
        <v>1709</v>
      </c>
      <c r="F232" s="215" t="s">
        <v>1703</v>
      </c>
      <c r="G232" s="216" t="s">
        <v>1133</v>
      </c>
      <c r="H232" s="217">
        <v>1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47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154</v>
      </c>
      <c r="AT232" s="224" t="s">
        <v>149</v>
      </c>
      <c r="AU232" s="224" t="s">
        <v>86</v>
      </c>
      <c r="AY232" s="18" t="s">
        <v>145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84</v>
      </c>
      <c r="BK232" s="225">
        <f>ROUND(I232*H232,2)</f>
        <v>0</v>
      </c>
      <c r="BL232" s="18" t="s">
        <v>154</v>
      </c>
      <c r="BM232" s="224" t="s">
        <v>866</v>
      </c>
    </row>
    <row r="233" s="2" customFormat="1">
      <c r="A233" s="39"/>
      <c r="B233" s="40"/>
      <c r="C233" s="41"/>
      <c r="D233" s="226" t="s">
        <v>156</v>
      </c>
      <c r="E233" s="41"/>
      <c r="F233" s="227" t="s">
        <v>1703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156</v>
      </c>
      <c r="AU233" s="18" t="s">
        <v>86</v>
      </c>
    </row>
    <row r="234" s="2" customFormat="1" ht="16.5" customHeight="1">
      <c r="A234" s="39"/>
      <c r="B234" s="40"/>
      <c r="C234" s="213" t="s">
        <v>76</v>
      </c>
      <c r="D234" s="213" t="s">
        <v>149</v>
      </c>
      <c r="E234" s="214" t="s">
        <v>1710</v>
      </c>
      <c r="F234" s="215" t="s">
        <v>1711</v>
      </c>
      <c r="G234" s="216" t="s">
        <v>1133</v>
      </c>
      <c r="H234" s="217">
        <v>1</v>
      </c>
      <c r="I234" s="218"/>
      <c r="J234" s="219">
        <f>ROUND(I234*H234,2)</f>
        <v>0</v>
      </c>
      <c r="K234" s="215" t="s">
        <v>19</v>
      </c>
      <c r="L234" s="45"/>
      <c r="M234" s="220" t="s">
        <v>19</v>
      </c>
      <c r="N234" s="221" t="s">
        <v>47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154</v>
      </c>
      <c r="AT234" s="224" t="s">
        <v>149</v>
      </c>
      <c r="AU234" s="224" t="s">
        <v>86</v>
      </c>
      <c r="AY234" s="18" t="s">
        <v>145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84</v>
      </c>
      <c r="BK234" s="225">
        <f>ROUND(I234*H234,2)</f>
        <v>0</v>
      </c>
      <c r="BL234" s="18" t="s">
        <v>154</v>
      </c>
      <c r="BM234" s="224" t="s">
        <v>870</v>
      </c>
    </row>
    <row r="235" s="2" customFormat="1">
      <c r="A235" s="39"/>
      <c r="B235" s="40"/>
      <c r="C235" s="41"/>
      <c r="D235" s="226" t="s">
        <v>156</v>
      </c>
      <c r="E235" s="41"/>
      <c r="F235" s="227" t="s">
        <v>1711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156</v>
      </c>
      <c r="AU235" s="18" t="s">
        <v>86</v>
      </c>
    </row>
    <row r="236" s="2" customFormat="1" ht="16.5" customHeight="1">
      <c r="A236" s="39"/>
      <c r="B236" s="40"/>
      <c r="C236" s="213" t="s">
        <v>76</v>
      </c>
      <c r="D236" s="213" t="s">
        <v>149</v>
      </c>
      <c r="E236" s="214" t="s">
        <v>1712</v>
      </c>
      <c r="F236" s="215" t="s">
        <v>1713</v>
      </c>
      <c r="G236" s="216" t="s">
        <v>1133</v>
      </c>
      <c r="H236" s="217">
        <v>1</v>
      </c>
      <c r="I236" s="218"/>
      <c r="J236" s="219">
        <f>ROUND(I236*H236,2)</f>
        <v>0</v>
      </c>
      <c r="K236" s="215" t="s">
        <v>19</v>
      </c>
      <c r="L236" s="45"/>
      <c r="M236" s="220" t="s">
        <v>19</v>
      </c>
      <c r="N236" s="221" t="s">
        <v>47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154</v>
      </c>
      <c r="AT236" s="224" t="s">
        <v>149</v>
      </c>
      <c r="AU236" s="224" t="s">
        <v>86</v>
      </c>
      <c r="AY236" s="18" t="s">
        <v>145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84</v>
      </c>
      <c r="BK236" s="225">
        <f>ROUND(I236*H236,2)</f>
        <v>0</v>
      </c>
      <c r="BL236" s="18" t="s">
        <v>154</v>
      </c>
      <c r="BM236" s="224" t="s">
        <v>873</v>
      </c>
    </row>
    <row r="237" s="2" customFormat="1">
      <c r="A237" s="39"/>
      <c r="B237" s="40"/>
      <c r="C237" s="41"/>
      <c r="D237" s="226" t="s">
        <v>156</v>
      </c>
      <c r="E237" s="41"/>
      <c r="F237" s="227" t="s">
        <v>1713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156</v>
      </c>
      <c r="AU237" s="18" t="s">
        <v>86</v>
      </c>
    </row>
    <row r="238" s="2" customFormat="1" ht="16.5" customHeight="1">
      <c r="A238" s="39"/>
      <c r="B238" s="40"/>
      <c r="C238" s="213" t="s">
        <v>76</v>
      </c>
      <c r="D238" s="213" t="s">
        <v>149</v>
      </c>
      <c r="E238" s="214" t="s">
        <v>1714</v>
      </c>
      <c r="F238" s="215" t="s">
        <v>1713</v>
      </c>
      <c r="G238" s="216" t="s">
        <v>1133</v>
      </c>
      <c r="H238" s="217">
        <v>1</v>
      </c>
      <c r="I238" s="218"/>
      <c r="J238" s="219">
        <f>ROUND(I238*H238,2)</f>
        <v>0</v>
      </c>
      <c r="K238" s="215" t="s">
        <v>19</v>
      </c>
      <c r="L238" s="45"/>
      <c r="M238" s="220" t="s">
        <v>19</v>
      </c>
      <c r="N238" s="221" t="s">
        <v>47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154</v>
      </c>
      <c r="AT238" s="224" t="s">
        <v>149</v>
      </c>
      <c r="AU238" s="224" t="s">
        <v>86</v>
      </c>
      <c r="AY238" s="18" t="s">
        <v>145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84</v>
      </c>
      <c r="BK238" s="225">
        <f>ROUND(I238*H238,2)</f>
        <v>0</v>
      </c>
      <c r="BL238" s="18" t="s">
        <v>154</v>
      </c>
      <c r="BM238" s="224" t="s">
        <v>877</v>
      </c>
    </row>
    <row r="239" s="2" customFormat="1">
      <c r="A239" s="39"/>
      <c r="B239" s="40"/>
      <c r="C239" s="41"/>
      <c r="D239" s="226" t="s">
        <v>156</v>
      </c>
      <c r="E239" s="41"/>
      <c r="F239" s="227" t="s">
        <v>1713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156</v>
      </c>
      <c r="AU239" s="18" t="s">
        <v>86</v>
      </c>
    </row>
    <row r="240" s="2" customFormat="1" ht="16.5" customHeight="1">
      <c r="A240" s="39"/>
      <c r="B240" s="40"/>
      <c r="C240" s="213" t="s">
        <v>76</v>
      </c>
      <c r="D240" s="213" t="s">
        <v>149</v>
      </c>
      <c r="E240" s="214" t="s">
        <v>1715</v>
      </c>
      <c r="F240" s="215" t="s">
        <v>1713</v>
      </c>
      <c r="G240" s="216" t="s">
        <v>1133</v>
      </c>
      <c r="H240" s="217">
        <v>1</v>
      </c>
      <c r="I240" s="218"/>
      <c r="J240" s="219">
        <f>ROUND(I240*H240,2)</f>
        <v>0</v>
      </c>
      <c r="K240" s="215" t="s">
        <v>19</v>
      </c>
      <c r="L240" s="45"/>
      <c r="M240" s="220" t="s">
        <v>19</v>
      </c>
      <c r="N240" s="221" t="s">
        <v>47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154</v>
      </c>
      <c r="AT240" s="224" t="s">
        <v>149</v>
      </c>
      <c r="AU240" s="224" t="s">
        <v>86</v>
      </c>
      <c r="AY240" s="18" t="s">
        <v>145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84</v>
      </c>
      <c r="BK240" s="225">
        <f>ROUND(I240*H240,2)</f>
        <v>0</v>
      </c>
      <c r="BL240" s="18" t="s">
        <v>154</v>
      </c>
      <c r="BM240" s="224" t="s">
        <v>880</v>
      </c>
    </row>
    <row r="241" s="2" customFormat="1">
      <c r="A241" s="39"/>
      <c r="B241" s="40"/>
      <c r="C241" s="41"/>
      <c r="D241" s="226" t="s">
        <v>156</v>
      </c>
      <c r="E241" s="41"/>
      <c r="F241" s="227" t="s">
        <v>1713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156</v>
      </c>
      <c r="AU241" s="18" t="s">
        <v>86</v>
      </c>
    </row>
    <row r="242" s="2" customFormat="1" ht="16.5" customHeight="1">
      <c r="A242" s="39"/>
      <c r="B242" s="40"/>
      <c r="C242" s="213" t="s">
        <v>76</v>
      </c>
      <c r="D242" s="213" t="s">
        <v>149</v>
      </c>
      <c r="E242" s="214" t="s">
        <v>1716</v>
      </c>
      <c r="F242" s="215" t="s">
        <v>1713</v>
      </c>
      <c r="G242" s="216" t="s">
        <v>1133</v>
      </c>
      <c r="H242" s="217">
        <v>1</v>
      </c>
      <c r="I242" s="218"/>
      <c r="J242" s="219">
        <f>ROUND(I242*H242,2)</f>
        <v>0</v>
      </c>
      <c r="K242" s="215" t="s">
        <v>19</v>
      </c>
      <c r="L242" s="45"/>
      <c r="M242" s="220" t="s">
        <v>19</v>
      </c>
      <c r="N242" s="221" t="s">
        <v>47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154</v>
      </c>
      <c r="AT242" s="224" t="s">
        <v>149</v>
      </c>
      <c r="AU242" s="224" t="s">
        <v>86</v>
      </c>
      <c r="AY242" s="18" t="s">
        <v>145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84</v>
      </c>
      <c r="BK242" s="225">
        <f>ROUND(I242*H242,2)</f>
        <v>0</v>
      </c>
      <c r="BL242" s="18" t="s">
        <v>154</v>
      </c>
      <c r="BM242" s="224" t="s">
        <v>884</v>
      </c>
    </row>
    <row r="243" s="2" customFormat="1">
      <c r="A243" s="39"/>
      <c r="B243" s="40"/>
      <c r="C243" s="41"/>
      <c r="D243" s="226" t="s">
        <v>156</v>
      </c>
      <c r="E243" s="41"/>
      <c r="F243" s="227" t="s">
        <v>1713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156</v>
      </c>
      <c r="AU243" s="18" t="s">
        <v>86</v>
      </c>
    </row>
    <row r="244" s="2" customFormat="1" ht="16.5" customHeight="1">
      <c r="A244" s="39"/>
      <c r="B244" s="40"/>
      <c r="C244" s="213" t="s">
        <v>76</v>
      </c>
      <c r="D244" s="213" t="s">
        <v>149</v>
      </c>
      <c r="E244" s="214" t="s">
        <v>1717</v>
      </c>
      <c r="F244" s="215" t="s">
        <v>1713</v>
      </c>
      <c r="G244" s="216" t="s">
        <v>1133</v>
      </c>
      <c r="H244" s="217">
        <v>1</v>
      </c>
      <c r="I244" s="218"/>
      <c r="J244" s="219">
        <f>ROUND(I244*H244,2)</f>
        <v>0</v>
      </c>
      <c r="K244" s="215" t="s">
        <v>19</v>
      </c>
      <c r="L244" s="45"/>
      <c r="M244" s="220" t="s">
        <v>19</v>
      </c>
      <c r="N244" s="221" t="s">
        <v>47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154</v>
      </c>
      <c r="AT244" s="224" t="s">
        <v>149</v>
      </c>
      <c r="AU244" s="224" t="s">
        <v>86</v>
      </c>
      <c r="AY244" s="18" t="s">
        <v>145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84</v>
      </c>
      <c r="BK244" s="225">
        <f>ROUND(I244*H244,2)</f>
        <v>0</v>
      </c>
      <c r="BL244" s="18" t="s">
        <v>154</v>
      </c>
      <c r="BM244" s="224" t="s">
        <v>887</v>
      </c>
    </row>
    <row r="245" s="2" customFormat="1">
      <c r="A245" s="39"/>
      <c r="B245" s="40"/>
      <c r="C245" s="41"/>
      <c r="D245" s="226" t="s">
        <v>156</v>
      </c>
      <c r="E245" s="41"/>
      <c r="F245" s="227" t="s">
        <v>1713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156</v>
      </c>
      <c r="AU245" s="18" t="s">
        <v>86</v>
      </c>
    </row>
    <row r="246" s="2" customFormat="1" ht="16.5" customHeight="1">
      <c r="A246" s="39"/>
      <c r="B246" s="40"/>
      <c r="C246" s="213" t="s">
        <v>76</v>
      </c>
      <c r="D246" s="213" t="s">
        <v>149</v>
      </c>
      <c r="E246" s="214" t="s">
        <v>1718</v>
      </c>
      <c r="F246" s="215" t="s">
        <v>1713</v>
      </c>
      <c r="G246" s="216" t="s">
        <v>1133</v>
      </c>
      <c r="H246" s="217">
        <v>1</v>
      </c>
      <c r="I246" s="218"/>
      <c r="J246" s="219">
        <f>ROUND(I246*H246,2)</f>
        <v>0</v>
      </c>
      <c r="K246" s="215" t="s">
        <v>19</v>
      </c>
      <c r="L246" s="45"/>
      <c r="M246" s="220" t="s">
        <v>19</v>
      </c>
      <c r="N246" s="221" t="s">
        <v>47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154</v>
      </c>
      <c r="AT246" s="224" t="s">
        <v>149</v>
      </c>
      <c r="AU246" s="224" t="s">
        <v>86</v>
      </c>
      <c r="AY246" s="18" t="s">
        <v>145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84</v>
      </c>
      <c r="BK246" s="225">
        <f>ROUND(I246*H246,2)</f>
        <v>0</v>
      </c>
      <c r="BL246" s="18" t="s">
        <v>154</v>
      </c>
      <c r="BM246" s="224" t="s">
        <v>891</v>
      </c>
    </row>
    <row r="247" s="2" customFormat="1">
      <c r="A247" s="39"/>
      <c r="B247" s="40"/>
      <c r="C247" s="41"/>
      <c r="D247" s="226" t="s">
        <v>156</v>
      </c>
      <c r="E247" s="41"/>
      <c r="F247" s="227" t="s">
        <v>1713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156</v>
      </c>
      <c r="AU247" s="18" t="s">
        <v>86</v>
      </c>
    </row>
    <row r="248" s="2" customFormat="1" ht="16.5" customHeight="1">
      <c r="A248" s="39"/>
      <c r="B248" s="40"/>
      <c r="C248" s="213" t="s">
        <v>76</v>
      </c>
      <c r="D248" s="213" t="s">
        <v>149</v>
      </c>
      <c r="E248" s="214" t="s">
        <v>1719</v>
      </c>
      <c r="F248" s="215" t="s">
        <v>1713</v>
      </c>
      <c r="G248" s="216" t="s">
        <v>1133</v>
      </c>
      <c r="H248" s="217">
        <v>1</v>
      </c>
      <c r="I248" s="218"/>
      <c r="J248" s="219">
        <f>ROUND(I248*H248,2)</f>
        <v>0</v>
      </c>
      <c r="K248" s="215" t="s">
        <v>19</v>
      </c>
      <c r="L248" s="45"/>
      <c r="M248" s="220" t="s">
        <v>19</v>
      </c>
      <c r="N248" s="221" t="s">
        <v>47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154</v>
      </c>
      <c r="AT248" s="224" t="s">
        <v>149</v>
      </c>
      <c r="AU248" s="224" t="s">
        <v>86</v>
      </c>
      <c r="AY248" s="18" t="s">
        <v>145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84</v>
      </c>
      <c r="BK248" s="225">
        <f>ROUND(I248*H248,2)</f>
        <v>0</v>
      </c>
      <c r="BL248" s="18" t="s">
        <v>154</v>
      </c>
      <c r="BM248" s="224" t="s">
        <v>894</v>
      </c>
    </row>
    <row r="249" s="2" customFormat="1">
      <c r="A249" s="39"/>
      <c r="B249" s="40"/>
      <c r="C249" s="41"/>
      <c r="D249" s="226" t="s">
        <v>156</v>
      </c>
      <c r="E249" s="41"/>
      <c r="F249" s="227" t="s">
        <v>1713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156</v>
      </c>
      <c r="AU249" s="18" t="s">
        <v>86</v>
      </c>
    </row>
    <row r="250" s="2" customFormat="1" ht="16.5" customHeight="1">
      <c r="A250" s="39"/>
      <c r="B250" s="40"/>
      <c r="C250" s="213" t="s">
        <v>76</v>
      </c>
      <c r="D250" s="213" t="s">
        <v>149</v>
      </c>
      <c r="E250" s="214" t="s">
        <v>1720</v>
      </c>
      <c r="F250" s="215" t="s">
        <v>1713</v>
      </c>
      <c r="G250" s="216" t="s">
        <v>1133</v>
      </c>
      <c r="H250" s="217">
        <v>1</v>
      </c>
      <c r="I250" s="218"/>
      <c r="J250" s="219">
        <f>ROUND(I250*H250,2)</f>
        <v>0</v>
      </c>
      <c r="K250" s="215" t="s">
        <v>19</v>
      </c>
      <c r="L250" s="45"/>
      <c r="M250" s="220" t="s">
        <v>19</v>
      </c>
      <c r="N250" s="221" t="s">
        <v>47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154</v>
      </c>
      <c r="AT250" s="224" t="s">
        <v>149</v>
      </c>
      <c r="AU250" s="224" t="s">
        <v>86</v>
      </c>
      <c r="AY250" s="18" t="s">
        <v>145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84</v>
      </c>
      <c r="BK250" s="225">
        <f>ROUND(I250*H250,2)</f>
        <v>0</v>
      </c>
      <c r="BL250" s="18" t="s">
        <v>154</v>
      </c>
      <c r="BM250" s="224" t="s">
        <v>899</v>
      </c>
    </row>
    <row r="251" s="2" customFormat="1">
      <c r="A251" s="39"/>
      <c r="B251" s="40"/>
      <c r="C251" s="41"/>
      <c r="D251" s="226" t="s">
        <v>156</v>
      </c>
      <c r="E251" s="41"/>
      <c r="F251" s="227" t="s">
        <v>1713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156</v>
      </c>
      <c r="AU251" s="18" t="s">
        <v>86</v>
      </c>
    </row>
    <row r="252" s="2" customFormat="1" ht="16.5" customHeight="1">
      <c r="A252" s="39"/>
      <c r="B252" s="40"/>
      <c r="C252" s="213" t="s">
        <v>76</v>
      </c>
      <c r="D252" s="213" t="s">
        <v>149</v>
      </c>
      <c r="E252" s="214" t="s">
        <v>1721</v>
      </c>
      <c r="F252" s="215" t="s">
        <v>1722</v>
      </c>
      <c r="G252" s="216" t="s">
        <v>1133</v>
      </c>
      <c r="H252" s="217">
        <v>1</v>
      </c>
      <c r="I252" s="218"/>
      <c r="J252" s="219">
        <f>ROUND(I252*H252,2)</f>
        <v>0</v>
      </c>
      <c r="K252" s="215" t="s">
        <v>19</v>
      </c>
      <c r="L252" s="45"/>
      <c r="M252" s="220" t="s">
        <v>19</v>
      </c>
      <c r="N252" s="221" t="s">
        <v>47</v>
      </c>
      <c r="O252" s="85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154</v>
      </c>
      <c r="AT252" s="224" t="s">
        <v>149</v>
      </c>
      <c r="AU252" s="224" t="s">
        <v>86</v>
      </c>
      <c r="AY252" s="18" t="s">
        <v>145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84</v>
      </c>
      <c r="BK252" s="225">
        <f>ROUND(I252*H252,2)</f>
        <v>0</v>
      </c>
      <c r="BL252" s="18" t="s">
        <v>154</v>
      </c>
      <c r="BM252" s="224" t="s">
        <v>903</v>
      </c>
    </row>
    <row r="253" s="2" customFormat="1">
      <c r="A253" s="39"/>
      <c r="B253" s="40"/>
      <c r="C253" s="41"/>
      <c r="D253" s="226" t="s">
        <v>156</v>
      </c>
      <c r="E253" s="41"/>
      <c r="F253" s="227" t="s">
        <v>1722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156</v>
      </c>
      <c r="AU253" s="18" t="s">
        <v>86</v>
      </c>
    </row>
    <row r="254" s="2" customFormat="1" ht="16.5" customHeight="1">
      <c r="A254" s="39"/>
      <c r="B254" s="40"/>
      <c r="C254" s="213" t="s">
        <v>76</v>
      </c>
      <c r="D254" s="213" t="s">
        <v>149</v>
      </c>
      <c r="E254" s="214" t="s">
        <v>1723</v>
      </c>
      <c r="F254" s="215" t="s">
        <v>1722</v>
      </c>
      <c r="G254" s="216" t="s">
        <v>1133</v>
      </c>
      <c r="H254" s="217">
        <v>1</v>
      </c>
      <c r="I254" s="218"/>
      <c r="J254" s="219">
        <f>ROUND(I254*H254,2)</f>
        <v>0</v>
      </c>
      <c r="K254" s="215" t="s">
        <v>19</v>
      </c>
      <c r="L254" s="45"/>
      <c r="M254" s="220" t="s">
        <v>19</v>
      </c>
      <c r="N254" s="221" t="s">
        <v>47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154</v>
      </c>
      <c r="AT254" s="224" t="s">
        <v>149</v>
      </c>
      <c r="AU254" s="224" t="s">
        <v>86</v>
      </c>
      <c r="AY254" s="18" t="s">
        <v>145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84</v>
      </c>
      <c r="BK254" s="225">
        <f>ROUND(I254*H254,2)</f>
        <v>0</v>
      </c>
      <c r="BL254" s="18" t="s">
        <v>154</v>
      </c>
      <c r="BM254" s="224" t="s">
        <v>907</v>
      </c>
    </row>
    <row r="255" s="2" customFormat="1">
      <c r="A255" s="39"/>
      <c r="B255" s="40"/>
      <c r="C255" s="41"/>
      <c r="D255" s="226" t="s">
        <v>156</v>
      </c>
      <c r="E255" s="41"/>
      <c r="F255" s="227" t="s">
        <v>1722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156</v>
      </c>
      <c r="AU255" s="18" t="s">
        <v>86</v>
      </c>
    </row>
    <row r="256" s="2" customFormat="1" ht="16.5" customHeight="1">
      <c r="A256" s="39"/>
      <c r="B256" s="40"/>
      <c r="C256" s="213" t="s">
        <v>76</v>
      </c>
      <c r="D256" s="213" t="s">
        <v>149</v>
      </c>
      <c r="E256" s="214" t="s">
        <v>1724</v>
      </c>
      <c r="F256" s="215" t="s">
        <v>1722</v>
      </c>
      <c r="G256" s="216" t="s">
        <v>1133</v>
      </c>
      <c r="H256" s="217">
        <v>1</v>
      </c>
      <c r="I256" s="218"/>
      <c r="J256" s="219">
        <f>ROUND(I256*H256,2)</f>
        <v>0</v>
      </c>
      <c r="K256" s="215" t="s">
        <v>19</v>
      </c>
      <c r="L256" s="45"/>
      <c r="M256" s="220" t="s">
        <v>19</v>
      </c>
      <c r="N256" s="221" t="s">
        <v>47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154</v>
      </c>
      <c r="AT256" s="224" t="s">
        <v>149</v>
      </c>
      <c r="AU256" s="224" t="s">
        <v>86</v>
      </c>
      <c r="AY256" s="18" t="s">
        <v>145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84</v>
      </c>
      <c r="BK256" s="225">
        <f>ROUND(I256*H256,2)</f>
        <v>0</v>
      </c>
      <c r="BL256" s="18" t="s">
        <v>154</v>
      </c>
      <c r="BM256" s="224" t="s">
        <v>911</v>
      </c>
    </row>
    <row r="257" s="2" customFormat="1">
      <c r="A257" s="39"/>
      <c r="B257" s="40"/>
      <c r="C257" s="41"/>
      <c r="D257" s="226" t="s">
        <v>156</v>
      </c>
      <c r="E257" s="41"/>
      <c r="F257" s="227" t="s">
        <v>1722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156</v>
      </c>
      <c r="AU257" s="18" t="s">
        <v>86</v>
      </c>
    </row>
    <row r="258" s="2" customFormat="1" ht="16.5" customHeight="1">
      <c r="A258" s="39"/>
      <c r="B258" s="40"/>
      <c r="C258" s="213" t="s">
        <v>76</v>
      </c>
      <c r="D258" s="213" t="s">
        <v>149</v>
      </c>
      <c r="E258" s="214" t="s">
        <v>1725</v>
      </c>
      <c r="F258" s="215" t="s">
        <v>1722</v>
      </c>
      <c r="G258" s="216" t="s">
        <v>1133</v>
      </c>
      <c r="H258" s="217">
        <v>1</v>
      </c>
      <c r="I258" s="218"/>
      <c r="J258" s="219">
        <f>ROUND(I258*H258,2)</f>
        <v>0</v>
      </c>
      <c r="K258" s="215" t="s">
        <v>19</v>
      </c>
      <c r="L258" s="45"/>
      <c r="M258" s="220" t="s">
        <v>19</v>
      </c>
      <c r="N258" s="221" t="s">
        <v>47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154</v>
      </c>
      <c r="AT258" s="224" t="s">
        <v>149</v>
      </c>
      <c r="AU258" s="224" t="s">
        <v>86</v>
      </c>
      <c r="AY258" s="18" t="s">
        <v>145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84</v>
      </c>
      <c r="BK258" s="225">
        <f>ROUND(I258*H258,2)</f>
        <v>0</v>
      </c>
      <c r="BL258" s="18" t="s">
        <v>154</v>
      </c>
      <c r="BM258" s="224" t="s">
        <v>915</v>
      </c>
    </row>
    <row r="259" s="2" customFormat="1">
      <c r="A259" s="39"/>
      <c r="B259" s="40"/>
      <c r="C259" s="41"/>
      <c r="D259" s="226" t="s">
        <v>156</v>
      </c>
      <c r="E259" s="41"/>
      <c r="F259" s="227" t="s">
        <v>1722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156</v>
      </c>
      <c r="AU259" s="18" t="s">
        <v>86</v>
      </c>
    </row>
    <row r="260" s="2" customFormat="1" ht="16.5" customHeight="1">
      <c r="A260" s="39"/>
      <c r="B260" s="40"/>
      <c r="C260" s="213" t="s">
        <v>76</v>
      </c>
      <c r="D260" s="213" t="s">
        <v>149</v>
      </c>
      <c r="E260" s="214" t="s">
        <v>1726</v>
      </c>
      <c r="F260" s="215" t="s">
        <v>1722</v>
      </c>
      <c r="G260" s="216" t="s">
        <v>1133</v>
      </c>
      <c r="H260" s="217">
        <v>1</v>
      </c>
      <c r="I260" s="218"/>
      <c r="J260" s="219">
        <f>ROUND(I260*H260,2)</f>
        <v>0</v>
      </c>
      <c r="K260" s="215" t="s">
        <v>19</v>
      </c>
      <c r="L260" s="45"/>
      <c r="M260" s="220" t="s">
        <v>19</v>
      </c>
      <c r="N260" s="221" t="s">
        <v>47</v>
      </c>
      <c r="O260" s="85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154</v>
      </c>
      <c r="AT260" s="224" t="s">
        <v>149</v>
      </c>
      <c r="AU260" s="224" t="s">
        <v>86</v>
      </c>
      <c r="AY260" s="18" t="s">
        <v>145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84</v>
      </c>
      <c r="BK260" s="225">
        <f>ROUND(I260*H260,2)</f>
        <v>0</v>
      </c>
      <c r="BL260" s="18" t="s">
        <v>154</v>
      </c>
      <c r="BM260" s="224" t="s">
        <v>919</v>
      </c>
    </row>
    <row r="261" s="2" customFormat="1">
      <c r="A261" s="39"/>
      <c r="B261" s="40"/>
      <c r="C261" s="41"/>
      <c r="D261" s="226" t="s">
        <v>156</v>
      </c>
      <c r="E261" s="41"/>
      <c r="F261" s="227" t="s">
        <v>1722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156</v>
      </c>
      <c r="AU261" s="18" t="s">
        <v>86</v>
      </c>
    </row>
    <row r="262" s="2" customFormat="1" ht="16.5" customHeight="1">
      <c r="A262" s="39"/>
      <c r="B262" s="40"/>
      <c r="C262" s="213" t="s">
        <v>76</v>
      </c>
      <c r="D262" s="213" t="s">
        <v>149</v>
      </c>
      <c r="E262" s="214" t="s">
        <v>1727</v>
      </c>
      <c r="F262" s="215" t="s">
        <v>1722</v>
      </c>
      <c r="G262" s="216" t="s">
        <v>1133</v>
      </c>
      <c r="H262" s="217">
        <v>1</v>
      </c>
      <c r="I262" s="218"/>
      <c r="J262" s="219">
        <f>ROUND(I262*H262,2)</f>
        <v>0</v>
      </c>
      <c r="K262" s="215" t="s">
        <v>19</v>
      </c>
      <c r="L262" s="45"/>
      <c r="M262" s="220" t="s">
        <v>19</v>
      </c>
      <c r="N262" s="221" t="s">
        <v>47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154</v>
      </c>
      <c r="AT262" s="224" t="s">
        <v>149</v>
      </c>
      <c r="AU262" s="224" t="s">
        <v>86</v>
      </c>
      <c r="AY262" s="18" t="s">
        <v>145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84</v>
      </c>
      <c r="BK262" s="225">
        <f>ROUND(I262*H262,2)</f>
        <v>0</v>
      </c>
      <c r="BL262" s="18" t="s">
        <v>154</v>
      </c>
      <c r="BM262" s="224" t="s">
        <v>923</v>
      </c>
    </row>
    <row r="263" s="2" customFormat="1">
      <c r="A263" s="39"/>
      <c r="B263" s="40"/>
      <c r="C263" s="41"/>
      <c r="D263" s="226" t="s">
        <v>156</v>
      </c>
      <c r="E263" s="41"/>
      <c r="F263" s="227" t="s">
        <v>1722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156</v>
      </c>
      <c r="AU263" s="18" t="s">
        <v>86</v>
      </c>
    </row>
    <row r="264" s="2" customFormat="1" ht="16.5" customHeight="1">
      <c r="A264" s="39"/>
      <c r="B264" s="40"/>
      <c r="C264" s="213" t="s">
        <v>76</v>
      </c>
      <c r="D264" s="213" t="s">
        <v>149</v>
      </c>
      <c r="E264" s="214" t="s">
        <v>1728</v>
      </c>
      <c r="F264" s="215" t="s">
        <v>1722</v>
      </c>
      <c r="G264" s="216" t="s">
        <v>1133</v>
      </c>
      <c r="H264" s="217">
        <v>1</v>
      </c>
      <c r="I264" s="218"/>
      <c r="J264" s="219">
        <f>ROUND(I264*H264,2)</f>
        <v>0</v>
      </c>
      <c r="K264" s="215" t="s">
        <v>19</v>
      </c>
      <c r="L264" s="45"/>
      <c r="M264" s="220" t="s">
        <v>19</v>
      </c>
      <c r="N264" s="221" t="s">
        <v>47</v>
      </c>
      <c r="O264" s="85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154</v>
      </c>
      <c r="AT264" s="224" t="s">
        <v>149</v>
      </c>
      <c r="AU264" s="224" t="s">
        <v>86</v>
      </c>
      <c r="AY264" s="18" t="s">
        <v>145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84</v>
      </c>
      <c r="BK264" s="225">
        <f>ROUND(I264*H264,2)</f>
        <v>0</v>
      </c>
      <c r="BL264" s="18" t="s">
        <v>154</v>
      </c>
      <c r="BM264" s="224" t="s">
        <v>927</v>
      </c>
    </row>
    <row r="265" s="2" customFormat="1">
      <c r="A265" s="39"/>
      <c r="B265" s="40"/>
      <c r="C265" s="41"/>
      <c r="D265" s="226" t="s">
        <v>156</v>
      </c>
      <c r="E265" s="41"/>
      <c r="F265" s="227" t="s">
        <v>1722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156</v>
      </c>
      <c r="AU265" s="18" t="s">
        <v>86</v>
      </c>
    </row>
    <row r="266" s="2" customFormat="1" ht="16.5" customHeight="1">
      <c r="A266" s="39"/>
      <c r="B266" s="40"/>
      <c r="C266" s="213" t="s">
        <v>76</v>
      </c>
      <c r="D266" s="213" t="s">
        <v>149</v>
      </c>
      <c r="E266" s="214" t="s">
        <v>1729</v>
      </c>
      <c r="F266" s="215" t="s">
        <v>1722</v>
      </c>
      <c r="G266" s="216" t="s">
        <v>1133</v>
      </c>
      <c r="H266" s="217">
        <v>1</v>
      </c>
      <c r="I266" s="218"/>
      <c r="J266" s="219">
        <f>ROUND(I266*H266,2)</f>
        <v>0</v>
      </c>
      <c r="K266" s="215" t="s">
        <v>19</v>
      </c>
      <c r="L266" s="45"/>
      <c r="M266" s="220" t="s">
        <v>19</v>
      </c>
      <c r="N266" s="221" t="s">
        <v>47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154</v>
      </c>
      <c r="AT266" s="224" t="s">
        <v>149</v>
      </c>
      <c r="AU266" s="224" t="s">
        <v>86</v>
      </c>
      <c r="AY266" s="18" t="s">
        <v>145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84</v>
      </c>
      <c r="BK266" s="225">
        <f>ROUND(I266*H266,2)</f>
        <v>0</v>
      </c>
      <c r="BL266" s="18" t="s">
        <v>154</v>
      </c>
      <c r="BM266" s="224" t="s">
        <v>931</v>
      </c>
    </row>
    <row r="267" s="2" customFormat="1">
      <c r="A267" s="39"/>
      <c r="B267" s="40"/>
      <c r="C267" s="41"/>
      <c r="D267" s="226" t="s">
        <v>156</v>
      </c>
      <c r="E267" s="41"/>
      <c r="F267" s="227" t="s">
        <v>1722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156</v>
      </c>
      <c r="AU267" s="18" t="s">
        <v>86</v>
      </c>
    </row>
    <row r="268" s="2" customFormat="1" ht="16.5" customHeight="1">
      <c r="A268" s="39"/>
      <c r="B268" s="40"/>
      <c r="C268" s="213" t="s">
        <v>76</v>
      </c>
      <c r="D268" s="213" t="s">
        <v>149</v>
      </c>
      <c r="E268" s="214" t="s">
        <v>1730</v>
      </c>
      <c r="F268" s="215" t="s">
        <v>1722</v>
      </c>
      <c r="G268" s="216" t="s">
        <v>1133</v>
      </c>
      <c r="H268" s="217">
        <v>1</v>
      </c>
      <c r="I268" s="218"/>
      <c r="J268" s="219">
        <f>ROUND(I268*H268,2)</f>
        <v>0</v>
      </c>
      <c r="K268" s="215" t="s">
        <v>19</v>
      </c>
      <c r="L268" s="45"/>
      <c r="M268" s="220" t="s">
        <v>19</v>
      </c>
      <c r="N268" s="221" t="s">
        <v>47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154</v>
      </c>
      <c r="AT268" s="224" t="s">
        <v>149</v>
      </c>
      <c r="AU268" s="224" t="s">
        <v>86</v>
      </c>
      <c r="AY268" s="18" t="s">
        <v>145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84</v>
      </c>
      <c r="BK268" s="225">
        <f>ROUND(I268*H268,2)</f>
        <v>0</v>
      </c>
      <c r="BL268" s="18" t="s">
        <v>154</v>
      </c>
      <c r="BM268" s="224" t="s">
        <v>935</v>
      </c>
    </row>
    <row r="269" s="2" customFormat="1">
      <c r="A269" s="39"/>
      <c r="B269" s="40"/>
      <c r="C269" s="41"/>
      <c r="D269" s="226" t="s">
        <v>156</v>
      </c>
      <c r="E269" s="41"/>
      <c r="F269" s="227" t="s">
        <v>1722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156</v>
      </c>
      <c r="AU269" s="18" t="s">
        <v>86</v>
      </c>
    </row>
    <row r="270" s="2" customFormat="1" ht="16.5" customHeight="1">
      <c r="A270" s="39"/>
      <c r="B270" s="40"/>
      <c r="C270" s="213" t="s">
        <v>76</v>
      </c>
      <c r="D270" s="213" t="s">
        <v>149</v>
      </c>
      <c r="E270" s="214" t="s">
        <v>1731</v>
      </c>
      <c r="F270" s="215" t="s">
        <v>1713</v>
      </c>
      <c r="G270" s="216" t="s">
        <v>1133</v>
      </c>
      <c r="H270" s="217">
        <v>1</v>
      </c>
      <c r="I270" s="218"/>
      <c r="J270" s="219">
        <f>ROUND(I270*H270,2)</f>
        <v>0</v>
      </c>
      <c r="K270" s="215" t="s">
        <v>19</v>
      </c>
      <c r="L270" s="45"/>
      <c r="M270" s="220" t="s">
        <v>19</v>
      </c>
      <c r="N270" s="221" t="s">
        <v>47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154</v>
      </c>
      <c r="AT270" s="224" t="s">
        <v>149</v>
      </c>
      <c r="AU270" s="224" t="s">
        <v>86</v>
      </c>
      <c r="AY270" s="18" t="s">
        <v>145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84</v>
      </c>
      <c r="BK270" s="225">
        <f>ROUND(I270*H270,2)</f>
        <v>0</v>
      </c>
      <c r="BL270" s="18" t="s">
        <v>154</v>
      </c>
      <c r="BM270" s="224" t="s">
        <v>939</v>
      </c>
    </row>
    <row r="271" s="2" customFormat="1">
      <c r="A271" s="39"/>
      <c r="B271" s="40"/>
      <c r="C271" s="41"/>
      <c r="D271" s="226" t="s">
        <v>156</v>
      </c>
      <c r="E271" s="41"/>
      <c r="F271" s="227" t="s">
        <v>1713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156</v>
      </c>
      <c r="AU271" s="18" t="s">
        <v>86</v>
      </c>
    </row>
    <row r="272" s="2" customFormat="1" ht="16.5" customHeight="1">
      <c r="A272" s="39"/>
      <c r="B272" s="40"/>
      <c r="C272" s="213" t="s">
        <v>76</v>
      </c>
      <c r="D272" s="213" t="s">
        <v>149</v>
      </c>
      <c r="E272" s="214" t="s">
        <v>1732</v>
      </c>
      <c r="F272" s="215" t="s">
        <v>1722</v>
      </c>
      <c r="G272" s="216" t="s">
        <v>1133</v>
      </c>
      <c r="H272" s="217">
        <v>1</v>
      </c>
      <c r="I272" s="218"/>
      <c r="J272" s="219">
        <f>ROUND(I272*H272,2)</f>
        <v>0</v>
      </c>
      <c r="K272" s="215" t="s">
        <v>19</v>
      </c>
      <c r="L272" s="45"/>
      <c r="M272" s="220" t="s">
        <v>19</v>
      </c>
      <c r="N272" s="221" t="s">
        <v>47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154</v>
      </c>
      <c r="AT272" s="224" t="s">
        <v>149</v>
      </c>
      <c r="AU272" s="224" t="s">
        <v>86</v>
      </c>
      <c r="AY272" s="18" t="s">
        <v>145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84</v>
      </c>
      <c r="BK272" s="225">
        <f>ROUND(I272*H272,2)</f>
        <v>0</v>
      </c>
      <c r="BL272" s="18" t="s">
        <v>154</v>
      </c>
      <c r="BM272" s="224" t="s">
        <v>943</v>
      </c>
    </row>
    <row r="273" s="2" customFormat="1">
      <c r="A273" s="39"/>
      <c r="B273" s="40"/>
      <c r="C273" s="41"/>
      <c r="D273" s="226" t="s">
        <v>156</v>
      </c>
      <c r="E273" s="41"/>
      <c r="F273" s="227" t="s">
        <v>1722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156</v>
      </c>
      <c r="AU273" s="18" t="s">
        <v>86</v>
      </c>
    </row>
    <row r="274" s="2" customFormat="1" ht="16.5" customHeight="1">
      <c r="A274" s="39"/>
      <c r="B274" s="40"/>
      <c r="C274" s="213" t="s">
        <v>76</v>
      </c>
      <c r="D274" s="213" t="s">
        <v>149</v>
      </c>
      <c r="E274" s="214" t="s">
        <v>1733</v>
      </c>
      <c r="F274" s="215" t="s">
        <v>1722</v>
      </c>
      <c r="G274" s="216" t="s">
        <v>1133</v>
      </c>
      <c r="H274" s="217">
        <v>1</v>
      </c>
      <c r="I274" s="218"/>
      <c r="J274" s="219">
        <f>ROUND(I274*H274,2)</f>
        <v>0</v>
      </c>
      <c r="K274" s="215" t="s">
        <v>19</v>
      </c>
      <c r="L274" s="45"/>
      <c r="M274" s="220" t="s">
        <v>19</v>
      </c>
      <c r="N274" s="221" t="s">
        <v>47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154</v>
      </c>
      <c r="AT274" s="224" t="s">
        <v>149</v>
      </c>
      <c r="AU274" s="224" t="s">
        <v>86</v>
      </c>
      <c r="AY274" s="18" t="s">
        <v>145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84</v>
      </c>
      <c r="BK274" s="225">
        <f>ROUND(I274*H274,2)</f>
        <v>0</v>
      </c>
      <c r="BL274" s="18" t="s">
        <v>154</v>
      </c>
      <c r="BM274" s="224" t="s">
        <v>948</v>
      </c>
    </row>
    <row r="275" s="2" customFormat="1">
      <c r="A275" s="39"/>
      <c r="B275" s="40"/>
      <c r="C275" s="41"/>
      <c r="D275" s="226" t="s">
        <v>156</v>
      </c>
      <c r="E275" s="41"/>
      <c r="F275" s="227" t="s">
        <v>1722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156</v>
      </c>
      <c r="AU275" s="18" t="s">
        <v>86</v>
      </c>
    </row>
    <row r="276" s="2" customFormat="1" ht="16.5" customHeight="1">
      <c r="A276" s="39"/>
      <c r="B276" s="40"/>
      <c r="C276" s="213" t="s">
        <v>76</v>
      </c>
      <c r="D276" s="213" t="s">
        <v>149</v>
      </c>
      <c r="E276" s="214" t="s">
        <v>1734</v>
      </c>
      <c r="F276" s="215" t="s">
        <v>1735</v>
      </c>
      <c r="G276" s="216" t="s">
        <v>1632</v>
      </c>
      <c r="H276" s="217">
        <v>1</v>
      </c>
      <c r="I276" s="218"/>
      <c r="J276" s="219">
        <f>ROUND(I276*H276,2)</f>
        <v>0</v>
      </c>
      <c r="K276" s="215" t="s">
        <v>19</v>
      </c>
      <c r="L276" s="45"/>
      <c r="M276" s="220" t="s">
        <v>19</v>
      </c>
      <c r="N276" s="221" t="s">
        <v>47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154</v>
      </c>
      <c r="AT276" s="224" t="s">
        <v>149</v>
      </c>
      <c r="AU276" s="224" t="s">
        <v>86</v>
      </c>
      <c r="AY276" s="18" t="s">
        <v>145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84</v>
      </c>
      <c r="BK276" s="225">
        <f>ROUND(I276*H276,2)</f>
        <v>0</v>
      </c>
      <c r="BL276" s="18" t="s">
        <v>154</v>
      </c>
      <c r="BM276" s="224" t="s">
        <v>952</v>
      </c>
    </row>
    <row r="277" s="2" customFormat="1">
      <c r="A277" s="39"/>
      <c r="B277" s="40"/>
      <c r="C277" s="41"/>
      <c r="D277" s="226" t="s">
        <v>156</v>
      </c>
      <c r="E277" s="41"/>
      <c r="F277" s="227" t="s">
        <v>1735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156</v>
      </c>
      <c r="AU277" s="18" t="s">
        <v>86</v>
      </c>
    </row>
    <row r="278" s="12" customFormat="1" ht="22.8" customHeight="1">
      <c r="A278" s="12"/>
      <c r="B278" s="197"/>
      <c r="C278" s="198"/>
      <c r="D278" s="199" t="s">
        <v>75</v>
      </c>
      <c r="E278" s="211" t="s">
        <v>1614</v>
      </c>
      <c r="F278" s="211" t="s">
        <v>1614</v>
      </c>
      <c r="G278" s="198"/>
      <c r="H278" s="198"/>
      <c r="I278" s="201"/>
      <c r="J278" s="212">
        <f>BK278</f>
        <v>0</v>
      </c>
      <c r="K278" s="198"/>
      <c r="L278" s="203"/>
      <c r="M278" s="204"/>
      <c r="N278" s="205"/>
      <c r="O278" s="205"/>
      <c r="P278" s="206">
        <f>SUM(P279:P412)</f>
        <v>0</v>
      </c>
      <c r="Q278" s="205"/>
      <c r="R278" s="206">
        <f>SUM(R279:R412)</f>
        <v>0</v>
      </c>
      <c r="S278" s="205"/>
      <c r="T278" s="207">
        <f>SUM(T279:T412)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8" t="s">
        <v>84</v>
      </c>
      <c r="AT278" s="209" t="s">
        <v>75</v>
      </c>
      <c r="AU278" s="209" t="s">
        <v>84</v>
      </c>
      <c r="AY278" s="208" t="s">
        <v>145</v>
      </c>
      <c r="BK278" s="210">
        <f>SUM(BK279:BK412)</f>
        <v>0</v>
      </c>
    </row>
    <row r="279" s="2" customFormat="1" ht="16.5" customHeight="1">
      <c r="A279" s="39"/>
      <c r="B279" s="40"/>
      <c r="C279" s="213" t="s">
        <v>76</v>
      </c>
      <c r="D279" s="213" t="s">
        <v>149</v>
      </c>
      <c r="E279" s="214" t="s">
        <v>1736</v>
      </c>
      <c r="F279" s="215" t="s">
        <v>1737</v>
      </c>
      <c r="G279" s="216" t="s">
        <v>1133</v>
      </c>
      <c r="H279" s="217">
        <v>1</v>
      </c>
      <c r="I279" s="218"/>
      <c r="J279" s="219">
        <f>ROUND(I279*H279,2)</f>
        <v>0</v>
      </c>
      <c r="K279" s="215" t="s">
        <v>19</v>
      </c>
      <c r="L279" s="45"/>
      <c r="M279" s="220" t="s">
        <v>19</v>
      </c>
      <c r="N279" s="221" t="s">
        <v>47</v>
      </c>
      <c r="O279" s="85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154</v>
      </c>
      <c r="AT279" s="224" t="s">
        <v>149</v>
      </c>
      <c r="AU279" s="224" t="s">
        <v>86</v>
      </c>
      <c r="AY279" s="18" t="s">
        <v>145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84</v>
      </c>
      <c r="BK279" s="225">
        <f>ROUND(I279*H279,2)</f>
        <v>0</v>
      </c>
      <c r="BL279" s="18" t="s">
        <v>154</v>
      </c>
      <c r="BM279" s="224" t="s">
        <v>959</v>
      </c>
    </row>
    <row r="280" s="2" customFormat="1">
      <c r="A280" s="39"/>
      <c r="B280" s="40"/>
      <c r="C280" s="41"/>
      <c r="D280" s="226" t="s">
        <v>156</v>
      </c>
      <c r="E280" s="41"/>
      <c r="F280" s="227" t="s">
        <v>1737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156</v>
      </c>
      <c r="AU280" s="18" t="s">
        <v>86</v>
      </c>
    </row>
    <row r="281" s="2" customFormat="1" ht="16.5" customHeight="1">
      <c r="A281" s="39"/>
      <c r="B281" s="40"/>
      <c r="C281" s="213" t="s">
        <v>76</v>
      </c>
      <c r="D281" s="213" t="s">
        <v>149</v>
      </c>
      <c r="E281" s="214" t="s">
        <v>1738</v>
      </c>
      <c r="F281" s="215" t="s">
        <v>1737</v>
      </c>
      <c r="G281" s="216" t="s">
        <v>1133</v>
      </c>
      <c r="H281" s="217">
        <v>1</v>
      </c>
      <c r="I281" s="218"/>
      <c r="J281" s="219">
        <f>ROUND(I281*H281,2)</f>
        <v>0</v>
      </c>
      <c r="K281" s="215" t="s">
        <v>19</v>
      </c>
      <c r="L281" s="45"/>
      <c r="M281" s="220" t="s">
        <v>19</v>
      </c>
      <c r="N281" s="221" t="s">
        <v>47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154</v>
      </c>
      <c r="AT281" s="224" t="s">
        <v>149</v>
      </c>
      <c r="AU281" s="224" t="s">
        <v>86</v>
      </c>
      <c r="AY281" s="18" t="s">
        <v>145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84</v>
      </c>
      <c r="BK281" s="225">
        <f>ROUND(I281*H281,2)</f>
        <v>0</v>
      </c>
      <c r="BL281" s="18" t="s">
        <v>154</v>
      </c>
      <c r="BM281" s="224" t="s">
        <v>963</v>
      </c>
    </row>
    <row r="282" s="2" customFormat="1">
      <c r="A282" s="39"/>
      <c r="B282" s="40"/>
      <c r="C282" s="41"/>
      <c r="D282" s="226" t="s">
        <v>156</v>
      </c>
      <c r="E282" s="41"/>
      <c r="F282" s="227" t="s">
        <v>1737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156</v>
      </c>
      <c r="AU282" s="18" t="s">
        <v>86</v>
      </c>
    </row>
    <row r="283" s="2" customFormat="1" ht="16.5" customHeight="1">
      <c r="A283" s="39"/>
      <c r="B283" s="40"/>
      <c r="C283" s="213" t="s">
        <v>76</v>
      </c>
      <c r="D283" s="213" t="s">
        <v>149</v>
      </c>
      <c r="E283" s="214" t="s">
        <v>1739</v>
      </c>
      <c r="F283" s="215" t="s">
        <v>1740</v>
      </c>
      <c r="G283" s="216" t="s">
        <v>1133</v>
      </c>
      <c r="H283" s="217">
        <v>1</v>
      </c>
      <c r="I283" s="218"/>
      <c r="J283" s="219">
        <f>ROUND(I283*H283,2)</f>
        <v>0</v>
      </c>
      <c r="K283" s="215" t="s">
        <v>19</v>
      </c>
      <c r="L283" s="45"/>
      <c r="M283" s="220" t="s">
        <v>19</v>
      </c>
      <c r="N283" s="221" t="s">
        <v>47</v>
      </c>
      <c r="O283" s="85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154</v>
      </c>
      <c r="AT283" s="224" t="s">
        <v>149</v>
      </c>
      <c r="AU283" s="224" t="s">
        <v>86</v>
      </c>
      <c r="AY283" s="18" t="s">
        <v>145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84</v>
      </c>
      <c r="BK283" s="225">
        <f>ROUND(I283*H283,2)</f>
        <v>0</v>
      </c>
      <c r="BL283" s="18" t="s">
        <v>154</v>
      </c>
      <c r="BM283" s="224" t="s">
        <v>968</v>
      </c>
    </row>
    <row r="284" s="2" customFormat="1">
      <c r="A284" s="39"/>
      <c r="B284" s="40"/>
      <c r="C284" s="41"/>
      <c r="D284" s="226" t="s">
        <v>156</v>
      </c>
      <c r="E284" s="41"/>
      <c r="F284" s="227" t="s">
        <v>1740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156</v>
      </c>
      <c r="AU284" s="18" t="s">
        <v>86</v>
      </c>
    </row>
    <row r="285" s="2" customFormat="1" ht="16.5" customHeight="1">
      <c r="A285" s="39"/>
      <c r="B285" s="40"/>
      <c r="C285" s="213" t="s">
        <v>76</v>
      </c>
      <c r="D285" s="213" t="s">
        <v>149</v>
      </c>
      <c r="E285" s="214" t="s">
        <v>1741</v>
      </c>
      <c r="F285" s="215" t="s">
        <v>1740</v>
      </c>
      <c r="G285" s="216" t="s">
        <v>1133</v>
      </c>
      <c r="H285" s="217">
        <v>1</v>
      </c>
      <c r="I285" s="218"/>
      <c r="J285" s="219">
        <f>ROUND(I285*H285,2)</f>
        <v>0</v>
      </c>
      <c r="K285" s="215" t="s">
        <v>19</v>
      </c>
      <c r="L285" s="45"/>
      <c r="M285" s="220" t="s">
        <v>19</v>
      </c>
      <c r="N285" s="221" t="s">
        <v>47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154</v>
      </c>
      <c r="AT285" s="224" t="s">
        <v>149</v>
      </c>
      <c r="AU285" s="224" t="s">
        <v>86</v>
      </c>
      <c r="AY285" s="18" t="s">
        <v>145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84</v>
      </c>
      <c r="BK285" s="225">
        <f>ROUND(I285*H285,2)</f>
        <v>0</v>
      </c>
      <c r="BL285" s="18" t="s">
        <v>154</v>
      </c>
      <c r="BM285" s="224" t="s">
        <v>972</v>
      </c>
    </row>
    <row r="286" s="2" customFormat="1">
      <c r="A286" s="39"/>
      <c r="B286" s="40"/>
      <c r="C286" s="41"/>
      <c r="D286" s="226" t="s">
        <v>156</v>
      </c>
      <c r="E286" s="41"/>
      <c r="F286" s="227" t="s">
        <v>1740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156</v>
      </c>
      <c r="AU286" s="18" t="s">
        <v>86</v>
      </c>
    </row>
    <row r="287" s="2" customFormat="1" ht="16.5" customHeight="1">
      <c r="A287" s="39"/>
      <c r="B287" s="40"/>
      <c r="C287" s="213" t="s">
        <v>76</v>
      </c>
      <c r="D287" s="213" t="s">
        <v>149</v>
      </c>
      <c r="E287" s="214" t="s">
        <v>1742</v>
      </c>
      <c r="F287" s="215" t="s">
        <v>1743</v>
      </c>
      <c r="G287" s="216" t="s">
        <v>1133</v>
      </c>
      <c r="H287" s="217">
        <v>1</v>
      </c>
      <c r="I287" s="218"/>
      <c r="J287" s="219">
        <f>ROUND(I287*H287,2)</f>
        <v>0</v>
      </c>
      <c r="K287" s="215" t="s">
        <v>19</v>
      </c>
      <c r="L287" s="45"/>
      <c r="M287" s="220" t="s">
        <v>19</v>
      </c>
      <c r="N287" s="221" t="s">
        <v>47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154</v>
      </c>
      <c r="AT287" s="224" t="s">
        <v>149</v>
      </c>
      <c r="AU287" s="224" t="s">
        <v>86</v>
      </c>
      <c r="AY287" s="18" t="s">
        <v>145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84</v>
      </c>
      <c r="BK287" s="225">
        <f>ROUND(I287*H287,2)</f>
        <v>0</v>
      </c>
      <c r="BL287" s="18" t="s">
        <v>154</v>
      </c>
      <c r="BM287" s="224" t="s">
        <v>977</v>
      </c>
    </row>
    <row r="288" s="2" customFormat="1">
      <c r="A288" s="39"/>
      <c r="B288" s="40"/>
      <c r="C288" s="41"/>
      <c r="D288" s="226" t="s">
        <v>156</v>
      </c>
      <c r="E288" s="41"/>
      <c r="F288" s="227" t="s">
        <v>1743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156</v>
      </c>
      <c r="AU288" s="18" t="s">
        <v>86</v>
      </c>
    </row>
    <row r="289" s="2" customFormat="1" ht="16.5" customHeight="1">
      <c r="A289" s="39"/>
      <c r="B289" s="40"/>
      <c r="C289" s="213" t="s">
        <v>76</v>
      </c>
      <c r="D289" s="213" t="s">
        <v>149</v>
      </c>
      <c r="E289" s="214" t="s">
        <v>1744</v>
      </c>
      <c r="F289" s="215" t="s">
        <v>1743</v>
      </c>
      <c r="G289" s="216" t="s">
        <v>1133</v>
      </c>
      <c r="H289" s="217">
        <v>1</v>
      </c>
      <c r="I289" s="218"/>
      <c r="J289" s="219">
        <f>ROUND(I289*H289,2)</f>
        <v>0</v>
      </c>
      <c r="K289" s="215" t="s">
        <v>19</v>
      </c>
      <c r="L289" s="45"/>
      <c r="M289" s="220" t="s">
        <v>19</v>
      </c>
      <c r="N289" s="221" t="s">
        <v>47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154</v>
      </c>
      <c r="AT289" s="224" t="s">
        <v>149</v>
      </c>
      <c r="AU289" s="224" t="s">
        <v>86</v>
      </c>
      <c r="AY289" s="18" t="s">
        <v>145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84</v>
      </c>
      <c r="BK289" s="225">
        <f>ROUND(I289*H289,2)</f>
        <v>0</v>
      </c>
      <c r="BL289" s="18" t="s">
        <v>154</v>
      </c>
      <c r="BM289" s="224" t="s">
        <v>981</v>
      </c>
    </row>
    <row r="290" s="2" customFormat="1">
      <c r="A290" s="39"/>
      <c r="B290" s="40"/>
      <c r="C290" s="41"/>
      <c r="D290" s="226" t="s">
        <v>156</v>
      </c>
      <c r="E290" s="41"/>
      <c r="F290" s="227" t="s">
        <v>1743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156</v>
      </c>
      <c r="AU290" s="18" t="s">
        <v>86</v>
      </c>
    </row>
    <row r="291" s="2" customFormat="1" ht="16.5" customHeight="1">
      <c r="A291" s="39"/>
      <c r="B291" s="40"/>
      <c r="C291" s="213" t="s">
        <v>76</v>
      </c>
      <c r="D291" s="213" t="s">
        <v>149</v>
      </c>
      <c r="E291" s="214" t="s">
        <v>1745</v>
      </c>
      <c r="F291" s="215" t="s">
        <v>1746</v>
      </c>
      <c r="G291" s="216" t="s">
        <v>1133</v>
      </c>
      <c r="H291" s="217">
        <v>2</v>
      </c>
      <c r="I291" s="218"/>
      <c r="J291" s="219">
        <f>ROUND(I291*H291,2)</f>
        <v>0</v>
      </c>
      <c r="K291" s="215" t="s">
        <v>19</v>
      </c>
      <c r="L291" s="45"/>
      <c r="M291" s="220" t="s">
        <v>19</v>
      </c>
      <c r="N291" s="221" t="s">
        <v>47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154</v>
      </c>
      <c r="AT291" s="224" t="s">
        <v>149</v>
      </c>
      <c r="AU291" s="224" t="s">
        <v>86</v>
      </c>
      <c r="AY291" s="18" t="s">
        <v>145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84</v>
      </c>
      <c r="BK291" s="225">
        <f>ROUND(I291*H291,2)</f>
        <v>0</v>
      </c>
      <c r="BL291" s="18" t="s">
        <v>154</v>
      </c>
      <c r="BM291" s="224" t="s">
        <v>986</v>
      </c>
    </row>
    <row r="292" s="2" customFormat="1">
      <c r="A292" s="39"/>
      <c r="B292" s="40"/>
      <c r="C292" s="41"/>
      <c r="D292" s="226" t="s">
        <v>156</v>
      </c>
      <c r="E292" s="41"/>
      <c r="F292" s="227" t="s">
        <v>1746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156</v>
      </c>
      <c r="AU292" s="18" t="s">
        <v>86</v>
      </c>
    </row>
    <row r="293" s="2" customFormat="1" ht="16.5" customHeight="1">
      <c r="A293" s="39"/>
      <c r="B293" s="40"/>
      <c r="C293" s="213" t="s">
        <v>76</v>
      </c>
      <c r="D293" s="213" t="s">
        <v>149</v>
      </c>
      <c r="E293" s="214" t="s">
        <v>1747</v>
      </c>
      <c r="F293" s="215" t="s">
        <v>1746</v>
      </c>
      <c r="G293" s="216" t="s">
        <v>1133</v>
      </c>
      <c r="H293" s="217">
        <v>1</v>
      </c>
      <c r="I293" s="218"/>
      <c r="J293" s="219">
        <f>ROUND(I293*H293,2)</f>
        <v>0</v>
      </c>
      <c r="K293" s="215" t="s">
        <v>19</v>
      </c>
      <c r="L293" s="45"/>
      <c r="M293" s="220" t="s">
        <v>19</v>
      </c>
      <c r="N293" s="221" t="s">
        <v>47</v>
      </c>
      <c r="O293" s="85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154</v>
      </c>
      <c r="AT293" s="224" t="s">
        <v>149</v>
      </c>
      <c r="AU293" s="224" t="s">
        <v>86</v>
      </c>
      <c r="AY293" s="18" t="s">
        <v>145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84</v>
      </c>
      <c r="BK293" s="225">
        <f>ROUND(I293*H293,2)</f>
        <v>0</v>
      </c>
      <c r="BL293" s="18" t="s">
        <v>154</v>
      </c>
      <c r="BM293" s="224" t="s">
        <v>990</v>
      </c>
    </row>
    <row r="294" s="2" customFormat="1">
      <c r="A294" s="39"/>
      <c r="B294" s="40"/>
      <c r="C294" s="41"/>
      <c r="D294" s="226" t="s">
        <v>156</v>
      </c>
      <c r="E294" s="41"/>
      <c r="F294" s="227" t="s">
        <v>1746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156</v>
      </c>
      <c r="AU294" s="18" t="s">
        <v>86</v>
      </c>
    </row>
    <row r="295" s="2" customFormat="1" ht="16.5" customHeight="1">
      <c r="A295" s="39"/>
      <c r="B295" s="40"/>
      <c r="C295" s="213" t="s">
        <v>76</v>
      </c>
      <c r="D295" s="213" t="s">
        <v>149</v>
      </c>
      <c r="E295" s="214" t="s">
        <v>1748</v>
      </c>
      <c r="F295" s="215" t="s">
        <v>1749</v>
      </c>
      <c r="G295" s="216" t="s">
        <v>1133</v>
      </c>
      <c r="H295" s="217">
        <v>1</v>
      </c>
      <c r="I295" s="218"/>
      <c r="J295" s="219">
        <f>ROUND(I295*H295,2)</f>
        <v>0</v>
      </c>
      <c r="K295" s="215" t="s">
        <v>19</v>
      </c>
      <c r="L295" s="45"/>
      <c r="M295" s="220" t="s">
        <v>19</v>
      </c>
      <c r="N295" s="221" t="s">
        <v>47</v>
      </c>
      <c r="O295" s="85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154</v>
      </c>
      <c r="AT295" s="224" t="s">
        <v>149</v>
      </c>
      <c r="AU295" s="224" t="s">
        <v>86</v>
      </c>
      <c r="AY295" s="18" t="s">
        <v>145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84</v>
      </c>
      <c r="BK295" s="225">
        <f>ROUND(I295*H295,2)</f>
        <v>0</v>
      </c>
      <c r="BL295" s="18" t="s">
        <v>154</v>
      </c>
      <c r="BM295" s="224" t="s">
        <v>996</v>
      </c>
    </row>
    <row r="296" s="2" customFormat="1">
      <c r="A296" s="39"/>
      <c r="B296" s="40"/>
      <c r="C296" s="41"/>
      <c r="D296" s="226" t="s">
        <v>156</v>
      </c>
      <c r="E296" s="41"/>
      <c r="F296" s="227" t="s">
        <v>1749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156</v>
      </c>
      <c r="AU296" s="18" t="s">
        <v>86</v>
      </c>
    </row>
    <row r="297" s="2" customFormat="1" ht="16.5" customHeight="1">
      <c r="A297" s="39"/>
      <c r="B297" s="40"/>
      <c r="C297" s="213" t="s">
        <v>76</v>
      </c>
      <c r="D297" s="213" t="s">
        <v>149</v>
      </c>
      <c r="E297" s="214" t="s">
        <v>1750</v>
      </c>
      <c r="F297" s="215" t="s">
        <v>1749</v>
      </c>
      <c r="G297" s="216" t="s">
        <v>1133</v>
      </c>
      <c r="H297" s="217">
        <v>1</v>
      </c>
      <c r="I297" s="218"/>
      <c r="J297" s="219">
        <f>ROUND(I297*H297,2)</f>
        <v>0</v>
      </c>
      <c r="K297" s="215" t="s">
        <v>19</v>
      </c>
      <c r="L297" s="45"/>
      <c r="M297" s="220" t="s">
        <v>19</v>
      </c>
      <c r="N297" s="221" t="s">
        <v>47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154</v>
      </c>
      <c r="AT297" s="224" t="s">
        <v>149</v>
      </c>
      <c r="AU297" s="224" t="s">
        <v>86</v>
      </c>
      <c r="AY297" s="18" t="s">
        <v>145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84</v>
      </c>
      <c r="BK297" s="225">
        <f>ROUND(I297*H297,2)</f>
        <v>0</v>
      </c>
      <c r="BL297" s="18" t="s">
        <v>154</v>
      </c>
      <c r="BM297" s="224" t="s">
        <v>1001</v>
      </c>
    </row>
    <row r="298" s="2" customFormat="1">
      <c r="A298" s="39"/>
      <c r="B298" s="40"/>
      <c r="C298" s="41"/>
      <c r="D298" s="226" t="s">
        <v>156</v>
      </c>
      <c r="E298" s="41"/>
      <c r="F298" s="227" t="s">
        <v>1749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156</v>
      </c>
      <c r="AU298" s="18" t="s">
        <v>86</v>
      </c>
    </row>
    <row r="299" s="2" customFormat="1" ht="16.5" customHeight="1">
      <c r="A299" s="39"/>
      <c r="B299" s="40"/>
      <c r="C299" s="213" t="s">
        <v>76</v>
      </c>
      <c r="D299" s="213" t="s">
        <v>149</v>
      </c>
      <c r="E299" s="214" t="s">
        <v>1751</v>
      </c>
      <c r="F299" s="215" t="s">
        <v>1749</v>
      </c>
      <c r="G299" s="216" t="s">
        <v>1133</v>
      </c>
      <c r="H299" s="217">
        <v>1</v>
      </c>
      <c r="I299" s="218"/>
      <c r="J299" s="219">
        <f>ROUND(I299*H299,2)</f>
        <v>0</v>
      </c>
      <c r="K299" s="215" t="s">
        <v>19</v>
      </c>
      <c r="L299" s="45"/>
      <c r="M299" s="220" t="s">
        <v>19</v>
      </c>
      <c r="N299" s="221" t="s">
        <v>47</v>
      </c>
      <c r="O299" s="85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154</v>
      </c>
      <c r="AT299" s="224" t="s">
        <v>149</v>
      </c>
      <c r="AU299" s="224" t="s">
        <v>86</v>
      </c>
      <c r="AY299" s="18" t="s">
        <v>145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84</v>
      </c>
      <c r="BK299" s="225">
        <f>ROUND(I299*H299,2)</f>
        <v>0</v>
      </c>
      <c r="BL299" s="18" t="s">
        <v>154</v>
      </c>
      <c r="BM299" s="224" t="s">
        <v>1007</v>
      </c>
    </row>
    <row r="300" s="2" customFormat="1">
      <c r="A300" s="39"/>
      <c r="B300" s="40"/>
      <c r="C300" s="41"/>
      <c r="D300" s="226" t="s">
        <v>156</v>
      </c>
      <c r="E300" s="41"/>
      <c r="F300" s="227" t="s">
        <v>1749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156</v>
      </c>
      <c r="AU300" s="18" t="s">
        <v>86</v>
      </c>
    </row>
    <row r="301" s="2" customFormat="1" ht="16.5" customHeight="1">
      <c r="A301" s="39"/>
      <c r="B301" s="40"/>
      <c r="C301" s="213" t="s">
        <v>76</v>
      </c>
      <c r="D301" s="213" t="s">
        <v>149</v>
      </c>
      <c r="E301" s="214" t="s">
        <v>1752</v>
      </c>
      <c r="F301" s="215" t="s">
        <v>1749</v>
      </c>
      <c r="G301" s="216" t="s">
        <v>1133</v>
      </c>
      <c r="H301" s="217">
        <v>1</v>
      </c>
      <c r="I301" s="218"/>
      <c r="J301" s="219">
        <f>ROUND(I301*H301,2)</f>
        <v>0</v>
      </c>
      <c r="K301" s="215" t="s">
        <v>19</v>
      </c>
      <c r="L301" s="45"/>
      <c r="M301" s="220" t="s">
        <v>19</v>
      </c>
      <c r="N301" s="221" t="s">
        <v>47</v>
      </c>
      <c r="O301" s="85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154</v>
      </c>
      <c r="AT301" s="224" t="s">
        <v>149</v>
      </c>
      <c r="AU301" s="224" t="s">
        <v>86</v>
      </c>
      <c r="AY301" s="18" t="s">
        <v>145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84</v>
      </c>
      <c r="BK301" s="225">
        <f>ROUND(I301*H301,2)</f>
        <v>0</v>
      </c>
      <c r="BL301" s="18" t="s">
        <v>154</v>
      </c>
      <c r="BM301" s="224" t="s">
        <v>1012</v>
      </c>
    </row>
    <row r="302" s="2" customFormat="1">
      <c r="A302" s="39"/>
      <c r="B302" s="40"/>
      <c r="C302" s="41"/>
      <c r="D302" s="226" t="s">
        <v>156</v>
      </c>
      <c r="E302" s="41"/>
      <c r="F302" s="227" t="s">
        <v>1749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156</v>
      </c>
      <c r="AU302" s="18" t="s">
        <v>86</v>
      </c>
    </row>
    <row r="303" s="2" customFormat="1" ht="16.5" customHeight="1">
      <c r="A303" s="39"/>
      <c r="B303" s="40"/>
      <c r="C303" s="213" t="s">
        <v>76</v>
      </c>
      <c r="D303" s="213" t="s">
        <v>149</v>
      </c>
      <c r="E303" s="214" t="s">
        <v>1753</v>
      </c>
      <c r="F303" s="215" t="s">
        <v>1749</v>
      </c>
      <c r="G303" s="216" t="s">
        <v>1133</v>
      </c>
      <c r="H303" s="217">
        <v>1</v>
      </c>
      <c r="I303" s="218"/>
      <c r="J303" s="219">
        <f>ROUND(I303*H303,2)</f>
        <v>0</v>
      </c>
      <c r="K303" s="215" t="s">
        <v>19</v>
      </c>
      <c r="L303" s="45"/>
      <c r="M303" s="220" t="s">
        <v>19</v>
      </c>
      <c r="N303" s="221" t="s">
        <v>47</v>
      </c>
      <c r="O303" s="85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154</v>
      </c>
      <c r="AT303" s="224" t="s">
        <v>149</v>
      </c>
      <c r="AU303" s="224" t="s">
        <v>86</v>
      </c>
      <c r="AY303" s="18" t="s">
        <v>145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84</v>
      </c>
      <c r="BK303" s="225">
        <f>ROUND(I303*H303,2)</f>
        <v>0</v>
      </c>
      <c r="BL303" s="18" t="s">
        <v>154</v>
      </c>
      <c r="BM303" s="224" t="s">
        <v>1018</v>
      </c>
    </row>
    <row r="304" s="2" customFormat="1">
      <c r="A304" s="39"/>
      <c r="B304" s="40"/>
      <c r="C304" s="41"/>
      <c r="D304" s="226" t="s">
        <v>156</v>
      </c>
      <c r="E304" s="41"/>
      <c r="F304" s="227" t="s">
        <v>1749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156</v>
      </c>
      <c r="AU304" s="18" t="s">
        <v>86</v>
      </c>
    </row>
    <row r="305" s="2" customFormat="1" ht="16.5" customHeight="1">
      <c r="A305" s="39"/>
      <c r="B305" s="40"/>
      <c r="C305" s="213" t="s">
        <v>76</v>
      </c>
      <c r="D305" s="213" t="s">
        <v>149</v>
      </c>
      <c r="E305" s="214" t="s">
        <v>1754</v>
      </c>
      <c r="F305" s="215" t="s">
        <v>1755</v>
      </c>
      <c r="G305" s="216" t="s">
        <v>1133</v>
      </c>
      <c r="H305" s="217">
        <v>1</v>
      </c>
      <c r="I305" s="218"/>
      <c r="J305" s="219">
        <f>ROUND(I305*H305,2)</f>
        <v>0</v>
      </c>
      <c r="K305" s="215" t="s">
        <v>19</v>
      </c>
      <c r="L305" s="45"/>
      <c r="M305" s="220" t="s">
        <v>19</v>
      </c>
      <c r="N305" s="221" t="s">
        <v>47</v>
      </c>
      <c r="O305" s="85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154</v>
      </c>
      <c r="AT305" s="224" t="s">
        <v>149</v>
      </c>
      <c r="AU305" s="224" t="s">
        <v>86</v>
      </c>
      <c r="AY305" s="18" t="s">
        <v>145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84</v>
      </c>
      <c r="BK305" s="225">
        <f>ROUND(I305*H305,2)</f>
        <v>0</v>
      </c>
      <c r="BL305" s="18" t="s">
        <v>154</v>
      </c>
      <c r="BM305" s="224" t="s">
        <v>1023</v>
      </c>
    </row>
    <row r="306" s="2" customFormat="1">
      <c r="A306" s="39"/>
      <c r="B306" s="40"/>
      <c r="C306" s="41"/>
      <c r="D306" s="226" t="s">
        <v>156</v>
      </c>
      <c r="E306" s="41"/>
      <c r="F306" s="227" t="s">
        <v>1755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156</v>
      </c>
      <c r="AU306" s="18" t="s">
        <v>86</v>
      </c>
    </row>
    <row r="307" s="2" customFormat="1" ht="16.5" customHeight="1">
      <c r="A307" s="39"/>
      <c r="B307" s="40"/>
      <c r="C307" s="213" t="s">
        <v>76</v>
      </c>
      <c r="D307" s="213" t="s">
        <v>149</v>
      </c>
      <c r="E307" s="214" t="s">
        <v>1756</v>
      </c>
      <c r="F307" s="215" t="s">
        <v>1757</v>
      </c>
      <c r="G307" s="216" t="s">
        <v>1133</v>
      </c>
      <c r="H307" s="217">
        <v>1</v>
      </c>
      <c r="I307" s="218"/>
      <c r="J307" s="219">
        <f>ROUND(I307*H307,2)</f>
        <v>0</v>
      </c>
      <c r="K307" s="215" t="s">
        <v>19</v>
      </c>
      <c r="L307" s="45"/>
      <c r="M307" s="220" t="s">
        <v>19</v>
      </c>
      <c r="N307" s="221" t="s">
        <v>47</v>
      </c>
      <c r="O307" s="85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154</v>
      </c>
      <c r="AT307" s="224" t="s">
        <v>149</v>
      </c>
      <c r="AU307" s="224" t="s">
        <v>86</v>
      </c>
      <c r="AY307" s="18" t="s">
        <v>145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84</v>
      </c>
      <c r="BK307" s="225">
        <f>ROUND(I307*H307,2)</f>
        <v>0</v>
      </c>
      <c r="BL307" s="18" t="s">
        <v>154</v>
      </c>
      <c r="BM307" s="224" t="s">
        <v>1029</v>
      </c>
    </row>
    <row r="308" s="2" customFormat="1">
      <c r="A308" s="39"/>
      <c r="B308" s="40"/>
      <c r="C308" s="41"/>
      <c r="D308" s="226" t="s">
        <v>156</v>
      </c>
      <c r="E308" s="41"/>
      <c r="F308" s="227" t="s">
        <v>1757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156</v>
      </c>
      <c r="AU308" s="18" t="s">
        <v>86</v>
      </c>
    </row>
    <row r="309" s="2" customFormat="1" ht="16.5" customHeight="1">
      <c r="A309" s="39"/>
      <c r="B309" s="40"/>
      <c r="C309" s="213" t="s">
        <v>76</v>
      </c>
      <c r="D309" s="213" t="s">
        <v>149</v>
      </c>
      <c r="E309" s="214" t="s">
        <v>1758</v>
      </c>
      <c r="F309" s="215" t="s">
        <v>1759</v>
      </c>
      <c r="G309" s="216" t="s">
        <v>1133</v>
      </c>
      <c r="H309" s="217">
        <v>1</v>
      </c>
      <c r="I309" s="218"/>
      <c r="J309" s="219">
        <f>ROUND(I309*H309,2)</f>
        <v>0</v>
      </c>
      <c r="K309" s="215" t="s">
        <v>19</v>
      </c>
      <c r="L309" s="45"/>
      <c r="M309" s="220" t="s">
        <v>19</v>
      </c>
      <c r="N309" s="221" t="s">
        <v>47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154</v>
      </c>
      <c r="AT309" s="224" t="s">
        <v>149</v>
      </c>
      <c r="AU309" s="224" t="s">
        <v>86</v>
      </c>
      <c r="AY309" s="18" t="s">
        <v>145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84</v>
      </c>
      <c r="BK309" s="225">
        <f>ROUND(I309*H309,2)</f>
        <v>0</v>
      </c>
      <c r="BL309" s="18" t="s">
        <v>154</v>
      </c>
      <c r="BM309" s="224" t="s">
        <v>1034</v>
      </c>
    </row>
    <row r="310" s="2" customFormat="1">
      <c r="A310" s="39"/>
      <c r="B310" s="40"/>
      <c r="C310" s="41"/>
      <c r="D310" s="226" t="s">
        <v>156</v>
      </c>
      <c r="E310" s="41"/>
      <c r="F310" s="227" t="s">
        <v>1759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156</v>
      </c>
      <c r="AU310" s="18" t="s">
        <v>86</v>
      </c>
    </row>
    <row r="311" s="2" customFormat="1" ht="16.5" customHeight="1">
      <c r="A311" s="39"/>
      <c r="B311" s="40"/>
      <c r="C311" s="213" t="s">
        <v>76</v>
      </c>
      <c r="D311" s="213" t="s">
        <v>149</v>
      </c>
      <c r="E311" s="214" t="s">
        <v>1760</v>
      </c>
      <c r="F311" s="215" t="s">
        <v>1761</v>
      </c>
      <c r="G311" s="216" t="s">
        <v>1133</v>
      </c>
      <c r="H311" s="217">
        <v>1</v>
      </c>
      <c r="I311" s="218"/>
      <c r="J311" s="219">
        <f>ROUND(I311*H311,2)</f>
        <v>0</v>
      </c>
      <c r="K311" s="215" t="s">
        <v>19</v>
      </c>
      <c r="L311" s="45"/>
      <c r="M311" s="220" t="s">
        <v>19</v>
      </c>
      <c r="N311" s="221" t="s">
        <v>47</v>
      </c>
      <c r="O311" s="85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154</v>
      </c>
      <c r="AT311" s="224" t="s">
        <v>149</v>
      </c>
      <c r="AU311" s="224" t="s">
        <v>86</v>
      </c>
      <c r="AY311" s="18" t="s">
        <v>145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84</v>
      </c>
      <c r="BK311" s="225">
        <f>ROUND(I311*H311,2)</f>
        <v>0</v>
      </c>
      <c r="BL311" s="18" t="s">
        <v>154</v>
      </c>
      <c r="BM311" s="224" t="s">
        <v>1040</v>
      </c>
    </row>
    <row r="312" s="2" customFormat="1">
      <c r="A312" s="39"/>
      <c r="B312" s="40"/>
      <c r="C312" s="41"/>
      <c r="D312" s="226" t="s">
        <v>156</v>
      </c>
      <c r="E312" s="41"/>
      <c r="F312" s="227" t="s">
        <v>1761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156</v>
      </c>
      <c r="AU312" s="18" t="s">
        <v>86</v>
      </c>
    </row>
    <row r="313" s="2" customFormat="1" ht="16.5" customHeight="1">
      <c r="A313" s="39"/>
      <c r="B313" s="40"/>
      <c r="C313" s="213" t="s">
        <v>76</v>
      </c>
      <c r="D313" s="213" t="s">
        <v>149</v>
      </c>
      <c r="E313" s="214" t="s">
        <v>1762</v>
      </c>
      <c r="F313" s="215" t="s">
        <v>1763</v>
      </c>
      <c r="G313" s="216" t="s">
        <v>1133</v>
      </c>
      <c r="H313" s="217">
        <v>1</v>
      </c>
      <c r="I313" s="218"/>
      <c r="J313" s="219">
        <f>ROUND(I313*H313,2)</f>
        <v>0</v>
      </c>
      <c r="K313" s="215" t="s">
        <v>19</v>
      </c>
      <c r="L313" s="45"/>
      <c r="M313" s="220" t="s">
        <v>19</v>
      </c>
      <c r="N313" s="221" t="s">
        <v>47</v>
      </c>
      <c r="O313" s="85"/>
      <c r="P313" s="222">
        <f>O313*H313</f>
        <v>0</v>
      </c>
      <c r="Q313" s="222">
        <v>0</v>
      </c>
      <c r="R313" s="222">
        <f>Q313*H313</f>
        <v>0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154</v>
      </c>
      <c r="AT313" s="224" t="s">
        <v>149</v>
      </c>
      <c r="AU313" s="224" t="s">
        <v>86</v>
      </c>
      <c r="AY313" s="18" t="s">
        <v>145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84</v>
      </c>
      <c r="BK313" s="225">
        <f>ROUND(I313*H313,2)</f>
        <v>0</v>
      </c>
      <c r="BL313" s="18" t="s">
        <v>154</v>
      </c>
      <c r="BM313" s="224" t="s">
        <v>1045</v>
      </c>
    </row>
    <row r="314" s="2" customFormat="1">
      <c r="A314" s="39"/>
      <c r="B314" s="40"/>
      <c r="C314" s="41"/>
      <c r="D314" s="226" t="s">
        <v>156</v>
      </c>
      <c r="E314" s="41"/>
      <c r="F314" s="227" t="s">
        <v>1763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156</v>
      </c>
      <c r="AU314" s="18" t="s">
        <v>86</v>
      </c>
    </row>
    <row r="315" s="2" customFormat="1" ht="16.5" customHeight="1">
      <c r="A315" s="39"/>
      <c r="B315" s="40"/>
      <c r="C315" s="213" t="s">
        <v>76</v>
      </c>
      <c r="D315" s="213" t="s">
        <v>149</v>
      </c>
      <c r="E315" s="214" t="s">
        <v>1764</v>
      </c>
      <c r="F315" s="215" t="s">
        <v>1765</v>
      </c>
      <c r="G315" s="216" t="s">
        <v>1133</v>
      </c>
      <c r="H315" s="217">
        <v>1</v>
      </c>
      <c r="I315" s="218"/>
      <c r="J315" s="219">
        <f>ROUND(I315*H315,2)</f>
        <v>0</v>
      </c>
      <c r="K315" s="215" t="s">
        <v>19</v>
      </c>
      <c r="L315" s="45"/>
      <c r="M315" s="220" t="s">
        <v>19</v>
      </c>
      <c r="N315" s="221" t="s">
        <v>47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154</v>
      </c>
      <c r="AT315" s="224" t="s">
        <v>149</v>
      </c>
      <c r="AU315" s="224" t="s">
        <v>86</v>
      </c>
      <c r="AY315" s="18" t="s">
        <v>145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84</v>
      </c>
      <c r="BK315" s="225">
        <f>ROUND(I315*H315,2)</f>
        <v>0</v>
      </c>
      <c r="BL315" s="18" t="s">
        <v>154</v>
      </c>
      <c r="BM315" s="224" t="s">
        <v>1050</v>
      </c>
    </row>
    <row r="316" s="2" customFormat="1">
      <c r="A316" s="39"/>
      <c r="B316" s="40"/>
      <c r="C316" s="41"/>
      <c r="D316" s="226" t="s">
        <v>156</v>
      </c>
      <c r="E316" s="41"/>
      <c r="F316" s="227" t="s">
        <v>1765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156</v>
      </c>
      <c r="AU316" s="18" t="s">
        <v>86</v>
      </c>
    </row>
    <row r="317" s="2" customFormat="1" ht="16.5" customHeight="1">
      <c r="A317" s="39"/>
      <c r="B317" s="40"/>
      <c r="C317" s="213" t="s">
        <v>76</v>
      </c>
      <c r="D317" s="213" t="s">
        <v>149</v>
      </c>
      <c r="E317" s="214" t="s">
        <v>1766</v>
      </c>
      <c r="F317" s="215" t="s">
        <v>1767</v>
      </c>
      <c r="G317" s="216" t="s">
        <v>1133</v>
      </c>
      <c r="H317" s="217">
        <v>1</v>
      </c>
      <c r="I317" s="218"/>
      <c r="J317" s="219">
        <f>ROUND(I317*H317,2)</f>
        <v>0</v>
      </c>
      <c r="K317" s="215" t="s">
        <v>19</v>
      </c>
      <c r="L317" s="45"/>
      <c r="M317" s="220" t="s">
        <v>19</v>
      </c>
      <c r="N317" s="221" t="s">
        <v>47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154</v>
      </c>
      <c r="AT317" s="224" t="s">
        <v>149</v>
      </c>
      <c r="AU317" s="224" t="s">
        <v>86</v>
      </c>
      <c r="AY317" s="18" t="s">
        <v>145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84</v>
      </c>
      <c r="BK317" s="225">
        <f>ROUND(I317*H317,2)</f>
        <v>0</v>
      </c>
      <c r="BL317" s="18" t="s">
        <v>154</v>
      </c>
      <c r="BM317" s="224" t="s">
        <v>1058</v>
      </c>
    </row>
    <row r="318" s="2" customFormat="1">
      <c r="A318" s="39"/>
      <c r="B318" s="40"/>
      <c r="C318" s="41"/>
      <c r="D318" s="226" t="s">
        <v>156</v>
      </c>
      <c r="E318" s="41"/>
      <c r="F318" s="227" t="s">
        <v>1767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156</v>
      </c>
      <c r="AU318" s="18" t="s">
        <v>86</v>
      </c>
    </row>
    <row r="319" s="2" customFormat="1" ht="16.5" customHeight="1">
      <c r="A319" s="39"/>
      <c r="B319" s="40"/>
      <c r="C319" s="213" t="s">
        <v>76</v>
      </c>
      <c r="D319" s="213" t="s">
        <v>149</v>
      </c>
      <c r="E319" s="214" t="s">
        <v>1768</v>
      </c>
      <c r="F319" s="215" t="s">
        <v>1769</v>
      </c>
      <c r="G319" s="216" t="s">
        <v>1133</v>
      </c>
      <c r="H319" s="217">
        <v>1</v>
      </c>
      <c r="I319" s="218"/>
      <c r="J319" s="219">
        <f>ROUND(I319*H319,2)</f>
        <v>0</v>
      </c>
      <c r="K319" s="215" t="s">
        <v>19</v>
      </c>
      <c r="L319" s="45"/>
      <c r="M319" s="220" t="s">
        <v>19</v>
      </c>
      <c r="N319" s="221" t="s">
        <v>47</v>
      </c>
      <c r="O319" s="85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154</v>
      </c>
      <c r="AT319" s="224" t="s">
        <v>149</v>
      </c>
      <c r="AU319" s="224" t="s">
        <v>86</v>
      </c>
      <c r="AY319" s="18" t="s">
        <v>145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84</v>
      </c>
      <c r="BK319" s="225">
        <f>ROUND(I319*H319,2)</f>
        <v>0</v>
      </c>
      <c r="BL319" s="18" t="s">
        <v>154</v>
      </c>
      <c r="BM319" s="224" t="s">
        <v>1066</v>
      </c>
    </row>
    <row r="320" s="2" customFormat="1">
      <c r="A320" s="39"/>
      <c r="B320" s="40"/>
      <c r="C320" s="41"/>
      <c r="D320" s="226" t="s">
        <v>156</v>
      </c>
      <c r="E320" s="41"/>
      <c r="F320" s="227" t="s">
        <v>1769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156</v>
      </c>
      <c r="AU320" s="18" t="s">
        <v>86</v>
      </c>
    </row>
    <row r="321" s="2" customFormat="1" ht="16.5" customHeight="1">
      <c r="A321" s="39"/>
      <c r="B321" s="40"/>
      <c r="C321" s="213" t="s">
        <v>76</v>
      </c>
      <c r="D321" s="213" t="s">
        <v>149</v>
      </c>
      <c r="E321" s="214" t="s">
        <v>1770</v>
      </c>
      <c r="F321" s="215" t="s">
        <v>1771</v>
      </c>
      <c r="G321" s="216" t="s">
        <v>1133</v>
      </c>
      <c r="H321" s="217">
        <v>2</v>
      </c>
      <c r="I321" s="218"/>
      <c r="J321" s="219">
        <f>ROUND(I321*H321,2)</f>
        <v>0</v>
      </c>
      <c r="K321" s="215" t="s">
        <v>19</v>
      </c>
      <c r="L321" s="45"/>
      <c r="M321" s="220" t="s">
        <v>19</v>
      </c>
      <c r="N321" s="221" t="s">
        <v>47</v>
      </c>
      <c r="O321" s="85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154</v>
      </c>
      <c r="AT321" s="224" t="s">
        <v>149</v>
      </c>
      <c r="AU321" s="224" t="s">
        <v>86</v>
      </c>
      <c r="AY321" s="18" t="s">
        <v>145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84</v>
      </c>
      <c r="BK321" s="225">
        <f>ROUND(I321*H321,2)</f>
        <v>0</v>
      </c>
      <c r="BL321" s="18" t="s">
        <v>154</v>
      </c>
      <c r="BM321" s="224" t="s">
        <v>1072</v>
      </c>
    </row>
    <row r="322" s="2" customFormat="1">
      <c r="A322" s="39"/>
      <c r="B322" s="40"/>
      <c r="C322" s="41"/>
      <c r="D322" s="226" t="s">
        <v>156</v>
      </c>
      <c r="E322" s="41"/>
      <c r="F322" s="227" t="s">
        <v>1771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156</v>
      </c>
      <c r="AU322" s="18" t="s">
        <v>86</v>
      </c>
    </row>
    <row r="323" s="2" customFormat="1" ht="16.5" customHeight="1">
      <c r="A323" s="39"/>
      <c r="B323" s="40"/>
      <c r="C323" s="213" t="s">
        <v>76</v>
      </c>
      <c r="D323" s="213" t="s">
        <v>149</v>
      </c>
      <c r="E323" s="214" t="s">
        <v>1734</v>
      </c>
      <c r="F323" s="215" t="s">
        <v>1735</v>
      </c>
      <c r="G323" s="216" t="s">
        <v>1632</v>
      </c>
      <c r="H323" s="217">
        <v>1</v>
      </c>
      <c r="I323" s="218"/>
      <c r="J323" s="219">
        <f>ROUND(I323*H323,2)</f>
        <v>0</v>
      </c>
      <c r="K323" s="215" t="s">
        <v>19</v>
      </c>
      <c r="L323" s="45"/>
      <c r="M323" s="220" t="s">
        <v>19</v>
      </c>
      <c r="N323" s="221" t="s">
        <v>47</v>
      </c>
      <c r="O323" s="85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154</v>
      </c>
      <c r="AT323" s="224" t="s">
        <v>149</v>
      </c>
      <c r="AU323" s="224" t="s">
        <v>86</v>
      </c>
      <c r="AY323" s="18" t="s">
        <v>145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84</v>
      </c>
      <c r="BK323" s="225">
        <f>ROUND(I323*H323,2)</f>
        <v>0</v>
      </c>
      <c r="BL323" s="18" t="s">
        <v>154</v>
      </c>
      <c r="BM323" s="224" t="s">
        <v>1079</v>
      </c>
    </row>
    <row r="324" s="2" customFormat="1">
      <c r="A324" s="39"/>
      <c r="B324" s="40"/>
      <c r="C324" s="41"/>
      <c r="D324" s="226" t="s">
        <v>156</v>
      </c>
      <c r="E324" s="41"/>
      <c r="F324" s="227" t="s">
        <v>1735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156</v>
      </c>
      <c r="AU324" s="18" t="s">
        <v>86</v>
      </c>
    </row>
    <row r="325" s="2" customFormat="1" ht="16.5" customHeight="1">
      <c r="A325" s="39"/>
      <c r="B325" s="40"/>
      <c r="C325" s="213" t="s">
        <v>76</v>
      </c>
      <c r="D325" s="213" t="s">
        <v>149</v>
      </c>
      <c r="E325" s="214" t="s">
        <v>1772</v>
      </c>
      <c r="F325" s="215" t="s">
        <v>1737</v>
      </c>
      <c r="G325" s="216" t="s">
        <v>1133</v>
      </c>
      <c r="H325" s="217">
        <v>1</v>
      </c>
      <c r="I325" s="218"/>
      <c r="J325" s="219">
        <f>ROUND(I325*H325,2)</f>
        <v>0</v>
      </c>
      <c r="K325" s="215" t="s">
        <v>19</v>
      </c>
      <c r="L325" s="45"/>
      <c r="M325" s="220" t="s">
        <v>19</v>
      </c>
      <c r="N325" s="221" t="s">
        <v>47</v>
      </c>
      <c r="O325" s="85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154</v>
      </c>
      <c r="AT325" s="224" t="s">
        <v>149</v>
      </c>
      <c r="AU325" s="224" t="s">
        <v>86</v>
      </c>
      <c r="AY325" s="18" t="s">
        <v>145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84</v>
      </c>
      <c r="BK325" s="225">
        <f>ROUND(I325*H325,2)</f>
        <v>0</v>
      </c>
      <c r="BL325" s="18" t="s">
        <v>154</v>
      </c>
      <c r="BM325" s="224" t="s">
        <v>1085</v>
      </c>
    </row>
    <row r="326" s="2" customFormat="1">
      <c r="A326" s="39"/>
      <c r="B326" s="40"/>
      <c r="C326" s="41"/>
      <c r="D326" s="226" t="s">
        <v>156</v>
      </c>
      <c r="E326" s="41"/>
      <c r="F326" s="227" t="s">
        <v>1737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156</v>
      </c>
      <c r="AU326" s="18" t="s">
        <v>86</v>
      </c>
    </row>
    <row r="327" s="2" customFormat="1" ht="16.5" customHeight="1">
      <c r="A327" s="39"/>
      <c r="B327" s="40"/>
      <c r="C327" s="213" t="s">
        <v>76</v>
      </c>
      <c r="D327" s="213" t="s">
        <v>149</v>
      </c>
      <c r="E327" s="214" t="s">
        <v>1773</v>
      </c>
      <c r="F327" s="215" t="s">
        <v>1737</v>
      </c>
      <c r="G327" s="216" t="s">
        <v>1133</v>
      </c>
      <c r="H327" s="217">
        <v>1</v>
      </c>
      <c r="I327" s="218"/>
      <c r="J327" s="219">
        <f>ROUND(I327*H327,2)</f>
        <v>0</v>
      </c>
      <c r="K327" s="215" t="s">
        <v>19</v>
      </c>
      <c r="L327" s="45"/>
      <c r="M327" s="220" t="s">
        <v>19</v>
      </c>
      <c r="N327" s="221" t="s">
        <v>47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154</v>
      </c>
      <c r="AT327" s="224" t="s">
        <v>149</v>
      </c>
      <c r="AU327" s="224" t="s">
        <v>86</v>
      </c>
      <c r="AY327" s="18" t="s">
        <v>145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84</v>
      </c>
      <c r="BK327" s="225">
        <f>ROUND(I327*H327,2)</f>
        <v>0</v>
      </c>
      <c r="BL327" s="18" t="s">
        <v>154</v>
      </c>
      <c r="BM327" s="224" t="s">
        <v>1094</v>
      </c>
    </row>
    <row r="328" s="2" customFormat="1">
      <c r="A328" s="39"/>
      <c r="B328" s="40"/>
      <c r="C328" s="41"/>
      <c r="D328" s="226" t="s">
        <v>156</v>
      </c>
      <c r="E328" s="41"/>
      <c r="F328" s="227" t="s">
        <v>1737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156</v>
      </c>
      <c r="AU328" s="18" t="s">
        <v>86</v>
      </c>
    </row>
    <row r="329" s="2" customFormat="1" ht="16.5" customHeight="1">
      <c r="A329" s="39"/>
      <c r="B329" s="40"/>
      <c r="C329" s="213" t="s">
        <v>76</v>
      </c>
      <c r="D329" s="213" t="s">
        <v>149</v>
      </c>
      <c r="E329" s="214" t="s">
        <v>1774</v>
      </c>
      <c r="F329" s="215" t="s">
        <v>1740</v>
      </c>
      <c r="G329" s="216" t="s">
        <v>1133</v>
      </c>
      <c r="H329" s="217">
        <v>1</v>
      </c>
      <c r="I329" s="218"/>
      <c r="J329" s="219">
        <f>ROUND(I329*H329,2)</f>
        <v>0</v>
      </c>
      <c r="K329" s="215" t="s">
        <v>19</v>
      </c>
      <c r="L329" s="45"/>
      <c r="M329" s="220" t="s">
        <v>19</v>
      </c>
      <c r="N329" s="221" t="s">
        <v>47</v>
      </c>
      <c r="O329" s="85"/>
      <c r="P329" s="222">
        <f>O329*H329</f>
        <v>0</v>
      </c>
      <c r="Q329" s="222">
        <v>0</v>
      </c>
      <c r="R329" s="222">
        <f>Q329*H329</f>
        <v>0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154</v>
      </c>
      <c r="AT329" s="224" t="s">
        <v>149</v>
      </c>
      <c r="AU329" s="224" t="s">
        <v>86</v>
      </c>
      <c r="AY329" s="18" t="s">
        <v>145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84</v>
      </c>
      <c r="BK329" s="225">
        <f>ROUND(I329*H329,2)</f>
        <v>0</v>
      </c>
      <c r="BL329" s="18" t="s">
        <v>154</v>
      </c>
      <c r="BM329" s="224" t="s">
        <v>1775</v>
      </c>
    </row>
    <row r="330" s="2" customFormat="1">
      <c r="A330" s="39"/>
      <c r="B330" s="40"/>
      <c r="C330" s="41"/>
      <c r="D330" s="226" t="s">
        <v>156</v>
      </c>
      <c r="E330" s="41"/>
      <c r="F330" s="227" t="s">
        <v>1740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156</v>
      </c>
      <c r="AU330" s="18" t="s">
        <v>86</v>
      </c>
    </row>
    <row r="331" s="2" customFormat="1" ht="16.5" customHeight="1">
      <c r="A331" s="39"/>
      <c r="B331" s="40"/>
      <c r="C331" s="213" t="s">
        <v>76</v>
      </c>
      <c r="D331" s="213" t="s">
        <v>149</v>
      </c>
      <c r="E331" s="214" t="s">
        <v>1776</v>
      </c>
      <c r="F331" s="215" t="s">
        <v>1740</v>
      </c>
      <c r="G331" s="216" t="s">
        <v>1133</v>
      </c>
      <c r="H331" s="217">
        <v>1</v>
      </c>
      <c r="I331" s="218"/>
      <c r="J331" s="219">
        <f>ROUND(I331*H331,2)</f>
        <v>0</v>
      </c>
      <c r="K331" s="215" t="s">
        <v>19</v>
      </c>
      <c r="L331" s="45"/>
      <c r="M331" s="220" t="s">
        <v>19</v>
      </c>
      <c r="N331" s="221" t="s">
        <v>47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154</v>
      </c>
      <c r="AT331" s="224" t="s">
        <v>149</v>
      </c>
      <c r="AU331" s="224" t="s">
        <v>86</v>
      </c>
      <c r="AY331" s="18" t="s">
        <v>145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84</v>
      </c>
      <c r="BK331" s="225">
        <f>ROUND(I331*H331,2)</f>
        <v>0</v>
      </c>
      <c r="BL331" s="18" t="s">
        <v>154</v>
      </c>
      <c r="BM331" s="224" t="s">
        <v>1777</v>
      </c>
    </row>
    <row r="332" s="2" customFormat="1">
      <c r="A332" s="39"/>
      <c r="B332" s="40"/>
      <c r="C332" s="41"/>
      <c r="D332" s="226" t="s">
        <v>156</v>
      </c>
      <c r="E332" s="41"/>
      <c r="F332" s="227" t="s">
        <v>1740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156</v>
      </c>
      <c r="AU332" s="18" t="s">
        <v>86</v>
      </c>
    </row>
    <row r="333" s="2" customFormat="1" ht="16.5" customHeight="1">
      <c r="A333" s="39"/>
      <c r="B333" s="40"/>
      <c r="C333" s="213" t="s">
        <v>76</v>
      </c>
      <c r="D333" s="213" t="s">
        <v>149</v>
      </c>
      <c r="E333" s="214" t="s">
        <v>1778</v>
      </c>
      <c r="F333" s="215" t="s">
        <v>1743</v>
      </c>
      <c r="G333" s="216" t="s">
        <v>1133</v>
      </c>
      <c r="H333" s="217">
        <v>1</v>
      </c>
      <c r="I333" s="218"/>
      <c r="J333" s="219">
        <f>ROUND(I333*H333,2)</f>
        <v>0</v>
      </c>
      <c r="K333" s="215" t="s">
        <v>19</v>
      </c>
      <c r="L333" s="45"/>
      <c r="M333" s="220" t="s">
        <v>19</v>
      </c>
      <c r="N333" s="221" t="s">
        <v>47</v>
      </c>
      <c r="O333" s="85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154</v>
      </c>
      <c r="AT333" s="224" t="s">
        <v>149</v>
      </c>
      <c r="AU333" s="224" t="s">
        <v>86</v>
      </c>
      <c r="AY333" s="18" t="s">
        <v>145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84</v>
      </c>
      <c r="BK333" s="225">
        <f>ROUND(I333*H333,2)</f>
        <v>0</v>
      </c>
      <c r="BL333" s="18" t="s">
        <v>154</v>
      </c>
      <c r="BM333" s="224" t="s">
        <v>1779</v>
      </c>
    </row>
    <row r="334" s="2" customFormat="1">
      <c r="A334" s="39"/>
      <c r="B334" s="40"/>
      <c r="C334" s="41"/>
      <c r="D334" s="226" t="s">
        <v>156</v>
      </c>
      <c r="E334" s="41"/>
      <c r="F334" s="227" t="s">
        <v>1743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156</v>
      </c>
      <c r="AU334" s="18" t="s">
        <v>86</v>
      </c>
    </row>
    <row r="335" s="2" customFormat="1" ht="16.5" customHeight="1">
      <c r="A335" s="39"/>
      <c r="B335" s="40"/>
      <c r="C335" s="213" t="s">
        <v>76</v>
      </c>
      <c r="D335" s="213" t="s">
        <v>149</v>
      </c>
      <c r="E335" s="214" t="s">
        <v>1780</v>
      </c>
      <c r="F335" s="215" t="s">
        <v>1743</v>
      </c>
      <c r="G335" s="216" t="s">
        <v>1133</v>
      </c>
      <c r="H335" s="217">
        <v>1</v>
      </c>
      <c r="I335" s="218"/>
      <c r="J335" s="219">
        <f>ROUND(I335*H335,2)</f>
        <v>0</v>
      </c>
      <c r="K335" s="215" t="s">
        <v>19</v>
      </c>
      <c r="L335" s="45"/>
      <c r="M335" s="220" t="s">
        <v>19</v>
      </c>
      <c r="N335" s="221" t="s">
        <v>47</v>
      </c>
      <c r="O335" s="85"/>
      <c r="P335" s="222">
        <f>O335*H335</f>
        <v>0</v>
      </c>
      <c r="Q335" s="222">
        <v>0</v>
      </c>
      <c r="R335" s="222">
        <f>Q335*H335</f>
        <v>0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154</v>
      </c>
      <c r="AT335" s="224" t="s">
        <v>149</v>
      </c>
      <c r="AU335" s="224" t="s">
        <v>86</v>
      </c>
      <c r="AY335" s="18" t="s">
        <v>145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84</v>
      </c>
      <c r="BK335" s="225">
        <f>ROUND(I335*H335,2)</f>
        <v>0</v>
      </c>
      <c r="BL335" s="18" t="s">
        <v>154</v>
      </c>
      <c r="BM335" s="224" t="s">
        <v>1781</v>
      </c>
    </row>
    <row r="336" s="2" customFormat="1">
      <c r="A336" s="39"/>
      <c r="B336" s="40"/>
      <c r="C336" s="41"/>
      <c r="D336" s="226" t="s">
        <v>156</v>
      </c>
      <c r="E336" s="41"/>
      <c r="F336" s="227" t="s">
        <v>1743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156</v>
      </c>
      <c r="AU336" s="18" t="s">
        <v>86</v>
      </c>
    </row>
    <row r="337" s="2" customFormat="1" ht="16.5" customHeight="1">
      <c r="A337" s="39"/>
      <c r="B337" s="40"/>
      <c r="C337" s="213" t="s">
        <v>76</v>
      </c>
      <c r="D337" s="213" t="s">
        <v>149</v>
      </c>
      <c r="E337" s="214" t="s">
        <v>1782</v>
      </c>
      <c r="F337" s="215" t="s">
        <v>1746</v>
      </c>
      <c r="G337" s="216" t="s">
        <v>1133</v>
      </c>
      <c r="H337" s="217">
        <v>2</v>
      </c>
      <c r="I337" s="218"/>
      <c r="J337" s="219">
        <f>ROUND(I337*H337,2)</f>
        <v>0</v>
      </c>
      <c r="K337" s="215" t="s">
        <v>19</v>
      </c>
      <c r="L337" s="45"/>
      <c r="M337" s="220" t="s">
        <v>19</v>
      </c>
      <c r="N337" s="221" t="s">
        <v>47</v>
      </c>
      <c r="O337" s="85"/>
      <c r="P337" s="222">
        <f>O337*H337</f>
        <v>0</v>
      </c>
      <c r="Q337" s="222">
        <v>0</v>
      </c>
      <c r="R337" s="222">
        <f>Q337*H337</f>
        <v>0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154</v>
      </c>
      <c r="AT337" s="224" t="s">
        <v>149</v>
      </c>
      <c r="AU337" s="224" t="s">
        <v>86</v>
      </c>
      <c r="AY337" s="18" t="s">
        <v>145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84</v>
      </c>
      <c r="BK337" s="225">
        <f>ROUND(I337*H337,2)</f>
        <v>0</v>
      </c>
      <c r="BL337" s="18" t="s">
        <v>154</v>
      </c>
      <c r="BM337" s="224" t="s">
        <v>1783</v>
      </c>
    </row>
    <row r="338" s="2" customFormat="1">
      <c r="A338" s="39"/>
      <c r="B338" s="40"/>
      <c r="C338" s="41"/>
      <c r="D338" s="226" t="s">
        <v>156</v>
      </c>
      <c r="E338" s="41"/>
      <c r="F338" s="227" t="s">
        <v>1746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156</v>
      </c>
      <c r="AU338" s="18" t="s">
        <v>86</v>
      </c>
    </row>
    <row r="339" s="2" customFormat="1" ht="16.5" customHeight="1">
      <c r="A339" s="39"/>
      <c r="B339" s="40"/>
      <c r="C339" s="213" t="s">
        <v>76</v>
      </c>
      <c r="D339" s="213" t="s">
        <v>149</v>
      </c>
      <c r="E339" s="214" t="s">
        <v>1784</v>
      </c>
      <c r="F339" s="215" t="s">
        <v>1746</v>
      </c>
      <c r="G339" s="216" t="s">
        <v>1133</v>
      </c>
      <c r="H339" s="217">
        <v>1</v>
      </c>
      <c r="I339" s="218"/>
      <c r="J339" s="219">
        <f>ROUND(I339*H339,2)</f>
        <v>0</v>
      </c>
      <c r="K339" s="215" t="s">
        <v>19</v>
      </c>
      <c r="L339" s="45"/>
      <c r="M339" s="220" t="s">
        <v>19</v>
      </c>
      <c r="N339" s="221" t="s">
        <v>47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154</v>
      </c>
      <c r="AT339" s="224" t="s">
        <v>149</v>
      </c>
      <c r="AU339" s="224" t="s">
        <v>86</v>
      </c>
      <c r="AY339" s="18" t="s">
        <v>145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84</v>
      </c>
      <c r="BK339" s="225">
        <f>ROUND(I339*H339,2)</f>
        <v>0</v>
      </c>
      <c r="BL339" s="18" t="s">
        <v>154</v>
      </c>
      <c r="BM339" s="224" t="s">
        <v>1785</v>
      </c>
    </row>
    <row r="340" s="2" customFormat="1">
      <c r="A340" s="39"/>
      <c r="B340" s="40"/>
      <c r="C340" s="41"/>
      <c r="D340" s="226" t="s">
        <v>156</v>
      </c>
      <c r="E340" s="41"/>
      <c r="F340" s="227" t="s">
        <v>1746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156</v>
      </c>
      <c r="AU340" s="18" t="s">
        <v>86</v>
      </c>
    </row>
    <row r="341" s="2" customFormat="1" ht="16.5" customHeight="1">
      <c r="A341" s="39"/>
      <c r="B341" s="40"/>
      <c r="C341" s="213" t="s">
        <v>76</v>
      </c>
      <c r="D341" s="213" t="s">
        <v>149</v>
      </c>
      <c r="E341" s="214" t="s">
        <v>1786</v>
      </c>
      <c r="F341" s="215" t="s">
        <v>1787</v>
      </c>
      <c r="G341" s="216" t="s">
        <v>1133</v>
      </c>
      <c r="H341" s="217">
        <v>1</v>
      </c>
      <c r="I341" s="218"/>
      <c r="J341" s="219">
        <f>ROUND(I341*H341,2)</f>
        <v>0</v>
      </c>
      <c r="K341" s="215" t="s">
        <v>19</v>
      </c>
      <c r="L341" s="45"/>
      <c r="M341" s="220" t="s">
        <v>19</v>
      </c>
      <c r="N341" s="221" t="s">
        <v>47</v>
      </c>
      <c r="O341" s="85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154</v>
      </c>
      <c r="AT341" s="224" t="s">
        <v>149</v>
      </c>
      <c r="AU341" s="224" t="s">
        <v>86</v>
      </c>
      <c r="AY341" s="18" t="s">
        <v>145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84</v>
      </c>
      <c r="BK341" s="225">
        <f>ROUND(I341*H341,2)</f>
        <v>0</v>
      </c>
      <c r="BL341" s="18" t="s">
        <v>154</v>
      </c>
      <c r="BM341" s="224" t="s">
        <v>1788</v>
      </c>
    </row>
    <row r="342" s="2" customFormat="1">
      <c r="A342" s="39"/>
      <c r="B342" s="40"/>
      <c r="C342" s="41"/>
      <c r="D342" s="226" t="s">
        <v>156</v>
      </c>
      <c r="E342" s="41"/>
      <c r="F342" s="227" t="s">
        <v>1787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156</v>
      </c>
      <c r="AU342" s="18" t="s">
        <v>86</v>
      </c>
    </row>
    <row r="343" s="2" customFormat="1" ht="16.5" customHeight="1">
      <c r="A343" s="39"/>
      <c r="B343" s="40"/>
      <c r="C343" s="213" t="s">
        <v>76</v>
      </c>
      <c r="D343" s="213" t="s">
        <v>149</v>
      </c>
      <c r="E343" s="214" t="s">
        <v>1789</v>
      </c>
      <c r="F343" s="215" t="s">
        <v>1787</v>
      </c>
      <c r="G343" s="216" t="s">
        <v>1133</v>
      </c>
      <c r="H343" s="217">
        <v>1</v>
      </c>
      <c r="I343" s="218"/>
      <c r="J343" s="219">
        <f>ROUND(I343*H343,2)</f>
        <v>0</v>
      </c>
      <c r="K343" s="215" t="s">
        <v>19</v>
      </c>
      <c r="L343" s="45"/>
      <c r="M343" s="220" t="s">
        <v>19</v>
      </c>
      <c r="N343" s="221" t="s">
        <v>47</v>
      </c>
      <c r="O343" s="85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154</v>
      </c>
      <c r="AT343" s="224" t="s">
        <v>149</v>
      </c>
      <c r="AU343" s="224" t="s">
        <v>86</v>
      </c>
      <c r="AY343" s="18" t="s">
        <v>145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84</v>
      </c>
      <c r="BK343" s="225">
        <f>ROUND(I343*H343,2)</f>
        <v>0</v>
      </c>
      <c r="BL343" s="18" t="s">
        <v>154</v>
      </c>
      <c r="BM343" s="224" t="s">
        <v>1790</v>
      </c>
    </row>
    <row r="344" s="2" customFormat="1">
      <c r="A344" s="39"/>
      <c r="B344" s="40"/>
      <c r="C344" s="41"/>
      <c r="D344" s="226" t="s">
        <v>156</v>
      </c>
      <c r="E344" s="41"/>
      <c r="F344" s="227" t="s">
        <v>1787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156</v>
      </c>
      <c r="AU344" s="18" t="s">
        <v>86</v>
      </c>
    </row>
    <row r="345" s="2" customFormat="1" ht="16.5" customHeight="1">
      <c r="A345" s="39"/>
      <c r="B345" s="40"/>
      <c r="C345" s="213" t="s">
        <v>76</v>
      </c>
      <c r="D345" s="213" t="s">
        <v>149</v>
      </c>
      <c r="E345" s="214" t="s">
        <v>1791</v>
      </c>
      <c r="F345" s="215" t="s">
        <v>1787</v>
      </c>
      <c r="G345" s="216" t="s">
        <v>1133</v>
      </c>
      <c r="H345" s="217">
        <v>1</v>
      </c>
      <c r="I345" s="218"/>
      <c r="J345" s="219">
        <f>ROUND(I345*H345,2)</f>
        <v>0</v>
      </c>
      <c r="K345" s="215" t="s">
        <v>19</v>
      </c>
      <c r="L345" s="45"/>
      <c r="M345" s="220" t="s">
        <v>19</v>
      </c>
      <c r="N345" s="221" t="s">
        <v>47</v>
      </c>
      <c r="O345" s="85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154</v>
      </c>
      <c r="AT345" s="224" t="s">
        <v>149</v>
      </c>
      <c r="AU345" s="224" t="s">
        <v>86</v>
      </c>
      <c r="AY345" s="18" t="s">
        <v>145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84</v>
      </c>
      <c r="BK345" s="225">
        <f>ROUND(I345*H345,2)</f>
        <v>0</v>
      </c>
      <c r="BL345" s="18" t="s">
        <v>154</v>
      </c>
      <c r="BM345" s="224" t="s">
        <v>1792</v>
      </c>
    </row>
    <row r="346" s="2" customFormat="1">
      <c r="A346" s="39"/>
      <c r="B346" s="40"/>
      <c r="C346" s="41"/>
      <c r="D346" s="226" t="s">
        <v>156</v>
      </c>
      <c r="E346" s="41"/>
      <c r="F346" s="227" t="s">
        <v>1787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156</v>
      </c>
      <c r="AU346" s="18" t="s">
        <v>86</v>
      </c>
    </row>
    <row r="347" s="2" customFormat="1" ht="16.5" customHeight="1">
      <c r="A347" s="39"/>
      <c r="B347" s="40"/>
      <c r="C347" s="213" t="s">
        <v>76</v>
      </c>
      <c r="D347" s="213" t="s">
        <v>149</v>
      </c>
      <c r="E347" s="214" t="s">
        <v>1793</v>
      </c>
      <c r="F347" s="215" t="s">
        <v>1787</v>
      </c>
      <c r="G347" s="216" t="s">
        <v>1133</v>
      </c>
      <c r="H347" s="217">
        <v>1</v>
      </c>
      <c r="I347" s="218"/>
      <c r="J347" s="219">
        <f>ROUND(I347*H347,2)</f>
        <v>0</v>
      </c>
      <c r="K347" s="215" t="s">
        <v>19</v>
      </c>
      <c r="L347" s="45"/>
      <c r="M347" s="220" t="s">
        <v>19</v>
      </c>
      <c r="N347" s="221" t="s">
        <v>47</v>
      </c>
      <c r="O347" s="85"/>
      <c r="P347" s="222">
        <f>O347*H347</f>
        <v>0</v>
      </c>
      <c r="Q347" s="222">
        <v>0</v>
      </c>
      <c r="R347" s="222">
        <f>Q347*H347</f>
        <v>0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154</v>
      </c>
      <c r="AT347" s="224" t="s">
        <v>149</v>
      </c>
      <c r="AU347" s="224" t="s">
        <v>86</v>
      </c>
      <c r="AY347" s="18" t="s">
        <v>145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84</v>
      </c>
      <c r="BK347" s="225">
        <f>ROUND(I347*H347,2)</f>
        <v>0</v>
      </c>
      <c r="BL347" s="18" t="s">
        <v>154</v>
      </c>
      <c r="BM347" s="224" t="s">
        <v>1794</v>
      </c>
    </row>
    <row r="348" s="2" customFormat="1">
      <c r="A348" s="39"/>
      <c r="B348" s="40"/>
      <c r="C348" s="41"/>
      <c r="D348" s="226" t="s">
        <v>156</v>
      </c>
      <c r="E348" s="41"/>
      <c r="F348" s="227" t="s">
        <v>1787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156</v>
      </c>
      <c r="AU348" s="18" t="s">
        <v>86</v>
      </c>
    </row>
    <row r="349" s="2" customFormat="1" ht="16.5" customHeight="1">
      <c r="A349" s="39"/>
      <c r="B349" s="40"/>
      <c r="C349" s="213" t="s">
        <v>76</v>
      </c>
      <c r="D349" s="213" t="s">
        <v>149</v>
      </c>
      <c r="E349" s="214" t="s">
        <v>1795</v>
      </c>
      <c r="F349" s="215" t="s">
        <v>1787</v>
      </c>
      <c r="G349" s="216" t="s">
        <v>1133</v>
      </c>
      <c r="H349" s="217">
        <v>1</v>
      </c>
      <c r="I349" s="218"/>
      <c r="J349" s="219">
        <f>ROUND(I349*H349,2)</f>
        <v>0</v>
      </c>
      <c r="K349" s="215" t="s">
        <v>19</v>
      </c>
      <c r="L349" s="45"/>
      <c r="M349" s="220" t="s">
        <v>19</v>
      </c>
      <c r="N349" s="221" t="s">
        <v>47</v>
      </c>
      <c r="O349" s="85"/>
      <c r="P349" s="222">
        <f>O349*H349</f>
        <v>0</v>
      </c>
      <c r="Q349" s="222">
        <v>0</v>
      </c>
      <c r="R349" s="222">
        <f>Q349*H349</f>
        <v>0</v>
      </c>
      <c r="S349" s="222">
        <v>0</v>
      </c>
      <c r="T349" s="223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4" t="s">
        <v>154</v>
      </c>
      <c r="AT349" s="224" t="s">
        <v>149</v>
      </c>
      <c r="AU349" s="224" t="s">
        <v>86</v>
      </c>
      <c r="AY349" s="18" t="s">
        <v>145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8" t="s">
        <v>84</v>
      </c>
      <c r="BK349" s="225">
        <f>ROUND(I349*H349,2)</f>
        <v>0</v>
      </c>
      <c r="BL349" s="18" t="s">
        <v>154</v>
      </c>
      <c r="BM349" s="224" t="s">
        <v>1796</v>
      </c>
    </row>
    <row r="350" s="2" customFormat="1">
      <c r="A350" s="39"/>
      <c r="B350" s="40"/>
      <c r="C350" s="41"/>
      <c r="D350" s="226" t="s">
        <v>156</v>
      </c>
      <c r="E350" s="41"/>
      <c r="F350" s="227" t="s">
        <v>1787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156</v>
      </c>
      <c r="AU350" s="18" t="s">
        <v>86</v>
      </c>
    </row>
    <row r="351" s="2" customFormat="1" ht="16.5" customHeight="1">
      <c r="A351" s="39"/>
      <c r="B351" s="40"/>
      <c r="C351" s="213" t="s">
        <v>76</v>
      </c>
      <c r="D351" s="213" t="s">
        <v>149</v>
      </c>
      <c r="E351" s="214" t="s">
        <v>1797</v>
      </c>
      <c r="F351" s="215" t="s">
        <v>1755</v>
      </c>
      <c r="G351" s="216" t="s">
        <v>1133</v>
      </c>
      <c r="H351" s="217">
        <v>1</v>
      </c>
      <c r="I351" s="218"/>
      <c r="J351" s="219">
        <f>ROUND(I351*H351,2)</f>
        <v>0</v>
      </c>
      <c r="K351" s="215" t="s">
        <v>19</v>
      </c>
      <c r="L351" s="45"/>
      <c r="M351" s="220" t="s">
        <v>19</v>
      </c>
      <c r="N351" s="221" t="s">
        <v>47</v>
      </c>
      <c r="O351" s="85"/>
      <c r="P351" s="222">
        <f>O351*H351</f>
        <v>0</v>
      </c>
      <c r="Q351" s="222">
        <v>0</v>
      </c>
      <c r="R351" s="222">
        <f>Q351*H351</f>
        <v>0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154</v>
      </c>
      <c r="AT351" s="224" t="s">
        <v>149</v>
      </c>
      <c r="AU351" s="224" t="s">
        <v>86</v>
      </c>
      <c r="AY351" s="18" t="s">
        <v>145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84</v>
      </c>
      <c r="BK351" s="225">
        <f>ROUND(I351*H351,2)</f>
        <v>0</v>
      </c>
      <c r="BL351" s="18" t="s">
        <v>154</v>
      </c>
      <c r="BM351" s="224" t="s">
        <v>1798</v>
      </c>
    </row>
    <row r="352" s="2" customFormat="1">
      <c r="A352" s="39"/>
      <c r="B352" s="40"/>
      <c r="C352" s="41"/>
      <c r="D352" s="226" t="s">
        <v>156</v>
      </c>
      <c r="E352" s="41"/>
      <c r="F352" s="227" t="s">
        <v>1755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156</v>
      </c>
      <c r="AU352" s="18" t="s">
        <v>86</v>
      </c>
    </row>
    <row r="353" s="2" customFormat="1" ht="16.5" customHeight="1">
      <c r="A353" s="39"/>
      <c r="B353" s="40"/>
      <c r="C353" s="213" t="s">
        <v>76</v>
      </c>
      <c r="D353" s="213" t="s">
        <v>149</v>
      </c>
      <c r="E353" s="214" t="s">
        <v>1799</v>
      </c>
      <c r="F353" s="215" t="s">
        <v>1757</v>
      </c>
      <c r="G353" s="216" t="s">
        <v>1133</v>
      </c>
      <c r="H353" s="217">
        <v>1</v>
      </c>
      <c r="I353" s="218"/>
      <c r="J353" s="219">
        <f>ROUND(I353*H353,2)</f>
        <v>0</v>
      </c>
      <c r="K353" s="215" t="s">
        <v>19</v>
      </c>
      <c r="L353" s="45"/>
      <c r="M353" s="220" t="s">
        <v>19</v>
      </c>
      <c r="N353" s="221" t="s">
        <v>47</v>
      </c>
      <c r="O353" s="85"/>
      <c r="P353" s="222">
        <f>O353*H353</f>
        <v>0</v>
      </c>
      <c r="Q353" s="222">
        <v>0</v>
      </c>
      <c r="R353" s="222">
        <f>Q353*H353</f>
        <v>0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154</v>
      </c>
      <c r="AT353" s="224" t="s">
        <v>149</v>
      </c>
      <c r="AU353" s="224" t="s">
        <v>86</v>
      </c>
      <c r="AY353" s="18" t="s">
        <v>145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84</v>
      </c>
      <c r="BK353" s="225">
        <f>ROUND(I353*H353,2)</f>
        <v>0</v>
      </c>
      <c r="BL353" s="18" t="s">
        <v>154</v>
      </c>
      <c r="BM353" s="224" t="s">
        <v>1800</v>
      </c>
    </row>
    <row r="354" s="2" customFormat="1">
      <c r="A354" s="39"/>
      <c r="B354" s="40"/>
      <c r="C354" s="41"/>
      <c r="D354" s="226" t="s">
        <v>156</v>
      </c>
      <c r="E354" s="41"/>
      <c r="F354" s="227" t="s">
        <v>1757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156</v>
      </c>
      <c r="AU354" s="18" t="s">
        <v>86</v>
      </c>
    </row>
    <row r="355" s="2" customFormat="1" ht="16.5" customHeight="1">
      <c r="A355" s="39"/>
      <c r="B355" s="40"/>
      <c r="C355" s="213" t="s">
        <v>76</v>
      </c>
      <c r="D355" s="213" t="s">
        <v>149</v>
      </c>
      <c r="E355" s="214" t="s">
        <v>1801</v>
      </c>
      <c r="F355" s="215" t="s">
        <v>1802</v>
      </c>
      <c r="G355" s="216" t="s">
        <v>1133</v>
      </c>
      <c r="H355" s="217">
        <v>1</v>
      </c>
      <c r="I355" s="218"/>
      <c r="J355" s="219">
        <f>ROUND(I355*H355,2)</f>
        <v>0</v>
      </c>
      <c r="K355" s="215" t="s">
        <v>19</v>
      </c>
      <c r="L355" s="45"/>
      <c r="M355" s="220" t="s">
        <v>19</v>
      </c>
      <c r="N355" s="221" t="s">
        <v>47</v>
      </c>
      <c r="O355" s="85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154</v>
      </c>
      <c r="AT355" s="224" t="s">
        <v>149</v>
      </c>
      <c r="AU355" s="224" t="s">
        <v>86</v>
      </c>
      <c r="AY355" s="18" t="s">
        <v>145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84</v>
      </c>
      <c r="BK355" s="225">
        <f>ROUND(I355*H355,2)</f>
        <v>0</v>
      </c>
      <c r="BL355" s="18" t="s">
        <v>154</v>
      </c>
      <c r="BM355" s="224" t="s">
        <v>1803</v>
      </c>
    </row>
    <row r="356" s="2" customFormat="1">
      <c r="A356" s="39"/>
      <c r="B356" s="40"/>
      <c r="C356" s="41"/>
      <c r="D356" s="226" t="s">
        <v>156</v>
      </c>
      <c r="E356" s="41"/>
      <c r="F356" s="227" t="s">
        <v>1802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156</v>
      </c>
      <c r="AU356" s="18" t="s">
        <v>86</v>
      </c>
    </row>
    <row r="357" s="2" customFormat="1" ht="16.5" customHeight="1">
      <c r="A357" s="39"/>
      <c r="B357" s="40"/>
      <c r="C357" s="213" t="s">
        <v>76</v>
      </c>
      <c r="D357" s="213" t="s">
        <v>149</v>
      </c>
      <c r="E357" s="214" t="s">
        <v>1804</v>
      </c>
      <c r="F357" s="215" t="s">
        <v>1763</v>
      </c>
      <c r="G357" s="216" t="s">
        <v>1133</v>
      </c>
      <c r="H357" s="217">
        <v>1</v>
      </c>
      <c r="I357" s="218"/>
      <c r="J357" s="219">
        <f>ROUND(I357*H357,2)</f>
        <v>0</v>
      </c>
      <c r="K357" s="215" t="s">
        <v>19</v>
      </c>
      <c r="L357" s="45"/>
      <c r="M357" s="220" t="s">
        <v>19</v>
      </c>
      <c r="N357" s="221" t="s">
        <v>47</v>
      </c>
      <c r="O357" s="85"/>
      <c r="P357" s="222">
        <f>O357*H357</f>
        <v>0</v>
      </c>
      <c r="Q357" s="222">
        <v>0</v>
      </c>
      <c r="R357" s="222">
        <f>Q357*H357</f>
        <v>0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154</v>
      </c>
      <c r="AT357" s="224" t="s">
        <v>149</v>
      </c>
      <c r="AU357" s="224" t="s">
        <v>86</v>
      </c>
      <c r="AY357" s="18" t="s">
        <v>145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84</v>
      </c>
      <c r="BK357" s="225">
        <f>ROUND(I357*H357,2)</f>
        <v>0</v>
      </c>
      <c r="BL357" s="18" t="s">
        <v>154</v>
      </c>
      <c r="BM357" s="224" t="s">
        <v>1805</v>
      </c>
    </row>
    <row r="358" s="2" customFormat="1">
      <c r="A358" s="39"/>
      <c r="B358" s="40"/>
      <c r="C358" s="41"/>
      <c r="D358" s="226" t="s">
        <v>156</v>
      </c>
      <c r="E358" s="41"/>
      <c r="F358" s="227" t="s">
        <v>1763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156</v>
      </c>
      <c r="AU358" s="18" t="s">
        <v>86</v>
      </c>
    </row>
    <row r="359" s="2" customFormat="1" ht="16.5" customHeight="1">
      <c r="A359" s="39"/>
      <c r="B359" s="40"/>
      <c r="C359" s="213" t="s">
        <v>76</v>
      </c>
      <c r="D359" s="213" t="s">
        <v>149</v>
      </c>
      <c r="E359" s="214" t="s">
        <v>1806</v>
      </c>
      <c r="F359" s="215" t="s">
        <v>1765</v>
      </c>
      <c r="G359" s="216" t="s">
        <v>1133</v>
      </c>
      <c r="H359" s="217">
        <v>1</v>
      </c>
      <c r="I359" s="218"/>
      <c r="J359" s="219">
        <f>ROUND(I359*H359,2)</f>
        <v>0</v>
      </c>
      <c r="K359" s="215" t="s">
        <v>19</v>
      </c>
      <c r="L359" s="45"/>
      <c r="M359" s="220" t="s">
        <v>19</v>
      </c>
      <c r="N359" s="221" t="s">
        <v>47</v>
      </c>
      <c r="O359" s="85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154</v>
      </c>
      <c r="AT359" s="224" t="s">
        <v>149</v>
      </c>
      <c r="AU359" s="224" t="s">
        <v>86</v>
      </c>
      <c r="AY359" s="18" t="s">
        <v>145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84</v>
      </c>
      <c r="BK359" s="225">
        <f>ROUND(I359*H359,2)</f>
        <v>0</v>
      </c>
      <c r="BL359" s="18" t="s">
        <v>154</v>
      </c>
      <c r="BM359" s="224" t="s">
        <v>1807</v>
      </c>
    </row>
    <row r="360" s="2" customFormat="1">
      <c r="A360" s="39"/>
      <c r="B360" s="40"/>
      <c r="C360" s="41"/>
      <c r="D360" s="226" t="s">
        <v>156</v>
      </c>
      <c r="E360" s="41"/>
      <c r="F360" s="227" t="s">
        <v>1765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156</v>
      </c>
      <c r="AU360" s="18" t="s">
        <v>86</v>
      </c>
    </row>
    <row r="361" s="2" customFormat="1" ht="16.5" customHeight="1">
      <c r="A361" s="39"/>
      <c r="B361" s="40"/>
      <c r="C361" s="213" t="s">
        <v>76</v>
      </c>
      <c r="D361" s="213" t="s">
        <v>149</v>
      </c>
      <c r="E361" s="214" t="s">
        <v>1808</v>
      </c>
      <c r="F361" s="215" t="s">
        <v>1809</v>
      </c>
      <c r="G361" s="216" t="s">
        <v>1133</v>
      </c>
      <c r="H361" s="217">
        <v>1</v>
      </c>
      <c r="I361" s="218"/>
      <c r="J361" s="219">
        <f>ROUND(I361*H361,2)</f>
        <v>0</v>
      </c>
      <c r="K361" s="215" t="s">
        <v>19</v>
      </c>
      <c r="L361" s="45"/>
      <c r="M361" s="220" t="s">
        <v>19</v>
      </c>
      <c r="N361" s="221" t="s">
        <v>47</v>
      </c>
      <c r="O361" s="85"/>
      <c r="P361" s="222">
        <f>O361*H361</f>
        <v>0</v>
      </c>
      <c r="Q361" s="222">
        <v>0</v>
      </c>
      <c r="R361" s="222">
        <f>Q361*H361</f>
        <v>0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154</v>
      </c>
      <c r="AT361" s="224" t="s">
        <v>149</v>
      </c>
      <c r="AU361" s="224" t="s">
        <v>86</v>
      </c>
      <c r="AY361" s="18" t="s">
        <v>145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84</v>
      </c>
      <c r="BK361" s="225">
        <f>ROUND(I361*H361,2)</f>
        <v>0</v>
      </c>
      <c r="BL361" s="18" t="s">
        <v>154</v>
      </c>
      <c r="BM361" s="224" t="s">
        <v>1810</v>
      </c>
    </row>
    <row r="362" s="2" customFormat="1">
      <c r="A362" s="39"/>
      <c r="B362" s="40"/>
      <c r="C362" s="41"/>
      <c r="D362" s="226" t="s">
        <v>156</v>
      </c>
      <c r="E362" s="41"/>
      <c r="F362" s="227" t="s">
        <v>1809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156</v>
      </c>
      <c r="AU362" s="18" t="s">
        <v>86</v>
      </c>
    </row>
    <row r="363" s="2" customFormat="1" ht="16.5" customHeight="1">
      <c r="A363" s="39"/>
      <c r="B363" s="40"/>
      <c r="C363" s="213" t="s">
        <v>76</v>
      </c>
      <c r="D363" s="213" t="s">
        <v>149</v>
      </c>
      <c r="E363" s="214" t="s">
        <v>1811</v>
      </c>
      <c r="F363" s="215" t="s">
        <v>1809</v>
      </c>
      <c r="G363" s="216" t="s">
        <v>1133</v>
      </c>
      <c r="H363" s="217">
        <v>1</v>
      </c>
      <c r="I363" s="218"/>
      <c r="J363" s="219">
        <f>ROUND(I363*H363,2)</f>
        <v>0</v>
      </c>
      <c r="K363" s="215" t="s">
        <v>19</v>
      </c>
      <c r="L363" s="45"/>
      <c r="M363" s="220" t="s">
        <v>19</v>
      </c>
      <c r="N363" s="221" t="s">
        <v>47</v>
      </c>
      <c r="O363" s="85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154</v>
      </c>
      <c r="AT363" s="224" t="s">
        <v>149</v>
      </c>
      <c r="AU363" s="224" t="s">
        <v>86</v>
      </c>
      <c r="AY363" s="18" t="s">
        <v>145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84</v>
      </c>
      <c r="BK363" s="225">
        <f>ROUND(I363*H363,2)</f>
        <v>0</v>
      </c>
      <c r="BL363" s="18" t="s">
        <v>154</v>
      </c>
      <c r="BM363" s="224" t="s">
        <v>1812</v>
      </c>
    </row>
    <row r="364" s="2" customFormat="1">
      <c r="A364" s="39"/>
      <c r="B364" s="40"/>
      <c r="C364" s="41"/>
      <c r="D364" s="226" t="s">
        <v>156</v>
      </c>
      <c r="E364" s="41"/>
      <c r="F364" s="227" t="s">
        <v>1809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156</v>
      </c>
      <c r="AU364" s="18" t="s">
        <v>86</v>
      </c>
    </row>
    <row r="365" s="2" customFormat="1" ht="16.5" customHeight="1">
      <c r="A365" s="39"/>
      <c r="B365" s="40"/>
      <c r="C365" s="213" t="s">
        <v>76</v>
      </c>
      <c r="D365" s="213" t="s">
        <v>149</v>
      </c>
      <c r="E365" s="214" t="s">
        <v>1813</v>
      </c>
      <c r="F365" s="215" t="s">
        <v>1771</v>
      </c>
      <c r="G365" s="216" t="s">
        <v>1133</v>
      </c>
      <c r="H365" s="217">
        <v>2</v>
      </c>
      <c r="I365" s="218"/>
      <c r="J365" s="219">
        <f>ROUND(I365*H365,2)</f>
        <v>0</v>
      </c>
      <c r="K365" s="215" t="s">
        <v>19</v>
      </c>
      <c r="L365" s="45"/>
      <c r="M365" s="220" t="s">
        <v>19</v>
      </c>
      <c r="N365" s="221" t="s">
        <v>47</v>
      </c>
      <c r="O365" s="85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154</v>
      </c>
      <c r="AT365" s="224" t="s">
        <v>149</v>
      </c>
      <c r="AU365" s="224" t="s">
        <v>86</v>
      </c>
      <c r="AY365" s="18" t="s">
        <v>145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84</v>
      </c>
      <c r="BK365" s="225">
        <f>ROUND(I365*H365,2)</f>
        <v>0</v>
      </c>
      <c r="BL365" s="18" t="s">
        <v>154</v>
      </c>
      <c r="BM365" s="224" t="s">
        <v>1814</v>
      </c>
    </row>
    <row r="366" s="2" customFormat="1">
      <c r="A366" s="39"/>
      <c r="B366" s="40"/>
      <c r="C366" s="41"/>
      <c r="D366" s="226" t="s">
        <v>156</v>
      </c>
      <c r="E366" s="41"/>
      <c r="F366" s="227" t="s">
        <v>1771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156</v>
      </c>
      <c r="AU366" s="18" t="s">
        <v>86</v>
      </c>
    </row>
    <row r="367" s="2" customFormat="1" ht="16.5" customHeight="1">
      <c r="A367" s="39"/>
      <c r="B367" s="40"/>
      <c r="C367" s="213" t="s">
        <v>76</v>
      </c>
      <c r="D367" s="213" t="s">
        <v>149</v>
      </c>
      <c r="E367" s="214" t="s">
        <v>1734</v>
      </c>
      <c r="F367" s="215" t="s">
        <v>1735</v>
      </c>
      <c r="G367" s="216" t="s">
        <v>1632</v>
      </c>
      <c r="H367" s="217">
        <v>1</v>
      </c>
      <c r="I367" s="218"/>
      <c r="J367" s="219">
        <f>ROUND(I367*H367,2)</f>
        <v>0</v>
      </c>
      <c r="K367" s="215" t="s">
        <v>19</v>
      </c>
      <c r="L367" s="45"/>
      <c r="M367" s="220" t="s">
        <v>19</v>
      </c>
      <c r="N367" s="221" t="s">
        <v>47</v>
      </c>
      <c r="O367" s="85"/>
      <c r="P367" s="222">
        <f>O367*H367</f>
        <v>0</v>
      </c>
      <c r="Q367" s="222">
        <v>0</v>
      </c>
      <c r="R367" s="222">
        <f>Q367*H367</f>
        <v>0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154</v>
      </c>
      <c r="AT367" s="224" t="s">
        <v>149</v>
      </c>
      <c r="AU367" s="224" t="s">
        <v>86</v>
      </c>
      <c r="AY367" s="18" t="s">
        <v>145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84</v>
      </c>
      <c r="BK367" s="225">
        <f>ROUND(I367*H367,2)</f>
        <v>0</v>
      </c>
      <c r="BL367" s="18" t="s">
        <v>154</v>
      </c>
      <c r="BM367" s="224" t="s">
        <v>1815</v>
      </c>
    </row>
    <row r="368" s="2" customFormat="1">
      <c r="A368" s="39"/>
      <c r="B368" s="40"/>
      <c r="C368" s="41"/>
      <c r="D368" s="226" t="s">
        <v>156</v>
      </c>
      <c r="E368" s="41"/>
      <c r="F368" s="227" t="s">
        <v>1735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156</v>
      </c>
      <c r="AU368" s="18" t="s">
        <v>86</v>
      </c>
    </row>
    <row r="369" s="2" customFormat="1" ht="16.5" customHeight="1">
      <c r="A369" s="39"/>
      <c r="B369" s="40"/>
      <c r="C369" s="213" t="s">
        <v>76</v>
      </c>
      <c r="D369" s="213" t="s">
        <v>149</v>
      </c>
      <c r="E369" s="214" t="s">
        <v>1816</v>
      </c>
      <c r="F369" s="215" t="s">
        <v>1737</v>
      </c>
      <c r="G369" s="216" t="s">
        <v>1133</v>
      </c>
      <c r="H369" s="217">
        <v>1</v>
      </c>
      <c r="I369" s="218"/>
      <c r="J369" s="219">
        <f>ROUND(I369*H369,2)</f>
        <v>0</v>
      </c>
      <c r="K369" s="215" t="s">
        <v>19</v>
      </c>
      <c r="L369" s="45"/>
      <c r="M369" s="220" t="s">
        <v>19</v>
      </c>
      <c r="N369" s="221" t="s">
        <v>47</v>
      </c>
      <c r="O369" s="85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154</v>
      </c>
      <c r="AT369" s="224" t="s">
        <v>149</v>
      </c>
      <c r="AU369" s="224" t="s">
        <v>86</v>
      </c>
      <c r="AY369" s="18" t="s">
        <v>145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84</v>
      </c>
      <c r="BK369" s="225">
        <f>ROUND(I369*H369,2)</f>
        <v>0</v>
      </c>
      <c r="BL369" s="18" t="s">
        <v>154</v>
      </c>
      <c r="BM369" s="224" t="s">
        <v>1817</v>
      </c>
    </row>
    <row r="370" s="2" customFormat="1">
      <c r="A370" s="39"/>
      <c r="B370" s="40"/>
      <c r="C370" s="41"/>
      <c r="D370" s="226" t="s">
        <v>156</v>
      </c>
      <c r="E370" s="41"/>
      <c r="F370" s="227" t="s">
        <v>1737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156</v>
      </c>
      <c r="AU370" s="18" t="s">
        <v>86</v>
      </c>
    </row>
    <row r="371" s="2" customFormat="1" ht="16.5" customHeight="1">
      <c r="A371" s="39"/>
      <c r="B371" s="40"/>
      <c r="C371" s="213" t="s">
        <v>76</v>
      </c>
      <c r="D371" s="213" t="s">
        <v>149</v>
      </c>
      <c r="E371" s="214" t="s">
        <v>1818</v>
      </c>
      <c r="F371" s="215" t="s">
        <v>1737</v>
      </c>
      <c r="G371" s="216" t="s">
        <v>1133</v>
      </c>
      <c r="H371" s="217">
        <v>1</v>
      </c>
      <c r="I371" s="218"/>
      <c r="J371" s="219">
        <f>ROUND(I371*H371,2)</f>
        <v>0</v>
      </c>
      <c r="K371" s="215" t="s">
        <v>19</v>
      </c>
      <c r="L371" s="45"/>
      <c r="M371" s="220" t="s">
        <v>19</v>
      </c>
      <c r="N371" s="221" t="s">
        <v>47</v>
      </c>
      <c r="O371" s="85"/>
      <c r="P371" s="222">
        <f>O371*H371</f>
        <v>0</v>
      </c>
      <c r="Q371" s="222">
        <v>0</v>
      </c>
      <c r="R371" s="222">
        <f>Q371*H371</f>
        <v>0</v>
      </c>
      <c r="S371" s="222">
        <v>0</v>
      </c>
      <c r="T371" s="223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4" t="s">
        <v>154</v>
      </c>
      <c r="AT371" s="224" t="s">
        <v>149</v>
      </c>
      <c r="AU371" s="224" t="s">
        <v>86</v>
      </c>
      <c r="AY371" s="18" t="s">
        <v>145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84</v>
      </c>
      <c r="BK371" s="225">
        <f>ROUND(I371*H371,2)</f>
        <v>0</v>
      </c>
      <c r="BL371" s="18" t="s">
        <v>154</v>
      </c>
      <c r="BM371" s="224" t="s">
        <v>1819</v>
      </c>
    </row>
    <row r="372" s="2" customFormat="1">
      <c r="A372" s="39"/>
      <c r="B372" s="40"/>
      <c r="C372" s="41"/>
      <c r="D372" s="226" t="s">
        <v>156</v>
      </c>
      <c r="E372" s="41"/>
      <c r="F372" s="227" t="s">
        <v>1737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156</v>
      </c>
      <c r="AU372" s="18" t="s">
        <v>86</v>
      </c>
    </row>
    <row r="373" s="2" customFormat="1" ht="16.5" customHeight="1">
      <c r="A373" s="39"/>
      <c r="B373" s="40"/>
      <c r="C373" s="213" t="s">
        <v>76</v>
      </c>
      <c r="D373" s="213" t="s">
        <v>149</v>
      </c>
      <c r="E373" s="214" t="s">
        <v>1820</v>
      </c>
      <c r="F373" s="215" t="s">
        <v>1740</v>
      </c>
      <c r="G373" s="216" t="s">
        <v>1133</v>
      </c>
      <c r="H373" s="217">
        <v>1</v>
      </c>
      <c r="I373" s="218"/>
      <c r="J373" s="219">
        <f>ROUND(I373*H373,2)</f>
        <v>0</v>
      </c>
      <c r="K373" s="215" t="s">
        <v>19</v>
      </c>
      <c r="L373" s="45"/>
      <c r="M373" s="220" t="s">
        <v>19</v>
      </c>
      <c r="N373" s="221" t="s">
        <v>47</v>
      </c>
      <c r="O373" s="85"/>
      <c r="P373" s="222">
        <f>O373*H373</f>
        <v>0</v>
      </c>
      <c r="Q373" s="222">
        <v>0</v>
      </c>
      <c r="R373" s="222">
        <f>Q373*H373</f>
        <v>0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154</v>
      </c>
      <c r="AT373" s="224" t="s">
        <v>149</v>
      </c>
      <c r="AU373" s="224" t="s">
        <v>86</v>
      </c>
      <c r="AY373" s="18" t="s">
        <v>145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84</v>
      </c>
      <c r="BK373" s="225">
        <f>ROUND(I373*H373,2)</f>
        <v>0</v>
      </c>
      <c r="BL373" s="18" t="s">
        <v>154</v>
      </c>
      <c r="BM373" s="224" t="s">
        <v>1821</v>
      </c>
    </row>
    <row r="374" s="2" customFormat="1">
      <c r="A374" s="39"/>
      <c r="B374" s="40"/>
      <c r="C374" s="41"/>
      <c r="D374" s="226" t="s">
        <v>156</v>
      </c>
      <c r="E374" s="41"/>
      <c r="F374" s="227" t="s">
        <v>1740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156</v>
      </c>
      <c r="AU374" s="18" t="s">
        <v>86</v>
      </c>
    </row>
    <row r="375" s="2" customFormat="1" ht="16.5" customHeight="1">
      <c r="A375" s="39"/>
      <c r="B375" s="40"/>
      <c r="C375" s="213" t="s">
        <v>76</v>
      </c>
      <c r="D375" s="213" t="s">
        <v>149</v>
      </c>
      <c r="E375" s="214" t="s">
        <v>1822</v>
      </c>
      <c r="F375" s="215" t="s">
        <v>1740</v>
      </c>
      <c r="G375" s="216" t="s">
        <v>1133</v>
      </c>
      <c r="H375" s="217">
        <v>1</v>
      </c>
      <c r="I375" s="218"/>
      <c r="J375" s="219">
        <f>ROUND(I375*H375,2)</f>
        <v>0</v>
      </c>
      <c r="K375" s="215" t="s">
        <v>19</v>
      </c>
      <c r="L375" s="45"/>
      <c r="M375" s="220" t="s">
        <v>19</v>
      </c>
      <c r="N375" s="221" t="s">
        <v>47</v>
      </c>
      <c r="O375" s="85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154</v>
      </c>
      <c r="AT375" s="224" t="s">
        <v>149</v>
      </c>
      <c r="AU375" s="224" t="s">
        <v>86</v>
      </c>
      <c r="AY375" s="18" t="s">
        <v>145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84</v>
      </c>
      <c r="BK375" s="225">
        <f>ROUND(I375*H375,2)</f>
        <v>0</v>
      </c>
      <c r="BL375" s="18" t="s">
        <v>154</v>
      </c>
      <c r="BM375" s="224" t="s">
        <v>1823</v>
      </c>
    </row>
    <row r="376" s="2" customFormat="1">
      <c r="A376" s="39"/>
      <c r="B376" s="40"/>
      <c r="C376" s="41"/>
      <c r="D376" s="226" t="s">
        <v>156</v>
      </c>
      <c r="E376" s="41"/>
      <c r="F376" s="227" t="s">
        <v>1740</v>
      </c>
      <c r="G376" s="41"/>
      <c r="H376" s="41"/>
      <c r="I376" s="228"/>
      <c r="J376" s="41"/>
      <c r="K376" s="41"/>
      <c r="L376" s="45"/>
      <c r="M376" s="229"/>
      <c r="N376" s="230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156</v>
      </c>
      <c r="AU376" s="18" t="s">
        <v>86</v>
      </c>
    </row>
    <row r="377" s="2" customFormat="1" ht="16.5" customHeight="1">
      <c r="A377" s="39"/>
      <c r="B377" s="40"/>
      <c r="C377" s="213" t="s">
        <v>76</v>
      </c>
      <c r="D377" s="213" t="s">
        <v>149</v>
      </c>
      <c r="E377" s="214" t="s">
        <v>1824</v>
      </c>
      <c r="F377" s="215" t="s">
        <v>1743</v>
      </c>
      <c r="G377" s="216" t="s">
        <v>1133</v>
      </c>
      <c r="H377" s="217">
        <v>1</v>
      </c>
      <c r="I377" s="218"/>
      <c r="J377" s="219">
        <f>ROUND(I377*H377,2)</f>
        <v>0</v>
      </c>
      <c r="K377" s="215" t="s">
        <v>19</v>
      </c>
      <c r="L377" s="45"/>
      <c r="M377" s="220" t="s">
        <v>19</v>
      </c>
      <c r="N377" s="221" t="s">
        <v>47</v>
      </c>
      <c r="O377" s="85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154</v>
      </c>
      <c r="AT377" s="224" t="s">
        <v>149</v>
      </c>
      <c r="AU377" s="224" t="s">
        <v>86</v>
      </c>
      <c r="AY377" s="18" t="s">
        <v>145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84</v>
      </c>
      <c r="BK377" s="225">
        <f>ROUND(I377*H377,2)</f>
        <v>0</v>
      </c>
      <c r="BL377" s="18" t="s">
        <v>154</v>
      </c>
      <c r="BM377" s="224" t="s">
        <v>1825</v>
      </c>
    </row>
    <row r="378" s="2" customFormat="1">
      <c r="A378" s="39"/>
      <c r="B378" s="40"/>
      <c r="C378" s="41"/>
      <c r="D378" s="226" t="s">
        <v>156</v>
      </c>
      <c r="E378" s="41"/>
      <c r="F378" s="227" t="s">
        <v>1743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156</v>
      </c>
      <c r="AU378" s="18" t="s">
        <v>86</v>
      </c>
    </row>
    <row r="379" s="2" customFormat="1" ht="16.5" customHeight="1">
      <c r="A379" s="39"/>
      <c r="B379" s="40"/>
      <c r="C379" s="213" t="s">
        <v>76</v>
      </c>
      <c r="D379" s="213" t="s">
        <v>149</v>
      </c>
      <c r="E379" s="214" t="s">
        <v>1826</v>
      </c>
      <c r="F379" s="215" t="s">
        <v>1743</v>
      </c>
      <c r="G379" s="216" t="s">
        <v>1133</v>
      </c>
      <c r="H379" s="217">
        <v>1</v>
      </c>
      <c r="I379" s="218"/>
      <c r="J379" s="219">
        <f>ROUND(I379*H379,2)</f>
        <v>0</v>
      </c>
      <c r="K379" s="215" t="s">
        <v>19</v>
      </c>
      <c r="L379" s="45"/>
      <c r="M379" s="220" t="s">
        <v>19</v>
      </c>
      <c r="N379" s="221" t="s">
        <v>47</v>
      </c>
      <c r="O379" s="85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154</v>
      </c>
      <c r="AT379" s="224" t="s">
        <v>149</v>
      </c>
      <c r="AU379" s="224" t="s">
        <v>86</v>
      </c>
      <c r="AY379" s="18" t="s">
        <v>145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84</v>
      </c>
      <c r="BK379" s="225">
        <f>ROUND(I379*H379,2)</f>
        <v>0</v>
      </c>
      <c r="BL379" s="18" t="s">
        <v>154</v>
      </c>
      <c r="BM379" s="224" t="s">
        <v>1827</v>
      </c>
    </row>
    <row r="380" s="2" customFormat="1">
      <c r="A380" s="39"/>
      <c r="B380" s="40"/>
      <c r="C380" s="41"/>
      <c r="D380" s="226" t="s">
        <v>156</v>
      </c>
      <c r="E380" s="41"/>
      <c r="F380" s="227" t="s">
        <v>1743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156</v>
      </c>
      <c r="AU380" s="18" t="s">
        <v>86</v>
      </c>
    </row>
    <row r="381" s="2" customFormat="1" ht="16.5" customHeight="1">
      <c r="A381" s="39"/>
      <c r="B381" s="40"/>
      <c r="C381" s="213" t="s">
        <v>76</v>
      </c>
      <c r="D381" s="213" t="s">
        <v>149</v>
      </c>
      <c r="E381" s="214" t="s">
        <v>1828</v>
      </c>
      <c r="F381" s="215" t="s">
        <v>1746</v>
      </c>
      <c r="G381" s="216" t="s">
        <v>1133</v>
      </c>
      <c r="H381" s="217">
        <v>2</v>
      </c>
      <c r="I381" s="218"/>
      <c r="J381" s="219">
        <f>ROUND(I381*H381,2)</f>
        <v>0</v>
      </c>
      <c r="K381" s="215" t="s">
        <v>19</v>
      </c>
      <c r="L381" s="45"/>
      <c r="M381" s="220" t="s">
        <v>19</v>
      </c>
      <c r="N381" s="221" t="s">
        <v>47</v>
      </c>
      <c r="O381" s="85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154</v>
      </c>
      <c r="AT381" s="224" t="s">
        <v>149</v>
      </c>
      <c r="AU381" s="224" t="s">
        <v>86</v>
      </c>
      <c r="AY381" s="18" t="s">
        <v>145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84</v>
      </c>
      <c r="BK381" s="225">
        <f>ROUND(I381*H381,2)</f>
        <v>0</v>
      </c>
      <c r="BL381" s="18" t="s">
        <v>154</v>
      </c>
      <c r="BM381" s="224" t="s">
        <v>1829</v>
      </c>
    </row>
    <row r="382" s="2" customFormat="1">
      <c r="A382" s="39"/>
      <c r="B382" s="40"/>
      <c r="C382" s="41"/>
      <c r="D382" s="226" t="s">
        <v>156</v>
      </c>
      <c r="E382" s="41"/>
      <c r="F382" s="227" t="s">
        <v>1746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156</v>
      </c>
      <c r="AU382" s="18" t="s">
        <v>86</v>
      </c>
    </row>
    <row r="383" s="2" customFormat="1" ht="16.5" customHeight="1">
      <c r="A383" s="39"/>
      <c r="B383" s="40"/>
      <c r="C383" s="213" t="s">
        <v>76</v>
      </c>
      <c r="D383" s="213" t="s">
        <v>149</v>
      </c>
      <c r="E383" s="214" t="s">
        <v>1830</v>
      </c>
      <c r="F383" s="215" t="s">
        <v>1746</v>
      </c>
      <c r="G383" s="216" t="s">
        <v>1133</v>
      </c>
      <c r="H383" s="217">
        <v>1</v>
      </c>
      <c r="I383" s="218"/>
      <c r="J383" s="219">
        <f>ROUND(I383*H383,2)</f>
        <v>0</v>
      </c>
      <c r="K383" s="215" t="s">
        <v>19</v>
      </c>
      <c r="L383" s="45"/>
      <c r="M383" s="220" t="s">
        <v>19</v>
      </c>
      <c r="N383" s="221" t="s">
        <v>47</v>
      </c>
      <c r="O383" s="85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154</v>
      </c>
      <c r="AT383" s="224" t="s">
        <v>149</v>
      </c>
      <c r="AU383" s="224" t="s">
        <v>86</v>
      </c>
      <c r="AY383" s="18" t="s">
        <v>145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84</v>
      </c>
      <c r="BK383" s="225">
        <f>ROUND(I383*H383,2)</f>
        <v>0</v>
      </c>
      <c r="BL383" s="18" t="s">
        <v>154</v>
      </c>
      <c r="BM383" s="224" t="s">
        <v>1831</v>
      </c>
    </row>
    <row r="384" s="2" customFormat="1">
      <c r="A384" s="39"/>
      <c r="B384" s="40"/>
      <c r="C384" s="41"/>
      <c r="D384" s="226" t="s">
        <v>156</v>
      </c>
      <c r="E384" s="41"/>
      <c r="F384" s="227" t="s">
        <v>1746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156</v>
      </c>
      <c r="AU384" s="18" t="s">
        <v>86</v>
      </c>
    </row>
    <row r="385" s="2" customFormat="1" ht="16.5" customHeight="1">
      <c r="A385" s="39"/>
      <c r="B385" s="40"/>
      <c r="C385" s="213" t="s">
        <v>76</v>
      </c>
      <c r="D385" s="213" t="s">
        <v>149</v>
      </c>
      <c r="E385" s="214" t="s">
        <v>1832</v>
      </c>
      <c r="F385" s="215" t="s">
        <v>1787</v>
      </c>
      <c r="G385" s="216" t="s">
        <v>1133</v>
      </c>
      <c r="H385" s="217">
        <v>1</v>
      </c>
      <c r="I385" s="218"/>
      <c r="J385" s="219">
        <f>ROUND(I385*H385,2)</f>
        <v>0</v>
      </c>
      <c r="K385" s="215" t="s">
        <v>19</v>
      </c>
      <c r="L385" s="45"/>
      <c r="M385" s="220" t="s">
        <v>19</v>
      </c>
      <c r="N385" s="221" t="s">
        <v>47</v>
      </c>
      <c r="O385" s="85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154</v>
      </c>
      <c r="AT385" s="224" t="s">
        <v>149</v>
      </c>
      <c r="AU385" s="224" t="s">
        <v>86</v>
      </c>
      <c r="AY385" s="18" t="s">
        <v>145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84</v>
      </c>
      <c r="BK385" s="225">
        <f>ROUND(I385*H385,2)</f>
        <v>0</v>
      </c>
      <c r="BL385" s="18" t="s">
        <v>154</v>
      </c>
      <c r="BM385" s="224" t="s">
        <v>1833</v>
      </c>
    </row>
    <row r="386" s="2" customFormat="1">
      <c r="A386" s="39"/>
      <c r="B386" s="40"/>
      <c r="C386" s="41"/>
      <c r="D386" s="226" t="s">
        <v>156</v>
      </c>
      <c r="E386" s="41"/>
      <c r="F386" s="227" t="s">
        <v>1787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156</v>
      </c>
      <c r="AU386" s="18" t="s">
        <v>86</v>
      </c>
    </row>
    <row r="387" s="2" customFormat="1" ht="16.5" customHeight="1">
      <c r="A387" s="39"/>
      <c r="B387" s="40"/>
      <c r="C387" s="213" t="s">
        <v>76</v>
      </c>
      <c r="D387" s="213" t="s">
        <v>149</v>
      </c>
      <c r="E387" s="214" t="s">
        <v>1834</v>
      </c>
      <c r="F387" s="215" t="s">
        <v>1787</v>
      </c>
      <c r="G387" s="216" t="s">
        <v>1133</v>
      </c>
      <c r="H387" s="217">
        <v>1</v>
      </c>
      <c r="I387" s="218"/>
      <c r="J387" s="219">
        <f>ROUND(I387*H387,2)</f>
        <v>0</v>
      </c>
      <c r="K387" s="215" t="s">
        <v>19</v>
      </c>
      <c r="L387" s="45"/>
      <c r="M387" s="220" t="s">
        <v>19</v>
      </c>
      <c r="N387" s="221" t="s">
        <v>47</v>
      </c>
      <c r="O387" s="85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154</v>
      </c>
      <c r="AT387" s="224" t="s">
        <v>149</v>
      </c>
      <c r="AU387" s="224" t="s">
        <v>86</v>
      </c>
      <c r="AY387" s="18" t="s">
        <v>145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84</v>
      </c>
      <c r="BK387" s="225">
        <f>ROUND(I387*H387,2)</f>
        <v>0</v>
      </c>
      <c r="BL387" s="18" t="s">
        <v>154</v>
      </c>
      <c r="BM387" s="224" t="s">
        <v>1835</v>
      </c>
    </row>
    <row r="388" s="2" customFormat="1">
      <c r="A388" s="39"/>
      <c r="B388" s="40"/>
      <c r="C388" s="41"/>
      <c r="D388" s="226" t="s">
        <v>156</v>
      </c>
      <c r="E388" s="41"/>
      <c r="F388" s="227" t="s">
        <v>1787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156</v>
      </c>
      <c r="AU388" s="18" t="s">
        <v>86</v>
      </c>
    </row>
    <row r="389" s="2" customFormat="1" ht="16.5" customHeight="1">
      <c r="A389" s="39"/>
      <c r="B389" s="40"/>
      <c r="C389" s="213" t="s">
        <v>76</v>
      </c>
      <c r="D389" s="213" t="s">
        <v>149</v>
      </c>
      <c r="E389" s="214" t="s">
        <v>1836</v>
      </c>
      <c r="F389" s="215" t="s">
        <v>1787</v>
      </c>
      <c r="G389" s="216" t="s">
        <v>1133</v>
      </c>
      <c r="H389" s="217">
        <v>1</v>
      </c>
      <c r="I389" s="218"/>
      <c r="J389" s="219">
        <f>ROUND(I389*H389,2)</f>
        <v>0</v>
      </c>
      <c r="K389" s="215" t="s">
        <v>19</v>
      </c>
      <c r="L389" s="45"/>
      <c r="M389" s="220" t="s">
        <v>19</v>
      </c>
      <c r="N389" s="221" t="s">
        <v>47</v>
      </c>
      <c r="O389" s="85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154</v>
      </c>
      <c r="AT389" s="224" t="s">
        <v>149</v>
      </c>
      <c r="AU389" s="224" t="s">
        <v>86</v>
      </c>
      <c r="AY389" s="18" t="s">
        <v>145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84</v>
      </c>
      <c r="BK389" s="225">
        <f>ROUND(I389*H389,2)</f>
        <v>0</v>
      </c>
      <c r="BL389" s="18" t="s">
        <v>154</v>
      </c>
      <c r="BM389" s="224" t="s">
        <v>1837</v>
      </c>
    </row>
    <row r="390" s="2" customFormat="1">
      <c r="A390" s="39"/>
      <c r="B390" s="40"/>
      <c r="C390" s="41"/>
      <c r="D390" s="226" t="s">
        <v>156</v>
      </c>
      <c r="E390" s="41"/>
      <c r="F390" s="227" t="s">
        <v>1787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156</v>
      </c>
      <c r="AU390" s="18" t="s">
        <v>86</v>
      </c>
    </row>
    <row r="391" s="2" customFormat="1" ht="16.5" customHeight="1">
      <c r="A391" s="39"/>
      <c r="B391" s="40"/>
      <c r="C391" s="213" t="s">
        <v>76</v>
      </c>
      <c r="D391" s="213" t="s">
        <v>149</v>
      </c>
      <c r="E391" s="214" t="s">
        <v>1838</v>
      </c>
      <c r="F391" s="215" t="s">
        <v>1787</v>
      </c>
      <c r="G391" s="216" t="s">
        <v>1133</v>
      </c>
      <c r="H391" s="217">
        <v>1</v>
      </c>
      <c r="I391" s="218"/>
      <c r="J391" s="219">
        <f>ROUND(I391*H391,2)</f>
        <v>0</v>
      </c>
      <c r="K391" s="215" t="s">
        <v>19</v>
      </c>
      <c r="L391" s="45"/>
      <c r="M391" s="220" t="s">
        <v>19</v>
      </c>
      <c r="N391" s="221" t="s">
        <v>47</v>
      </c>
      <c r="O391" s="85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154</v>
      </c>
      <c r="AT391" s="224" t="s">
        <v>149</v>
      </c>
      <c r="AU391" s="224" t="s">
        <v>86</v>
      </c>
      <c r="AY391" s="18" t="s">
        <v>145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84</v>
      </c>
      <c r="BK391" s="225">
        <f>ROUND(I391*H391,2)</f>
        <v>0</v>
      </c>
      <c r="BL391" s="18" t="s">
        <v>154</v>
      </c>
      <c r="BM391" s="224" t="s">
        <v>1839</v>
      </c>
    </row>
    <row r="392" s="2" customFormat="1">
      <c r="A392" s="39"/>
      <c r="B392" s="40"/>
      <c r="C392" s="41"/>
      <c r="D392" s="226" t="s">
        <v>156</v>
      </c>
      <c r="E392" s="41"/>
      <c r="F392" s="227" t="s">
        <v>1787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156</v>
      </c>
      <c r="AU392" s="18" t="s">
        <v>86</v>
      </c>
    </row>
    <row r="393" s="2" customFormat="1" ht="16.5" customHeight="1">
      <c r="A393" s="39"/>
      <c r="B393" s="40"/>
      <c r="C393" s="213" t="s">
        <v>76</v>
      </c>
      <c r="D393" s="213" t="s">
        <v>149</v>
      </c>
      <c r="E393" s="214" t="s">
        <v>1840</v>
      </c>
      <c r="F393" s="215" t="s">
        <v>1787</v>
      </c>
      <c r="G393" s="216" t="s">
        <v>1133</v>
      </c>
      <c r="H393" s="217">
        <v>1</v>
      </c>
      <c r="I393" s="218"/>
      <c r="J393" s="219">
        <f>ROUND(I393*H393,2)</f>
        <v>0</v>
      </c>
      <c r="K393" s="215" t="s">
        <v>19</v>
      </c>
      <c r="L393" s="45"/>
      <c r="M393" s="220" t="s">
        <v>19</v>
      </c>
      <c r="N393" s="221" t="s">
        <v>47</v>
      </c>
      <c r="O393" s="85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4" t="s">
        <v>154</v>
      </c>
      <c r="AT393" s="224" t="s">
        <v>149</v>
      </c>
      <c r="AU393" s="224" t="s">
        <v>86</v>
      </c>
      <c r="AY393" s="18" t="s">
        <v>145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8" t="s">
        <v>84</v>
      </c>
      <c r="BK393" s="225">
        <f>ROUND(I393*H393,2)</f>
        <v>0</v>
      </c>
      <c r="BL393" s="18" t="s">
        <v>154</v>
      </c>
      <c r="BM393" s="224" t="s">
        <v>1841</v>
      </c>
    </row>
    <row r="394" s="2" customFormat="1">
      <c r="A394" s="39"/>
      <c r="B394" s="40"/>
      <c r="C394" s="41"/>
      <c r="D394" s="226" t="s">
        <v>156</v>
      </c>
      <c r="E394" s="41"/>
      <c r="F394" s="227" t="s">
        <v>1787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156</v>
      </c>
      <c r="AU394" s="18" t="s">
        <v>86</v>
      </c>
    </row>
    <row r="395" s="2" customFormat="1" ht="16.5" customHeight="1">
      <c r="A395" s="39"/>
      <c r="B395" s="40"/>
      <c r="C395" s="213" t="s">
        <v>76</v>
      </c>
      <c r="D395" s="213" t="s">
        <v>149</v>
      </c>
      <c r="E395" s="214" t="s">
        <v>1842</v>
      </c>
      <c r="F395" s="215" t="s">
        <v>1755</v>
      </c>
      <c r="G395" s="216" t="s">
        <v>1133</v>
      </c>
      <c r="H395" s="217">
        <v>1</v>
      </c>
      <c r="I395" s="218"/>
      <c r="J395" s="219">
        <f>ROUND(I395*H395,2)</f>
        <v>0</v>
      </c>
      <c r="K395" s="215" t="s">
        <v>19</v>
      </c>
      <c r="L395" s="45"/>
      <c r="M395" s="220" t="s">
        <v>19</v>
      </c>
      <c r="N395" s="221" t="s">
        <v>47</v>
      </c>
      <c r="O395" s="85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154</v>
      </c>
      <c r="AT395" s="224" t="s">
        <v>149</v>
      </c>
      <c r="AU395" s="224" t="s">
        <v>86</v>
      </c>
      <c r="AY395" s="18" t="s">
        <v>145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84</v>
      </c>
      <c r="BK395" s="225">
        <f>ROUND(I395*H395,2)</f>
        <v>0</v>
      </c>
      <c r="BL395" s="18" t="s">
        <v>154</v>
      </c>
      <c r="BM395" s="224" t="s">
        <v>1843</v>
      </c>
    </row>
    <row r="396" s="2" customFormat="1">
      <c r="A396" s="39"/>
      <c r="B396" s="40"/>
      <c r="C396" s="41"/>
      <c r="D396" s="226" t="s">
        <v>156</v>
      </c>
      <c r="E396" s="41"/>
      <c r="F396" s="227" t="s">
        <v>1755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156</v>
      </c>
      <c r="AU396" s="18" t="s">
        <v>86</v>
      </c>
    </row>
    <row r="397" s="2" customFormat="1" ht="16.5" customHeight="1">
      <c r="A397" s="39"/>
      <c r="B397" s="40"/>
      <c r="C397" s="213" t="s">
        <v>76</v>
      </c>
      <c r="D397" s="213" t="s">
        <v>149</v>
      </c>
      <c r="E397" s="214" t="s">
        <v>1844</v>
      </c>
      <c r="F397" s="215" t="s">
        <v>1757</v>
      </c>
      <c r="G397" s="216" t="s">
        <v>1133</v>
      </c>
      <c r="H397" s="217">
        <v>1</v>
      </c>
      <c r="I397" s="218"/>
      <c r="J397" s="219">
        <f>ROUND(I397*H397,2)</f>
        <v>0</v>
      </c>
      <c r="K397" s="215" t="s">
        <v>19</v>
      </c>
      <c r="L397" s="45"/>
      <c r="M397" s="220" t="s">
        <v>19</v>
      </c>
      <c r="N397" s="221" t="s">
        <v>47</v>
      </c>
      <c r="O397" s="85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4" t="s">
        <v>154</v>
      </c>
      <c r="AT397" s="224" t="s">
        <v>149</v>
      </c>
      <c r="AU397" s="224" t="s">
        <v>86</v>
      </c>
      <c r="AY397" s="18" t="s">
        <v>145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8" t="s">
        <v>84</v>
      </c>
      <c r="BK397" s="225">
        <f>ROUND(I397*H397,2)</f>
        <v>0</v>
      </c>
      <c r="BL397" s="18" t="s">
        <v>154</v>
      </c>
      <c r="BM397" s="224" t="s">
        <v>1845</v>
      </c>
    </row>
    <row r="398" s="2" customFormat="1">
      <c r="A398" s="39"/>
      <c r="B398" s="40"/>
      <c r="C398" s="41"/>
      <c r="D398" s="226" t="s">
        <v>156</v>
      </c>
      <c r="E398" s="41"/>
      <c r="F398" s="227" t="s">
        <v>1757</v>
      </c>
      <c r="G398" s="41"/>
      <c r="H398" s="41"/>
      <c r="I398" s="228"/>
      <c r="J398" s="41"/>
      <c r="K398" s="41"/>
      <c r="L398" s="45"/>
      <c r="M398" s="229"/>
      <c r="N398" s="230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156</v>
      </c>
      <c r="AU398" s="18" t="s">
        <v>86</v>
      </c>
    </row>
    <row r="399" s="2" customFormat="1" ht="16.5" customHeight="1">
      <c r="A399" s="39"/>
      <c r="B399" s="40"/>
      <c r="C399" s="213" t="s">
        <v>76</v>
      </c>
      <c r="D399" s="213" t="s">
        <v>149</v>
      </c>
      <c r="E399" s="214" t="s">
        <v>1846</v>
      </c>
      <c r="F399" s="215" t="s">
        <v>1802</v>
      </c>
      <c r="G399" s="216" t="s">
        <v>1133</v>
      </c>
      <c r="H399" s="217">
        <v>1</v>
      </c>
      <c r="I399" s="218"/>
      <c r="J399" s="219">
        <f>ROUND(I399*H399,2)</f>
        <v>0</v>
      </c>
      <c r="K399" s="215" t="s">
        <v>19</v>
      </c>
      <c r="L399" s="45"/>
      <c r="M399" s="220" t="s">
        <v>19</v>
      </c>
      <c r="N399" s="221" t="s">
        <v>47</v>
      </c>
      <c r="O399" s="85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154</v>
      </c>
      <c r="AT399" s="224" t="s">
        <v>149</v>
      </c>
      <c r="AU399" s="224" t="s">
        <v>86</v>
      </c>
      <c r="AY399" s="18" t="s">
        <v>145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84</v>
      </c>
      <c r="BK399" s="225">
        <f>ROUND(I399*H399,2)</f>
        <v>0</v>
      </c>
      <c r="BL399" s="18" t="s">
        <v>154</v>
      </c>
      <c r="BM399" s="224" t="s">
        <v>1847</v>
      </c>
    </row>
    <row r="400" s="2" customFormat="1">
      <c r="A400" s="39"/>
      <c r="B400" s="40"/>
      <c r="C400" s="41"/>
      <c r="D400" s="226" t="s">
        <v>156</v>
      </c>
      <c r="E400" s="41"/>
      <c r="F400" s="227" t="s">
        <v>1802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156</v>
      </c>
      <c r="AU400" s="18" t="s">
        <v>86</v>
      </c>
    </row>
    <row r="401" s="2" customFormat="1" ht="16.5" customHeight="1">
      <c r="A401" s="39"/>
      <c r="B401" s="40"/>
      <c r="C401" s="213" t="s">
        <v>76</v>
      </c>
      <c r="D401" s="213" t="s">
        <v>149</v>
      </c>
      <c r="E401" s="214" t="s">
        <v>1848</v>
      </c>
      <c r="F401" s="215" t="s">
        <v>1763</v>
      </c>
      <c r="G401" s="216" t="s">
        <v>1133</v>
      </c>
      <c r="H401" s="217">
        <v>1</v>
      </c>
      <c r="I401" s="218"/>
      <c r="J401" s="219">
        <f>ROUND(I401*H401,2)</f>
        <v>0</v>
      </c>
      <c r="K401" s="215" t="s">
        <v>19</v>
      </c>
      <c r="L401" s="45"/>
      <c r="M401" s="220" t="s">
        <v>19</v>
      </c>
      <c r="N401" s="221" t="s">
        <v>47</v>
      </c>
      <c r="O401" s="85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4" t="s">
        <v>154</v>
      </c>
      <c r="AT401" s="224" t="s">
        <v>149</v>
      </c>
      <c r="AU401" s="224" t="s">
        <v>86</v>
      </c>
      <c r="AY401" s="18" t="s">
        <v>145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8" t="s">
        <v>84</v>
      </c>
      <c r="BK401" s="225">
        <f>ROUND(I401*H401,2)</f>
        <v>0</v>
      </c>
      <c r="BL401" s="18" t="s">
        <v>154</v>
      </c>
      <c r="BM401" s="224" t="s">
        <v>1849</v>
      </c>
    </row>
    <row r="402" s="2" customFormat="1">
      <c r="A402" s="39"/>
      <c r="B402" s="40"/>
      <c r="C402" s="41"/>
      <c r="D402" s="226" t="s">
        <v>156</v>
      </c>
      <c r="E402" s="41"/>
      <c r="F402" s="227" t="s">
        <v>1763</v>
      </c>
      <c r="G402" s="41"/>
      <c r="H402" s="41"/>
      <c r="I402" s="228"/>
      <c r="J402" s="41"/>
      <c r="K402" s="41"/>
      <c r="L402" s="45"/>
      <c r="M402" s="229"/>
      <c r="N402" s="230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156</v>
      </c>
      <c r="AU402" s="18" t="s">
        <v>86</v>
      </c>
    </row>
    <row r="403" s="2" customFormat="1" ht="16.5" customHeight="1">
      <c r="A403" s="39"/>
      <c r="B403" s="40"/>
      <c r="C403" s="213" t="s">
        <v>76</v>
      </c>
      <c r="D403" s="213" t="s">
        <v>149</v>
      </c>
      <c r="E403" s="214" t="s">
        <v>1850</v>
      </c>
      <c r="F403" s="215" t="s">
        <v>1765</v>
      </c>
      <c r="G403" s="216" t="s">
        <v>1133</v>
      </c>
      <c r="H403" s="217">
        <v>1</v>
      </c>
      <c r="I403" s="218"/>
      <c r="J403" s="219">
        <f>ROUND(I403*H403,2)</f>
        <v>0</v>
      </c>
      <c r="K403" s="215" t="s">
        <v>19</v>
      </c>
      <c r="L403" s="45"/>
      <c r="M403" s="220" t="s">
        <v>19</v>
      </c>
      <c r="N403" s="221" t="s">
        <v>47</v>
      </c>
      <c r="O403" s="85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154</v>
      </c>
      <c r="AT403" s="224" t="s">
        <v>149</v>
      </c>
      <c r="AU403" s="224" t="s">
        <v>86</v>
      </c>
      <c r="AY403" s="18" t="s">
        <v>145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84</v>
      </c>
      <c r="BK403" s="225">
        <f>ROUND(I403*H403,2)</f>
        <v>0</v>
      </c>
      <c r="BL403" s="18" t="s">
        <v>154</v>
      </c>
      <c r="BM403" s="224" t="s">
        <v>1851</v>
      </c>
    </row>
    <row r="404" s="2" customFormat="1">
      <c r="A404" s="39"/>
      <c r="B404" s="40"/>
      <c r="C404" s="41"/>
      <c r="D404" s="226" t="s">
        <v>156</v>
      </c>
      <c r="E404" s="41"/>
      <c r="F404" s="227" t="s">
        <v>1765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156</v>
      </c>
      <c r="AU404" s="18" t="s">
        <v>86</v>
      </c>
    </row>
    <row r="405" s="2" customFormat="1" ht="16.5" customHeight="1">
      <c r="A405" s="39"/>
      <c r="B405" s="40"/>
      <c r="C405" s="213" t="s">
        <v>76</v>
      </c>
      <c r="D405" s="213" t="s">
        <v>149</v>
      </c>
      <c r="E405" s="214" t="s">
        <v>1852</v>
      </c>
      <c r="F405" s="215" t="s">
        <v>1809</v>
      </c>
      <c r="G405" s="216" t="s">
        <v>1133</v>
      </c>
      <c r="H405" s="217">
        <v>1</v>
      </c>
      <c r="I405" s="218"/>
      <c r="J405" s="219">
        <f>ROUND(I405*H405,2)</f>
        <v>0</v>
      </c>
      <c r="K405" s="215" t="s">
        <v>19</v>
      </c>
      <c r="L405" s="45"/>
      <c r="M405" s="220" t="s">
        <v>19</v>
      </c>
      <c r="N405" s="221" t="s">
        <v>47</v>
      </c>
      <c r="O405" s="85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154</v>
      </c>
      <c r="AT405" s="224" t="s">
        <v>149</v>
      </c>
      <c r="AU405" s="224" t="s">
        <v>86</v>
      </c>
      <c r="AY405" s="18" t="s">
        <v>145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84</v>
      </c>
      <c r="BK405" s="225">
        <f>ROUND(I405*H405,2)</f>
        <v>0</v>
      </c>
      <c r="BL405" s="18" t="s">
        <v>154</v>
      </c>
      <c r="BM405" s="224" t="s">
        <v>1853</v>
      </c>
    </row>
    <row r="406" s="2" customFormat="1">
      <c r="A406" s="39"/>
      <c r="B406" s="40"/>
      <c r="C406" s="41"/>
      <c r="D406" s="226" t="s">
        <v>156</v>
      </c>
      <c r="E406" s="41"/>
      <c r="F406" s="227" t="s">
        <v>1809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156</v>
      </c>
      <c r="AU406" s="18" t="s">
        <v>86</v>
      </c>
    </row>
    <row r="407" s="2" customFormat="1" ht="16.5" customHeight="1">
      <c r="A407" s="39"/>
      <c r="B407" s="40"/>
      <c r="C407" s="213" t="s">
        <v>76</v>
      </c>
      <c r="D407" s="213" t="s">
        <v>149</v>
      </c>
      <c r="E407" s="214" t="s">
        <v>1854</v>
      </c>
      <c r="F407" s="215" t="s">
        <v>1809</v>
      </c>
      <c r="G407" s="216" t="s">
        <v>1133</v>
      </c>
      <c r="H407" s="217">
        <v>1</v>
      </c>
      <c r="I407" s="218"/>
      <c r="J407" s="219">
        <f>ROUND(I407*H407,2)</f>
        <v>0</v>
      </c>
      <c r="K407" s="215" t="s">
        <v>19</v>
      </c>
      <c r="L407" s="45"/>
      <c r="M407" s="220" t="s">
        <v>19</v>
      </c>
      <c r="N407" s="221" t="s">
        <v>47</v>
      </c>
      <c r="O407" s="85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154</v>
      </c>
      <c r="AT407" s="224" t="s">
        <v>149</v>
      </c>
      <c r="AU407" s="224" t="s">
        <v>86</v>
      </c>
      <c r="AY407" s="18" t="s">
        <v>145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84</v>
      </c>
      <c r="BK407" s="225">
        <f>ROUND(I407*H407,2)</f>
        <v>0</v>
      </c>
      <c r="BL407" s="18" t="s">
        <v>154</v>
      </c>
      <c r="BM407" s="224" t="s">
        <v>1855</v>
      </c>
    </row>
    <row r="408" s="2" customFormat="1">
      <c r="A408" s="39"/>
      <c r="B408" s="40"/>
      <c r="C408" s="41"/>
      <c r="D408" s="226" t="s">
        <v>156</v>
      </c>
      <c r="E408" s="41"/>
      <c r="F408" s="227" t="s">
        <v>1809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156</v>
      </c>
      <c r="AU408" s="18" t="s">
        <v>86</v>
      </c>
    </row>
    <row r="409" s="2" customFormat="1" ht="16.5" customHeight="1">
      <c r="A409" s="39"/>
      <c r="B409" s="40"/>
      <c r="C409" s="213" t="s">
        <v>76</v>
      </c>
      <c r="D409" s="213" t="s">
        <v>149</v>
      </c>
      <c r="E409" s="214" t="s">
        <v>1856</v>
      </c>
      <c r="F409" s="215" t="s">
        <v>1771</v>
      </c>
      <c r="G409" s="216" t="s">
        <v>1133</v>
      </c>
      <c r="H409" s="217">
        <v>2</v>
      </c>
      <c r="I409" s="218"/>
      <c r="J409" s="219">
        <f>ROUND(I409*H409,2)</f>
        <v>0</v>
      </c>
      <c r="K409" s="215" t="s">
        <v>19</v>
      </c>
      <c r="L409" s="45"/>
      <c r="M409" s="220" t="s">
        <v>19</v>
      </c>
      <c r="N409" s="221" t="s">
        <v>47</v>
      </c>
      <c r="O409" s="85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154</v>
      </c>
      <c r="AT409" s="224" t="s">
        <v>149</v>
      </c>
      <c r="AU409" s="224" t="s">
        <v>86</v>
      </c>
      <c r="AY409" s="18" t="s">
        <v>145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84</v>
      </c>
      <c r="BK409" s="225">
        <f>ROUND(I409*H409,2)</f>
        <v>0</v>
      </c>
      <c r="BL409" s="18" t="s">
        <v>154</v>
      </c>
      <c r="BM409" s="224" t="s">
        <v>1857</v>
      </c>
    </row>
    <row r="410" s="2" customFormat="1">
      <c r="A410" s="39"/>
      <c r="B410" s="40"/>
      <c r="C410" s="41"/>
      <c r="D410" s="226" t="s">
        <v>156</v>
      </c>
      <c r="E410" s="41"/>
      <c r="F410" s="227" t="s">
        <v>1771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156</v>
      </c>
      <c r="AU410" s="18" t="s">
        <v>86</v>
      </c>
    </row>
    <row r="411" s="2" customFormat="1" ht="16.5" customHeight="1">
      <c r="A411" s="39"/>
      <c r="B411" s="40"/>
      <c r="C411" s="213" t="s">
        <v>76</v>
      </c>
      <c r="D411" s="213" t="s">
        <v>149</v>
      </c>
      <c r="E411" s="214" t="s">
        <v>1734</v>
      </c>
      <c r="F411" s="215" t="s">
        <v>1735</v>
      </c>
      <c r="G411" s="216" t="s">
        <v>1632</v>
      </c>
      <c r="H411" s="217">
        <v>1</v>
      </c>
      <c r="I411" s="218"/>
      <c r="J411" s="219">
        <f>ROUND(I411*H411,2)</f>
        <v>0</v>
      </c>
      <c r="K411" s="215" t="s">
        <v>19</v>
      </c>
      <c r="L411" s="45"/>
      <c r="M411" s="220" t="s">
        <v>19</v>
      </c>
      <c r="N411" s="221" t="s">
        <v>47</v>
      </c>
      <c r="O411" s="85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154</v>
      </c>
      <c r="AT411" s="224" t="s">
        <v>149</v>
      </c>
      <c r="AU411" s="224" t="s">
        <v>86</v>
      </c>
      <c r="AY411" s="18" t="s">
        <v>145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84</v>
      </c>
      <c r="BK411" s="225">
        <f>ROUND(I411*H411,2)</f>
        <v>0</v>
      </c>
      <c r="BL411" s="18" t="s">
        <v>154</v>
      </c>
      <c r="BM411" s="224" t="s">
        <v>1858</v>
      </c>
    </row>
    <row r="412" s="2" customFormat="1">
      <c r="A412" s="39"/>
      <c r="B412" s="40"/>
      <c r="C412" s="41"/>
      <c r="D412" s="226" t="s">
        <v>156</v>
      </c>
      <c r="E412" s="41"/>
      <c r="F412" s="227" t="s">
        <v>1735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156</v>
      </c>
      <c r="AU412" s="18" t="s">
        <v>86</v>
      </c>
    </row>
    <row r="413" s="12" customFormat="1" ht="22.8" customHeight="1">
      <c r="A413" s="12"/>
      <c r="B413" s="197"/>
      <c r="C413" s="198"/>
      <c r="D413" s="199" t="s">
        <v>75</v>
      </c>
      <c r="E413" s="211" t="s">
        <v>1614</v>
      </c>
      <c r="F413" s="211" t="s">
        <v>1614</v>
      </c>
      <c r="G413" s="198"/>
      <c r="H413" s="198"/>
      <c r="I413" s="201"/>
      <c r="J413" s="212">
        <f>BK413</f>
        <v>0</v>
      </c>
      <c r="K413" s="198"/>
      <c r="L413" s="203"/>
      <c r="M413" s="204"/>
      <c r="N413" s="205"/>
      <c r="O413" s="205"/>
      <c r="P413" s="206">
        <f>SUM(P414:P435)</f>
        <v>0</v>
      </c>
      <c r="Q413" s="205"/>
      <c r="R413" s="206">
        <f>SUM(R414:R435)</f>
        <v>0</v>
      </c>
      <c r="S413" s="205"/>
      <c r="T413" s="207">
        <f>SUM(T414:T435)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8" t="s">
        <v>84</v>
      </c>
      <c r="AT413" s="209" t="s">
        <v>75</v>
      </c>
      <c r="AU413" s="209" t="s">
        <v>84</v>
      </c>
      <c r="AY413" s="208" t="s">
        <v>145</v>
      </c>
      <c r="BK413" s="210">
        <f>SUM(BK414:BK435)</f>
        <v>0</v>
      </c>
    </row>
    <row r="414" s="2" customFormat="1" ht="16.5" customHeight="1">
      <c r="A414" s="39"/>
      <c r="B414" s="40"/>
      <c r="C414" s="213" t="s">
        <v>76</v>
      </c>
      <c r="D414" s="213" t="s">
        <v>149</v>
      </c>
      <c r="E414" s="214" t="s">
        <v>1859</v>
      </c>
      <c r="F414" s="215" t="s">
        <v>1860</v>
      </c>
      <c r="G414" s="216" t="s">
        <v>242</v>
      </c>
      <c r="H414" s="217">
        <v>850</v>
      </c>
      <c r="I414" s="218"/>
      <c r="J414" s="219">
        <f>ROUND(I414*H414,2)</f>
        <v>0</v>
      </c>
      <c r="K414" s="215" t="s">
        <v>19</v>
      </c>
      <c r="L414" s="45"/>
      <c r="M414" s="220" t="s">
        <v>19</v>
      </c>
      <c r="N414" s="221" t="s">
        <v>47</v>
      </c>
      <c r="O414" s="85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154</v>
      </c>
      <c r="AT414" s="224" t="s">
        <v>149</v>
      </c>
      <c r="AU414" s="224" t="s">
        <v>86</v>
      </c>
      <c r="AY414" s="18" t="s">
        <v>145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84</v>
      </c>
      <c r="BK414" s="225">
        <f>ROUND(I414*H414,2)</f>
        <v>0</v>
      </c>
      <c r="BL414" s="18" t="s">
        <v>154</v>
      </c>
      <c r="BM414" s="224" t="s">
        <v>1861</v>
      </c>
    </row>
    <row r="415" s="2" customFormat="1">
      <c r="A415" s="39"/>
      <c r="B415" s="40"/>
      <c r="C415" s="41"/>
      <c r="D415" s="226" t="s">
        <v>156</v>
      </c>
      <c r="E415" s="41"/>
      <c r="F415" s="227" t="s">
        <v>1860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156</v>
      </c>
      <c r="AU415" s="18" t="s">
        <v>86</v>
      </c>
    </row>
    <row r="416" s="2" customFormat="1" ht="16.5" customHeight="1">
      <c r="A416" s="39"/>
      <c r="B416" s="40"/>
      <c r="C416" s="213" t="s">
        <v>76</v>
      </c>
      <c r="D416" s="213" t="s">
        <v>149</v>
      </c>
      <c r="E416" s="214" t="s">
        <v>1862</v>
      </c>
      <c r="F416" s="215" t="s">
        <v>1863</v>
      </c>
      <c r="G416" s="216" t="s">
        <v>242</v>
      </c>
      <c r="H416" s="217">
        <v>650</v>
      </c>
      <c r="I416" s="218"/>
      <c r="J416" s="219">
        <f>ROUND(I416*H416,2)</f>
        <v>0</v>
      </c>
      <c r="K416" s="215" t="s">
        <v>19</v>
      </c>
      <c r="L416" s="45"/>
      <c r="M416" s="220" t="s">
        <v>19</v>
      </c>
      <c r="N416" s="221" t="s">
        <v>47</v>
      </c>
      <c r="O416" s="85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154</v>
      </c>
      <c r="AT416" s="224" t="s">
        <v>149</v>
      </c>
      <c r="AU416" s="224" t="s">
        <v>86</v>
      </c>
      <c r="AY416" s="18" t="s">
        <v>145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84</v>
      </c>
      <c r="BK416" s="225">
        <f>ROUND(I416*H416,2)</f>
        <v>0</v>
      </c>
      <c r="BL416" s="18" t="s">
        <v>154</v>
      </c>
      <c r="BM416" s="224" t="s">
        <v>1864</v>
      </c>
    </row>
    <row r="417" s="2" customFormat="1">
      <c r="A417" s="39"/>
      <c r="B417" s="40"/>
      <c r="C417" s="41"/>
      <c r="D417" s="226" t="s">
        <v>156</v>
      </c>
      <c r="E417" s="41"/>
      <c r="F417" s="227" t="s">
        <v>1863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156</v>
      </c>
      <c r="AU417" s="18" t="s">
        <v>86</v>
      </c>
    </row>
    <row r="418" s="2" customFormat="1" ht="16.5" customHeight="1">
      <c r="A418" s="39"/>
      <c r="B418" s="40"/>
      <c r="C418" s="213" t="s">
        <v>76</v>
      </c>
      <c r="D418" s="213" t="s">
        <v>149</v>
      </c>
      <c r="E418" s="214" t="s">
        <v>1865</v>
      </c>
      <c r="F418" s="215" t="s">
        <v>1866</v>
      </c>
      <c r="G418" s="216" t="s">
        <v>242</v>
      </c>
      <c r="H418" s="217">
        <v>200</v>
      </c>
      <c r="I418" s="218"/>
      <c r="J418" s="219">
        <f>ROUND(I418*H418,2)</f>
        <v>0</v>
      </c>
      <c r="K418" s="215" t="s">
        <v>19</v>
      </c>
      <c r="L418" s="45"/>
      <c r="M418" s="220" t="s">
        <v>19</v>
      </c>
      <c r="N418" s="221" t="s">
        <v>47</v>
      </c>
      <c r="O418" s="85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4" t="s">
        <v>154</v>
      </c>
      <c r="AT418" s="224" t="s">
        <v>149</v>
      </c>
      <c r="AU418" s="224" t="s">
        <v>86</v>
      </c>
      <c r="AY418" s="18" t="s">
        <v>145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84</v>
      </c>
      <c r="BK418" s="225">
        <f>ROUND(I418*H418,2)</f>
        <v>0</v>
      </c>
      <c r="BL418" s="18" t="s">
        <v>154</v>
      </c>
      <c r="BM418" s="224" t="s">
        <v>1867</v>
      </c>
    </row>
    <row r="419" s="2" customFormat="1">
      <c r="A419" s="39"/>
      <c r="B419" s="40"/>
      <c r="C419" s="41"/>
      <c r="D419" s="226" t="s">
        <v>156</v>
      </c>
      <c r="E419" s="41"/>
      <c r="F419" s="227" t="s">
        <v>1866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156</v>
      </c>
      <c r="AU419" s="18" t="s">
        <v>86</v>
      </c>
    </row>
    <row r="420" s="2" customFormat="1" ht="16.5" customHeight="1">
      <c r="A420" s="39"/>
      <c r="B420" s="40"/>
      <c r="C420" s="213" t="s">
        <v>76</v>
      </c>
      <c r="D420" s="213" t="s">
        <v>149</v>
      </c>
      <c r="E420" s="214" t="s">
        <v>1868</v>
      </c>
      <c r="F420" s="215" t="s">
        <v>1869</v>
      </c>
      <c r="G420" s="216" t="s">
        <v>242</v>
      </c>
      <c r="H420" s="217">
        <v>200</v>
      </c>
      <c r="I420" s="218"/>
      <c r="J420" s="219">
        <f>ROUND(I420*H420,2)</f>
        <v>0</v>
      </c>
      <c r="K420" s="215" t="s">
        <v>19</v>
      </c>
      <c r="L420" s="45"/>
      <c r="M420" s="220" t="s">
        <v>19</v>
      </c>
      <c r="N420" s="221" t="s">
        <v>47</v>
      </c>
      <c r="O420" s="85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154</v>
      </c>
      <c r="AT420" s="224" t="s">
        <v>149</v>
      </c>
      <c r="AU420" s="224" t="s">
        <v>86</v>
      </c>
      <c r="AY420" s="18" t="s">
        <v>145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84</v>
      </c>
      <c r="BK420" s="225">
        <f>ROUND(I420*H420,2)</f>
        <v>0</v>
      </c>
      <c r="BL420" s="18" t="s">
        <v>154</v>
      </c>
      <c r="BM420" s="224" t="s">
        <v>1870</v>
      </c>
    </row>
    <row r="421" s="2" customFormat="1">
      <c r="A421" s="39"/>
      <c r="B421" s="40"/>
      <c r="C421" s="41"/>
      <c r="D421" s="226" t="s">
        <v>156</v>
      </c>
      <c r="E421" s="41"/>
      <c r="F421" s="227" t="s">
        <v>1869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156</v>
      </c>
      <c r="AU421" s="18" t="s">
        <v>86</v>
      </c>
    </row>
    <row r="422" s="2" customFormat="1" ht="16.5" customHeight="1">
      <c r="A422" s="39"/>
      <c r="B422" s="40"/>
      <c r="C422" s="213" t="s">
        <v>76</v>
      </c>
      <c r="D422" s="213" t="s">
        <v>149</v>
      </c>
      <c r="E422" s="214" t="s">
        <v>1871</v>
      </c>
      <c r="F422" s="215" t="s">
        <v>1872</v>
      </c>
      <c r="G422" s="216" t="s">
        <v>242</v>
      </c>
      <c r="H422" s="217">
        <v>250</v>
      </c>
      <c r="I422" s="218"/>
      <c r="J422" s="219">
        <f>ROUND(I422*H422,2)</f>
        <v>0</v>
      </c>
      <c r="K422" s="215" t="s">
        <v>19</v>
      </c>
      <c r="L422" s="45"/>
      <c r="M422" s="220" t="s">
        <v>19</v>
      </c>
      <c r="N422" s="221" t="s">
        <v>47</v>
      </c>
      <c r="O422" s="85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4" t="s">
        <v>154</v>
      </c>
      <c r="AT422" s="224" t="s">
        <v>149</v>
      </c>
      <c r="AU422" s="224" t="s">
        <v>86</v>
      </c>
      <c r="AY422" s="18" t="s">
        <v>145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8" t="s">
        <v>84</v>
      </c>
      <c r="BK422" s="225">
        <f>ROUND(I422*H422,2)</f>
        <v>0</v>
      </c>
      <c r="BL422" s="18" t="s">
        <v>154</v>
      </c>
      <c r="BM422" s="224" t="s">
        <v>1873</v>
      </c>
    </row>
    <row r="423" s="2" customFormat="1">
      <c r="A423" s="39"/>
      <c r="B423" s="40"/>
      <c r="C423" s="41"/>
      <c r="D423" s="226" t="s">
        <v>156</v>
      </c>
      <c r="E423" s="41"/>
      <c r="F423" s="227" t="s">
        <v>1872</v>
      </c>
      <c r="G423" s="41"/>
      <c r="H423" s="41"/>
      <c r="I423" s="228"/>
      <c r="J423" s="41"/>
      <c r="K423" s="41"/>
      <c r="L423" s="45"/>
      <c r="M423" s="229"/>
      <c r="N423" s="230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156</v>
      </c>
      <c r="AU423" s="18" t="s">
        <v>86</v>
      </c>
    </row>
    <row r="424" s="2" customFormat="1" ht="16.5" customHeight="1">
      <c r="A424" s="39"/>
      <c r="B424" s="40"/>
      <c r="C424" s="213" t="s">
        <v>76</v>
      </c>
      <c r="D424" s="213" t="s">
        <v>149</v>
      </c>
      <c r="E424" s="214" t="s">
        <v>1874</v>
      </c>
      <c r="F424" s="215" t="s">
        <v>1875</v>
      </c>
      <c r="G424" s="216" t="s">
        <v>242</v>
      </c>
      <c r="H424" s="217">
        <v>30</v>
      </c>
      <c r="I424" s="218"/>
      <c r="J424" s="219">
        <f>ROUND(I424*H424,2)</f>
        <v>0</v>
      </c>
      <c r="K424" s="215" t="s">
        <v>19</v>
      </c>
      <c r="L424" s="45"/>
      <c r="M424" s="220" t="s">
        <v>19</v>
      </c>
      <c r="N424" s="221" t="s">
        <v>47</v>
      </c>
      <c r="O424" s="85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154</v>
      </c>
      <c r="AT424" s="224" t="s">
        <v>149</v>
      </c>
      <c r="AU424" s="224" t="s">
        <v>86</v>
      </c>
      <c r="AY424" s="18" t="s">
        <v>145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84</v>
      </c>
      <c r="BK424" s="225">
        <f>ROUND(I424*H424,2)</f>
        <v>0</v>
      </c>
      <c r="BL424" s="18" t="s">
        <v>154</v>
      </c>
      <c r="BM424" s="224" t="s">
        <v>1876</v>
      </c>
    </row>
    <row r="425" s="2" customFormat="1">
      <c r="A425" s="39"/>
      <c r="B425" s="40"/>
      <c r="C425" s="41"/>
      <c r="D425" s="226" t="s">
        <v>156</v>
      </c>
      <c r="E425" s="41"/>
      <c r="F425" s="227" t="s">
        <v>1875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156</v>
      </c>
      <c r="AU425" s="18" t="s">
        <v>86</v>
      </c>
    </row>
    <row r="426" s="2" customFormat="1" ht="16.5" customHeight="1">
      <c r="A426" s="39"/>
      <c r="B426" s="40"/>
      <c r="C426" s="213" t="s">
        <v>76</v>
      </c>
      <c r="D426" s="213" t="s">
        <v>149</v>
      </c>
      <c r="E426" s="214" t="s">
        <v>1877</v>
      </c>
      <c r="F426" s="215" t="s">
        <v>1878</v>
      </c>
      <c r="G426" s="216" t="s">
        <v>242</v>
      </c>
      <c r="H426" s="217">
        <v>40</v>
      </c>
      <c r="I426" s="218"/>
      <c r="J426" s="219">
        <f>ROUND(I426*H426,2)</f>
        <v>0</v>
      </c>
      <c r="K426" s="215" t="s">
        <v>19</v>
      </c>
      <c r="L426" s="45"/>
      <c r="M426" s="220" t="s">
        <v>19</v>
      </c>
      <c r="N426" s="221" t="s">
        <v>47</v>
      </c>
      <c r="O426" s="85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154</v>
      </c>
      <c r="AT426" s="224" t="s">
        <v>149</v>
      </c>
      <c r="AU426" s="224" t="s">
        <v>86</v>
      </c>
      <c r="AY426" s="18" t="s">
        <v>145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84</v>
      </c>
      <c r="BK426" s="225">
        <f>ROUND(I426*H426,2)</f>
        <v>0</v>
      </c>
      <c r="BL426" s="18" t="s">
        <v>154</v>
      </c>
      <c r="BM426" s="224" t="s">
        <v>1879</v>
      </c>
    </row>
    <row r="427" s="2" customFormat="1">
      <c r="A427" s="39"/>
      <c r="B427" s="40"/>
      <c r="C427" s="41"/>
      <c r="D427" s="226" t="s">
        <v>156</v>
      </c>
      <c r="E427" s="41"/>
      <c r="F427" s="227" t="s">
        <v>1878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156</v>
      </c>
      <c r="AU427" s="18" t="s">
        <v>86</v>
      </c>
    </row>
    <row r="428" s="2" customFormat="1" ht="16.5" customHeight="1">
      <c r="A428" s="39"/>
      <c r="B428" s="40"/>
      <c r="C428" s="213" t="s">
        <v>76</v>
      </c>
      <c r="D428" s="213" t="s">
        <v>149</v>
      </c>
      <c r="E428" s="214" t="s">
        <v>1880</v>
      </c>
      <c r="F428" s="215" t="s">
        <v>1881</v>
      </c>
      <c r="G428" s="216" t="s">
        <v>1111</v>
      </c>
      <c r="H428" s="217">
        <v>1</v>
      </c>
      <c r="I428" s="218"/>
      <c r="J428" s="219">
        <f>ROUND(I428*H428,2)</f>
        <v>0</v>
      </c>
      <c r="K428" s="215" t="s">
        <v>19</v>
      </c>
      <c r="L428" s="45"/>
      <c r="M428" s="220" t="s">
        <v>19</v>
      </c>
      <c r="N428" s="221" t="s">
        <v>47</v>
      </c>
      <c r="O428" s="85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154</v>
      </c>
      <c r="AT428" s="224" t="s">
        <v>149</v>
      </c>
      <c r="AU428" s="224" t="s">
        <v>86</v>
      </c>
      <c r="AY428" s="18" t="s">
        <v>145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84</v>
      </c>
      <c r="BK428" s="225">
        <f>ROUND(I428*H428,2)</f>
        <v>0</v>
      </c>
      <c r="BL428" s="18" t="s">
        <v>154</v>
      </c>
      <c r="BM428" s="224" t="s">
        <v>1882</v>
      </c>
    </row>
    <row r="429" s="2" customFormat="1">
      <c r="A429" s="39"/>
      <c r="B429" s="40"/>
      <c r="C429" s="41"/>
      <c r="D429" s="226" t="s">
        <v>156</v>
      </c>
      <c r="E429" s="41"/>
      <c r="F429" s="227" t="s">
        <v>1881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156</v>
      </c>
      <c r="AU429" s="18" t="s">
        <v>86</v>
      </c>
    </row>
    <row r="430" s="2" customFormat="1" ht="16.5" customHeight="1">
      <c r="A430" s="39"/>
      <c r="B430" s="40"/>
      <c r="C430" s="213" t="s">
        <v>76</v>
      </c>
      <c r="D430" s="213" t="s">
        <v>149</v>
      </c>
      <c r="E430" s="214" t="s">
        <v>1883</v>
      </c>
      <c r="F430" s="215" t="s">
        <v>1884</v>
      </c>
      <c r="G430" s="216" t="s">
        <v>1632</v>
      </c>
      <c r="H430" s="217">
        <v>1</v>
      </c>
      <c r="I430" s="218"/>
      <c r="J430" s="219">
        <f>ROUND(I430*H430,2)</f>
        <v>0</v>
      </c>
      <c r="K430" s="215" t="s">
        <v>19</v>
      </c>
      <c r="L430" s="45"/>
      <c r="M430" s="220" t="s">
        <v>19</v>
      </c>
      <c r="N430" s="221" t="s">
        <v>47</v>
      </c>
      <c r="O430" s="85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4" t="s">
        <v>154</v>
      </c>
      <c r="AT430" s="224" t="s">
        <v>149</v>
      </c>
      <c r="AU430" s="224" t="s">
        <v>86</v>
      </c>
      <c r="AY430" s="18" t="s">
        <v>145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84</v>
      </c>
      <c r="BK430" s="225">
        <f>ROUND(I430*H430,2)</f>
        <v>0</v>
      </c>
      <c r="BL430" s="18" t="s">
        <v>154</v>
      </c>
      <c r="BM430" s="224" t="s">
        <v>1885</v>
      </c>
    </row>
    <row r="431" s="2" customFormat="1">
      <c r="A431" s="39"/>
      <c r="B431" s="40"/>
      <c r="C431" s="41"/>
      <c r="D431" s="226" t="s">
        <v>156</v>
      </c>
      <c r="E431" s="41"/>
      <c r="F431" s="227" t="s">
        <v>1884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156</v>
      </c>
      <c r="AU431" s="18" t="s">
        <v>86</v>
      </c>
    </row>
    <row r="432" s="2" customFormat="1" ht="16.5" customHeight="1">
      <c r="A432" s="39"/>
      <c r="B432" s="40"/>
      <c r="C432" s="213" t="s">
        <v>76</v>
      </c>
      <c r="D432" s="213" t="s">
        <v>149</v>
      </c>
      <c r="E432" s="214" t="s">
        <v>1886</v>
      </c>
      <c r="F432" s="215" t="s">
        <v>1631</v>
      </c>
      <c r="G432" s="216" t="s">
        <v>1632</v>
      </c>
      <c r="H432" s="217">
        <v>1</v>
      </c>
      <c r="I432" s="218"/>
      <c r="J432" s="219">
        <f>ROUND(I432*H432,2)</f>
        <v>0</v>
      </c>
      <c r="K432" s="215" t="s">
        <v>19</v>
      </c>
      <c r="L432" s="45"/>
      <c r="M432" s="220" t="s">
        <v>19</v>
      </c>
      <c r="N432" s="221" t="s">
        <v>47</v>
      </c>
      <c r="O432" s="85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154</v>
      </c>
      <c r="AT432" s="224" t="s">
        <v>149</v>
      </c>
      <c r="AU432" s="224" t="s">
        <v>86</v>
      </c>
      <c r="AY432" s="18" t="s">
        <v>145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84</v>
      </c>
      <c r="BK432" s="225">
        <f>ROUND(I432*H432,2)</f>
        <v>0</v>
      </c>
      <c r="BL432" s="18" t="s">
        <v>154</v>
      </c>
      <c r="BM432" s="224" t="s">
        <v>1887</v>
      </c>
    </row>
    <row r="433" s="2" customFormat="1">
      <c r="A433" s="39"/>
      <c r="B433" s="40"/>
      <c r="C433" s="41"/>
      <c r="D433" s="226" t="s">
        <v>156</v>
      </c>
      <c r="E433" s="41"/>
      <c r="F433" s="227" t="s">
        <v>1631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156</v>
      </c>
      <c r="AU433" s="18" t="s">
        <v>86</v>
      </c>
    </row>
    <row r="434" s="2" customFormat="1" ht="16.5" customHeight="1">
      <c r="A434" s="39"/>
      <c r="B434" s="40"/>
      <c r="C434" s="213" t="s">
        <v>76</v>
      </c>
      <c r="D434" s="213" t="s">
        <v>149</v>
      </c>
      <c r="E434" s="214" t="s">
        <v>1888</v>
      </c>
      <c r="F434" s="215" t="s">
        <v>1889</v>
      </c>
      <c r="G434" s="216" t="s">
        <v>1632</v>
      </c>
      <c r="H434" s="217">
        <v>1</v>
      </c>
      <c r="I434" s="218"/>
      <c r="J434" s="219">
        <f>ROUND(I434*H434,2)</f>
        <v>0</v>
      </c>
      <c r="K434" s="215" t="s">
        <v>19</v>
      </c>
      <c r="L434" s="45"/>
      <c r="M434" s="220" t="s">
        <v>19</v>
      </c>
      <c r="N434" s="221" t="s">
        <v>47</v>
      </c>
      <c r="O434" s="85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154</v>
      </c>
      <c r="AT434" s="224" t="s">
        <v>149</v>
      </c>
      <c r="AU434" s="224" t="s">
        <v>86</v>
      </c>
      <c r="AY434" s="18" t="s">
        <v>145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84</v>
      </c>
      <c r="BK434" s="225">
        <f>ROUND(I434*H434,2)</f>
        <v>0</v>
      </c>
      <c r="BL434" s="18" t="s">
        <v>154</v>
      </c>
      <c r="BM434" s="224" t="s">
        <v>1890</v>
      </c>
    </row>
    <row r="435" s="2" customFormat="1">
      <c r="A435" s="39"/>
      <c r="B435" s="40"/>
      <c r="C435" s="41"/>
      <c r="D435" s="226" t="s">
        <v>156</v>
      </c>
      <c r="E435" s="41"/>
      <c r="F435" s="227" t="s">
        <v>1889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156</v>
      </c>
      <c r="AU435" s="18" t="s">
        <v>86</v>
      </c>
    </row>
    <row r="436" s="12" customFormat="1" ht="22.8" customHeight="1">
      <c r="A436" s="12"/>
      <c r="B436" s="197"/>
      <c r="C436" s="198"/>
      <c r="D436" s="199" t="s">
        <v>75</v>
      </c>
      <c r="E436" s="211" t="s">
        <v>1614</v>
      </c>
      <c r="F436" s="211" t="s">
        <v>1614</v>
      </c>
      <c r="G436" s="198"/>
      <c r="H436" s="198"/>
      <c r="I436" s="201"/>
      <c r="J436" s="212">
        <f>BK436</f>
        <v>0</v>
      </c>
      <c r="K436" s="198"/>
      <c r="L436" s="203"/>
      <c r="M436" s="204"/>
      <c r="N436" s="205"/>
      <c r="O436" s="205"/>
      <c r="P436" s="206">
        <f>SUM(P437:P458)</f>
        <v>0</v>
      </c>
      <c r="Q436" s="205"/>
      <c r="R436" s="206">
        <f>SUM(R437:R458)</f>
        <v>0</v>
      </c>
      <c r="S436" s="205"/>
      <c r="T436" s="207">
        <f>SUM(T437:T458)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08" t="s">
        <v>84</v>
      </c>
      <c r="AT436" s="209" t="s">
        <v>75</v>
      </c>
      <c r="AU436" s="209" t="s">
        <v>84</v>
      </c>
      <c r="AY436" s="208" t="s">
        <v>145</v>
      </c>
      <c r="BK436" s="210">
        <f>SUM(BK437:BK458)</f>
        <v>0</v>
      </c>
    </row>
    <row r="437" s="2" customFormat="1" ht="16.5" customHeight="1">
      <c r="A437" s="39"/>
      <c r="B437" s="40"/>
      <c r="C437" s="213" t="s">
        <v>76</v>
      </c>
      <c r="D437" s="213" t="s">
        <v>149</v>
      </c>
      <c r="E437" s="214" t="s">
        <v>1859</v>
      </c>
      <c r="F437" s="215" t="s">
        <v>1860</v>
      </c>
      <c r="G437" s="216" t="s">
        <v>242</v>
      </c>
      <c r="H437" s="217">
        <v>1640</v>
      </c>
      <c r="I437" s="218"/>
      <c r="J437" s="219">
        <f>ROUND(I437*H437,2)</f>
        <v>0</v>
      </c>
      <c r="K437" s="215" t="s">
        <v>19</v>
      </c>
      <c r="L437" s="45"/>
      <c r="M437" s="220" t="s">
        <v>19</v>
      </c>
      <c r="N437" s="221" t="s">
        <v>47</v>
      </c>
      <c r="O437" s="85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154</v>
      </c>
      <c r="AT437" s="224" t="s">
        <v>149</v>
      </c>
      <c r="AU437" s="224" t="s">
        <v>86</v>
      </c>
      <c r="AY437" s="18" t="s">
        <v>145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84</v>
      </c>
      <c r="BK437" s="225">
        <f>ROUND(I437*H437,2)</f>
        <v>0</v>
      </c>
      <c r="BL437" s="18" t="s">
        <v>154</v>
      </c>
      <c r="BM437" s="224" t="s">
        <v>1891</v>
      </c>
    </row>
    <row r="438" s="2" customFormat="1">
      <c r="A438" s="39"/>
      <c r="B438" s="40"/>
      <c r="C438" s="41"/>
      <c r="D438" s="226" t="s">
        <v>156</v>
      </c>
      <c r="E438" s="41"/>
      <c r="F438" s="227" t="s">
        <v>1860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156</v>
      </c>
      <c r="AU438" s="18" t="s">
        <v>86</v>
      </c>
    </row>
    <row r="439" s="2" customFormat="1" ht="16.5" customHeight="1">
      <c r="A439" s="39"/>
      <c r="B439" s="40"/>
      <c r="C439" s="213" t="s">
        <v>76</v>
      </c>
      <c r="D439" s="213" t="s">
        <v>149</v>
      </c>
      <c r="E439" s="214" t="s">
        <v>1862</v>
      </c>
      <c r="F439" s="215" t="s">
        <v>1863</v>
      </c>
      <c r="G439" s="216" t="s">
        <v>242</v>
      </c>
      <c r="H439" s="217">
        <v>1850</v>
      </c>
      <c r="I439" s="218"/>
      <c r="J439" s="219">
        <f>ROUND(I439*H439,2)</f>
        <v>0</v>
      </c>
      <c r="K439" s="215" t="s">
        <v>19</v>
      </c>
      <c r="L439" s="45"/>
      <c r="M439" s="220" t="s">
        <v>19</v>
      </c>
      <c r="N439" s="221" t="s">
        <v>47</v>
      </c>
      <c r="O439" s="85"/>
      <c r="P439" s="222">
        <f>O439*H439</f>
        <v>0</v>
      </c>
      <c r="Q439" s="222">
        <v>0</v>
      </c>
      <c r="R439" s="222">
        <f>Q439*H439</f>
        <v>0</v>
      </c>
      <c r="S439" s="222">
        <v>0</v>
      </c>
      <c r="T439" s="223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4" t="s">
        <v>154</v>
      </c>
      <c r="AT439" s="224" t="s">
        <v>149</v>
      </c>
      <c r="AU439" s="224" t="s">
        <v>86</v>
      </c>
      <c r="AY439" s="18" t="s">
        <v>145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8" t="s">
        <v>84</v>
      </c>
      <c r="BK439" s="225">
        <f>ROUND(I439*H439,2)</f>
        <v>0</v>
      </c>
      <c r="BL439" s="18" t="s">
        <v>154</v>
      </c>
      <c r="BM439" s="224" t="s">
        <v>1892</v>
      </c>
    </row>
    <row r="440" s="2" customFormat="1">
      <c r="A440" s="39"/>
      <c r="B440" s="40"/>
      <c r="C440" s="41"/>
      <c r="D440" s="226" t="s">
        <v>156</v>
      </c>
      <c r="E440" s="41"/>
      <c r="F440" s="227" t="s">
        <v>1863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156</v>
      </c>
      <c r="AU440" s="18" t="s">
        <v>86</v>
      </c>
    </row>
    <row r="441" s="2" customFormat="1" ht="16.5" customHeight="1">
      <c r="A441" s="39"/>
      <c r="B441" s="40"/>
      <c r="C441" s="213" t="s">
        <v>76</v>
      </c>
      <c r="D441" s="213" t="s">
        <v>149</v>
      </c>
      <c r="E441" s="214" t="s">
        <v>1865</v>
      </c>
      <c r="F441" s="215" t="s">
        <v>1866</v>
      </c>
      <c r="G441" s="216" t="s">
        <v>242</v>
      </c>
      <c r="H441" s="217">
        <v>1300</v>
      </c>
      <c r="I441" s="218"/>
      <c r="J441" s="219">
        <f>ROUND(I441*H441,2)</f>
        <v>0</v>
      </c>
      <c r="K441" s="215" t="s">
        <v>19</v>
      </c>
      <c r="L441" s="45"/>
      <c r="M441" s="220" t="s">
        <v>19</v>
      </c>
      <c r="N441" s="221" t="s">
        <v>47</v>
      </c>
      <c r="O441" s="85"/>
      <c r="P441" s="222">
        <f>O441*H441</f>
        <v>0</v>
      </c>
      <c r="Q441" s="222">
        <v>0</v>
      </c>
      <c r="R441" s="222">
        <f>Q441*H441</f>
        <v>0</v>
      </c>
      <c r="S441" s="222">
        <v>0</v>
      </c>
      <c r="T441" s="223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4" t="s">
        <v>154</v>
      </c>
      <c r="AT441" s="224" t="s">
        <v>149</v>
      </c>
      <c r="AU441" s="224" t="s">
        <v>86</v>
      </c>
      <c r="AY441" s="18" t="s">
        <v>145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8" t="s">
        <v>84</v>
      </c>
      <c r="BK441" s="225">
        <f>ROUND(I441*H441,2)</f>
        <v>0</v>
      </c>
      <c r="BL441" s="18" t="s">
        <v>154</v>
      </c>
      <c r="BM441" s="224" t="s">
        <v>1893</v>
      </c>
    </row>
    <row r="442" s="2" customFormat="1">
      <c r="A442" s="39"/>
      <c r="B442" s="40"/>
      <c r="C442" s="41"/>
      <c r="D442" s="226" t="s">
        <v>156</v>
      </c>
      <c r="E442" s="41"/>
      <c r="F442" s="227" t="s">
        <v>1866</v>
      </c>
      <c r="G442" s="41"/>
      <c r="H442" s="41"/>
      <c r="I442" s="228"/>
      <c r="J442" s="41"/>
      <c r="K442" s="41"/>
      <c r="L442" s="45"/>
      <c r="M442" s="229"/>
      <c r="N442" s="230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156</v>
      </c>
      <c r="AU442" s="18" t="s">
        <v>86</v>
      </c>
    </row>
    <row r="443" s="2" customFormat="1" ht="16.5" customHeight="1">
      <c r="A443" s="39"/>
      <c r="B443" s="40"/>
      <c r="C443" s="213" t="s">
        <v>76</v>
      </c>
      <c r="D443" s="213" t="s">
        <v>149</v>
      </c>
      <c r="E443" s="214" t="s">
        <v>1894</v>
      </c>
      <c r="F443" s="215" t="s">
        <v>1895</v>
      </c>
      <c r="G443" s="216" t="s">
        <v>242</v>
      </c>
      <c r="H443" s="217">
        <v>450</v>
      </c>
      <c r="I443" s="218"/>
      <c r="J443" s="219">
        <f>ROUND(I443*H443,2)</f>
        <v>0</v>
      </c>
      <c r="K443" s="215" t="s">
        <v>19</v>
      </c>
      <c r="L443" s="45"/>
      <c r="M443" s="220" t="s">
        <v>19</v>
      </c>
      <c r="N443" s="221" t="s">
        <v>47</v>
      </c>
      <c r="O443" s="85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154</v>
      </c>
      <c r="AT443" s="224" t="s">
        <v>149</v>
      </c>
      <c r="AU443" s="224" t="s">
        <v>86</v>
      </c>
      <c r="AY443" s="18" t="s">
        <v>145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84</v>
      </c>
      <c r="BK443" s="225">
        <f>ROUND(I443*H443,2)</f>
        <v>0</v>
      </c>
      <c r="BL443" s="18" t="s">
        <v>154</v>
      </c>
      <c r="BM443" s="224" t="s">
        <v>1896</v>
      </c>
    </row>
    <row r="444" s="2" customFormat="1">
      <c r="A444" s="39"/>
      <c r="B444" s="40"/>
      <c r="C444" s="41"/>
      <c r="D444" s="226" t="s">
        <v>156</v>
      </c>
      <c r="E444" s="41"/>
      <c r="F444" s="227" t="s">
        <v>1895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156</v>
      </c>
      <c r="AU444" s="18" t="s">
        <v>86</v>
      </c>
    </row>
    <row r="445" s="2" customFormat="1" ht="16.5" customHeight="1">
      <c r="A445" s="39"/>
      <c r="B445" s="40"/>
      <c r="C445" s="213" t="s">
        <v>76</v>
      </c>
      <c r="D445" s="213" t="s">
        <v>149</v>
      </c>
      <c r="E445" s="214" t="s">
        <v>1871</v>
      </c>
      <c r="F445" s="215" t="s">
        <v>1872</v>
      </c>
      <c r="G445" s="216" t="s">
        <v>242</v>
      </c>
      <c r="H445" s="217">
        <v>450</v>
      </c>
      <c r="I445" s="218"/>
      <c r="J445" s="219">
        <f>ROUND(I445*H445,2)</f>
        <v>0</v>
      </c>
      <c r="K445" s="215" t="s">
        <v>19</v>
      </c>
      <c r="L445" s="45"/>
      <c r="M445" s="220" t="s">
        <v>19</v>
      </c>
      <c r="N445" s="221" t="s">
        <v>47</v>
      </c>
      <c r="O445" s="85"/>
      <c r="P445" s="222">
        <f>O445*H445</f>
        <v>0</v>
      </c>
      <c r="Q445" s="222">
        <v>0</v>
      </c>
      <c r="R445" s="222">
        <f>Q445*H445</f>
        <v>0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154</v>
      </c>
      <c r="AT445" s="224" t="s">
        <v>149</v>
      </c>
      <c r="AU445" s="224" t="s">
        <v>86</v>
      </c>
      <c r="AY445" s="18" t="s">
        <v>145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84</v>
      </c>
      <c r="BK445" s="225">
        <f>ROUND(I445*H445,2)</f>
        <v>0</v>
      </c>
      <c r="BL445" s="18" t="s">
        <v>154</v>
      </c>
      <c r="BM445" s="224" t="s">
        <v>1897</v>
      </c>
    </row>
    <row r="446" s="2" customFormat="1">
      <c r="A446" s="39"/>
      <c r="B446" s="40"/>
      <c r="C446" s="41"/>
      <c r="D446" s="226" t="s">
        <v>156</v>
      </c>
      <c r="E446" s="41"/>
      <c r="F446" s="227" t="s">
        <v>1872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156</v>
      </c>
      <c r="AU446" s="18" t="s">
        <v>86</v>
      </c>
    </row>
    <row r="447" s="2" customFormat="1" ht="16.5" customHeight="1">
      <c r="A447" s="39"/>
      <c r="B447" s="40"/>
      <c r="C447" s="213" t="s">
        <v>76</v>
      </c>
      <c r="D447" s="213" t="s">
        <v>149</v>
      </c>
      <c r="E447" s="214" t="s">
        <v>1874</v>
      </c>
      <c r="F447" s="215" t="s">
        <v>1875</v>
      </c>
      <c r="G447" s="216" t="s">
        <v>242</v>
      </c>
      <c r="H447" s="217">
        <v>145</v>
      </c>
      <c r="I447" s="218"/>
      <c r="J447" s="219">
        <f>ROUND(I447*H447,2)</f>
        <v>0</v>
      </c>
      <c r="K447" s="215" t="s">
        <v>19</v>
      </c>
      <c r="L447" s="45"/>
      <c r="M447" s="220" t="s">
        <v>19</v>
      </c>
      <c r="N447" s="221" t="s">
        <v>47</v>
      </c>
      <c r="O447" s="85"/>
      <c r="P447" s="222">
        <f>O447*H447</f>
        <v>0</v>
      </c>
      <c r="Q447" s="222">
        <v>0</v>
      </c>
      <c r="R447" s="222">
        <f>Q447*H447</f>
        <v>0</v>
      </c>
      <c r="S447" s="222">
        <v>0</v>
      </c>
      <c r="T447" s="223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4" t="s">
        <v>154</v>
      </c>
      <c r="AT447" s="224" t="s">
        <v>149</v>
      </c>
      <c r="AU447" s="224" t="s">
        <v>86</v>
      </c>
      <c r="AY447" s="18" t="s">
        <v>145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8" t="s">
        <v>84</v>
      </c>
      <c r="BK447" s="225">
        <f>ROUND(I447*H447,2)</f>
        <v>0</v>
      </c>
      <c r="BL447" s="18" t="s">
        <v>154</v>
      </c>
      <c r="BM447" s="224" t="s">
        <v>1898</v>
      </c>
    </row>
    <row r="448" s="2" customFormat="1">
      <c r="A448" s="39"/>
      <c r="B448" s="40"/>
      <c r="C448" s="41"/>
      <c r="D448" s="226" t="s">
        <v>156</v>
      </c>
      <c r="E448" s="41"/>
      <c r="F448" s="227" t="s">
        <v>1875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156</v>
      </c>
      <c r="AU448" s="18" t="s">
        <v>86</v>
      </c>
    </row>
    <row r="449" s="2" customFormat="1" ht="16.5" customHeight="1">
      <c r="A449" s="39"/>
      <c r="B449" s="40"/>
      <c r="C449" s="213" t="s">
        <v>76</v>
      </c>
      <c r="D449" s="213" t="s">
        <v>149</v>
      </c>
      <c r="E449" s="214" t="s">
        <v>1877</v>
      </c>
      <c r="F449" s="215" t="s">
        <v>1878</v>
      </c>
      <c r="G449" s="216" t="s">
        <v>242</v>
      </c>
      <c r="H449" s="217">
        <v>180</v>
      </c>
      <c r="I449" s="218"/>
      <c r="J449" s="219">
        <f>ROUND(I449*H449,2)</f>
        <v>0</v>
      </c>
      <c r="K449" s="215" t="s">
        <v>19</v>
      </c>
      <c r="L449" s="45"/>
      <c r="M449" s="220" t="s">
        <v>19</v>
      </c>
      <c r="N449" s="221" t="s">
        <v>47</v>
      </c>
      <c r="O449" s="85"/>
      <c r="P449" s="222">
        <f>O449*H449</f>
        <v>0</v>
      </c>
      <c r="Q449" s="222">
        <v>0</v>
      </c>
      <c r="R449" s="222">
        <f>Q449*H449</f>
        <v>0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154</v>
      </c>
      <c r="AT449" s="224" t="s">
        <v>149</v>
      </c>
      <c r="AU449" s="224" t="s">
        <v>86</v>
      </c>
      <c r="AY449" s="18" t="s">
        <v>145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84</v>
      </c>
      <c r="BK449" s="225">
        <f>ROUND(I449*H449,2)</f>
        <v>0</v>
      </c>
      <c r="BL449" s="18" t="s">
        <v>154</v>
      </c>
      <c r="BM449" s="224" t="s">
        <v>1899</v>
      </c>
    </row>
    <row r="450" s="2" customFormat="1">
      <c r="A450" s="39"/>
      <c r="B450" s="40"/>
      <c r="C450" s="41"/>
      <c r="D450" s="226" t="s">
        <v>156</v>
      </c>
      <c r="E450" s="41"/>
      <c r="F450" s="227" t="s">
        <v>1878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156</v>
      </c>
      <c r="AU450" s="18" t="s">
        <v>86</v>
      </c>
    </row>
    <row r="451" s="2" customFormat="1" ht="16.5" customHeight="1">
      <c r="A451" s="39"/>
      <c r="B451" s="40"/>
      <c r="C451" s="213" t="s">
        <v>76</v>
      </c>
      <c r="D451" s="213" t="s">
        <v>149</v>
      </c>
      <c r="E451" s="214" t="s">
        <v>1880</v>
      </c>
      <c r="F451" s="215" t="s">
        <v>1881</v>
      </c>
      <c r="G451" s="216" t="s">
        <v>1111</v>
      </c>
      <c r="H451" s="217">
        <v>1</v>
      </c>
      <c r="I451" s="218"/>
      <c r="J451" s="219">
        <f>ROUND(I451*H451,2)</f>
        <v>0</v>
      </c>
      <c r="K451" s="215" t="s">
        <v>19</v>
      </c>
      <c r="L451" s="45"/>
      <c r="M451" s="220" t="s">
        <v>19</v>
      </c>
      <c r="N451" s="221" t="s">
        <v>47</v>
      </c>
      <c r="O451" s="85"/>
      <c r="P451" s="222">
        <f>O451*H451</f>
        <v>0</v>
      </c>
      <c r="Q451" s="222">
        <v>0</v>
      </c>
      <c r="R451" s="222">
        <f>Q451*H451</f>
        <v>0</v>
      </c>
      <c r="S451" s="222">
        <v>0</v>
      </c>
      <c r="T451" s="223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4" t="s">
        <v>154</v>
      </c>
      <c r="AT451" s="224" t="s">
        <v>149</v>
      </c>
      <c r="AU451" s="224" t="s">
        <v>86</v>
      </c>
      <c r="AY451" s="18" t="s">
        <v>145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84</v>
      </c>
      <c r="BK451" s="225">
        <f>ROUND(I451*H451,2)</f>
        <v>0</v>
      </c>
      <c r="BL451" s="18" t="s">
        <v>154</v>
      </c>
      <c r="BM451" s="224" t="s">
        <v>1900</v>
      </c>
    </row>
    <row r="452" s="2" customFormat="1">
      <c r="A452" s="39"/>
      <c r="B452" s="40"/>
      <c r="C452" s="41"/>
      <c r="D452" s="226" t="s">
        <v>156</v>
      </c>
      <c r="E452" s="41"/>
      <c r="F452" s="227" t="s">
        <v>1881</v>
      </c>
      <c r="G452" s="41"/>
      <c r="H452" s="41"/>
      <c r="I452" s="228"/>
      <c r="J452" s="41"/>
      <c r="K452" s="41"/>
      <c r="L452" s="45"/>
      <c r="M452" s="229"/>
      <c r="N452" s="230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156</v>
      </c>
      <c r="AU452" s="18" t="s">
        <v>86</v>
      </c>
    </row>
    <row r="453" s="2" customFormat="1" ht="16.5" customHeight="1">
      <c r="A453" s="39"/>
      <c r="B453" s="40"/>
      <c r="C453" s="213" t="s">
        <v>76</v>
      </c>
      <c r="D453" s="213" t="s">
        <v>149</v>
      </c>
      <c r="E453" s="214" t="s">
        <v>1883</v>
      </c>
      <c r="F453" s="215" t="s">
        <v>1884</v>
      </c>
      <c r="G453" s="216" t="s">
        <v>1632</v>
      </c>
      <c r="H453" s="217">
        <v>1</v>
      </c>
      <c r="I453" s="218"/>
      <c r="J453" s="219">
        <f>ROUND(I453*H453,2)</f>
        <v>0</v>
      </c>
      <c r="K453" s="215" t="s">
        <v>19</v>
      </c>
      <c r="L453" s="45"/>
      <c r="M453" s="220" t="s">
        <v>19</v>
      </c>
      <c r="N453" s="221" t="s">
        <v>47</v>
      </c>
      <c r="O453" s="85"/>
      <c r="P453" s="222">
        <f>O453*H453</f>
        <v>0</v>
      </c>
      <c r="Q453" s="222">
        <v>0</v>
      </c>
      <c r="R453" s="222">
        <f>Q453*H453</f>
        <v>0</v>
      </c>
      <c r="S453" s="222">
        <v>0</v>
      </c>
      <c r="T453" s="223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4" t="s">
        <v>154</v>
      </c>
      <c r="AT453" s="224" t="s">
        <v>149</v>
      </c>
      <c r="AU453" s="224" t="s">
        <v>86</v>
      </c>
      <c r="AY453" s="18" t="s">
        <v>145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8" t="s">
        <v>84</v>
      </c>
      <c r="BK453" s="225">
        <f>ROUND(I453*H453,2)</f>
        <v>0</v>
      </c>
      <c r="BL453" s="18" t="s">
        <v>154</v>
      </c>
      <c r="BM453" s="224" t="s">
        <v>1901</v>
      </c>
    </row>
    <row r="454" s="2" customFormat="1">
      <c r="A454" s="39"/>
      <c r="B454" s="40"/>
      <c r="C454" s="41"/>
      <c r="D454" s="226" t="s">
        <v>156</v>
      </c>
      <c r="E454" s="41"/>
      <c r="F454" s="227" t="s">
        <v>1884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156</v>
      </c>
      <c r="AU454" s="18" t="s">
        <v>86</v>
      </c>
    </row>
    <row r="455" s="2" customFormat="1" ht="16.5" customHeight="1">
      <c r="A455" s="39"/>
      <c r="B455" s="40"/>
      <c r="C455" s="213" t="s">
        <v>76</v>
      </c>
      <c r="D455" s="213" t="s">
        <v>149</v>
      </c>
      <c r="E455" s="214" t="s">
        <v>1886</v>
      </c>
      <c r="F455" s="215" t="s">
        <v>1631</v>
      </c>
      <c r="G455" s="216" t="s">
        <v>1632</v>
      </c>
      <c r="H455" s="217">
        <v>1</v>
      </c>
      <c r="I455" s="218"/>
      <c r="J455" s="219">
        <f>ROUND(I455*H455,2)</f>
        <v>0</v>
      </c>
      <c r="K455" s="215" t="s">
        <v>19</v>
      </c>
      <c r="L455" s="45"/>
      <c r="M455" s="220" t="s">
        <v>19</v>
      </c>
      <c r="N455" s="221" t="s">
        <v>47</v>
      </c>
      <c r="O455" s="85"/>
      <c r="P455" s="222">
        <f>O455*H455</f>
        <v>0</v>
      </c>
      <c r="Q455" s="222">
        <v>0</v>
      </c>
      <c r="R455" s="222">
        <f>Q455*H455</f>
        <v>0</v>
      </c>
      <c r="S455" s="222">
        <v>0</v>
      </c>
      <c r="T455" s="223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4" t="s">
        <v>154</v>
      </c>
      <c r="AT455" s="224" t="s">
        <v>149</v>
      </c>
      <c r="AU455" s="224" t="s">
        <v>86</v>
      </c>
      <c r="AY455" s="18" t="s">
        <v>145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8" t="s">
        <v>84</v>
      </c>
      <c r="BK455" s="225">
        <f>ROUND(I455*H455,2)</f>
        <v>0</v>
      </c>
      <c r="BL455" s="18" t="s">
        <v>154</v>
      </c>
      <c r="BM455" s="224" t="s">
        <v>1902</v>
      </c>
    </row>
    <row r="456" s="2" customFormat="1">
      <c r="A456" s="39"/>
      <c r="B456" s="40"/>
      <c r="C456" s="41"/>
      <c r="D456" s="226" t="s">
        <v>156</v>
      </c>
      <c r="E456" s="41"/>
      <c r="F456" s="227" t="s">
        <v>1631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156</v>
      </c>
      <c r="AU456" s="18" t="s">
        <v>86</v>
      </c>
    </row>
    <row r="457" s="2" customFormat="1" ht="16.5" customHeight="1">
      <c r="A457" s="39"/>
      <c r="B457" s="40"/>
      <c r="C457" s="213" t="s">
        <v>76</v>
      </c>
      <c r="D457" s="213" t="s">
        <v>149</v>
      </c>
      <c r="E457" s="214" t="s">
        <v>1888</v>
      </c>
      <c r="F457" s="215" t="s">
        <v>1889</v>
      </c>
      <c r="G457" s="216" t="s">
        <v>1632</v>
      </c>
      <c r="H457" s="217">
        <v>1</v>
      </c>
      <c r="I457" s="218"/>
      <c r="J457" s="219">
        <f>ROUND(I457*H457,2)</f>
        <v>0</v>
      </c>
      <c r="K457" s="215" t="s">
        <v>19</v>
      </c>
      <c r="L457" s="45"/>
      <c r="M457" s="220" t="s">
        <v>19</v>
      </c>
      <c r="N457" s="221" t="s">
        <v>47</v>
      </c>
      <c r="O457" s="85"/>
      <c r="P457" s="222">
        <f>O457*H457</f>
        <v>0</v>
      </c>
      <c r="Q457" s="222">
        <v>0</v>
      </c>
      <c r="R457" s="222">
        <f>Q457*H457</f>
        <v>0</v>
      </c>
      <c r="S457" s="222">
        <v>0</v>
      </c>
      <c r="T457" s="223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4" t="s">
        <v>154</v>
      </c>
      <c r="AT457" s="224" t="s">
        <v>149</v>
      </c>
      <c r="AU457" s="224" t="s">
        <v>86</v>
      </c>
      <c r="AY457" s="18" t="s">
        <v>145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8" t="s">
        <v>84</v>
      </c>
      <c r="BK457" s="225">
        <f>ROUND(I457*H457,2)</f>
        <v>0</v>
      </c>
      <c r="BL457" s="18" t="s">
        <v>154</v>
      </c>
      <c r="BM457" s="224" t="s">
        <v>1903</v>
      </c>
    </row>
    <row r="458" s="2" customFormat="1">
      <c r="A458" s="39"/>
      <c r="B458" s="40"/>
      <c r="C458" s="41"/>
      <c r="D458" s="226" t="s">
        <v>156</v>
      </c>
      <c r="E458" s="41"/>
      <c r="F458" s="227" t="s">
        <v>1889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156</v>
      </c>
      <c r="AU458" s="18" t="s">
        <v>86</v>
      </c>
    </row>
    <row r="459" s="12" customFormat="1" ht="22.8" customHeight="1">
      <c r="A459" s="12"/>
      <c r="B459" s="197"/>
      <c r="C459" s="198"/>
      <c r="D459" s="199" t="s">
        <v>75</v>
      </c>
      <c r="E459" s="211" t="s">
        <v>1614</v>
      </c>
      <c r="F459" s="211" t="s">
        <v>1614</v>
      </c>
      <c r="G459" s="198"/>
      <c r="H459" s="198"/>
      <c r="I459" s="201"/>
      <c r="J459" s="212">
        <f>BK459</f>
        <v>0</v>
      </c>
      <c r="K459" s="198"/>
      <c r="L459" s="203"/>
      <c r="M459" s="204"/>
      <c r="N459" s="205"/>
      <c r="O459" s="205"/>
      <c r="P459" s="206">
        <f>SUM(P460:P475)</f>
        <v>0</v>
      </c>
      <c r="Q459" s="205"/>
      <c r="R459" s="206">
        <f>SUM(R460:R475)</f>
        <v>0</v>
      </c>
      <c r="S459" s="205"/>
      <c r="T459" s="207">
        <f>SUM(T460:T475)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8" t="s">
        <v>84</v>
      </c>
      <c r="AT459" s="209" t="s">
        <v>75</v>
      </c>
      <c r="AU459" s="209" t="s">
        <v>84</v>
      </c>
      <c r="AY459" s="208" t="s">
        <v>145</v>
      </c>
      <c r="BK459" s="210">
        <f>SUM(BK460:BK475)</f>
        <v>0</v>
      </c>
    </row>
    <row r="460" s="2" customFormat="1" ht="16.5" customHeight="1">
      <c r="A460" s="39"/>
      <c r="B460" s="40"/>
      <c r="C460" s="213" t="s">
        <v>76</v>
      </c>
      <c r="D460" s="213" t="s">
        <v>149</v>
      </c>
      <c r="E460" s="214" t="s">
        <v>1904</v>
      </c>
      <c r="F460" s="215" t="s">
        <v>1905</v>
      </c>
      <c r="G460" s="216" t="s">
        <v>1056</v>
      </c>
      <c r="H460" s="217">
        <v>16</v>
      </c>
      <c r="I460" s="218"/>
      <c r="J460" s="219">
        <f>ROUND(I460*H460,2)</f>
        <v>0</v>
      </c>
      <c r="K460" s="215" t="s">
        <v>19</v>
      </c>
      <c r="L460" s="45"/>
      <c r="M460" s="220" t="s">
        <v>19</v>
      </c>
      <c r="N460" s="221" t="s">
        <v>47</v>
      </c>
      <c r="O460" s="85"/>
      <c r="P460" s="222">
        <f>O460*H460</f>
        <v>0</v>
      </c>
      <c r="Q460" s="222">
        <v>0</v>
      </c>
      <c r="R460" s="222">
        <f>Q460*H460</f>
        <v>0</v>
      </c>
      <c r="S460" s="222">
        <v>0</v>
      </c>
      <c r="T460" s="22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4" t="s">
        <v>154</v>
      </c>
      <c r="AT460" s="224" t="s">
        <v>149</v>
      </c>
      <c r="AU460" s="224" t="s">
        <v>86</v>
      </c>
      <c r="AY460" s="18" t="s">
        <v>145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84</v>
      </c>
      <c r="BK460" s="225">
        <f>ROUND(I460*H460,2)</f>
        <v>0</v>
      </c>
      <c r="BL460" s="18" t="s">
        <v>154</v>
      </c>
      <c r="BM460" s="224" t="s">
        <v>1906</v>
      </c>
    </row>
    <row r="461" s="2" customFormat="1">
      <c r="A461" s="39"/>
      <c r="B461" s="40"/>
      <c r="C461" s="41"/>
      <c r="D461" s="226" t="s">
        <v>156</v>
      </c>
      <c r="E461" s="41"/>
      <c r="F461" s="227" t="s">
        <v>1905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156</v>
      </c>
      <c r="AU461" s="18" t="s">
        <v>86</v>
      </c>
    </row>
    <row r="462" s="2" customFormat="1" ht="16.5" customHeight="1">
      <c r="A462" s="39"/>
      <c r="B462" s="40"/>
      <c r="C462" s="213" t="s">
        <v>76</v>
      </c>
      <c r="D462" s="213" t="s">
        <v>149</v>
      </c>
      <c r="E462" s="214" t="s">
        <v>1907</v>
      </c>
      <c r="F462" s="215" t="s">
        <v>1908</v>
      </c>
      <c r="G462" s="216" t="s">
        <v>1909</v>
      </c>
      <c r="H462" s="217">
        <v>150</v>
      </c>
      <c r="I462" s="218"/>
      <c r="J462" s="219">
        <f>ROUND(I462*H462,2)</f>
        <v>0</v>
      </c>
      <c r="K462" s="215" t="s">
        <v>19</v>
      </c>
      <c r="L462" s="45"/>
      <c r="M462" s="220" t="s">
        <v>19</v>
      </c>
      <c r="N462" s="221" t="s">
        <v>47</v>
      </c>
      <c r="O462" s="85"/>
      <c r="P462" s="222">
        <f>O462*H462</f>
        <v>0</v>
      </c>
      <c r="Q462" s="222">
        <v>0</v>
      </c>
      <c r="R462" s="222">
        <f>Q462*H462</f>
        <v>0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154</v>
      </c>
      <c r="AT462" s="224" t="s">
        <v>149</v>
      </c>
      <c r="AU462" s="224" t="s">
        <v>86</v>
      </c>
      <c r="AY462" s="18" t="s">
        <v>145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84</v>
      </c>
      <c r="BK462" s="225">
        <f>ROUND(I462*H462,2)</f>
        <v>0</v>
      </c>
      <c r="BL462" s="18" t="s">
        <v>154</v>
      </c>
      <c r="BM462" s="224" t="s">
        <v>1910</v>
      </c>
    </row>
    <row r="463" s="2" customFormat="1">
      <c r="A463" s="39"/>
      <c r="B463" s="40"/>
      <c r="C463" s="41"/>
      <c r="D463" s="226" t="s">
        <v>156</v>
      </c>
      <c r="E463" s="41"/>
      <c r="F463" s="227" t="s">
        <v>1908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156</v>
      </c>
      <c r="AU463" s="18" t="s">
        <v>86</v>
      </c>
    </row>
    <row r="464" s="2" customFormat="1" ht="16.5" customHeight="1">
      <c r="A464" s="39"/>
      <c r="B464" s="40"/>
      <c r="C464" s="213" t="s">
        <v>76</v>
      </c>
      <c r="D464" s="213" t="s">
        <v>149</v>
      </c>
      <c r="E464" s="214" t="s">
        <v>1911</v>
      </c>
      <c r="F464" s="215" t="s">
        <v>1912</v>
      </c>
      <c r="G464" s="216" t="s">
        <v>1909</v>
      </c>
      <c r="H464" s="217">
        <v>150</v>
      </c>
      <c r="I464" s="218"/>
      <c r="J464" s="219">
        <f>ROUND(I464*H464,2)</f>
        <v>0</v>
      </c>
      <c r="K464" s="215" t="s">
        <v>19</v>
      </c>
      <c r="L464" s="45"/>
      <c r="M464" s="220" t="s">
        <v>19</v>
      </c>
      <c r="N464" s="221" t="s">
        <v>47</v>
      </c>
      <c r="O464" s="85"/>
      <c r="P464" s="222">
        <f>O464*H464</f>
        <v>0</v>
      </c>
      <c r="Q464" s="222">
        <v>0</v>
      </c>
      <c r="R464" s="222">
        <f>Q464*H464</f>
        <v>0</v>
      </c>
      <c r="S464" s="222">
        <v>0</v>
      </c>
      <c r="T464" s="223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4" t="s">
        <v>154</v>
      </c>
      <c r="AT464" s="224" t="s">
        <v>149</v>
      </c>
      <c r="AU464" s="224" t="s">
        <v>86</v>
      </c>
      <c r="AY464" s="18" t="s">
        <v>145</v>
      </c>
      <c r="BE464" s="225">
        <f>IF(N464="základní",J464,0)</f>
        <v>0</v>
      </c>
      <c r="BF464" s="225">
        <f>IF(N464="snížená",J464,0)</f>
        <v>0</v>
      </c>
      <c r="BG464" s="225">
        <f>IF(N464="zákl. přenesená",J464,0)</f>
        <v>0</v>
      </c>
      <c r="BH464" s="225">
        <f>IF(N464="sníž. přenesená",J464,0)</f>
        <v>0</v>
      </c>
      <c r="BI464" s="225">
        <f>IF(N464="nulová",J464,0)</f>
        <v>0</v>
      </c>
      <c r="BJ464" s="18" t="s">
        <v>84</v>
      </c>
      <c r="BK464" s="225">
        <f>ROUND(I464*H464,2)</f>
        <v>0</v>
      </c>
      <c r="BL464" s="18" t="s">
        <v>154</v>
      </c>
      <c r="BM464" s="224" t="s">
        <v>1913</v>
      </c>
    </row>
    <row r="465" s="2" customFormat="1">
      <c r="A465" s="39"/>
      <c r="B465" s="40"/>
      <c r="C465" s="41"/>
      <c r="D465" s="226" t="s">
        <v>156</v>
      </c>
      <c r="E465" s="41"/>
      <c r="F465" s="227" t="s">
        <v>1912</v>
      </c>
      <c r="G465" s="41"/>
      <c r="H465" s="41"/>
      <c r="I465" s="228"/>
      <c r="J465" s="41"/>
      <c r="K465" s="41"/>
      <c r="L465" s="45"/>
      <c r="M465" s="229"/>
      <c r="N465" s="23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156</v>
      </c>
      <c r="AU465" s="18" t="s">
        <v>86</v>
      </c>
    </row>
    <row r="466" s="2" customFormat="1" ht="16.5" customHeight="1">
      <c r="A466" s="39"/>
      <c r="B466" s="40"/>
      <c r="C466" s="213" t="s">
        <v>76</v>
      </c>
      <c r="D466" s="213" t="s">
        <v>149</v>
      </c>
      <c r="E466" s="214" t="s">
        <v>1914</v>
      </c>
      <c r="F466" s="215" t="s">
        <v>1915</v>
      </c>
      <c r="G466" s="216" t="s">
        <v>1632</v>
      </c>
      <c r="H466" s="217">
        <v>1</v>
      </c>
      <c r="I466" s="218"/>
      <c r="J466" s="219">
        <f>ROUND(I466*H466,2)</f>
        <v>0</v>
      </c>
      <c r="K466" s="215" t="s">
        <v>19</v>
      </c>
      <c r="L466" s="45"/>
      <c r="M466" s="220" t="s">
        <v>19</v>
      </c>
      <c r="N466" s="221" t="s">
        <v>47</v>
      </c>
      <c r="O466" s="85"/>
      <c r="P466" s="222">
        <f>O466*H466</f>
        <v>0</v>
      </c>
      <c r="Q466" s="222">
        <v>0</v>
      </c>
      <c r="R466" s="222">
        <f>Q466*H466</f>
        <v>0</v>
      </c>
      <c r="S466" s="222">
        <v>0</v>
      </c>
      <c r="T466" s="223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4" t="s">
        <v>154</v>
      </c>
      <c r="AT466" s="224" t="s">
        <v>149</v>
      </c>
      <c r="AU466" s="224" t="s">
        <v>86</v>
      </c>
      <c r="AY466" s="18" t="s">
        <v>145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18" t="s">
        <v>84</v>
      </c>
      <c r="BK466" s="225">
        <f>ROUND(I466*H466,2)</f>
        <v>0</v>
      </c>
      <c r="BL466" s="18" t="s">
        <v>154</v>
      </c>
      <c r="BM466" s="224" t="s">
        <v>1916</v>
      </c>
    </row>
    <row r="467" s="2" customFormat="1">
      <c r="A467" s="39"/>
      <c r="B467" s="40"/>
      <c r="C467" s="41"/>
      <c r="D467" s="226" t="s">
        <v>156</v>
      </c>
      <c r="E467" s="41"/>
      <c r="F467" s="227" t="s">
        <v>1915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156</v>
      </c>
      <c r="AU467" s="18" t="s">
        <v>86</v>
      </c>
    </row>
    <row r="468" s="2" customFormat="1" ht="24.15" customHeight="1">
      <c r="A468" s="39"/>
      <c r="B468" s="40"/>
      <c r="C468" s="213" t="s">
        <v>76</v>
      </c>
      <c r="D468" s="213" t="s">
        <v>149</v>
      </c>
      <c r="E468" s="214" t="s">
        <v>1917</v>
      </c>
      <c r="F468" s="215" t="s">
        <v>1918</v>
      </c>
      <c r="G468" s="216" t="s">
        <v>1632</v>
      </c>
      <c r="H468" s="217">
        <v>1</v>
      </c>
      <c r="I468" s="218"/>
      <c r="J468" s="219">
        <f>ROUND(I468*H468,2)</f>
        <v>0</v>
      </c>
      <c r="K468" s="215" t="s">
        <v>19</v>
      </c>
      <c r="L468" s="45"/>
      <c r="M468" s="220" t="s">
        <v>19</v>
      </c>
      <c r="N468" s="221" t="s">
        <v>47</v>
      </c>
      <c r="O468" s="85"/>
      <c r="P468" s="222">
        <f>O468*H468</f>
        <v>0</v>
      </c>
      <c r="Q468" s="222">
        <v>0</v>
      </c>
      <c r="R468" s="222">
        <f>Q468*H468</f>
        <v>0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154</v>
      </c>
      <c r="AT468" s="224" t="s">
        <v>149</v>
      </c>
      <c r="AU468" s="224" t="s">
        <v>86</v>
      </c>
      <c r="AY468" s="18" t="s">
        <v>145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84</v>
      </c>
      <c r="BK468" s="225">
        <f>ROUND(I468*H468,2)</f>
        <v>0</v>
      </c>
      <c r="BL468" s="18" t="s">
        <v>154</v>
      </c>
      <c r="BM468" s="224" t="s">
        <v>1919</v>
      </c>
    </row>
    <row r="469" s="2" customFormat="1">
      <c r="A469" s="39"/>
      <c r="B469" s="40"/>
      <c r="C469" s="41"/>
      <c r="D469" s="226" t="s">
        <v>156</v>
      </c>
      <c r="E469" s="41"/>
      <c r="F469" s="227" t="s">
        <v>1918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156</v>
      </c>
      <c r="AU469" s="18" t="s">
        <v>86</v>
      </c>
    </row>
    <row r="470" s="2" customFormat="1" ht="16.5" customHeight="1">
      <c r="A470" s="39"/>
      <c r="B470" s="40"/>
      <c r="C470" s="213" t="s">
        <v>76</v>
      </c>
      <c r="D470" s="213" t="s">
        <v>149</v>
      </c>
      <c r="E470" s="214" t="s">
        <v>1920</v>
      </c>
      <c r="F470" s="215" t="s">
        <v>1921</v>
      </c>
      <c r="G470" s="216" t="s">
        <v>1632</v>
      </c>
      <c r="H470" s="217">
        <v>1</v>
      </c>
      <c r="I470" s="218"/>
      <c r="J470" s="219">
        <f>ROUND(I470*H470,2)</f>
        <v>0</v>
      </c>
      <c r="K470" s="215" t="s">
        <v>19</v>
      </c>
      <c r="L470" s="45"/>
      <c r="M470" s="220" t="s">
        <v>19</v>
      </c>
      <c r="N470" s="221" t="s">
        <v>47</v>
      </c>
      <c r="O470" s="85"/>
      <c r="P470" s="222">
        <f>O470*H470</f>
        <v>0</v>
      </c>
      <c r="Q470" s="222">
        <v>0</v>
      </c>
      <c r="R470" s="222">
        <f>Q470*H470</f>
        <v>0</v>
      </c>
      <c r="S470" s="222">
        <v>0</v>
      </c>
      <c r="T470" s="223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4" t="s">
        <v>154</v>
      </c>
      <c r="AT470" s="224" t="s">
        <v>149</v>
      </c>
      <c r="AU470" s="224" t="s">
        <v>86</v>
      </c>
      <c r="AY470" s="18" t="s">
        <v>145</v>
      </c>
      <c r="BE470" s="225">
        <f>IF(N470="základní",J470,0)</f>
        <v>0</v>
      </c>
      <c r="BF470" s="225">
        <f>IF(N470="snížená",J470,0)</f>
        <v>0</v>
      </c>
      <c r="BG470" s="225">
        <f>IF(N470="zákl. přenesená",J470,0)</f>
        <v>0</v>
      </c>
      <c r="BH470" s="225">
        <f>IF(N470="sníž. přenesená",J470,0)</f>
        <v>0</v>
      </c>
      <c r="BI470" s="225">
        <f>IF(N470="nulová",J470,0)</f>
        <v>0</v>
      </c>
      <c r="BJ470" s="18" t="s">
        <v>84</v>
      </c>
      <c r="BK470" s="225">
        <f>ROUND(I470*H470,2)</f>
        <v>0</v>
      </c>
      <c r="BL470" s="18" t="s">
        <v>154</v>
      </c>
      <c r="BM470" s="224" t="s">
        <v>1922</v>
      </c>
    </row>
    <row r="471" s="2" customFormat="1">
      <c r="A471" s="39"/>
      <c r="B471" s="40"/>
      <c r="C471" s="41"/>
      <c r="D471" s="226" t="s">
        <v>156</v>
      </c>
      <c r="E471" s="41"/>
      <c r="F471" s="227" t="s">
        <v>1921</v>
      </c>
      <c r="G471" s="41"/>
      <c r="H471" s="41"/>
      <c r="I471" s="228"/>
      <c r="J471" s="41"/>
      <c r="K471" s="41"/>
      <c r="L471" s="45"/>
      <c r="M471" s="229"/>
      <c r="N471" s="230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156</v>
      </c>
      <c r="AU471" s="18" t="s">
        <v>86</v>
      </c>
    </row>
    <row r="472" s="2" customFormat="1" ht="16.5" customHeight="1">
      <c r="A472" s="39"/>
      <c r="B472" s="40"/>
      <c r="C472" s="213" t="s">
        <v>76</v>
      </c>
      <c r="D472" s="213" t="s">
        <v>149</v>
      </c>
      <c r="E472" s="214" t="s">
        <v>1923</v>
      </c>
      <c r="F472" s="215" t="s">
        <v>1924</v>
      </c>
      <c r="G472" s="216" t="s">
        <v>1632</v>
      </c>
      <c r="H472" s="217">
        <v>1</v>
      </c>
      <c r="I472" s="218"/>
      <c r="J472" s="219">
        <f>ROUND(I472*H472,2)</f>
        <v>0</v>
      </c>
      <c r="K472" s="215" t="s">
        <v>19</v>
      </c>
      <c r="L472" s="45"/>
      <c r="M472" s="220" t="s">
        <v>19</v>
      </c>
      <c r="N472" s="221" t="s">
        <v>47</v>
      </c>
      <c r="O472" s="85"/>
      <c r="P472" s="222">
        <f>O472*H472</f>
        <v>0</v>
      </c>
      <c r="Q472" s="222">
        <v>0</v>
      </c>
      <c r="R472" s="222">
        <f>Q472*H472</f>
        <v>0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154</v>
      </c>
      <c r="AT472" s="224" t="s">
        <v>149</v>
      </c>
      <c r="AU472" s="224" t="s">
        <v>86</v>
      </c>
      <c r="AY472" s="18" t="s">
        <v>145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84</v>
      </c>
      <c r="BK472" s="225">
        <f>ROUND(I472*H472,2)</f>
        <v>0</v>
      </c>
      <c r="BL472" s="18" t="s">
        <v>154</v>
      </c>
      <c r="BM472" s="224" t="s">
        <v>1925</v>
      </c>
    </row>
    <row r="473" s="2" customFormat="1">
      <c r="A473" s="39"/>
      <c r="B473" s="40"/>
      <c r="C473" s="41"/>
      <c r="D473" s="226" t="s">
        <v>156</v>
      </c>
      <c r="E473" s="41"/>
      <c r="F473" s="227" t="s">
        <v>1924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156</v>
      </c>
      <c r="AU473" s="18" t="s">
        <v>86</v>
      </c>
    </row>
    <row r="474" s="2" customFormat="1" ht="16.5" customHeight="1">
      <c r="A474" s="39"/>
      <c r="B474" s="40"/>
      <c r="C474" s="213" t="s">
        <v>76</v>
      </c>
      <c r="D474" s="213" t="s">
        <v>149</v>
      </c>
      <c r="E474" s="214" t="s">
        <v>1926</v>
      </c>
      <c r="F474" s="215" t="s">
        <v>1927</v>
      </c>
      <c r="G474" s="216" t="s">
        <v>1632</v>
      </c>
      <c r="H474" s="217">
        <v>1</v>
      </c>
      <c r="I474" s="218"/>
      <c r="J474" s="219">
        <f>ROUND(I474*H474,2)</f>
        <v>0</v>
      </c>
      <c r="K474" s="215" t="s">
        <v>19</v>
      </c>
      <c r="L474" s="45"/>
      <c r="M474" s="220" t="s">
        <v>19</v>
      </c>
      <c r="N474" s="221" t="s">
        <v>47</v>
      </c>
      <c r="O474" s="85"/>
      <c r="P474" s="222">
        <f>O474*H474</f>
        <v>0</v>
      </c>
      <c r="Q474" s="222">
        <v>0</v>
      </c>
      <c r="R474" s="222">
        <f>Q474*H474</f>
        <v>0</v>
      </c>
      <c r="S474" s="222">
        <v>0</v>
      </c>
      <c r="T474" s="223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4" t="s">
        <v>154</v>
      </c>
      <c r="AT474" s="224" t="s">
        <v>149</v>
      </c>
      <c r="AU474" s="224" t="s">
        <v>86</v>
      </c>
      <c r="AY474" s="18" t="s">
        <v>145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18" t="s">
        <v>84</v>
      </c>
      <c r="BK474" s="225">
        <f>ROUND(I474*H474,2)</f>
        <v>0</v>
      </c>
      <c r="BL474" s="18" t="s">
        <v>154</v>
      </c>
      <c r="BM474" s="224" t="s">
        <v>1928</v>
      </c>
    </row>
    <row r="475" s="2" customFormat="1">
      <c r="A475" s="39"/>
      <c r="B475" s="40"/>
      <c r="C475" s="41"/>
      <c r="D475" s="226" t="s">
        <v>156</v>
      </c>
      <c r="E475" s="41"/>
      <c r="F475" s="227" t="s">
        <v>1927</v>
      </c>
      <c r="G475" s="41"/>
      <c r="H475" s="41"/>
      <c r="I475" s="228"/>
      <c r="J475" s="41"/>
      <c r="K475" s="41"/>
      <c r="L475" s="45"/>
      <c r="M475" s="229"/>
      <c r="N475" s="230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156</v>
      </c>
      <c r="AU475" s="18" t="s">
        <v>86</v>
      </c>
    </row>
    <row r="476" s="12" customFormat="1" ht="22.8" customHeight="1">
      <c r="A476" s="12"/>
      <c r="B476" s="197"/>
      <c r="C476" s="198"/>
      <c r="D476" s="199" t="s">
        <v>75</v>
      </c>
      <c r="E476" s="211" t="s">
        <v>1614</v>
      </c>
      <c r="F476" s="211" t="s">
        <v>1614</v>
      </c>
      <c r="G476" s="198"/>
      <c r="H476" s="198"/>
      <c r="I476" s="201"/>
      <c r="J476" s="212">
        <f>BK476</f>
        <v>0</v>
      </c>
      <c r="K476" s="198"/>
      <c r="L476" s="203"/>
      <c r="M476" s="204"/>
      <c r="N476" s="205"/>
      <c r="O476" s="205"/>
      <c r="P476" s="206">
        <f>SUM(P477:P492)</f>
        <v>0</v>
      </c>
      <c r="Q476" s="205"/>
      <c r="R476" s="206">
        <f>SUM(R477:R492)</f>
        <v>0</v>
      </c>
      <c r="S476" s="205"/>
      <c r="T476" s="207">
        <f>SUM(T477:T492)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08" t="s">
        <v>84</v>
      </c>
      <c r="AT476" s="209" t="s">
        <v>75</v>
      </c>
      <c r="AU476" s="209" t="s">
        <v>84</v>
      </c>
      <c r="AY476" s="208" t="s">
        <v>145</v>
      </c>
      <c r="BK476" s="210">
        <f>SUM(BK477:BK492)</f>
        <v>0</v>
      </c>
    </row>
    <row r="477" s="2" customFormat="1" ht="16.5" customHeight="1">
      <c r="A477" s="39"/>
      <c r="B477" s="40"/>
      <c r="C477" s="213" t="s">
        <v>76</v>
      </c>
      <c r="D477" s="213" t="s">
        <v>149</v>
      </c>
      <c r="E477" s="214" t="s">
        <v>1904</v>
      </c>
      <c r="F477" s="215" t="s">
        <v>1905</v>
      </c>
      <c r="G477" s="216" t="s">
        <v>1056</v>
      </c>
      <c r="H477" s="217">
        <v>8</v>
      </c>
      <c r="I477" s="218"/>
      <c r="J477" s="219">
        <f>ROUND(I477*H477,2)</f>
        <v>0</v>
      </c>
      <c r="K477" s="215" t="s">
        <v>19</v>
      </c>
      <c r="L477" s="45"/>
      <c r="M477" s="220" t="s">
        <v>19</v>
      </c>
      <c r="N477" s="221" t="s">
        <v>47</v>
      </c>
      <c r="O477" s="85"/>
      <c r="P477" s="222">
        <f>O477*H477</f>
        <v>0</v>
      </c>
      <c r="Q477" s="222">
        <v>0</v>
      </c>
      <c r="R477" s="222">
        <f>Q477*H477</f>
        <v>0</v>
      </c>
      <c r="S477" s="222">
        <v>0</v>
      </c>
      <c r="T477" s="223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4" t="s">
        <v>154</v>
      </c>
      <c r="AT477" s="224" t="s">
        <v>149</v>
      </c>
      <c r="AU477" s="224" t="s">
        <v>86</v>
      </c>
      <c r="AY477" s="18" t="s">
        <v>145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8" t="s">
        <v>84</v>
      </c>
      <c r="BK477" s="225">
        <f>ROUND(I477*H477,2)</f>
        <v>0</v>
      </c>
      <c r="BL477" s="18" t="s">
        <v>154</v>
      </c>
      <c r="BM477" s="224" t="s">
        <v>1929</v>
      </c>
    </row>
    <row r="478" s="2" customFormat="1">
      <c r="A478" s="39"/>
      <c r="B478" s="40"/>
      <c r="C478" s="41"/>
      <c r="D478" s="226" t="s">
        <v>156</v>
      </c>
      <c r="E478" s="41"/>
      <c r="F478" s="227" t="s">
        <v>1905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156</v>
      </c>
      <c r="AU478" s="18" t="s">
        <v>86</v>
      </c>
    </row>
    <row r="479" s="2" customFormat="1" ht="16.5" customHeight="1">
      <c r="A479" s="39"/>
      <c r="B479" s="40"/>
      <c r="C479" s="213" t="s">
        <v>76</v>
      </c>
      <c r="D479" s="213" t="s">
        <v>149</v>
      </c>
      <c r="E479" s="214" t="s">
        <v>1907</v>
      </c>
      <c r="F479" s="215" t="s">
        <v>1908</v>
      </c>
      <c r="G479" s="216" t="s">
        <v>1909</v>
      </c>
      <c r="H479" s="217">
        <v>200</v>
      </c>
      <c r="I479" s="218"/>
      <c r="J479" s="219">
        <f>ROUND(I479*H479,2)</f>
        <v>0</v>
      </c>
      <c r="K479" s="215" t="s">
        <v>19</v>
      </c>
      <c r="L479" s="45"/>
      <c r="M479" s="220" t="s">
        <v>19</v>
      </c>
      <c r="N479" s="221" t="s">
        <v>47</v>
      </c>
      <c r="O479" s="85"/>
      <c r="P479" s="222">
        <f>O479*H479</f>
        <v>0</v>
      </c>
      <c r="Q479" s="222">
        <v>0</v>
      </c>
      <c r="R479" s="222">
        <f>Q479*H479</f>
        <v>0</v>
      </c>
      <c r="S479" s="222">
        <v>0</v>
      </c>
      <c r="T479" s="223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4" t="s">
        <v>154</v>
      </c>
      <c r="AT479" s="224" t="s">
        <v>149</v>
      </c>
      <c r="AU479" s="224" t="s">
        <v>86</v>
      </c>
      <c r="AY479" s="18" t="s">
        <v>145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8" t="s">
        <v>84</v>
      </c>
      <c r="BK479" s="225">
        <f>ROUND(I479*H479,2)</f>
        <v>0</v>
      </c>
      <c r="BL479" s="18" t="s">
        <v>154</v>
      </c>
      <c r="BM479" s="224" t="s">
        <v>1930</v>
      </c>
    </row>
    <row r="480" s="2" customFormat="1">
      <c r="A480" s="39"/>
      <c r="B480" s="40"/>
      <c r="C480" s="41"/>
      <c r="D480" s="226" t="s">
        <v>156</v>
      </c>
      <c r="E480" s="41"/>
      <c r="F480" s="227" t="s">
        <v>1908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156</v>
      </c>
      <c r="AU480" s="18" t="s">
        <v>86</v>
      </c>
    </row>
    <row r="481" s="2" customFormat="1" ht="16.5" customHeight="1">
      <c r="A481" s="39"/>
      <c r="B481" s="40"/>
      <c r="C481" s="213" t="s">
        <v>76</v>
      </c>
      <c r="D481" s="213" t="s">
        <v>149</v>
      </c>
      <c r="E481" s="214" t="s">
        <v>1911</v>
      </c>
      <c r="F481" s="215" t="s">
        <v>1912</v>
      </c>
      <c r="G481" s="216" t="s">
        <v>1909</v>
      </c>
      <c r="H481" s="217">
        <v>200</v>
      </c>
      <c r="I481" s="218"/>
      <c r="J481" s="219">
        <f>ROUND(I481*H481,2)</f>
        <v>0</v>
      </c>
      <c r="K481" s="215" t="s">
        <v>19</v>
      </c>
      <c r="L481" s="45"/>
      <c r="M481" s="220" t="s">
        <v>19</v>
      </c>
      <c r="N481" s="221" t="s">
        <v>47</v>
      </c>
      <c r="O481" s="85"/>
      <c r="P481" s="222">
        <f>O481*H481</f>
        <v>0</v>
      </c>
      <c r="Q481" s="222">
        <v>0</v>
      </c>
      <c r="R481" s="222">
        <f>Q481*H481</f>
        <v>0</v>
      </c>
      <c r="S481" s="222">
        <v>0</v>
      </c>
      <c r="T481" s="22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154</v>
      </c>
      <c r="AT481" s="224" t="s">
        <v>149</v>
      </c>
      <c r="AU481" s="224" t="s">
        <v>86</v>
      </c>
      <c r="AY481" s="18" t="s">
        <v>145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84</v>
      </c>
      <c r="BK481" s="225">
        <f>ROUND(I481*H481,2)</f>
        <v>0</v>
      </c>
      <c r="BL481" s="18" t="s">
        <v>154</v>
      </c>
      <c r="BM481" s="224" t="s">
        <v>1931</v>
      </c>
    </row>
    <row r="482" s="2" customFormat="1">
      <c r="A482" s="39"/>
      <c r="B482" s="40"/>
      <c r="C482" s="41"/>
      <c r="D482" s="226" t="s">
        <v>156</v>
      </c>
      <c r="E482" s="41"/>
      <c r="F482" s="227" t="s">
        <v>1912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156</v>
      </c>
      <c r="AU482" s="18" t="s">
        <v>86</v>
      </c>
    </row>
    <row r="483" s="2" customFormat="1" ht="16.5" customHeight="1">
      <c r="A483" s="39"/>
      <c r="B483" s="40"/>
      <c r="C483" s="213" t="s">
        <v>76</v>
      </c>
      <c r="D483" s="213" t="s">
        <v>149</v>
      </c>
      <c r="E483" s="214" t="s">
        <v>1914</v>
      </c>
      <c r="F483" s="215" t="s">
        <v>1915</v>
      </c>
      <c r="G483" s="216" t="s">
        <v>1632</v>
      </c>
      <c r="H483" s="217">
        <v>1</v>
      </c>
      <c r="I483" s="218"/>
      <c r="J483" s="219">
        <f>ROUND(I483*H483,2)</f>
        <v>0</v>
      </c>
      <c r="K483" s="215" t="s">
        <v>19</v>
      </c>
      <c r="L483" s="45"/>
      <c r="M483" s="220" t="s">
        <v>19</v>
      </c>
      <c r="N483" s="221" t="s">
        <v>47</v>
      </c>
      <c r="O483" s="85"/>
      <c r="P483" s="222">
        <f>O483*H483</f>
        <v>0</v>
      </c>
      <c r="Q483" s="222">
        <v>0</v>
      </c>
      <c r="R483" s="222">
        <f>Q483*H483</f>
        <v>0</v>
      </c>
      <c r="S483" s="222">
        <v>0</v>
      </c>
      <c r="T483" s="223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4" t="s">
        <v>154</v>
      </c>
      <c r="AT483" s="224" t="s">
        <v>149</v>
      </c>
      <c r="AU483" s="224" t="s">
        <v>86</v>
      </c>
      <c r="AY483" s="18" t="s">
        <v>145</v>
      </c>
      <c r="BE483" s="225">
        <f>IF(N483="základní",J483,0)</f>
        <v>0</v>
      </c>
      <c r="BF483" s="225">
        <f>IF(N483="snížená",J483,0)</f>
        <v>0</v>
      </c>
      <c r="BG483" s="225">
        <f>IF(N483="zákl. přenesená",J483,0)</f>
        <v>0</v>
      </c>
      <c r="BH483" s="225">
        <f>IF(N483="sníž. přenesená",J483,0)</f>
        <v>0</v>
      </c>
      <c r="BI483" s="225">
        <f>IF(N483="nulová",J483,0)</f>
        <v>0</v>
      </c>
      <c r="BJ483" s="18" t="s">
        <v>84</v>
      </c>
      <c r="BK483" s="225">
        <f>ROUND(I483*H483,2)</f>
        <v>0</v>
      </c>
      <c r="BL483" s="18" t="s">
        <v>154</v>
      </c>
      <c r="BM483" s="224" t="s">
        <v>1932</v>
      </c>
    </row>
    <row r="484" s="2" customFormat="1">
      <c r="A484" s="39"/>
      <c r="B484" s="40"/>
      <c r="C484" s="41"/>
      <c r="D484" s="226" t="s">
        <v>156</v>
      </c>
      <c r="E484" s="41"/>
      <c r="F484" s="227" t="s">
        <v>1915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156</v>
      </c>
      <c r="AU484" s="18" t="s">
        <v>86</v>
      </c>
    </row>
    <row r="485" s="2" customFormat="1" ht="24.15" customHeight="1">
      <c r="A485" s="39"/>
      <c r="B485" s="40"/>
      <c r="C485" s="213" t="s">
        <v>76</v>
      </c>
      <c r="D485" s="213" t="s">
        <v>149</v>
      </c>
      <c r="E485" s="214" t="s">
        <v>1917</v>
      </c>
      <c r="F485" s="215" t="s">
        <v>1918</v>
      </c>
      <c r="G485" s="216" t="s">
        <v>1632</v>
      </c>
      <c r="H485" s="217">
        <v>1</v>
      </c>
      <c r="I485" s="218"/>
      <c r="J485" s="219">
        <f>ROUND(I485*H485,2)</f>
        <v>0</v>
      </c>
      <c r="K485" s="215" t="s">
        <v>19</v>
      </c>
      <c r="L485" s="45"/>
      <c r="M485" s="220" t="s">
        <v>19</v>
      </c>
      <c r="N485" s="221" t="s">
        <v>47</v>
      </c>
      <c r="O485" s="85"/>
      <c r="P485" s="222">
        <f>O485*H485</f>
        <v>0</v>
      </c>
      <c r="Q485" s="222">
        <v>0</v>
      </c>
      <c r="R485" s="222">
        <f>Q485*H485</f>
        <v>0</v>
      </c>
      <c r="S485" s="222">
        <v>0</v>
      </c>
      <c r="T485" s="223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4" t="s">
        <v>154</v>
      </c>
      <c r="AT485" s="224" t="s">
        <v>149</v>
      </c>
      <c r="AU485" s="224" t="s">
        <v>86</v>
      </c>
      <c r="AY485" s="18" t="s">
        <v>145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8" t="s">
        <v>84</v>
      </c>
      <c r="BK485" s="225">
        <f>ROUND(I485*H485,2)</f>
        <v>0</v>
      </c>
      <c r="BL485" s="18" t="s">
        <v>154</v>
      </c>
      <c r="BM485" s="224" t="s">
        <v>1933</v>
      </c>
    </row>
    <row r="486" s="2" customFormat="1">
      <c r="A486" s="39"/>
      <c r="B486" s="40"/>
      <c r="C486" s="41"/>
      <c r="D486" s="226" t="s">
        <v>156</v>
      </c>
      <c r="E486" s="41"/>
      <c r="F486" s="227" t="s">
        <v>1918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156</v>
      </c>
      <c r="AU486" s="18" t="s">
        <v>86</v>
      </c>
    </row>
    <row r="487" s="2" customFormat="1" ht="16.5" customHeight="1">
      <c r="A487" s="39"/>
      <c r="B487" s="40"/>
      <c r="C487" s="213" t="s">
        <v>76</v>
      </c>
      <c r="D487" s="213" t="s">
        <v>149</v>
      </c>
      <c r="E487" s="214" t="s">
        <v>1920</v>
      </c>
      <c r="F487" s="215" t="s">
        <v>1921</v>
      </c>
      <c r="G487" s="216" t="s">
        <v>1632</v>
      </c>
      <c r="H487" s="217">
        <v>1</v>
      </c>
      <c r="I487" s="218"/>
      <c r="J487" s="219">
        <f>ROUND(I487*H487,2)</f>
        <v>0</v>
      </c>
      <c r="K487" s="215" t="s">
        <v>19</v>
      </c>
      <c r="L487" s="45"/>
      <c r="M487" s="220" t="s">
        <v>19</v>
      </c>
      <c r="N487" s="221" t="s">
        <v>47</v>
      </c>
      <c r="O487" s="85"/>
      <c r="P487" s="222">
        <f>O487*H487</f>
        <v>0</v>
      </c>
      <c r="Q487" s="222">
        <v>0</v>
      </c>
      <c r="R487" s="222">
        <f>Q487*H487</f>
        <v>0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154</v>
      </c>
      <c r="AT487" s="224" t="s">
        <v>149</v>
      </c>
      <c r="AU487" s="224" t="s">
        <v>86</v>
      </c>
      <c r="AY487" s="18" t="s">
        <v>145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84</v>
      </c>
      <c r="BK487" s="225">
        <f>ROUND(I487*H487,2)</f>
        <v>0</v>
      </c>
      <c r="BL487" s="18" t="s">
        <v>154</v>
      </c>
      <c r="BM487" s="224" t="s">
        <v>1934</v>
      </c>
    </row>
    <row r="488" s="2" customFormat="1">
      <c r="A488" s="39"/>
      <c r="B488" s="40"/>
      <c r="C488" s="41"/>
      <c r="D488" s="226" t="s">
        <v>156</v>
      </c>
      <c r="E488" s="41"/>
      <c r="F488" s="227" t="s">
        <v>1921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156</v>
      </c>
      <c r="AU488" s="18" t="s">
        <v>86</v>
      </c>
    </row>
    <row r="489" s="2" customFormat="1" ht="16.5" customHeight="1">
      <c r="A489" s="39"/>
      <c r="B489" s="40"/>
      <c r="C489" s="213" t="s">
        <v>76</v>
      </c>
      <c r="D489" s="213" t="s">
        <v>149</v>
      </c>
      <c r="E489" s="214" t="s">
        <v>1923</v>
      </c>
      <c r="F489" s="215" t="s">
        <v>1924</v>
      </c>
      <c r="G489" s="216" t="s">
        <v>1632</v>
      </c>
      <c r="H489" s="217">
        <v>1</v>
      </c>
      <c r="I489" s="218"/>
      <c r="J489" s="219">
        <f>ROUND(I489*H489,2)</f>
        <v>0</v>
      </c>
      <c r="K489" s="215" t="s">
        <v>19</v>
      </c>
      <c r="L489" s="45"/>
      <c r="M489" s="220" t="s">
        <v>19</v>
      </c>
      <c r="N489" s="221" t="s">
        <v>47</v>
      </c>
      <c r="O489" s="85"/>
      <c r="P489" s="222">
        <f>O489*H489</f>
        <v>0</v>
      </c>
      <c r="Q489" s="222">
        <v>0</v>
      </c>
      <c r="R489" s="222">
        <f>Q489*H489</f>
        <v>0</v>
      </c>
      <c r="S489" s="222">
        <v>0</v>
      </c>
      <c r="T489" s="223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4" t="s">
        <v>154</v>
      </c>
      <c r="AT489" s="224" t="s">
        <v>149</v>
      </c>
      <c r="AU489" s="224" t="s">
        <v>86</v>
      </c>
      <c r="AY489" s="18" t="s">
        <v>145</v>
      </c>
      <c r="BE489" s="225">
        <f>IF(N489="základní",J489,0)</f>
        <v>0</v>
      </c>
      <c r="BF489" s="225">
        <f>IF(N489="snížená",J489,0)</f>
        <v>0</v>
      </c>
      <c r="BG489" s="225">
        <f>IF(N489="zákl. přenesená",J489,0)</f>
        <v>0</v>
      </c>
      <c r="BH489" s="225">
        <f>IF(N489="sníž. přenesená",J489,0)</f>
        <v>0</v>
      </c>
      <c r="BI489" s="225">
        <f>IF(N489="nulová",J489,0)</f>
        <v>0</v>
      </c>
      <c r="BJ489" s="18" t="s">
        <v>84</v>
      </c>
      <c r="BK489" s="225">
        <f>ROUND(I489*H489,2)</f>
        <v>0</v>
      </c>
      <c r="BL489" s="18" t="s">
        <v>154</v>
      </c>
      <c r="BM489" s="224" t="s">
        <v>1935</v>
      </c>
    </row>
    <row r="490" s="2" customFormat="1">
      <c r="A490" s="39"/>
      <c r="B490" s="40"/>
      <c r="C490" s="41"/>
      <c r="D490" s="226" t="s">
        <v>156</v>
      </c>
      <c r="E490" s="41"/>
      <c r="F490" s="227" t="s">
        <v>1924</v>
      </c>
      <c r="G490" s="41"/>
      <c r="H490" s="41"/>
      <c r="I490" s="228"/>
      <c r="J490" s="41"/>
      <c r="K490" s="41"/>
      <c r="L490" s="45"/>
      <c r="M490" s="229"/>
      <c r="N490" s="230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156</v>
      </c>
      <c r="AU490" s="18" t="s">
        <v>86</v>
      </c>
    </row>
    <row r="491" s="2" customFormat="1" ht="16.5" customHeight="1">
      <c r="A491" s="39"/>
      <c r="B491" s="40"/>
      <c r="C491" s="213" t="s">
        <v>76</v>
      </c>
      <c r="D491" s="213" t="s">
        <v>149</v>
      </c>
      <c r="E491" s="214" t="s">
        <v>1926</v>
      </c>
      <c r="F491" s="215" t="s">
        <v>1927</v>
      </c>
      <c r="G491" s="216" t="s">
        <v>1632</v>
      </c>
      <c r="H491" s="217">
        <v>1</v>
      </c>
      <c r="I491" s="218"/>
      <c r="J491" s="219">
        <f>ROUND(I491*H491,2)</f>
        <v>0</v>
      </c>
      <c r="K491" s="215" t="s">
        <v>19</v>
      </c>
      <c r="L491" s="45"/>
      <c r="M491" s="220" t="s">
        <v>19</v>
      </c>
      <c r="N491" s="221" t="s">
        <v>47</v>
      </c>
      <c r="O491" s="85"/>
      <c r="P491" s="222">
        <f>O491*H491</f>
        <v>0</v>
      </c>
      <c r="Q491" s="222">
        <v>0</v>
      </c>
      <c r="R491" s="222">
        <f>Q491*H491</f>
        <v>0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154</v>
      </c>
      <c r="AT491" s="224" t="s">
        <v>149</v>
      </c>
      <c r="AU491" s="224" t="s">
        <v>86</v>
      </c>
      <c r="AY491" s="18" t="s">
        <v>145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84</v>
      </c>
      <c r="BK491" s="225">
        <f>ROUND(I491*H491,2)</f>
        <v>0</v>
      </c>
      <c r="BL491" s="18" t="s">
        <v>154</v>
      </c>
      <c r="BM491" s="224" t="s">
        <v>1936</v>
      </c>
    </row>
    <row r="492" s="2" customFormat="1">
      <c r="A492" s="39"/>
      <c r="B492" s="40"/>
      <c r="C492" s="41"/>
      <c r="D492" s="226" t="s">
        <v>156</v>
      </c>
      <c r="E492" s="41"/>
      <c r="F492" s="227" t="s">
        <v>1927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156</v>
      </c>
      <c r="AU492" s="18" t="s">
        <v>86</v>
      </c>
    </row>
    <row r="493" s="12" customFormat="1" ht="25.92" customHeight="1">
      <c r="A493" s="12"/>
      <c r="B493" s="197"/>
      <c r="C493" s="198"/>
      <c r="D493" s="199" t="s">
        <v>75</v>
      </c>
      <c r="E493" s="200" t="s">
        <v>1613</v>
      </c>
      <c r="F493" s="200" t="s">
        <v>1613</v>
      </c>
      <c r="G493" s="198"/>
      <c r="H493" s="198"/>
      <c r="I493" s="201"/>
      <c r="J493" s="202">
        <f>BK493</f>
        <v>0</v>
      </c>
      <c r="K493" s="198"/>
      <c r="L493" s="203"/>
      <c r="M493" s="204"/>
      <c r="N493" s="205"/>
      <c r="O493" s="205"/>
      <c r="P493" s="206">
        <f>P494+P509+P540+P545+P584+P601</f>
        <v>0</v>
      </c>
      <c r="Q493" s="205"/>
      <c r="R493" s="206">
        <f>R494+R509+R540+R545+R584+R601</f>
        <v>0</v>
      </c>
      <c r="S493" s="205"/>
      <c r="T493" s="207">
        <f>T494+T509+T540+T545+T584+T601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8" t="s">
        <v>84</v>
      </c>
      <c r="AT493" s="209" t="s">
        <v>75</v>
      </c>
      <c r="AU493" s="209" t="s">
        <v>76</v>
      </c>
      <c r="AY493" s="208" t="s">
        <v>145</v>
      </c>
      <c r="BK493" s="210">
        <f>BK494+BK509+BK540+BK545+BK584+BK601</f>
        <v>0</v>
      </c>
    </row>
    <row r="494" s="12" customFormat="1" ht="22.8" customHeight="1">
      <c r="A494" s="12"/>
      <c r="B494" s="197"/>
      <c r="C494" s="198"/>
      <c r="D494" s="199" t="s">
        <v>75</v>
      </c>
      <c r="E494" s="211" t="s">
        <v>1614</v>
      </c>
      <c r="F494" s="211" t="s">
        <v>1614</v>
      </c>
      <c r="G494" s="198"/>
      <c r="H494" s="198"/>
      <c r="I494" s="201"/>
      <c r="J494" s="212">
        <f>BK494</f>
        <v>0</v>
      </c>
      <c r="K494" s="198"/>
      <c r="L494" s="203"/>
      <c r="M494" s="204"/>
      <c r="N494" s="205"/>
      <c r="O494" s="205"/>
      <c r="P494" s="206">
        <f>SUM(P495:P508)</f>
        <v>0</v>
      </c>
      <c r="Q494" s="205"/>
      <c r="R494" s="206">
        <f>SUM(R495:R508)</f>
        <v>0</v>
      </c>
      <c r="S494" s="205"/>
      <c r="T494" s="207">
        <f>SUM(T495:T508)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08" t="s">
        <v>84</v>
      </c>
      <c r="AT494" s="209" t="s">
        <v>75</v>
      </c>
      <c r="AU494" s="209" t="s">
        <v>84</v>
      </c>
      <c r="AY494" s="208" t="s">
        <v>145</v>
      </c>
      <c r="BK494" s="210">
        <f>SUM(BK495:BK508)</f>
        <v>0</v>
      </c>
    </row>
    <row r="495" s="2" customFormat="1" ht="16.5" customHeight="1">
      <c r="A495" s="39"/>
      <c r="B495" s="40"/>
      <c r="C495" s="213" t="s">
        <v>76</v>
      </c>
      <c r="D495" s="213" t="s">
        <v>149</v>
      </c>
      <c r="E495" s="214" t="s">
        <v>1615</v>
      </c>
      <c r="F495" s="215" t="s">
        <v>1616</v>
      </c>
      <c r="G495" s="216" t="s">
        <v>1133</v>
      </c>
      <c r="H495" s="217">
        <v>1</v>
      </c>
      <c r="I495" s="218"/>
      <c r="J495" s="219">
        <f>ROUND(I495*H495,2)</f>
        <v>0</v>
      </c>
      <c r="K495" s="215" t="s">
        <v>19</v>
      </c>
      <c r="L495" s="45"/>
      <c r="M495" s="220" t="s">
        <v>19</v>
      </c>
      <c r="N495" s="221" t="s">
        <v>47</v>
      </c>
      <c r="O495" s="85"/>
      <c r="P495" s="222">
        <f>O495*H495</f>
        <v>0</v>
      </c>
      <c r="Q495" s="222">
        <v>0</v>
      </c>
      <c r="R495" s="222">
        <f>Q495*H495</f>
        <v>0</v>
      </c>
      <c r="S495" s="222">
        <v>0</v>
      </c>
      <c r="T495" s="223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4" t="s">
        <v>154</v>
      </c>
      <c r="AT495" s="224" t="s">
        <v>149</v>
      </c>
      <c r="AU495" s="224" t="s">
        <v>86</v>
      </c>
      <c r="AY495" s="18" t="s">
        <v>145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8" t="s">
        <v>84</v>
      </c>
      <c r="BK495" s="225">
        <f>ROUND(I495*H495,2)</f>
        <v>0</v>
      </c>
      <c r="BL495" s="18" t="s">
        <v>154</v>
      </c>
      <c r="BM495" s="224" t="s">
        <v>1937</v>
      </c>
    </row>
    <row r="496" s="2" customFormat="1">
      <c r="A496" s="39"/>
      <c r="B496" s="40"/>
      <c r="C496" s="41"/>
      <c r="D496" s="226" t="s">
        <v>156</v>
      </c>
      <c r="E496" s="41"/>
      <c r="F496" s="227" t="s">
        <v>1616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156</v>
      </c>
      <c r="AU496" s="18" t="s">
        <v>86</v>
      </c>
    </row>
    <row r="497" s="2" customFormat="1" ht="24.15" customHeight="1">
      <c r="A497" s="39"/>
      <c r="B497" s="40"/>
      <c r="C497" s="213" t="s">
        <v>76</v>
      </c>
      <c r="D497" s="213" t="s">
        <v>149</v>
      </c>
      <c r="E497" s="214" t="s">
        <v>1938</v>
      </c>
      <c r="F497" s="215" t="s">
        <v>1939</v>
      </c>
      <c r="G497" s="216" t="s">
        <v>1133</v>
      </c>
      <c r="H497" s="217">
        <v>1</v>
      </c>
      <c r="I497" s="218"/>
      <c r="J497" s="219">
        <f>ROUND(I497*H497,2)</f>
        <v>0</v>
      </c>
      <c r="K497" s="215" t="s">
        <v>19</v>
      </c>
      <c r="L497" s="45"/>
      <c r="M497" s="220" t="s">
        <v>19</v>
      </c>
      <c r="N497" s="221" t="s">
        <v>47</v>
      </c>
      <c r="O497" s="85"/>
      <c r="P497" s="222">
        <f>O497*H497</f>
        <v>0</v>
      </c>
      <c r="Q497" s="222">
        <v>0</v>
      </c>
      <c r="R497" s="222">
        <f>Q497*H497</f>
        <v>0</v>
      </c>
      <c r="S497" s="222">
        <v>0</v>
      </c>
      <c r="T497" s="223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4" t="s">
        <v>154</v>
      </c>
      <c r="AT497" s="224" t="s">
        <v>149</v>
      </c>
      <c r="AU497" s="224" t="s">
        <v>86</v>
      </c>
      <c r="AY497" s="18" t="s">
        <v>145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8" t="s">
        <v>84</v>
      </c>
      <c r="BK497" s="225">
        <f>ROUND(I497*H497,2)</f>
        <v>0</v>
      </c>
      <c r="BL497" s="18" t="s">
        <v>154</v>
      </c>
      <c r="BM497" s="224" t="s">
        <v>1940</v>
      </c>
    </row>
    <row r="498" s="2" customFormat="1">
      <c r="A498" s="39"/>
      <c r="B498" s="40"/>
      <c r="C498" s="41"/>
      <c r="D498" s="226" t="s">
        <v>156</v>
      </c>
      <c r="E498" s="41"/>
      <c r="F498" s="227" t="s">
        <v>1941</v>
      </c>
      <c r="G498" s="41"/>
      <c r="H498" s="41"/>
      <c r="I498" s="228"/>
      <c r="J498" s="41"/>
      <c r="K498" s="41"/>
      <c r="L498" s="45"/>
      <c r="M498" s="229"/>
      <c r="N498" s="230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156</v>
      </c>
      <c r="AU498" s="18" t="s">
        <v>86</v>
      </c>
    </row>
    <row r="499" s="2" customFormat="1" ht="24.15" customHeight="1">
      <c r="A499" s="39"/>
      <c r="B499" s="40"/>
      <c r="C499" s="213" t="s">
        <v>76</v>
      </c>
      <c r="D499" s="213" t="s">
        <v>149</v>
      </c>
      <c r="E499" s="214" t="s">
        <v>1942</v>
      </c>
      <c r="F499" s="215" t="s">
        <v>1620</v>
      </c>
      <c r="G499" s="216" t="s">
        <v>1056</v>
      </c>
      <c r="H499" s="217">
        <v>6</v>
      </c>
      <c r="I499" s="218"/>
      <c r="J499" s="219">
        <f>ROUND(I499*H499,2)</f>
        <v>0</v>
      </c>
      <c r="K499" s="215" t="s">
        <v>19</v>
      </c>
      <c r="L499" s="45"/>
      <c r="M499" s="220" t="s">
        <v>19</v>
      </c>
      <c r="N499" s="221" t="s">
        <v>47</v>
      </c>
      <c r="O499" s="85"/>
      <c r="P499" s="222">
        <f>O499*H499</f>
        <v>0</v>
      </c>
      <c r="Q499" s="222">
        <v>0</v>
      </c>
      <c r="R499" s="222">
        <f>Q499*H499</f>
        <v>0</v>
      </c>
      <c r="S499" s="222">
        <v>0</v>
      </c>
      <c r="T499" s="223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4" t="s">
        <v>154</v>
      </c>
      <c r="AT499" s="224" t="s">
        <v>149</v>
      </c>
      <c r="AU499" s="224" t="s">
        <v>86</v>
      </c>
      <c r="AY499" s="18" t="s">
        <v>145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8" t="s">
        <v>84</v>
      </c>
      <c r="BK499" s="225">
        <f>ROUND(I499*H499,2)</f>
        <v>0</v>
      </c>
      <c r="BL499" s="18" t="s">
        <v>154</v>
      </c>
      <c r="BM499" s="224" t="s">
        <v>1943</v>
      </c>
    </row>
    <row r="500" s="2" customFormat="1">
      <c r="A500" s="39"/>
      <c r="B500" s="40"/>
      <c r="C500" s="41"/>
      <c r="D500" s="226" t="s">
        <v>156</v>
      </c>
      <c r="E500" s="41"/>
      <c r="F500" s="227" t="s">
        <v>1620</v>
      </c>
      <c r="G500" s="41"/>
      <c r="H500" s="41"/>
      <c r="I500" s="228"/>
      <c r="J500" s="41"/>
      <c r="K500" s="41"/>
      <c r="L500" s="45"/>
      <c r="M500" s="229"/>
      <c r="N500" s="230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156</v>
      </c>
      <c r="AU500" s="18" t="s">
        <v>86</v>
      </c>
    </row>
    <row r="501" s="2" customFormat="1" ht="24.15" customHeight="1">
      <c r="A501" s="39"/>
      <c r="B501" s="40"/>
      <c r="C501" s="213" t="s">
        <v>76</v>
      </c>
      <c r="D501" s="213" t="s">
        <v>149</v>
      </c>
      <c r="E501" s="214" t="s">
        <v>1944</v>
      </c>
      <c r="F501" s="215" t="s">
        <v>1622</v>
      </c>
      <c r="G501" s="216" t="s">
        <v>1133</v>
      </c>
      <c r="H501" s="217">
        <v>1</v>
      </c>
      <c r="I501" s="218"/>
      <c r="J501" s="219">
        <f>ROUND(I501*H501,2)</f>
        <v>0</v>
      </c>
      <c r="K501" s="215" t="s">
        <v>19</v>
      </c>
      <c r="L501" s="45"/>
      <c r="M501" s="220" t="s">
        <v>19</v>
      </c>
      <c r="N501" s="221" t="s">
        <v>47</v>
      </c>
      <c r="O501" s="85"/>
      <c r="P501" s="222">
        <f>O501*H501</f>
        <v>0</v>
      </c>
      <c r="Q501" s="222">
        <v>0</v>
      </c>
      <c r="R501" s="222">
        <f>Q501*H501</f>
        <v>0</v>
      </c>
      <c r="S501" s="222">
        <v>0</v>
      </c>
      <c r="T501" s="223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4" t="s">
        <v>154</v>
      </c>
      <c r="AT501" s="224" t="s">
        <v>149</v>
      </c>
      <c r="AU501" s="224" t="s">
        <v>86</v>
      </c>
      <c r="AY501" s="18" t="s">
        <v>145</v>
      </c>
      <c r="BE501" s="225">
        <f>IF(N501="základní",J501,0)</f>
        <v>0</v>
      </c>
      <c r="BF501" s="225">
        <f>IF(N501="snížená",J501,0)</f>
        <v>0</v>
      </c>
      <c r="BG501" s="225">
        <f>IF(N501="zákl. přenesená",J501,0)</f>
        <v>0</v>
      </c>
      <c r="BH501" s="225">
        <f>IF(N501="sníž. přenesená",J501,0)</f>
        <v>0</v>
      </c>
      <c r="BI501" s="225">
        <f>IF(N501="nulová",J501,0)</f>
        <v>0</v>
      </c>
      <c r="BJ501" s="18" t="s">
        <v>84</v>
      </c>
      <c r="BK501" s="225">
        <f>ROUND(I501*H501,2)</f>
        <v>0</v>
      </c>
      <c r="BL501" s="18" t="s">
        <v>154</v>
      </c>
      <c r="BM501" s="224" t="s">
        <v>1945</v>
      </c>
    </row>
    <row r="502" s="2" customFormat="1">
      <c r="A502" s="39"/>
      <c r="B502" s="40"/>
      <c r="C502" s="41"/>
      <c r="D502" s="226" t="s">
        <v>156</v>
      </c>
      <c r="E502" s="41"/>
      <c r="F502" s="227" t="s">
        <v>1622</v>
      </c>
      <c r="G502" s="41"/>
      <c r="H502" s="41"/>
      <c r="I502" s="228"/>
      <c r="J502" s="41"/>
      <c r="K502" s="41"/>
      <c r="L502" s="45"/>
      <c r="M502" s="229"/>
      <c r="N502" s="230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156</v>
      </c>
      <c r="AU502" s="18" t="s">
        <v>86</v>
      </c>
    </row>
    <row r="503" s="2" customFormat="1" ht="24.15" customHeight="1">
      <c r="A503" s="39"/>
      <c r="B503" s="40"/>
      <c r="C503" s="213" t="s">
        <v>76</v>
      </c>
      <c r="D503" s="213" t="s">
        <v>149</v>
      </c>
      <c r="E503" s="214" t="s">
        <v>1946</v>
      </c>
      <c r="F503" s="215" t="s">
        <v>1624</v>
      </c>
      <c r="G503" s="216" t="s">
        <v>1133</v>
      </c>
      <c r="H503" s="217">
        <v>1</v>
      </c>
      <c r="I503" s="218"/>
      <c r="J503" s="219">
        <f>ROUND(I503*H503,2)</f>
        <v>0</v>
      </c>
      <c r="K503" s="215" t="s">
        <v>19</v>
      </c>
      <c r="L503" s="45"/>
      <c r="M503" s="220" t="s">
        <v>19</v>
      </c>
      <c r="N503" s="221" t="s">
        <v>47</v>
      </c>
      <c r="O503" s="85"/>
      <c r="P503" s="222">
        <f>O503*H503</f>
        <v>0</v>
      </c>
      <c r="Q503" s="222">
        <v>0</v>
      </c>
      <c r="R503" s="222">
        <f>Q503*H503</f>
        <v>0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154</v>
      </c>
      <c r="AT503" s="224" t="s">
        <v>149</v>
      </c>
      <c r="AU503" s="224" t="s">
        <v>86</v>
      </c>
      <c r="AY503" s="18" t="s">
        <v>145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84</v>
      </c>
      <c r="BK503" s="225">
        <f>ROUND(I503*H503,2)</f>
        <v>0</v>
      </c>
      <c r="BL503" s="18" t="s">
        <v>154</v>
      </c>
      <c r="BM503" s="224" t="s">
        <v>1947</v>
      </c>
    </row>
    <row r="504" s="2" customFormat="1">
      <c r="A504" s="39"/>
      <c r="B504" s="40"/>
      <c r="C504" s="41"/>
      <c r="D504" s="226" t="s">
        <v>156</v>
      </c>
      <c r="E504" s="41"/>
      <c r="F504" s="227" t="s">
        <v>1624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156</v>
      </c>
      <c r="AU504" s="18" t="s">
        <v>86</v>
      </c>
    </row>
    <row r="505" s="2" customFormat="1" ht="24.15" customHeight="1">
      <c r="A505" s="39"/>
      <c r="B505" s="40"/>
      <c r="C505" s="213" t="s">
        <v>76</v>
      </c>
      <c r="D505" s="213" t="s">
        <v>149</v>
      </c>
      <c r="E505" s="214" t="s">
        <v>1625</v>
      </c>
      <c r="F505" s="215" t="s">
        <v>1626</v>
      </c>
      <c r="G505" s="216" t="s">
        <v>1133</v>
      </c>
      <c r="H505" s="217">
        <v>1</v>
      </c>
      <c r="I505" s="218"/>
      <c r="J505" s="219">
        <f>ROUND(I505*H505,2)</f>
        <v>0</v>
      </c>
      <c r="K505" s="215" t="s">
        <v>19</v>
      </c>
      <c r="L505" s="45"/>
      <c r="M505" s="220" t="s">
        <v>19</v>
      </c>
      <c r="N505" s="221" t="s">
        <v>47</v>
      </c>
      <c r="O505" s="85"/>
      <c r="P505" s="222">
        <f>O505*H505</f>
        <v>0</v>
      </c>
      <c r="Q505" s="222">
        <v>0</v>
      </c>
      <c r="R505" s="222">
        <f>Q505*H505</f>
        <v>0</v>
      </c>
      <c r="S505" s="222">
        <v>0</v>
      </c>
      <c r="T505" s="223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4" t="s">
        <v>154</v>
      </c>
      <c r="AT505" s="224" t="s">
        <v>149</v>
      </c>
      <c r="AU505" s="224" t="s">
        <v>86</v>
      </c>
      <c r="AY505" s="18" t="s">
        <v>145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18" t="s">
        <v>84</v>
      </c>
      <c r="BK505" s="225">
        <f>ROUND(I505*H505,2)</f>
        <v>0</v>
      </c>
      <c r="BL505" s="18" t="s">
        <v>154</v>
      </c>
      <c r="BM505" s="224" t="s">
        <v>1948</v>
      </c>
    </row>
    <row r="506" s="2" customFormat="1">
      <c r="A506" s="39"/>
      <c r="B506" s="40"/>
      <c r="C506" s="41"/>
      <c r="D506" s="226" t="s">
        <v>156</v>
      </c>
      <c r="E506" s="41"/>
      <c r="F506" s="227" t="s">
        <v>1627</v>
      </c>
      <c r="G506" s="41"/>
      <c r="H506" s="41"/>
      <c r="I506" s="228"/>
      <c r="J506" s="41"/>
      <c r="K506" s="41"/>
      <c r="L506" s="45"/>
      <c r="M506" s="229"/>
      <c r="N506" s="230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156</v>
      </c>
      <c r="AU506" s="18" t="s">
        <v>86</v>
      </c>
    </row>
    <row r="507" s="2" customFormat="1" ht="24.15" customHeight="1">
      <c r="A507" s="39"/>
      <c r="B507" s="40"/>
      <c r="C507" s="213" t="s">
        <v>76</v>
      </c>
      <c r="D507" s="213" t="s">
        <v>149</v>
      </c>
      <c r="E507" s="214" t="s">
        <v>1949</v>
      </c>
      <c r="F507" s="215" t="s">
        <v>1629</v>
      </c>
      <c r="G507" s="216" t="s">
        <v>1133</v>
      </c>
      <c r="H507" s="217">
        <v>1</v>
      </c>
      <c r="I507" s="218"/>
      <c r="J507" s="219">
        <f>ROUND(I507*H507,2)</f>
        <v>0</v>
      </c>
      <c r="K507" s="215" t="s">
        <v>19</v>
      </c>
      <c r="L507" s="45"/>
      <c r="M507" s="220" t="s">
        <v>19</v>
      </c>
      <c r="N507" s="221" t="s">
        <v>47</v>
      </c>
      <c r="O507" s="85"/>
      <c r="P507" s="222">
        <f>O507*H507</f>
        <v>0</v>
      </c>
      <c r="Q507" s="222">
        <v>0</v>
      </c>
      <c r="R507" s="222">
        <f>Q507*H507</f>
        <v>0</v>
      </c>
      <c r="S507" s="222">
        <v>0</v>
      </c>
      <c r="T507" s="223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4" t="s">
        <v>154</v>
      </c>
      <c r="AT507" s="224" t="s">
        <v>149</v>
      </c>
      <c r="AU507" s="224" t="s">
        <v>86</v>
      </c>
      <c r="AY507" s="18" t="s">
        <v>145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8" t="s">
        <v>84</v>
      </c>
      <c r="BK507" s="225">
        <f>ROUND(I507*H507,2)</f>
        <v>0</v>
      </c>
      <c r="BL507" s="18" t="s">
        <v>154</v>
      </c>
      <c r="BM507" s="224" t="s">
        <v>1950</v>
      </c>
    </row>
    <row r="508" s="2" customFormat="1">
      <c r="A508" s="39"/>
      <c r="B508" s="40"/>
      <c r="C508" s="41"/>
      <c r="D508" s="226" t="s">
        <v>156</v>
      </c>
      <c r="E508" s="41"/>
      <c r="F508" s="227" t="s">
        <v>1629</v>
      </c>
      <c r="G508" s="41"/>
      <c r="H508" s="41"/>
      <c r="I508" s="228"/>
      <c r="J508" s="41"/>
      <c r="K508" s="41"/>
      <c r="L508" s="45"/>
      <c r="M508" s="229"/>
      <c r="N508" s="230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156</v>
      </c>
      <c r="AU508" s="18" t="s">
        <v>86</v>
      </c>
    </row>
    <row r="509" s="12" customFormat="1" ht="22.8" customHeight="1">
      <c r="A509" s="12"/>
      <c r="B509" s="197"/>
      <c r="C509" s="198"/>
      <c r="D509" s="199" t="s">
        <v>75</v>
      </c>
      <c r="E509" s="211" t="s">
        <v>1614</v>
      </c>
      <c r="F509" s="211" t="s">
        <v>1614</v>
      </c>
      <c r="G509" s="198"/>
      <c r="H509" s="198"/>
      <c r="I509" s="201"/>
      <c r="J509" s="212">
        <f>BK509</f>
        <v>0</v>
      </c>
      <c r="K509" s="198"/>
      <c r="L509" s="203"/>
      <c r="M509" s="204"/>
      <c r="N509" s="205"/>
      <c r="O509" s="205"/>
      <c r="P509" s="206">
        <f>SUM(P510:P539)</f>
        <v>0</v>
      </c>
      <c r="Q509" s="205"/>
      <c r="R509" s="206">
        <f>SUM(R510:R539)</f>
        <v>0</v>
      </c>
      <c r="S509" s="205"/>
      <c r="T509" s="207">
        <f>SUM(T510:T539)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8" t="s">
        <v>84</v>
      </c>
      <c r="AT509" s="209" t="s">
        <v>75</v>
      </c>
      <c r="AU509" s="209" t="s">
        <v>84</v>
      </c>
      <c r="AY509" s="208" t="s">
        <v>145</v>
      </c>
      <c r="BK509" s="210">
        <f>SUM(BK510:BK539)</f>
        <v>0</v>
      </c>
    </row>
    <row r="510" s="2" customFormat="1" ht="24.15" customHeight="1">
      <c r="A510" s="39"/>
      <c r="B510" s="40"/>
      <c r="C510" s="213" t="s">
        <v>76</v>
      </c>
      <c r="D510" s="213" t="s">
        <v>149</v>
      </c>
      <c r="E510" s="214" t="s">
        <v>1951</v>
      </c>
      <c r="F510" s="215" t="s">
        <v>1634</v>
      </c>
      <c r="G510" s="216" t="s">
        <v>1133</v>
      </c>
      <c r="H510" s="217">
        <v>2</v>
      </c>
      <c r="I510" s="218"/>
      <c r="J510" s="219">
        <f>ROUND(I510*H510,2)</f>
        <v>0</v>
      </c>
      <c r="K510" s="215" t="s">
        <v>19</v>
      </c>
      <c r="L510" s="45"/>
      <c r="M510" s="220" t="s">
        <v>19</v>
      </c>
      <c r="N510" s="221" t="s">
        <v>47</v>
      </c>
      <c r="O510" s="85"/>
      <c r="P510" s="222">
        <f>O510*H510</f>
        <v>0</v>
      </c>
      <c r="Q510" s="222">
        <v>0</v>
      </c>
      <c r="R510" s="222">
        <f>Q510*H510</f>
        <v>0</v>
      </c>
      <c r="S510" s="222">
        <v>0</v>
      </c>
      <c r="T510" s="223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4" t="s">
        <v>154</v>
      </c>
      <c r="AT510" s="224" t="s">
        <v>149</v>
      </c>
      <c r="AU510" s="224" t="s">
        <v>86</v>
      </c>
      <c r="AY510" s="18" t="s">
        <v>145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8" t="s">
        <v>84</v>
      </c>
      <c r="BK510" s="225">
        <f>ROUND(I510*H510,2)</f>
        <v>0</v>
      </c>
      <c r="BL510" s="18" t="s">
        <v>154</v>
      </c>
      <c r="BM510" s="224" t="s">
        <v>1952</v>
      </c>
    </row>
    <row r="511" s="2" customFormat="1">
      <c r="A511" s="39"/>
      <c r="B511" s="40"/>
      <c r="C511" s="41"/>
      <c r="D511" s="226" t="s">
        <v>156</v>
      </c>
      <c r="E511" s="41"/>
      <c r="F511" s="227" t="s">
        <v>1634</v>
      </c>
      <c r="G511" s="41"/>
      <c r="H511" s="41"/>
      <c r="I511" s="228"/>
      <c r="J511" s="41"/>
      <c r="K511" s="41"/>
      <c r="L511" s="45"/>
      <c r="M511" s="229"/>
      <c r="N511" s="230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156</v>
      </c>
      <c r="AU511" s="18" t="s">
        <v>86</v>
      </c>
    </row>
    <row r="512" s="2" customFormat="1" ht="24.15" customHeight="1">
      <c r="A512" s="39"/>
      <c r="B512" s="40"/>
      <c r="C512" s="213" t="s">
        <v>76</v>
      </c>
      <c r="D512" s="213" t="s">
        <v>149</v>
      </c>
      <c r="E512" s="214" t="s">
        <v>1953</v>
      </c>
      <c r="F512" s="215" t="s">
        <v>1636</v>
      </c>
      <c r="G512" s="216" t="s">
        <v>1133</v>
      </c>
      <c r="H512" s="217">
        <v>1</v>
      </c>
      <c r="I512" s="218"/>
      <c r="J512" s="219">
        <f>ROUND(I512*H512,2)</f>
        <v>0</v>
      </c>
      <c r="K512" s="215" t="s">
        <v>19</v>
      </c>
      <c r="L512" s="45"/>
      <c r="M512" s="220" t="s">
        <v>19</v>
      </c>
      <c r="N512" s="221" t="s">
        <v>47</v>
      </c>
      <c r="O512" s="85"/>
      <c r="P512" s="222">
        <f>O512*H512</f>
        <v>0</v>
      </c>
      <c r="Q512" s="222">
        <v>0</v>
      </c>
      <c r="R512" s="222">
        <f>Q512*H512</f>
        <v>0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154</v>
      </c>
      <c r="AT512" s="224" t="s">
        <v>149</v>
      </c>
      <c r="AU512" s="224" t="s">
        <v>86</v>
      </c>
      <c r="AY512" s="18" t="s">
        <v>145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84</v>
      </c>
      <c r="BK512" s="225">
        <f>ROUND(I512*H512,2)</f>
        <v>0</v>
      </c>
      <c r="BL512" s="18" t="s">
        <v>154</v>
      </c>
      <c r="BM512" s="224" t="s">
        <v>1954</v>
      </c>
    </row>
    <row r="513" s="2" customFormat="1">
      <c r="A513" s="39"/>
      <c r="B513" s="40"/>
      <c r="C513" s="41"/>
      <c r="D513" s="226" t="s">
        <v>156</v>
      </c>
      <c r="E513" s="41"/>
      <c r="F513" s="227" t="s">
        <v>1636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156</v>
      </c>
      <c r="AU513" s="18" t="s">
        <v>86</v>
      </c>
    </row>
    <row r="514" s="2" customFormat="1" ht="24.15" customHeight="1">
      <c r="A514" s="39"/>
      <c r="B514" s="40"/>
      <c r="C514" s="213" t="s">
        <v>76</v>
      </c>
      <c r="D514" s="213" t="s">
        <v>149</v>
      </c>
      <c r="E514" s="214" t="s">
        <v>1955</v>
      </c>
      <c r="F514" s="215" t="s">
        <v>1638</v>
      </c>
      <c r="G514" s="216" t="s">
        <v>1133</v>
      </c>
      <c r="H514" s="217">
        <v>3</v>
      </c>
      <c r="I514" s="218"/>
      <c r="J514" s="219">
        <f>ROUND(I514*H514,2)</f>
        <v>0</v>
      </c>
      <c r="K514" s="215" t="s">
        <v>19</v>
      </c>
      <c r="L514" s="45"/>
      <c r="M514" s="220" t="s">
        <v>19</v>
      </c>
      <c r="N514" s="221" t="s">
        <v>47</v>
      </c>
      <c r="O514" s="85"/>
      <c r="P514" s="222">
        <f>O514*H514</f>
        <v>0</v>
      </c>
      <c r="Q514" s="222">
        <v>0</v>
      </c>
      <c r="R514" s="222">
        <f>Q514*H514</f>
        <v>0</v>
      </c>
      <c r="S514" s="222">
        <v>0</v>
      </c>
      <c r="T514" s="223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4" t="s">
        <v>154</v>
      </c>
      <c r="AT514" s="224" t="s">
        <v>149</v>
      </c>
      <c r="AU514" s="224" t="s">
        <v>86</v>
      </c>
      <c r="AY514" s="18" t="s">
        <v>145</v>
      </c>
      <c r="BE514" s="225">
        <f>IF(N514="základní",J514,0)</f>
        <v>0</v>
      </c>
      <c r="BF514" s="225">
        <f>IF(N514="snížená",J514,0)</f>
        <v>0</v>
      </c>
      <c r="BG514" s="225">
        <f>IF(N514="zákl. přenesená",J514,0)</f>
        <v>0</v>
      </c>
      <c r="BH514" s="225">
        <f>IF(N514="sníž. přenesená",J514,0)</f>
        <v>0</v>
      </c>
      <c r="BI514" s="225">
        <f>IF(N514="nulová",J514,0)</f>
        <v>0</v>
      </c>
      <c r="BJ514" s="18" t="s">
        <v>84</v>
      </c>
      <c r="BK514" s="225">
        <f>ROUND(I514*H514,2)</f>
        <v>0</v>
      </c>
      <c r="BL514" s="18" t="s">
        <v>154</v>
      </c>
      <c r="BM514" s="224" t="s">
        <v>1956</v>
      </c>
    </row>
    <row r="515" s="2" customFormat="1">
      <c r="A515" s="39"/>
      <c r="B515" s="40"/>
      <c r="C515" s="41"/>
      <c r="D515" s="226" t="s">
        <v>156</v>
      </c>
      <c r="E515" s="41"/>
      <c r="F515" s="227" t="s">
        <v>1638</v>
      </c>
      <c r="G515" s="41"/>
      <c r="H515" s="41"/>
      <c r="I515" s="228"/>
      <c r="J515" s="41"/>
      <c r="K515" s="41"/>
      <c r="L515" s="45"/>
      <c r="M515" s="229"/>
      <c r="N515" s="230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156</v>
      </c>
      <c r="AU515" s="18" t="s">
        <v>86</v>
      </c>
    </row>
    <row r="516" s="2" customFormat="1" ht="24.15" customHeight="1">
      <c r="A516" s="39"/>
      <c r="B516" s="40"/>
      <c r="C516" s="213" t="s">
        <v>76</v>
      </c>
      <c r="D516" s="213" t="s">
        <v>149</v>
      </c>
      <c r="E516" s="214" t="s">
        <v>1957</v>
      </c>
      <c r="F516" s="215" t="s">
        <v>1640</v>
      </c>
      <c r="G516" s="216" t="s">
        <v>1133</v>
      </c>
      <c r="H516" s="217">
        <v>1</v>
      </c>
      <c r="I516" s="218"/>
      <c r="J516" s="219">
        <f>ROUND(I516*H516,2)</f>
        <v>0</v>
      </c>
      <c r="K516" s="215" t="s">
        <v>19</v>
      </c>
      <c r="L516" s="45"/>
      <c r="M516" s="220" t="s">
        <v>19</v>
      </c>
      <c r="N516" s="221" t="s">
        <v>47</v>
      </c>
      <c r="O516" s="85"/>
      <c r="P516" s="222">
        <f>O516*H516</f>
        <v>0</v>
      </c>
      <c r="Q516" s="222">
        <v>0</v>
      </c>
      <c r="R516" s="222">
        <f>Q516*H516</f>
        <v>0</v>
      </c>
      <c r="S516" s="222">
        <v>0</v>
      </c>
      <c r="T516" s="223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4" t="s">
        <v>154</v>
      </c>
      <c r="AT516" s="224" t="s">
        <v>149</v>
      </c>
      <c r="AU516" s="224" t="s">
        <v>86</v>
      </c>
      <c r="AY516" s="18" t="s">
        <v>145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8" t="s">
        <v>84</v>
      </c>
      <c r="BK516" s="225">
        <f>ROUND(I516*H516,2)</f>
        <v>0</v>
      </c>
      <c r="BL516" s="18" t="s">
        <v>154</v>
      </c>
      <c r="BM516" s="224" t="s">
        <v>1958</v>
      </c>
    </row>
    <row r="517" s="2" customFormat="1">
      <c r="A517" s="39"/>
      <c r="B517" s="40"/>
      <c r="C517" s="41"/>
      <c r="D517" s="226" t="s">
        <v>156</v>
      </c>
      <c r="E517" s="41"/>
      <c r="F517" s="227" t="s">
        <v>1640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156</v>
      </c>
      <c r="AU517" s="18" t="s">
        <v>86</v>
      </c>
    </row>
    <row r="518" s="2" customFormat="1" ht="24.15" customHeight="1">
      <c r="A518" s="39"/>
      <c r="B518" s="40"/>
      <c r="C518" s="213" t="s">
        <v>76</v>
      </c>
      <c r="D518" s="213" t="s">
        <v>149</v>
      </c>
      <c r="E518" s="214" t="s">
        <v>1959</v>
      </c>
      <c r="F518" s="215" t="s">
        <v>1642</v>
      </c>
      <c r="G518" s="216" t="s">
        <v>1133</v>
      </c>
      <c r="H518" s="217">
        <v>3</v>
      </c>
      <c r="I518" s="218"/>
      <c r="J518" s="219">
        <f>ROUND(I518*H518,2)</f>
        <v>0</v>
      </c>
      <c r="K518" s="215" t="s">
        <v>19</v>
      </c>
      <c r="L518" s="45"/>
      <c r="M518" s="220" t="s">
        <v>19</v>
      </c>
      <c r="N518" s="221" t="s">
        <v>47</v>
      </c>
      <c r="O518" s="85"/>
      <c r="P518" s="222">
        <f>O518*H518</f>
        <v>0</v>
      </c>
      <c r="Q518" s="222">
        <v>0</v>
      </c>
      <c r="R518" s="222">
        <f>Q518*H518</f>
        <v>0</v>
      </c>
      <c r="S518" s="222">
        <v>0</v>
      </c>
      <c r="T518" s="223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4" t="s">
        <v>154</v>
      </c>
      <c r="AT518" s="224" t="s">
        <v>149</v>
      </c>
      <c r="AU518" s="224" t="s">
        <v>86</v>
      </c>
      <c r="AY518" s="18" t="s">
        <v>145</v>
      </c>
      <c r="BE518" s="225">
        <f>IF(N518="základní",J518,0)</f>
        <v>0</v>
      </c>
      <c r="BF518" s="225">
        <f>IF(N518="snížená",J518,0)</f>
        <v>0</v>
      </c>
      <c r="BG518" s="225">
        <f>IF(N518="zákl. přenesená",J518,0)</f>
        <v>0</v>
      </c>
      <c r="BH518" s="225">
        <f>IF(N518="sníž. přenesená",J518,0)</f>
        <v>0</v>
      </c>
      <c r="BI518" s="225">
        <f>IF(N518="nulová",J518,0)</f>
        <v>0</v>
      </c>
      <c r="BJ518" s="18" t="s">
        <v>84</v>
      </c>
      <c r="BK518" s="225">
        <f>ROUND(I518*H518,2)</f>
        <v>0</v>
      </c>
      <c r="BL518" s="18" t="s">
        <v>154</v>
      </c>
      <c r="BM518" s="224" t="s">
        <v>1960</v>
      </c>
    </row>
    <row r="519" s="2" customFormat="1">
      <c r="A519" s="39"/>
      <c r="B519" s="40"/>
      <c r="C519" s="41"/>
      <c r="D519" s="226" t="s">
        <v>156</v>
      </c>
      <c r="E519" s="41"/>
      <c r="F519" s="227" t="s">
        <v>1642</v>
      </c>
      <c r="G519" s="41"/>
      <c r="H519" s="41"/>
      <c r="I519" s="228"/>
      <c r="J519" s="41"/>
      <c r="K519" s="41"/>
      <c r="L519" s="45"/>
      <c r="M519" s="229"/>
      <c r="N519" s="230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156</v>
      </c>
      <c r="AU519" s="18" t="s">
        <v>86</v>
      </c>
    </row>
    <row r="520" s="2" customFormat="1" ht="24.15" customHeight="1">
      <c r="A520" s="39"/>
      <c r="B520" s="40"/>
      <c r="C520" s="213" t="s">
        <v>76</v>
      </c>
      <c r="D520" s="213" t="s">
        <v>149</v>
      </c>
      <c r="E520" s="214" t="s">
        <v>1961</v>
      </c>
      <c r="F520" s="215" t="s">
        <v>1644</v>
      </c>
      <c r="G520" s="216" t="s">
        <v>1133</v>
      </c>
      <c r="H520" s="217">
        <v>1</v>
      </c>
      <c r="I520" s="218"/>
      <c r="J520" s="219">
        <f>ROUND(I520*H520,2)</f>
        <v>0</v>
      </c>
      <c r="K520" s="215" t="s">
        <v>19</v>
      </c>
      <c r="L520" s="45"/>
      <c r="M520" s="220" t="s">
        <v>19</v>
      </c>
      <c r="N520" s="221" t="s">
        <v>47</v>
      </c>
      <c r="O520" s="85"/>
      <c r="P520" s="222">
        <f>O520*H520</f>
        <v>0</v>
      </c>
      <c r="Q520" s="222">
        <v>0</v>
      </c>
      <c r="R520" s="222">
        <f>Q520*H520</f>
        <v>0</v>
      </c>
      <c r="S520" s="222">
        <v>0</v>
      </c>
      <c r="T520" s="223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4" t="s">
        <v>154</v>
      </c>
      <c r="AT520" s="224" t="s">
        <v>149</v>
      </c>
      <c r="AU520" s="224" t="s">
        <v>86</v>
      </c>
      <c r="AY520" s="18" t="s">
        <v>145</v>
      </c>
      <c r="BE520" s="225">
        <f>IF(N520="základní",J520,0)</f>
        <v>0</v>
      </c>
      <c r="BF520" s="225">
        <f>IF(N520="snížená",J520,0)</f>
        <v>0</v>
      </c>
      <c r="BG520" s="225">
        <f>IF(N520="zákl. přenesená",J520,0)</f>
        <v>0</v>
      </c>
      <c r="BH520" s="225">
        <f>IF(N520="sníž. přenesená",J520,0)</f>
        <v>0</v>
      </c>
      <c r="BI520" s="225">
        <f>IF(N520="nulová",J520,0)</f>
        <v>0</v>
      </c>
      <c r="BJ520" s="18" t="s">
        <v>84</v>
      </c>
      <c r="BK520" s="225">
        <f>ROUND(I520*H520,2)</f>
        <v>0</v>
      </c>
      <c r="BL520" s="18" t="s">
        <v>154</v>
      </c>
      <c r="BM520" s="224" t="s">
        <v>1962</v>
      </c>
    </row>
    <row r="521" s="2" customFormat="1">
      <c r="A521" s="39"/>
      <c r="B521" s="40"/>
      <c r="C521" s="41"/>
      <c r="D521" s="226" t="s">
        <v>156</v>
      </c>
      <c r="E521" s="41"/>
      <c r="F521" s="227" t="s">
        <v>1644</v>
      </c>
      <c r="G521" s="41"/>
      <c r="H521" s="41"/>
      <c r="I521" s="228"/>
      <c r="J521" s="41"/>
      <c r="K521" s="41"/>
      <c r="L521" s="45"/>
      <c r="M521" s="229"/>
      <c r="N521" s="230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156</v>
      </c>
      <c r="AU521" s="18" t="s">
        <v>86</v>
      </c>
    </row>
    <row r="522" s="2" customFormat="1" ht="24.15" customHeight="1">
      <c r="A522" s="39"/>
      <c r="B522" s="40"/>
      <c r="C522" s="213" t="s">
        <v>76</v>
      </c>
      <c r="D522" s="213" t="s">
        <v>149</v>
      </c>
      <c r="E522" s="214" t="s">
        <v>1963</v>
      </c>
      <c r="F522" s="215" t="s">
        <v>1646</v>
      </c>
      <c r="G522" s="216" t="s">
        <v>1133</v>
      </c>
      <c r="H522" s="217">
        <v>1</v>
      </c>
      <c r="I522" s="218"/>
      <c r="J522" s="219">
        <f>ROUND(I522*H522,2)</f>
        <v>0</v>
      </c>
      <c r="K522" s="215" t="s">
        <v>19</v>
      </c>
      <c r="L522" s="45"/>
      <c r="M522" s="220" t="s">
        <v>19</v>
      </c>
      <c r="N522" s="221" t="s">
        <v>47</v>
      </c>
      <c r="O522" s="85"/>
      <c r="P522" s="222">
        <f>O522*H522</f>
        <v>0</v>
      </c>
      <c r="Q522" s="222">
        <v>0</v>
      </c>
      <c r="R522" s="222">
        <f>Q522*H522</f>
        <v>0</v>
      </c>
      <c r="S522" s="222">
        <v>0</v>
      </c>
      <c r="T522" s="223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4" t="s">
        <v>154</v>
      </c>
      <c r="AT522" s="224" t="s">
        <v>149</v>
      </c>
      <c r="AU522" s="224" t="s">
        <v>86</v>
      </c>
      <c r="AY522" s="18" t="s">
        <v>145</v>
      </c>
      <c r="BE522" s="225">
        <f>IF(N522="základní",J522,0)</f>
        <v>0</v>
      </c>
      <c r="BF522" s="225">
        <f>IF(N522="snížená",J522,0)</f>
        <v>0</v>
      </c>
      <c r="BG522" s="225">
        <f>IF(N522="zákl. přenesená",J522,0)</f>
        <v>0</v>
      </c>
      <c r="BH522" s="225">
        <f>IF(N522="sníž. přenesená",J522,0)</f>
        <v>0</v>
      </c>
      <c r="BI522" s="225">
        <f>IF(N522="nulová",J522,0)</f>
        <v>0</v>
      </c>
      <c r="BJ522" s="18" t="s">
        <v>84</v>
      </c>
      <c r="BK522" s="225">
        <f>ROUND(I522*H522,2)</f>
        <v>0</v>
      </c>
      <c r="BL522" s="18" t="s">
        <v>154</v>
      </c>
      <c r="BM522" s="224" t="s">
        <v>1964</v>
      </c>
    </row>
    <row r="523" s="2" customFormat="1">
      <c r="A523" s="39"/>
      <c r="B523" s="40"/>
      <c r="C523" s="41"/>
      <c r="D523" s="226" t="s">
        <v>156</v>
      </c>
      <c r="E523" s="41"/>
      <c r="F523" s="227" t="s">
        <v>1646</v>
      </c>
      <c r="G523" s="41"/>
      <c r="H523" s="41"/>
      <c r="I523" s="228"/>
      <c r="J523" s="41"/>
      <c r="K523" s="41"/>
      <c r="L523" s="45"/>
      <c r="M523" s="229"/>
      <c r="N523" s="230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156</v>
      </c>
      <c r="AU523" s="18" t="s">
        <v>86</v>
      </c>
    </row>
    <row r="524" s="2" customFormat="1" ht="24.15" customHeight="1">
      <c r="A524" s="39"/>
      <c r="B524" s="40"/>
      <c r="C524" s="213" t="s">
        <v>76</v>
      </c>
      <c r="D524" s="213" t="s">
        <v>149</v>
      </c>
      <c r="E524" s="214" t="s">
        <v>1965</v>
      </c>
      <c r="F524" s="215" t="s">
        <v>1648</v>
      </c>
      <c r="G524" s="216" t="s">
        <v>1133</v>
      </c>
      <c r="H524" s="217">
        <v>1</v>
      </c>
      <c r="I524" s="218"/>
      <c r="J524" s="219">
        <f>ROUND(I524*H524,2)</f>
        <v>0</v>
      </c>
      <c r="K524" s="215" t="s">
        <v>19</v>
      </c>
      <c r="L524" s="45"/>
      <c r="M524" s="220" t="s">
        <v>19</v>
      </c>
      <c r="N524" s="221" t="s">
        <v>47</v>
      </c>
      <c r="O524" s="85"/>
      <c r="P524" s="222">
        <f>O524*H524</f>
        <v>0</v>
      </c>
      <c r="Q524" s="222">
        <v>0</v>
      </c>
      <c r="R524" s="222">
        <f>Q524*H524</f>
        <v>0</v>
      </c>
      <c r="S524" s="222">
        <v>0</v>
      </c>
      <c r="T524" s="223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4" t="s">
        <v>154</v>
      </c>
      <c r="AT524" s="224" t="s">
        <v>149</v>
      </c>
      <c r="AU524" s="224" t="s">
        <v>86</v>
      </c>
      <c r="AY524" s="18" t="s">
        <v>145</v>
      </c>
      <c r="BE524" s="225">
        <f>IF(N524="základní",J524,0)</f>
        <v>0</v>
      </c>
      <c r="BF524" s="225">
        <f>IF(N524="snížená",J524,0)</f>
        <v>0</v>
      </c>
      <c r="BG524" s="225">
        <f>IF(N524="zákl. přenesená",J524,0)</f>
        <v>0</v>
      </c>
      <c r="BH524" s="225">
        <f>IF(N524="sníž. přenesená",J524,0)</f>
        <v>0</v>
      </c>
      <c r="BI524" s="225">
        <f>IF(N524="nulová",J524,0)</f>
        <v>0</v>
      </c>
      <c r="BJ524" s="18" t="s">
        <v>84</v>
      </c>
      <c r="BK524" s="225">
        <f>ROUND(I524*H524,2)</f>
        <v>0</v>
      </c>
      <c r="BL524" s="18" t="s">
        <v>154</v>
      </c>
      <c r="BM524" s="224" t="s">
        <v>1966</v>
      </c>
    </row>
    <row r="525" s="2" customFormat="1">
      <c r="A525" s="39"/>
      <c r="B525" s="40"/>
      <c r="C525" s="41"/>
      <c r="D525" s="226" t="s">
        <v>156</v>
      </c>
      <c r="E525" s="41"/>
      <c r="F525" s="227" t="s">
        <v>1648</v>
      </c>
      <c r="G525" s="41"/>
      <c r="H525" s="41"/>
      <c r="I525" s="228"/>
      <c r="J525" s="41"/>
      <c r="K525" s="41"/>
      <c r="L525" s="45"/>
      <c r="M525" s="229"/>
      <c r="N525" s="230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156</v>
      </c>
      <c r="AU525" s="18" t="s">
        <v>86</v>
      </c>
    </row>
    <row r="526" s="2" customFormat="1" ht="24.15" customHeight="1">
      <c r="A526" s="39"/>
      <c r="B526" s="40"/>
      <c r="C526" s="213" t="s">
        <v>76</v>
      </c>
      <c r="D526" s="213" t="s">
        <v>149</v>
      </c>
      <c r="E526" s="214" t="s">
        <v>1967</v>
      </c>
      <c r="F526" s="215" t="s">
        <v>1650</v>
      </c>
      <c r="G526" s="216" t="s">
        <v>1133</v>
      </c>
      <c r="H526" s="217">
        <v>1</v>
      </c>
      <c r="I526" s="218"/>
      <c r="J526" s="219">
        <f>ROUND(I526*H526,2)</f>
        <v>0</v>
      </c>
      <c r="K526" s="215" t="s">
        <v>19</v>
      </c>
      <c r="L526" s="45"/>
      <c r="M526" s="220" t="s">
        <v>19</v>
      </c>
      <c r="N526" s="221" t="s">
        <v>47</v>
      </c>
      <c r="O526" s="85"/>
      <c r="P526" s="222">
        <f>O526*H526</f>
        <v>0</v>
      </c>
      <c r="Q526" s="222">
        <v>0</v>
      </c>
      <c r="R526" s="222">
        <f>Q526*H526</f>
        <v>0</v>
      </c>
      <c r="S526" s="222">
        <v>0</v>
      </c>
      <c r="T526" s="223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4" t="s">
        <v>154</v>
      </c>
      <c r="AT526" s="224" t="s">
        <v>149</v>
      </c>
      <c r="AU526" s="224" t="s">
        <v>86</v>
      </c>
      <c r="AY526" s="18" t="s">
        <v>145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8" t="s">
        <v>84</v>
      </c>
      <c r="BK526" s="225">
        <f>ROUND(I526*H526,2)</f>
        <v>0</v>
      </c>
      <c r="BL526" s="18" t="s">
        <v>154</v>
      </c>
      <c r="BM526" s="224" t="s">
        <v>1968</v>
      </c>
    </row>
    <row r="527" s="2" customFormat="1">
      <c r="A527" s="39"/>
      <c r="B527" s="40"/>
      <c r="C527" s="41"/>
      <c r="D527" s="226" t="s">
        <v>156</v>
      </c>
      <c r="E527" s="41"/>
      <c r="F527" s="227" t="s">
        <v>1650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156</v>
      </c>
      <c r="AU527" s="18" t="s">
        <v>86</v>
      </c>
    </row>
    <row r="528" s="2" customFormat="1" ht="24.15" customHeight="1">
      <c r="A528" s="39"/>
      <c r="B528" s="40"/>
      <c r="C528" s="213" t="s">
        <v>76</v>
      </c>
      <c r="D528" s="213" t="s">
        <v>149</v>
      </c>
      <c r="E528" s="214" t="s">
        <v>1969</v>
      </c>
      <c r="F528" s="215" t="s">
        <v>1652</v>
      </c>
      <c r="G528" s="216" t="s">
        <v>1133</v>
      </c>
      <c r="H528" s="217">
        <v>1</v>
      </c>
      <c r="I528" s="218"/>
      <c r="J528" s="219">
        <f>ROUND(I528*H528,2)</f>
        <v>0</v>
      </c>
      <c r="K528" s="215" t="s">
        <v>19</v>
      </c>
      <c r="L528" s="45"/>
      <c r="M528" s="220" t="s">
        <v>19</v>
      </c>
      <c r="N528" s="221" t="s">
        <v>47</v>
      </c>
      <c r="O528" s="85"/>
      <c r="P528" s="222">
        <f>O528*H528</f>
        <v>0</v>
      </c>
      <c r="Q528" s="222">
        <v>0</v>
      </c>
      <c r="R528" s="222">
        <f>Q528*H528</f>
        <v>0</v>
      </c>
      <c r="S528" s="222">
        <v>0</v>
      </c>
      <c r="T528" s="223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4" t="s">
        <v>154</v>
      </c>
      <c r="AT528" s="224" t="s">
        <v>149</v>
      </c>
      <c r="AU528" s="224" t="s">
        <v>86</v>
      </c>
      <c r="AY528" s="18" t="s">
        <v>145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8" t="s">
        <v>84</v>
      </c>
      <c r="BK528" s="225">
        <f>ROUND(I528*H528,2)</f>
        <v>0</v>
      </c>
      <c r="BL528" s="18" t="s">
        <v>154</v>
      </c>
      <c r="BM528" s="224" t="s">
        <v>1970</v>
      </c>
    </row>
    <row r="529" s="2" customFormat="1">
      <c r="A529" s="39"/>
      <c r="B529" s="40"/>
      <c r="C529" s="41"/>
      <c r="D529" s="226" t="s">
        <v>156</v>
      </c>
      <c r="E529" s="41"/>
      <c r="F529" s="227" t="s">
        <v>1652</v>
      </c>
      <c r="G529" s="41"/>
      <c r="H529" s="41"/>
      <c r="I529" s="228"/>
      <c r="J529" s="41"/>
      <c r="K529" s="41"/>
      <c r="L529" s="45"/>
      <c r="M529" s="229"/>
      <c r="N529" s="230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156</v>
      </c>
      <c r="AU529" s="18" t="s">
        <v>86</v>
      </c>
    </row>
    <row r="530" s="2" customFormat="1" ht="24.15" customHeight="1">
      <c r="A530" s="39"/>
      <c r="B530" s="40"/>
      <c r="C530" s="213" t="s">
        <v>76</v>
      </c>
      <c r="D530" s="213" t="s">
        <v>149</v>
      </c>
      <c r="E530" s="214" t="s">
        <v>1971</v>
      </c>
      <c r="F530" s="215" t="s">
        <v>1654</v>
      </c>
      <c r="G530" s="216" t="s">
        <v>1133</v>
      </c>
      <c r="H530" s="217">
        <v>1</v>
      </c>
      <c r="I530" s="218"/>
      <c r="J530" s="219">
        <f>ROUND(I530*H530,2)</f>
        <v>0</v>
      </c>
      <c r="K530" s="215" t="s">
        <v>19</v>
      </c>
      <c r="L530" s="45"/>
      <c r="M530" s="220" t="s">
        <v>19</v>
      </c>
      <c r="N530" s="221" t="s">
        <v>47</v>
      </c>
      <c r="O530" s="85"/>
      <c r="P530" s="222">
        <f>O530*H530</f>
        <v>0</v>
      </c>
      <c r="Q530" s="222">
        <v>0</v>
      </c>
      <c r="R530" s="222">
        <f>Q530*H530</f>
        <v>0</v>
      </c>
      <c r="S530" s="222">
        <v>0</v>
      </c>
      <c r="T530" s="223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4" t="s">
        <v>154</v>
      </c>
      <c r="AT530" s="224" t="s">
        <v>149</v>
      </c>
      <c r="AU530" s="224" t="s">
        <v>86</v>
      </c>
      <c r="AY530" s="18" t="s">
        <v>145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18" t="s">
        <v>84</v>
      </c>
      <c r="BK530" s="225">
        <f>ROUND(I530*H530,2)</f>
        <v>0</v>
      </c>
      <c r="BL530" s="18" t="s">
        <v>154</v>
      </c>
      <c r="BM530" s="224" t="s">
        <v>1972</v>
      </c>
    </row>
    <row r="531" s="2" customFormat="1">
      <c r="A531" s="39"/>
      <c r="B531" s="40"/>
      <c r="C531" s="41"/>
      <c r="D531" s="226" t="s">
        <v>156</v>
      </c>
      <c r="E531" s="41"/>
      <c r="F531" s="227" t="s">
        <v>1654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156</v>
      </c>
      <c r="AU531" s="18" t="s">
        <v>86</v>
      </c>
    </row>
    <row r="532" s="2" customFormat="1" ht="24.15" customHeight="1">
      <c r="A532" s="39"/>
      <c r="B532" s="40"/>
      <c r="C532" s="213" t="s">
        <v>76</v>
      </c>
      <c r="D532" s="213" t="s">
        <v>149</v>
      </c>
      <c r="E532" s="214" t="s">
        <v>1973</v>
      </c>
      <c r="F532" s="215" t="s">
        <v>1656</v>
      </c>
      <c r="G532" s="216" t="s">
        <v>1133</v>
      </c>
      <c r="H532" s="217">
        <v>0</v>
      </c>
      <c r="I532" s="218"/>
      <c r="J532" s="219">
        <f>ROUND(I532*H532,2)</f>
        <v>0</v>
      </c>
      <c r="K532" s="215" t="s">
        <v>19</v>
      </c>
      <c r="L532" s="45"/>
      <c r="M532" s="220" t="s">
        <v>19</v>
      </c>
      <c r="N532" s="221" t="s">
        <v>47</v>
      </c>
      <c r="O532" s="85"/>
      <c r="P532" s="222">
        <f>O532*H532</f>
        <v>0</v>
      </c>
      <c r="Q532" s="222">
        <v>0</v>
      </c>
      <c r="R532" s="222">
        <f>Q532*H532</f>
        <v>0</v>
      </c>
      <c r="S532" s="222">
        <v>0</v>
      </c>
      <c r="T532" s="223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4" t="s">
        <v>154</v>
      </c>
      <c r="AT532" s="224" t="s">
        <v>149</v>
      </c>
      <c r="AU532" s="224" t="s">
        <v>86</v>
      </c>
      <c r="AY532" s="18" t="s">
        <v>145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8" t="s">
        <v>84</v>
      </c>
      <c r="BK532" s="225">
        <f>ROUND(I532*H532,2)</f>
        <v>0</v>
      </c>
      <c r="BL532" s="18" t="s">
        <v>154</v>
      </c>
      <c r="BM532" s="224" t="s">
        <v>1974</v>
      </c>
    </row>
    <row r="533" s="2" customFormat="1">
      <c r="A533" s="39"/>
      <c r="B533" s="40"/>
      <c r="C533" s="41"/>
      <c r="D533" s="226" t="s">
        <v>156</v>
      </c>
      <c r="E533" s="41"/>
      <c r="F533" s="227" t="s">
        <v>1656</v>
      </c>
      <c r="G533" s="41"/>
      <c r="H533" s="41"/>
      <c r="I533" s="228"/>
      <c r="J533" s="41"/>
      <c r="K533" s="41"/>
      <c r="L533" s="45"/>
      <c r="M533" s="229"/>
      <c r="N533" s="230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156</v>
      </c>
      <c r="AU533" s="18" t="s">
        <v>86</v>
      </c>
    </row>
    <row r="534" s="2" customFormat="1" ht="16.5" customHeight="1">
      <c r="A534" s="39"/>
      <c r="B534" s="40"/>
      <c r="C534" s="213" t="s">
        <v>76</v>
      </c>
      <c r="D534" s="213" t="s">
        <v>149</v>
      </c>
      <c r="E534" s="214" t="s">
        <v>1657</v>
      </c>
      <c r="F534" s="215" t="s">
        <v>1658</v>
      </c>
      <c r="G534" s="216" t="s">
        <v>1133</v>
      </c>
      <c r="H534" s="217">
        <v>1</v>
      </c>
      <c r="I534" s="218"/>
      <c r="J534" s="219">
        <f>ROUND(I534*H534,2)</f>
        <v>0</v>
      </c>
      <c r="K534" s="215" t="s">
        <v>19</v>
      </c>
      <c r="L534" s="45"/>
      <c r="M534" s="220" t="s">
        <v>19</v>
      </c>
      <c r="N534" s="221" t="s">
        <v>47</v>
      </c>
      <c r="O534" s="85"/>
      <c r="P534" s="222">
        <f>O534*H534</f>
        <v>0</v>
      </c>
      <c r="Q534" s="222">
        <v>0</v>
      </c>
      <c r="R534" s="222">
        <f>Q534*H534</f>
        <v>0</v>
      </c>
      <c r="S534" s="222">
        <v>0</v>
      </c>
      <c r="T534" s="223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4" t="s">
        <v>154</v>
      </c>
      <c r="AT534" s="224" t="s">
        <v>149</v>
      </c>
      <c r="AU534" s="224" t="s">
        <v>86</v>
      </c>
      <c r="AY534" s="18" t="s">
        <v>145</v>
      </c>
      <c r="BE534" s="225">
        <f>IF(N534="základní",J534,0)</f>
        <v>0</v>
      </c>
      <c r="BF534" s="225">
        <f>IF(N534="snížená",J534,0)</f>
        <v>0</v>
      </c>
      <c r="BG534" s="225">
        <f>IF(N534="zákl. přenesená",J534,0)</f>
        <v>0</v>
      </c>
      <c r="BH534" s="225">
        <f>IF(N534="sníž. přenesená",J534,0)</f>
        <v>0</v>
      </c>
      <c r="BI534" s="225">
        <f>IF(N534="nulová",J534,0)</f>
        <v>0</v>
      </c>
      <c r="BJ534" s="18" t="s">
        <v>84</v>
      </c>
      <c r="BK534" s="225">
        <f>ROUND(I534*H534,2)</f>
        <v>0</v>
      </c>
      <c r="BL534" s="18" t="s">
        <v>154</v>
      </c>
      <c r="BM534" s="224" t="s">
        <v>1975</v>
      </c>
    </row>
    <row r="535" s="2" customFormat="1">
      <c r="A535" s="39"/>
      <c r="B535" s="40"/>
      <c r="C535" s="41"/>
      <c r="D535" s="226" t="s">
        <v>156</v>
      </c>
      <c r="E535" s="41"/>
      <c r="F535" s="227" t="s">
        <v>1658</v>
      </c>
      <c r="G535" s="41"/>
      <c r="H535" s="41"/>
      <c r="I535" s="228"/>
      <c r="J535" s="41"/>
      <c r="K535" s="41"/>
      <c r="L535" s="45"/>
      <c r="M535" s="229"/>
      <c r="N535" s="230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156</v>
      </c>
      <c r="AU535" s="18" t="s">
        <v>86</v>
      </c>
    </row>
    <row r="536" s="2" customFormat="1" ht="16.5" customHeight="1">
      <c r="A536" s="39"/>
      <c r="B536" s="40"/>
      <c r="C536" s="213" t="s">
        <v>76</v>
      </c>
      <c r="D536" s="213" t="s">
        <v>149</v>
      </c>
      <c r="E536" s="214" t="s">
        <v>1976</v>
      </c>
      <c r="F536" s="215" t="s">
        <v>1977</v>
      </c>
      <c r="G536" s="216" t="s">
        <v>1133</v>
      </c>
      <c r="H536" s="217">
        <v>1</v>
      </c>
      <c r="I536" s="218"/>
      <c r="J536" s="219">
        <f>ROUND(I536*H536,2)</f>
        <v>0</v>
      </c>
      <c r="K536" s="215" t="s">
        <v>19</v>
      </c>
      <c r="L536" s="45"/>
      <c r="M536" s="220" t="s">
        <v>19</v>
      </c>
      <c r="N536" s="221" t="s">
        <v>47</v>
      </c>
      <c r="O536" s="85"/>
      <c r="P536" s="222">
        <f>O536*H536</f>
        <v>0</v>
      </c>
      <c r="Q536" s="222">
        <v>0</v>
      </c>
      <c r="R536" s="222">
        <f>Q536*H536</f>
        <v>0</v>
      </c>
      <c r="S536" s="222">
        <v>0</v>
      </c>
      <c r="T536" s="223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4" t="s">
        <v>154</v>
      </c>
      <c r="AT536" s="224" t="s">
        <v>149</v>
      </c>
      <c r="AU536" s="224" t="s">
        <v>86</v>
      </c>
      <c r="AY536" s="18" t="s">
        <v>145</v>
      </c>
      <c r="BE536" s="225">
        <f>IF(N536="základní",J536,0)</f>
        <v>0</v>
      </c>
      <c r="BF536" s="225">
        <f>IF(N536="snížená",J536,0)</f>
        <v>0</v>
      </c>
      <c r="BG536" s="225">
        <f>IF(N536="zákl. přenesená",J536,0)</f>
        <v>0</v>
      </c>
      <c r="BH536" s="225">
        <f>IF(N536="sníž. přenesená",J536,0)</f>
        <v>0</v>
      </c>
      <c r="BI536" s="225">
        <f>IF(N536="nulová",J536,0)</f>
        <v>0</v>
      </c>
      <c r="BJ536" s="18" t="s">
        <v>84</v>
      </c>
      <c r="BK536" s="225">
        <f>ROUND(I536*H536,2)</f>
        <v>0</v>
      </c>
      <c r="BL536" s="18" t="s">
        <v>154</v>
      </c>
      <c r="BM536" s="224" t="s">
        <v>1978</v>
      </c>
    </row>
    <row r="537" s="2" customFormat="1">
      <c r="A537" s="39"/>
      <c r="B537" s="40"/>
      <c r="C537" s="41"/>
      <c r="D537" s="226" t="s">
        <v>156</v>
      </c>
      <c r="E537" s="41"/>
      <c r="F537" s="227" t="s">
        <v>1977</v>
      </c>
      <c r="G537" s="41"/>
      <c r="H537" s="41"/>
      <c r="I537" s="228"/>
      <c r="J537" s="41"/>
      <c r="K537" s="41"/>
      <c r="L537" s="45"/>
      <c r="M537" s="229"/>
      <c r="N537" s="230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156</v>
      </c>
      <c r="AU537" s="18" t="s">
        <v>86</v>
      </c>
    </row>
    <row r="538" s="2" customFormat="1" ht="16.5" customHeight="1">
      <c r="A538" s="39"/>
      <c r="B538" s="40"/>
      <c r="C538" s="213" t="s">
        <v>76</v>
      </c>
      <c r="D538" s="213" t="s">
        <v>149</v>
      </c>
      <c r="E538" s="214" t="s">
        <v>1661</v>
      </c>
      <c r="F538" s="215" t="s">
        <v>1662</v>
      </c>
      <c r="G538" s="216" t="s">
        <v>1133</v>
      </c>
      <c r="H538" s="217">
        <v>6</v>
      </c>
      <c r="I538" s="218"/>
      <c r="J538" s="219">
        <f>ROUND(I538*H538,2)</f>
        <v>0</v>
      </c>
      <c r="K538" s="215" t="s">
        <v>19</v>
      </c>
      <c r="L538" s="45"/>
      <c r="M538" s="220" t="s">
        <v>19</v>
      </c>
      <c r="N538" s="221" t="s">
        <v>47</v>
      </c>
      <c r="O538" s="85"/>
      <c r="P538" s="222">
        <f>O538*H538</f>
        <v>0</v>
      </c>
      <c r="Q538" s="222">
        <v>0</v>
      </c>
      <c r="R538" s="222">
        <f>Q538*H538</f>
        <v>0</v>
      </c>
      <c r="S538" s="222">
        <v>0</v>
      </c>
      <c r="T538" s="223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4" t="s">
        <v>154</v>
      </c>
      <c r="AT538" s="224" t="s">
        <v>149</v>
      </c>
      <c r="AU538" s="224" t="s">
        <v>86</v>
      </c>
      <c r="AY538" s="18" t="s">
        <v>145</v>
      </c>
      <c r="BE538" s="225">
        <f>IF(N538="základní",J538,0)</f>
        <v>0</v>
      </c>
      <c r="BF538" s="225">
        <f>IF(N538="snížená",J538,0)</f>
        <v>0</v>
      </c>
      <c r="BG538" s="225">
        <f>IF(N538="zákl. přenesená",J538,0)</f>
        <v>0</v>
      </c>
      <c r="BH538" s="225">
        <f>IF(N538="sníž. přenesená",J538,0)</f>
        <v>0</v>
      </c>
      <c r="BI538" s="225">
        <f>IF(N538="nulová",J538,0)</f>
        <v>0</v>
      </c>
      <c r="BJ538" s="18" t="s">
        <v>84</v>
      </c>
      <c r="BK538" s="225">
        <f>ROUND(I538*H538,2)</f>
        <v>0</v>
      </c>
      <c r="BL538" s="18" t="s">
        <v>154</v>
      </c>
      <c r="BM538" s="224" t="s">
        <v>1979</v>
      </c>
    </row>
    <row r="539" s="2" customFormat="1">
      <c r="A539" s="39"/>
      <c r="B539" s="40"/>
      <c r="C539" s="41"/>
      <c r="D539" s="226" t="s">
        <v>156</v>
      </c>
      <c r="E539" s="41"/>
      <c r="F539" s="227" t="s">
        <v>1662</v>
      </c>
      <c r="G539" s="41"/>
      <c r="H539" s="41"/>
      <c r="I539" s="228"/>
      <c r="J539" s="41"/>
      <c r="K539" s="41"/>
      <c r="L539" s="45"/>
      <c r="M539" s="229"/>
      <c r="N539" s="230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156</v>
      </c>
      <c r="AU539" s="18" t="s">
        <v>86</v>
      </c>
    </row>
    <row r="540" s="12" customFormat="1" ht="22.8" customHeight="1">
      <c r="A540" s="12"/>
      <c r="B540" s="197"/>
      <c r="C540" s="198"/>
      <c r="D540" s="199" t="s">
        <v>75</v>
      </c>
      <c r="E540" s="211" t="s">
        <v>1614</v>
      </c>
      <c r="F540" s="211" t="s">
        <v>1614</v>
      </c>
      <c r="G540" s="198"/>
      <c r="H540" s="198"/>
      <c r="I540" s="201"/>
      <c r="J540" s="212">
        <f>BK540</f>
        <v>0</v>
      </c>
      <c r="K540" s="198"/>
      <c r="L540" s="203"/>
      <c r="M540" s="204"/>
      <c r="N540" s="205"/>
      <c r="O540" s="205"/>
      <c r="P540" s="206">
        <f>SUM(P541:P544)</f>
        <v>0</v>
      </c>
      <c r="Q540" s="205"/>
      <c r="R540" s="206">
        <f>SUM(R541:R544)</f>
        <v>0</v>
      </c>
      <c r="S540" s="205"/>
      <c r="T540" s="207">
        <f>SUM(T541:T544)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08" t="s">
        <v>84</v>
      </c>
      <c r="AT540" s="209" t="s">
        <v>75</v>
      </c>
      <c r="AU540" s="209" t="s">
        <v>84</v>
      </c>
      <c r="AY540" s="208" t="s">
        <v>145</v>
      </c>
      <c r="BK540" s="210">
        <f>SUM(BK541:BK544)</f>
        <v>0</v>
      </c>
    </row>
    <row r="541" s="2" customFormat="1" ht="16.5" customHeight="1">
      <c r="A541" s="39"/>
      <c r="B541" s="40"/>
      <c r="C541" s="213" t="s">
        <v>76</v>
      </c>
      <c r="D541" s="213" t="s">
        <v>149</v>
      </c>
      <c r="E541" s="214" t="s">
        <v>1980</v>
      </c>
      <c r="F541" s="215" t="s">
        <v>1981</v>
      </c>
      <c r="G541" s="216" t="s">
        <v>1133</v>
      </c>
      <c r="H541" s="217">
        <v>1</v>
      </c>
      <c r="I541" s="218"/>
      <c r="J541" s="219">
        <f>ROUND(I541*H541,2)</f>
        <v>0</v>
      </c>
      <c r="K541" s="215" t="s">
        <v>19</v>
      </c>
      <c r="L541" s="45"/>
      <c r="M541" s="220" t="s">
        <v>19</v>
      </c>
      <c r="N541" s="221" t="s">
        <v>47</v>
      </c>
      <c r="O541" s="85"/>
      <c r="P541" s="222">
        <f>O541*H541</f>
        <v>0</v>
      </c>
      <c r="Q541" s="222">
        <v>0</v>
      </c>
      <c r="R541" s="222">
        <f>Q541*H541</f>
        <v>0</v>
      </c>
      <c r="S541" s="222">
        <v>0</v>
      </c>
      <c r="T541" s="223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4" t="s">
        <v>154</v>
      </c>
      <c r="AT541" s="224" t="s">
        <v>149</v>
      </c>
      <c r="AU541" s="224" t="s">
        <v>86</v>
      </c>
      <c r="AY541" s="18" t="s">
        <v>145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8" t="s">
        <v>84</v>
      </c>
      <c r="BK541" s="225">
        <f>ROUND(I541*H541,2)</f>
        <v>0</v>
      </c>
      <c r="BL541" s="18" t="s">
        <v>154</v>
      </c>
      <c r="BM541" s="224" t="s">
        <v>1982</v>
      </c>
    </row>
    <row r="542" s="2" customFormat="1">
      <c r="A542" s="39"/>
      <c r="B542" s="40"/>
      <c r="C542" s="41"/>
      <c r="D542" s="226" t="s">
        <v>156</v>
      </c>
      <c r="E542" s="41"/>
      <c r="F542" s="227" t="s">
        <v>1981</v>
      </c>
      <c r="G542" s="41"/>
      <c r="H542" s="41"/>
      <c r="I542" s="228"/>
      <c r="J542" s="41"/>
      <c r="K542" s="41"/>
      <c r="L542" s="45"/>
      <c r="M542" s="229"/>
      <c r="N542" s="230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156</v>
      </c>
      <c r="AU542" s="18" t="s">
        <v>86</v>
      </c>
    </row>
    <row r="543" s="2" customFormat="1" ht="24.15" customHeight="1">
      <c r="A543" s="39"/>
      <c r="B543" s="40"/>
      <c r="C543" s="213" t="s">
        <v>76</v>
      </c>
      <c r="D543" s="213" t="s">
        <v>149</v>
      </c>
      <c r="E543" s="214" t="s">
        <v>1983</v>
      </c>
      <c r="F543" s="215" t="s">
        <v>1984</v>
      </c>
      <c r="G543" s="216" t="s">
        <v>1133</v>
      </c>
      <c r="H543" s="217">
        <v>4</v>
      </c>
      <c r="I543" s="218"/>
      <c r="J543" s="219">
        <f>ROUND(I543*H543,2)</f>
        <v>0</v>
      </c>
      <c r="K543" s="215" t="s">
        <v>19</v>
      </c>
      <c r="L543" s="45"/>
      <c r="M543" s="220" t="s">
        <v>19</v>
      </c>
      <c r="N543" s="221" t="s">
        <v>47</v>
      </c>
      <c r="O543" s="85"/>
      <c r="P543" s="222">
        <f>O543*H543</f>
        <v>0</v>
      </c>
      <c r="Q543" s="222">
        <v>0</v>
      </c>
      <c r="R543" s="222">
        <f>Q543*H543</f>
        <v>0</v>
      </c>
      <c r="S543" s="222">
        <v>0</v>
      </c>
      <c r="T543" s="223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4" t="s">
        <v>154</v>
      </c>
      <c r="AT543" s="224" t="s">
        <v>149</v>
      </c>
      <c r="AU543" s="224" t="s">
        <v>86</v>
      </c>
      <c r="AY543" s="18" t="s">
        <v>145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8" t="s">
        <v>84</v>
      </c>
      <c r="BK543" s="225">
        <f>ROUND(I543*H543,2)</f>
        <v>0</v>
      </c>
      <c r="BL543" s="18" t="s">
        <v>154</v>
      </c>
      <c r="BM543" s="224" t="s">
        <v>1985</v>
      </c>
    </row>
    <row r="544" s="2" customFormat="1">
      <c r="A544" s="39"/>
      <c r="B544" s="40"/>
      <c r="C544" s="41"/>
      <c r="D544" s="226" t="s">
        <v>156</v>
      </c>
      <c r="E544" s="41"/>
      <c r="F544" s="227" t="s">
        <v>1984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156</v>
      </c>
      <c r="AU544" s="18" t="s">
        <v>86</v>
      </c>
    </row>
    <row r="545" s="12" customFormat="1" ht="22.8" customHeight="1">
      <c r="A545" s="12"/>
      <c r="B545" s="197"/>
      <c r="C545" s="198"/>
      <c r="D545" s="199" t="s">
        <v>75</v>
      </c>
      <c r="E545" s="211" t="s">
        <v>1614</v>
      </c>
      <c r="F545" s="211" t="s">
        <v>1614</v>
      </c>
      <c r="G545" s="198"/>
      <c r="H545" s="198"/>
      <c r="I545" s="201"/>
      <c r="J545" s="212">
        <f>BK545</f>
        <v>0</v>
      </c>
      <c r="K545" s="198"/>
      <c r="L545" s="203"/>
      <c r="M545" s="204"/>
      <c r="N545" s="205"/>
      <c r="O545" s="205"/>
      <c r="P545" s="206">
        <f>SUM(P546:P583)</f>
        <v>0</v>
      </c>
      <c r="Q545" s="205"/>
      <c r="R545" s="206">
        <f>SUM(R546:R583)</f>
        <v>0</v>
      </c>
      <c r="S545" s="205"/>
      <c r="T545" s="207">
        <f>SUM(T546:T583)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08" t="s">
        <v>84</v>
      </c>
      <c r="AT545" s="209" t="s">
        <v>75</v>
      </c>
      <c r="AU545" s="209" t="s">
        <v>84</v>
      </c>
      <c r="AY545" s="208" t="s">
        <v>145</v>
      </c>
      <c r="BK545" s="210">
        <f>SUM(BK546:BK583)</f>
        <v>0</v>
      </c>
    </row>
    <row r="546" s="2" customFormat="1" ht="16.5" customHeight="1">
      <c r="A546" s="39"/>
      <c r="B546" s="40"/>
      <c r="C546" s="213" t="s">
        <v>76</v>
      </c>
      <c r="D546" s="213" t="s">
        <v>149</v>
      </c>
      <c r="E546" s="214" t="s">
        <v>1986</v>
      </c>
      <c r="F546" s="215" t="s">
        <v>1987</v>
      </c>
      <c r="G546" s="216" t="s">
        <v>242</v>
      </c>
      <c r="H546" s="217">
        <v>30</v>
      </c>
      <c r="I546" s="218"/>
      <c r="J546" s="219">
        <f>ROUND(I546*H546,2)</f>
        <v>0</v>
      </c>
      <c r="K546" s="215" t="s">
        <v>19</v>
      </c>
      <c r="L546" s="45"/>
      <c r="M546" s="220" t="s">
        <v>19</v>
      </c>
      <c r="N546" s="221" t="s">
        <v>47</v>
      </c>
      <c r="O546" s="85"/>
      <c r="P546" s="222">
        <f>O546*H546</f>
        <v>0</v>
      </c>
      <c r="Q546" s="222">
        <v>0</v>
      </c>
      <c r="R546" s="222">
        <f>Q546*H546</f>
        <v>0</v>
      </c>
      <c r="S546" s="222">
        <v>0</v>
      </c>
      <c r="T546" s="223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4" t="s">
        <v>154</v>
      </c>
      <c r="AT546" s="224" t="s">
        <v>149</v>
      </c>
      <c r="AU546" s="224" t="s">
        <v>86</v>
      </c>
      <c r="AY546" s="18" t="s">
        <v>145</v>
      </c>
      <c r="BE546" s="225">
        <f>IF(N546="základní",J546,0)</f>
        <v>0</v>
      </c>
      <c r="BF546" s="225">
        <f>IF(N546="snížená",J546,0)</f>
        <v>0</v>
      </c>
      <c r="BG546" s="225">
        <f>IF(N546="zákl. přenesená",J546,0)</f>
        <v>0</v>
      </c>
      <c r="BH546" s="225">
        <f>IF(N546="sníž. přenesená",J546,0)</f>
        <v>0</v>
      </c>
      <c r="BI546" s="225">
        <f>IF(N546="nulová",J546,0)</f>
        <v>0</v>
      </c>
      <c r="BJ546" s="18" t="s">
        <v>84</v>
      </c>
      <c r="BK546" s="225">
        <f>ROUND(I546*H546,2)</f>
        <v>0</v>
      </c>
      <c r="BL546" s="18" t="s">
        <v>154</v>
      </c>
      <c r="BM546" s="224" t="s">
        <v>1988</v>
      </c>
    </row>
    <row r="547" s="2" customFormat="1">
      <c r="A547" s="39"/>
      <c r="B547" s="40"/>
      <c r="C547" s="41"/>
      <c r="D547" s="226" t="s">
        <v>156</v>
      </c>
      <c r="E547" s="41"/>
      <c r="F547" s="227" t="s">
        <v>1987</v>
      </c>
      <c r="G547" s="41"/>
      <c r="H547" s="41"/>
      <c r="I547" s="228"/>
      <c r="J547" s="41"/>
      <c r="K547" s="41"/>
      <c r="L547" s="45"/>
      <c r="M547" s="229"/>
      <c r="N547" s="230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156</v>
      </c>
      <c r="AU547" s="18" t="s">
        <v>86</v>
      </c>
    </row>
    <row r="548" s="2" customFormat="1" ht="16.5" customHeight="1">
      <c r="A548" s="39"/>
      <c r="B548" s="40"/>
      <c r="C548" s="213" t="s">
        <v>76</v>
      </c>
      <c r="D548" s="213" t="s">
        <v>149</v>
      </c>
      <c r="E548" s="214" t="s">
        <v>1989</v>
      </c>
      <c r="F548" s="215" t="s">
        <v>1990</v>
      </c>
      <c r="G548" s="216" t="s">
        <v>242</v>
      </c>
      <c r="H548" s="217">
        <v>90</v>
      </c>
      <c r="I548" s="218"/>
      <c r="J548" s="219">
        <f>ROUND(I548*H548,2)</f>
        <v>0</v>
      </c>
      <c r="K548" s="215" t="s">
        <v>19</v>
      </c>
      <c r="L548" s="45"/>
      <c r="M548" s="220" t="s">
        <v>19</v>
      </c>
      <c r="N548" s="221" t="s">
        <v>47</v>
      </c>
      <c r="O548" s="85"/>
      <c r="P548" s="222">
        <f>O548*H548</f>
        <v>0</v>
      </c>
      <c r="Q548" s="222">
        <v>0</v>
      </c>
      <c r="R548" s="222">
        <f>Q548*H548</f>
        <v>0</v>
      </c>
      <c r="S548" s="222">
        <v>0</v>
      </c>
      <c r="T548" s="223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4" t="s">
        <v>154</v>
      </c>
      <c r="AT548" s="224" t="s">
        <v>149</v>
      </c>
      <c r="AU548" s="224" t="s">
        <v>86</v>
      </c>
      <c r="AY548" s="18" t="s">
        <v>145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18" t="s">
        <v>84</v>
      </c>
      <c r="BK548" s="225">
        <f>ROUND(I548*H548,2)</f>
        <v>0</v>
      </c>
      <c r="BL548" s="18" t="s">
        <v>154</v>
      </c>
      <c r="BM548" s="224" t="s">
        <v>1991</v>
      </c>
    </row>
    <row r="549" s="2" customFormat="1">
      <c r="A549" s="39"/>
      <c r="B549" s="40"/>
      <c r="C549" s="41"/>
      <c r="D549" s="226" t="s">
        <v>156</v>
      </c>
      <c r="E549" s="41"/>
      <c r="F549" s="227" t="s">
        <v>1990</v>
      </c>
      <c r="G549" s="41"/>
      <c r="H549" s="41"/>
      <c r="I549" s="228"/>
      <c r="J549" s="41"/>
      <c r="K549" s="41"/>
      <c r="L549" s="45"/>
      <c r="M549" s="229"/>
      <c r="N549" s="230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156</v>
      </c>
      <c r="AU549" s="18" t="s">
        <v>86</v>
      </c>
    </row>
    <row r="550" s="2" customFormat="1" ht="16.5" customHeight="1">
      <c r="A550" s="39"/>
      <c r="B550" s="40"/>
      <c r="C550" s="213" t="s">
        <v>76</v>
      </c>
      <c r="D550" s="213" t="s">
        <v>149</v>
      </c>
      <c r="E550" s="214" t="s">
        <v>1992</v>
      </c>
      <c r="F550" s="215" t="s">
        <v>1993</v>
      </c>
      <c r="G550" s="216" t="s">
        <v>242</v>
      </c>
      <c r="H550" s="217">
        <v>50</v>
      </c>
      <c r="I550" s="218"/>
      <c r="J550" s="219">
        <f>ROUND(I550*H550,2)</f>
        <v>0</v>
      </c>
      <c r="K550" s="215" t="s">
        <v>19</v>
      </c>
      <c r="L550" s="45"/>
      <c r="M550" s="220" t="s">
        <v>19</v>
      </c>
      <c r="N550" s="221" t="s">
        <v>47</v>
      </c>
      <c r="O550" s="85"/>
      <c r="P550" s="222">
        <f>O550*H550</f>
        <v>0</v>
      </c>
      <c r="Q550" s="222">
        <v>0</v>
      </c>
      <c r="R550" s="222">
        <f>Q550*H550</f>
        <v>0</v>
      </c>
      <c r="S550" s="222">
        <v>0</v>
      </c>
      <c r="T550" s="223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4" t="s">
        <v>154</v>
      </c>
      <c r="AT550" s="224" t="s">
        <v>149</v>
      </c>
      <c r="AU550" s="224" t="s">
        <v>86</v>
      </c>
      <c r="AY550" s="18" t="s">
        <v>145</v>
      </c>
      <c r="BE550" s="225">
        <f>IF(N550="základní",J550,0)</f>
        <v>0</v>
      </c>
      <c r="BF550" s="225">
        <f>IF(N550="snížená",J550,0)</f>
        <v>0</v>
      </c>
      <c r="BG550" s="225">
        <f>IF(N550="zákl. přenesená",J550,0)</f>
        <v>0</v>
      </c>
      <c r="BH550" s="225">
        <f>IF(N550="sníž. přenesená",J550,0)</f>
        <v>0</v>
      </c>
      <c r="BI550" s="225">
        <f>IF(N550="nulová",J550,0)</f>
        <v>0</v>
      </c>
      <c r="BJ550" s="18" t="s">
        <v>84</v>
      </c>
      <c r="BK550" s="225">
        <f>ROUND(I550*H550,2)</f>
        <v>0</v>
      </c>
      <c r="BL550" s="18" t="s">
        <v>154</v>
      </c>
      <c r="BM550" s="224" t="s">
        <v>1994</v>
      </c>
    </row>
    <row r="551" s="2" customFormat="1">
      <c r="A551" s="39"/>
      <c r="B551" s="40"/>
      <c r="C551" s="41"/>
      <c r="D551" s="226" t="s">
        <v>156</v>
      </c>
      <c r="E551" s="41"/>
      <c r="F551" s="227" t="s">
        <v>1993</v>
      </c>
      <c r="G551" s="41"/>
      <c r="H551" s="41"/>
      <c r="I551" s="228"/>
      <c r="J551" s="41"/>
      <c r="K551" s="41"/>
      <c r="L551" s="45"/>
      <c r="M551" s="229"/>
      <c r="N551" s="230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156</v>
      </c>
      <c r="AU551" s="18" t="s">
        <v>86</v>
      </c>
    </row>
    <row r="552" s="2" customFormat="1" ht="16.5" customHeight="1">
      <c r="A552" s="39"/>
      <c r="B552" s="40"/>
      <c r="C552" s="213" t="s">
        <v>76</v>
      </c>
      <c r="D552" s="213" t="s">
        <v>149</v>
      </c>
      <c r="E552" s="214" t="s">
        <v>1995</v>
      </c>
      <c r="F552" s="215" t="s">
        <v>1996</v>
      </c>
      <c r="G552" s="216" t="s">
        <v>242</v>
      </c>
      <c r="H552" s="217">
        <v>80</v>
      </c>
      <c r="I552" s="218"/>
      <c r="J552" s="219">
        <f>ROUND(I552*H552,2)</f>
        <v>0</v>
      </c>
      <c r="K552" s="215" t="s">
        <v>19</v>
      </c>
      <c r="L552" s="45"/>
      <c r="M552" s="220" t="s">
        <v>19</v>
      </c>
      <c r="N552" s="221" t="s">
        <v>47</v>
      </c>
      <c r="O552" s="85"/>
      <c r="P552" s="222">
        <f>O552*H552</f>
        <v>0</v>
      </c>
      <c r="Q552" s="222">
        <v>0</v>
      </c>
      <c r="R552" s="222">
        <f>Q552*H552</f>
        <v>0</v>
      </c>
      <c r="S552" s="222">
        <v>0</v>
      </c>
      <c r="T552" s="223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4" t="s">
        <v>154</v>
      </c>
      <c r="AT552" s="224" t="s">
        <v>149</v>
      </c>
      <c r="AU552" s="224" t="s">
        <v>86</v>
      </c>
      <c r="AY552" s="18" t="s">
        <v>145</v>
      </c>
      <c r="BE552" s="225">
        <f>IF(N552="základní",J552,0)</f>
        <v>0</v>
      </c>
      <c r="BF552" s="225">
        <f>IF(N552="snížená",J552,0)</f>
        <v>0</v>
      </c>
      <c r="BG552" s="225">
        <f>IF(N552="zákl. přenesená",J552,0)</f>
        <v>0</v>
      </c>
      <c r="BH552" s="225">
        <f>IF(N552="sníž. přenesená",J552,0)</f>
        <v>0</v>
      </c>
      <c r="BI552" s="225">
        <f>IF(N552="nulová",J552,0)</f>
        <v>0</v>
      </c>
      <c r="BJ552" s="18" t="s">
        <v>84</v>
      </c>
      <c r="BK552" s="225">
        <f>ROUND(I552*H552,2)</f>
        <v>0</v>
      </c>
      <c r="BL552" s="18" t="s">
        <v>154</v>
      </c>
      <c r="BM552" s="224" t="s">
        <v>1997</v>
      </c>
    </row>
    <row r="553" s="2" customFormat="1">
      <c r="A553" s="39"/>
      <c r="B553" s="40"/>
      <c r="C553" s="41"/>
      <c r="D553" s="226" t="s">
        <v>156</v>
      </c>
      <c r="E553" s="41"/>
      <c r="F553" s="227" t="s">
        <v>1996</v>
      </c>
      <c r="G553" s="41"/>
      <c r="H553" s="41"/>
      <c r="I553" s="228"/>
      <c r="J553" s="41"/>
      <c r="K553" s="41"/>
      <c r="L553" s="45"/>
      <c r="M553" s="229"/>
      <c r="N553" s="230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156</v>
      </c>
      <c r="AU553" s="18" t="s">
        <v>86</v>
      </c>
    </row>
    <row r="554" s="2" customFormat="1" ht="16.5" customHeight="1">
      <c r="A554" s="39"/>
      <c r="B554" s="40"/>
      <c r="C554" s="213" t="s">
        <v>76</v>
      </c>
      <c r="D554" s="213" t="s">
        <v>149</v>
      </c>
      <c r="E554" s="214" t="s">
        <v>1998</v>
      </c>
      <c r="F554" s="215" t="s">
        <v>1999</v>
      </c>
      <c r="G554" s="216" t="s">
        <v>242</v>
      </c>
      <c r="H554" s="217">
        <v>50</v>
      </c>
      <c r="I554" s="218"/>
      <c r="J554" s="219">
        <f>ROUND(I554*H554,2)</f>
        <v>0</v>
      </c>
      <c r="K554" s="215" t="s">
        <v>19</v>
      </c>
      <c r="L554" s="45"/>
      <c r="M554" s="220" t="s">
        <v>19</v>
      </c>
      <c r="N554" s="221" t="s">
        <v>47</v>
      </c>
      <c r="O554" s="85"/>
      <c r="P554" s="222">
        <f>O554*H554</f>
        <v>0</v>
      </c>
      <c r="Q554" s="222">
        <v>0</v>
      </c>
      <c r="R554" s="222">
        <f>Q554*H554</f>
        <v>0</v>
      </c>
      <c r="S554" s="222">
        <v>0</v>
      </c>
      <c r="T554" s="223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4" t="s">
        <v>154</v>
      </c>
      <c r="AT554" s="224" t="s">
        <v>149</v>
      </c>
      <c r="AU554" s="224" t="s">
        <v>86</v>
      </c>
      <c r="AY554" s="18" t="s">
        <v>145</v>
      </c>
      <c r="BE554" s="225">
        <f>IF(N554="základní",J554,0)</f>
        <v>0</v>
      </c>
      <c r="BF554" s="225">
        <f>IF(N554="snížená",J554,0)</f>
        <v>0</v>
      </c>
      <c r="BG554" s="225">
        <f>IF(N554="zákl. přenesená",J554,0)</f>
        <v>0</v>
      </c>
      <c r="BH554" s="225">
        <f>IF(N554="sníž. přenesená",J554,0)</f>
        <v>0</v>
      </c>
      <c r="BI554" s="225">
        <f>IF(N554="nulová",J554,0)</f>
        <v>0</v>
      </c>
      <c r="BJ554" s="18" t="s">
        <v>84</v>
      </c>
      <c r="BK554" s="225">
        <f>ROUND(I554*H554,2)</f>
        <v>0</v>
      </c>
      <c r="BL554" s="18" t="s">
        <v>154</v>
      </c>
      <c r="BM554" s="224" t="s">
        <v>2000</v>
      </c>
    </row>
    <row r="555" s="2" customFormat="1">
      <c r="A555" s="39"/>
      <c r="B555" s="40"/>
      <c r="C555" s="41"/>
      <c r="D555" s="226" t="s">
        <v>156</v>
      </c>
      <c r="E555" s="41"/>
      <c r="F555" s="227" t="s">
        <v>1999</v>
      </c>
      <c r="G555" s="41"/>
      <c r="H555" s="41"/>
      <c r="I555" s="228"/>
      <c r="J555" s="41"/>
      <c r="K555" s="41"/>
      <c r="L555" s="45"/>
      <c r="M555" s="229"/>
      <c r="N555" s="230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156</v>
      </c>
      <c r="AU555" s="18" t="s">
        <v>86</v>
      </c>
    </row>
    <row r="556" s="2" customFormat="1" ht="16.5" customHeight="1">
      <c r="A556" s="39"/>
      <c r="B556" s="40"/>
      <c r="C556" s="213" t="s">
        <v>76</v>
      </c>
      <c r="D556" s="213" t="s">
        <v>149</v>
      </c>
      <c r="E556" s="214" t="s">
        <v>2001</v>
      </c>
      <c r="F556" s="215" t="s">
        <v>2002</v>
      </c>
      <c r="G556" s="216" t="s">
        <v>242</v>
      </c>
      <c r="H556" s="217">
        <v>60</v>
      </c>
      <c r="I556" s="218"/>
      <c r="J556" s="219">
        <f>ROUND(I556*H556,2)</f>
        <v>0</v>
      </c>
      <c r="K556" s="215" t="s">
        <v>19</v>
      </c>
      <c r="L556" s="45"/>
      <c r="M556" s="220" t="s">
        <v>19</v>
      </c>
      <c r="N556" s="221" t="s">
        <v>47</v>
      </c>
      <c r="O556" s="85"/>
      <c r="P556" s="222">
        <f>O556*H556</f>
        <v>0</v>
      </c>
      <c r="Q556" s="222">
        <v>0</v>
      </c>
      <c r="R556" s="222">
        <f>Q556*H556</f>
        <v>0</v>
      </c>
      <c r="S556" s="222">
        <v>0</v>
      </c>
      <c r="T556" s="223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4" t="s">
        <v>154</v>
      </c>
      <c r="AT556" s="224" t="s">
        <v>149</v>
      </c>
      <c r="AU556" s="224" t="s">
        <v>86</v>
      </c>
      <c r="AY556" s="18" t="s">
        <v>145</v>
      </c>
      <c r="BE556" s="225">
        <f>IF(N556="základní",J556,0)</f>
        <v>0</v>
      </c>
      <c r="BF556" s="225">
        <f>IF(N556="snížená",J556,0)</f>
        <v>0</v>
      </c>
      <c r="BG556" s="225">
        <f>IF(N556="zákl. přenesená",J556,0)</f>
        <v>0</v>
      </c>
      <c r="BH556" s="225">
        <f>IF(N556="sníž. přenesená",J556,0)</f>
        <v>0</v>
      </c>
      <c r="BI556" s="225">
        <f>IF(N556="nulová",J556,0)</f>
        <v>0</v>
      </c>
      <c r="BJ556" s="18" t="s">
        <v>84</v>
      </c>
      <c r="BK556" s="225">
        <f>ROUND(I556*H556,2)</f>
        <v>0</v>
      </c>
      <c r="BL556" s="18" t="s">
        <v>154</v>
      </c>
      <c r="BM556" s="224" t="s">
        <v>2003</v>
      </c>
    </row>
    <row r="557" s="2" customFormat="1">
      <c r="A557" s="39"/>
      <c r="B557" s="40"/>
      <c r="C557" s="41"/>
      <c r="D557" s="226" t="s">
        <v>156</v>
      </c>
      <c r="E557" s="41"/>
      <c r="F557" s="227" t="s">
        <v>2002</v>
      </c>
      <c r="G557" s="41"/>
      <c r="H557" s="41"/>
      <c r="I557" s="228"/>
      <c r="J557" s="41"/>
      <c r="K557" s="41"/>
      <c r="L557" s="45"/>
      <c r="M557" s="229"/>
      <c r="N557" s="230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156</v>
      </c>
      <c r="AU557" s="18" t="s">
        <v>86</v>
      </c>
    </row>
    <row r="558" s="2" customFormat="1" ht="16.5" customHeight="1">
      <c r="A558" s="39"/>
      <c r="B558" s="40"/>
      <c r="C558" s="213" t="s">
        <v>76</v>
      </c>
      <c r="D558" s="213" t="s">
        <v>149</v>
      </c>
      <c r="E558" s="214" t="s">
        <v>2004</v>
      </c>
      <c r="F558" s="215" t="s">
        <v>2005</v>
      </c>
      <c r="G558" s="216" t="s">
        <v>242</v>
      </c>
      <c r="H558" s="217">
        <v>180</v>
      </c>
      <c r="I558" s="218"/>
      <c r="J558" s="219">
        <f>ROUND(I558*H558,2)</f>
        <v>0</v>
      </c>
      <c r="K558" s="215" t="s">
        <v>19</v>
      </c>
      <c r="L558" s="45"/>
      <c r="M558" s="220" t="s">
        <v>19</v>
      </c>
      <c r="N558" s="221" t="s">
        <v>47</v>
      </c>
      <c r="O558" s="85"/>
      <c r="P558" s="222">
        <f>O558*H558</f>
        <v>0</v>
      </c>
      <c r="Q558" s="222">
        <v>0</v>
      </c>
      <c r="R558" s="222">
        <f>Q558*H558</f>
        <v>0</v>
      </c>
      <c r="S558" s="222">
        <v>0</v>
      </c>
      <c r="T558" s="223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4" t="s">
        <v>154</v>
      </c>
      <c r="AT558" s="224" t="s">
        <v>149</v>
      </c>
      <c r="AU558" s="224" t="s">
        <v>86</v>
      </c>
      <c r="AY558" s="18" t="s">
        <v>145</v>
      </c>
      <c r="BE558" s="225">
        <f>IF(N558="základní",J558,0)</f>
        <v>0</v>
      </c>
      <c r="BF558" s="225">
        <f>IF(N558="snížená",J558,0)</f>
        <v>0</v>
      </c>
      <c r="BG558" s="225">
        <f>IF(N558="zákl. přenesená",J558,0)</f>
        <v>0</v>
      </c>
      <c r="BH558" s="225">
        <f>IF(N558="sníž. přenesená",J558,0)</f>
        <v>0</v>
      </c>
      <c r="BI558" s="225">
        <f>IF(N558="nulová",J558,0)</f>
        <v>0</v>
      </c>
      <c r="BJ558" s="18" t="s">
        <v>84</v>
      </c>
      <c r="BK558" s="225">
        <f>ROUND(I558*H558,2)</f>
        <v>0</v>
      </c>
      <c r="BL558" s="18" t="s">
        <v>154</v>
      </c>
      <c r="BM558" s="224" t="s">
        <v>2006</v>
      </c>
    </row>
    <row r="559" s="2" customFormat="1">
      <c r="A559" s="39"/>
      <c r="B559" s="40"/>
      <c r="C559" s="41"/>
      <c r="D559" s="226" t="s">
        <v>156</v>
      </c>
      <c r="E559" s="41"/>
      <c r="F559" s="227" t="s">
        <v>2005</v>
      </c>
      <c r="G559" s="41"/>
      <c r="H559" s="41"/>
      <c r="I559" s="228"/>
      <c r="J559" s="41"/>
      <c r="K559" s="41"/>
      <c r="L559" s="45"/>
      <c r="M559" s="229"/>
      <c r="N559" s="230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156</v>
      </c>
      <c r="AU559" s="18" t="s">
        <v>86</v>
      </c>
    </row>
    <row r="560" s="2" customFormat="1" ht="16.5" customHeight="1">
      <c r="A560" s="39"/>
      <c r="B560" s="40"/>
      <c r="C560" s="213" t="s">
        <v>76</v>
      </c>
      <c r="D560" s="213" t="s">
        <v>149</v>
      </c>
      <c r="E560" s="214" t="s">
        <v>2007</v>
      </c>
      <c r="F560" s="215" t="s">
        <v>2008</v>
      </c>
      <c r="G560" s="216" t="s">
        <v>242</v>
      </c>
      <c r="H560" s="217">
        <v>250</v>
      </c>
      <c r="I560" s="218"/>
      <c r="J560" s="219">
        <f>ROUND(I560*H560,2)</f>
        <v>0</v>
      </c>
      <c r="K560" s="215" t="s">
        <v>19</v>
      </c>
      <c r="L560" s="45"/>
      <c r="M560" s="220" t="s">
        <v>19</v>
      </c>
      <c r="N560" s="221" t="s">
        <v>47</v>
      </c>
      <c r="O560" s="85"/>
      <c r="P560" s="222">
        <f>O560*H560</f>
        <v>0</v>
      </c>
      <c r="Q560" s="222">
        <v>0</v>
      </c>
      <c r="R560" s="222">
        <f>Q560*H560</f>
        <v>0</v>
      </c>
      <c r="S560" s="222">
        <v>0</v>
      </c>
      <c r="T560" s="223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4" t="s">
        <v>154</v>
      </c>
      <c r="AT560" s="224" t="s">
        <v>149</v>
      </c>
      <c r="AU560" s="224" t="s">
        <v>86</v>
      </c>
      <c r="AY560" s="18" t="s">
        <v>145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18" t="s">
        <v>84</v>
      </c>
      <c r="BK560" s="225">
        <f>ROUND(I560*H560,2)</f>
        <v>0</v>
      </c>
      <c r="BL560" s="18" t="s">
        <v>154</v>
      </c>
      <c r="BM560" s="224" t="s">
        <v>2009</v>
      </c>
    </row>
    <row r="561" s="2" customFormat="1">
      <c r="A561" s="39"/>
      <c r="B561" s="40"/>
      <c r="C561" s="41"/>
      <c r="D561" s="226" t="s">
        <v>156</v>
      </c>
      <c r="E561" s="41"/>
      <c r="F561" s="227" t="s">
        <v>2008</v>
      </c>
      <c r="G561" s="41"/>
      <c r="H561" s="41"/>
      <c r="I561" s="228"/>
      <c r="J561" s="41"/>
      <c r="K561" s="41"/>
      <c r="L561" s="45"/>
      <c r="M561" s="229"/>
      <c r="N561" s="230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156</v>
      </c>
      <c r="AU561" s="18" t="s">
        <v>86</v>
      </c>
    </row>
    <row r="562" s="2" customFormat="1" ht="16.5" customHeight="1">
      <c r="A562" s="39"/>
      <c r="B562" s="40"/>
      <c r="C562" s="213" t="s">
        <v>76</v>
      </c>
      <c r="D562" s="213" t="s">
        <v>149</v>
      </c>
      <c r="E562" s="214" t="s">
        <v>2010</v>
      </c>
      <c r="F562" s="215" t="s">
        <v>2011</v>
      </c>
      <c r="G562" s="216" t="s">
        <v>242</v>
      </c>
      <c r="H562" s="217">
        <v>50</v>
      </c>
      <c r="I562" s="218"/>
      <c r="J562" s="219">
        <f>ROUND(I562*H562,2)</f>
        <v>0</v>
      </c>
      <c r="K562" s="215" t="s">
        <v>19</v>
      </c>
      <c r="L562" s="45"/>
      <c r="M562" s="220" t="s">
        <v>19</v>
      </c>
      <c r="N562" s="221" t="s">
        <v>47</v>
      </c>
      <c r="O562" s="85"/>
      <c r="P562" s="222">
        <f>O562*H562</f>
        <v>0</v>
      </c>
      <c r="Q562" s="222">
        <v>0</v>
      </c>
      <c r="R562" s="222">
        <f>Q562*H562</f>
        <v>0</v>
      </c>
      <c r="S562" s="222">
        <v>0</v>
      </c>
      <c r="T562" s="223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4" t="s">
        <v>154</v>
      </c>
      <c r="AT562" s="224" t="s">
        <v>149</v>
      </c>
      <c r="AU562" s="224" t="s">
        <v>86</v>
      </c>
      <c r="AY562" s="18" t="s">
        <v>145</v>
      </c>
      <c r="BE562" s="225">
        <f>IF(N562="základní",J562,0)</f>
        <v>0</v>
      </c>
      <c r="BF562" s="225">
        <f>IF(N562="snížená",J562,0)</f>
        <v>0</v>
      </c>
      <c r="BG562" s="225">
        <f>IF(N562="zákl. přenesená",J562,0)</f>
        <v>0</v>
      </c>
      <c r="BH562" s="225">
        <f>IF(N562="sníž. přenesená",J562,0)</f>
        <v>0</v>
      </c>
      <c r="BI562" s="225">
        <f>IF(N562="nulová",J562,0)</f>
        <v>0</v>
      </c>
      <c r="BJ562" s="18" t="s">
        <v>84</v>
      </c>
      <c r="BK562" s="225">
        <f>ROUND(I562*H562,2)</f>
        <v>0</v>
      </c>
      <c r="BL562" s="18" t="s">
        <v>154</v>
      </c>
      <c r="BM562" s="224" t="s">
        <v>2012</v>
      </c>
    </row>
    <row r="563" s="2" customFormat="1">
      <c r="A563" s="39"/>
      <c r="B563" s="40"/>
      <c r="C563" s="41"/>
      <c r="D563" s="226" t="s">
        <v>156</v>
      </c>
      <c r="E563" s="41"/>
      <c r="F563" s="227" t="s">
        <v>2011</v>
      </c>
      <c r="G563" s="41"/>
      <c r="H563" s="41"/>
      <c r="I563" s="228"/>
      <c r="J563" s="41"/>
      <c r="K563" s="41"/>
      <c r="L563" s="45"/>
      <c r="M563" s="229"/>
      <c r="N563" s="230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156</v>
      </c>
      <c r="AU563" s="18" t="s">
        <v>86</v>
      </c>
    </row>
    <row r="564" s="2" customFormat="1" ht="16.5" customHeight="1">
      <c r="A564" s="39"/>
      <c r="B564" s="40"/>
      <c r="C564" s="213" t="s">
        <v>76</v>
      </c>
      <c r="D564" s="213" t="s">
        <v>149</v>
      </c>
      <c r="E564" s="214" t="s">
        <v>2013</v>
      </c>
      <c r="F564" s="215" t="s">
        <v>2014</v>
      </c>
      <c r="G564" s="216" t="s">
        <v>242</v>
      </c>
      <c r="H564" s="217">
        <v>80</v>
      </c>
      <c r="I564" s="218"/>
      <c r="J564" s="219">
        <f>ROUND(I564*H564,2)</f>
        <v>0</v>
      </c>
      <c r="K564" s="215" t="s">
        <v>19</v>
      </c>
      <c r="L564" s="45"/>
      <c r="M564" s="220" t="s">
        <v>19</v>
      </c>
      <c r="N564" s="221" t="s">
        <v>47</v>
      </c>
      <c r="O564" s="85"/>
      <c r="P564" s="222">
        <f>O564*H564</f>
        <v>0</v>
      </c>
      <c r="Q564" s="222">
        <v>0</v>
      </c>
      <c r="R564" s="222">
        <f>Q564*H564</f>
        <v>0</v>
      </c>
      <c r="S564" s="222">
        <v>0</v>
      </c>
      <c r="T564" s="223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4" t="s">
        <v>154</v>
      </c>
      <c r="AT564" s="224" t="s">
        <v>149</v>
      </c>
      <c r="AU564" s="224" t="s">
        <v>86</v>
      </c>
      <c r="AY564" s="18" t="s">
        <v>145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18" t="s">
        <v>84</v>
      </c>
      <c r="BK564" s="225">
        <f>ROUND(I564*H564,2)</f>
        <v>0</v>
      </c>
      <c r="BL564" s="18" t="s">
        <v>154</v>
      </c>
      <c r="BM564" s="224" t="s">
        <v>2015</v>
      </c>
    </row>
    <row r="565" s="2" customFormat="1">
      <c r="A565" s="39"/>
      <c r="B565" s="40"/>
      <c r="C565" s="41"/>
      <c r="D565" s="226" t="s">
        <v>156</v>
      </c>
      <c r="E565" s="41"/>
      <c r="F565" s="227" t="s">
        <v>2014</v>
      </c>
      <c r="G565" s="41"/>
      <c r="H565" s="41"/>
      <c r="I565" s="228"/>
      <c r="J565" s="41"/>
      <c r="K565" s="41"/>
      <c r="L565" s="45"/>
      <c r="M565" s="229"/>
      <c r="N565" s="230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156</v>
      </c>
      <c r="AU565" s="18" t="s">
        <v>86</v>
      </c>
    </row>
    <row r="566" s="2" customFormat="1" ht="16.5" customHeight="1">
      <c r="A566" s="39"/>
      <c r="B566" s="40"/>
      <c r="C566" s="213" t="s">
        <v>76</v>
      </c>
      <c r="D566" s="213" t="s">
        <v>149</v>
      </c>
      <c r="E566" s="214" t="s">
        <v>2016</v>
      </c>
      <c r="F566" s="215" t="s">
        <v>2017</v>
      </c>
      <c r="G566" s="216" t="s">
        <v>242</v>
      </c>
      <c r="H566" s="217">
        <v>60</v>
      </c>
      <c r="I566" s="218"/>
      <c r="J566" s="219">
        <f>ROUND(I566*H566,2)</f>
        <v>0</v>
      </c>
      <c r="K566" s="215" t="s">
        <v>19</v>
      </c>
      <c r="L566" s="45"/>
      <c r="M566" s="220" t="s">
        <v>19</v>
      </c>
      <c r="N566" s="221" t="s">
        <v>47</v>
      </c>
      <c r="O566" s="85"/>
      <c r="P566" s="222">
        <f>O566*H566</f>
        <v>0</v>
      </c>
      <c r="Q566" s="222">
        <v>0</v>
      </c>
      <c r="R566" s="222">
        <f>Q566*H566</f>
        <v>0</v>
      </c>
      <c r="S566" s="222">
        <v>0</v>
      </c>
      <c r="T566" s="223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4" t="s">
        <v>154</v>
      </c>
      <c r="AT566" s="224" t="s">
        <v>149</v>
      </c>
      <c r="AU566" s="224" t="s">
        <v>86</v>
      </c>
      <c r="AY566" s="18" t="s">
        <v>145</v>
      </c>
      <c r="BE566" s="225">
        <f>IF(N566="základní",J566,0)</f>
        <v>0</v>
      </c>
      <c r="BF566" s="225">
        <f>IF(N566="snížená",J566,0)</f>
        <v>0</v>
      </c>
      <c r="BG566" s="225">
        <f>IF(N566="zákl. přenesená",J566,0)</f>
        <v>0</v>
      </c>
      <c r="BH566" s="225">
        <f>IF(N566="sníž. přenesená",J566,0)</f>
        <v>0</v>
      </c>
      <c r="BI566" s="225">
        <f>IF(N566="nulová",J566,0)</f>
        <v>0</v>
      </c>
      <c r="BJ566" s="18" t="s">
        <v>84</v>
      </c>
      <c r="BK566" s="225">
        <f>ROUND(I566*H566,2)</f>
        <v>0</v>
      </c>
      <c r="BL566" s="18" t="s">
        <v>154</v>
      </c>
      <c r="BM566" s="224" t="s">
        <v>2018</v>
      </c>
    </row>
    <row r="567" s="2" customFormat="1">
      <c r="A567" s="39"/>
      <c r="B567" s="40"/>
      <c r="C567" s="41"/>
      <c r="D567" s="226" t="s">
        <v>156</v>
      </c>
      <c r="E567" s="41"/>
      <c r="F567" s="227" t="s">
        <v>2017</v>
      </c>
      <c r="G567" s="41"/>
      <c r="H567" s="41"/>
      <c r="I567" s="228"/>
      <c r="J567" s="41"/>
      <c r="K567" s="41"/>
      <c r="L567" s="45"/>
      <c r="M567" s="229"/>
      <c r="N567" s="230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156</v>
      </c>
      <c r="AU567" s="18" t="s">
        <v>86</v>
      </c>
    </row>
    <row r="568" s="2" customFormat="1" ht="16.5" customHeight="1">
      <c r="A568" s="39"/>
      <c r="B568" s="40"/>
      <c r="C568" s="213" t="s">
        <v>76</v>
      </c>
      <c r="D568" s="213" t="s">
        <v>149</v>
      </c>
      <c r="E568" s="214" t="s">
        <v>2019</v>
      </c>
      <c r="F568" s="215" t="s">
        <v>2020</v>
      </c>
      <c r="G568" s="216" t="s">
        <v>242</v>
      </c>
      <c r="H568" s="217">
        <v>100</v>
      </c>
      <c r="I568" s="218"/>
      <c r="J568" s="219">
        <f>ROUND(I568*H568,2)</f>
        <v>0</v>
      </c>
      <c r="K568" s="215" t="s">
        <v>19</v>
      </c>
      <c r="L568" s="45"/>
      <c r="M568" s="220" t="s">
        <v>19</v>
      </c>
      <c r="N568" s="221" t="s">
        <v>47</v>
      </c>
      <c r="O568" s="85"/>
      <c r="P568" s="222">
        <f>O568*H568</f>
        <v>0</v>
      </c>
      <c r="Q568" s="222">
        <v>0</v>
      </c>
      <c r="R568" s="222">
        <f>Q568*H568</f>
        <v>0</v>
      </c>
      <c r="S568" s="222">
        <v>0</v>
      </c>
      <c r="T568" s="223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4" t="s">
        <v>154</v>
      </c>
      <c r="AT568" s="224" t="s">
        <v>149</v>
      </c>
      <c r="AU568" s="224" t="s">
        <v>86</v>
      </c>
      <c r="AY568" s="18" t="s">
        <v>145</v>
      </c>
      <c r="BE568" s="225">
        <f>IF(N568="základní",J568,0)</f>
        <v>0</v>
      </c>
      <c r="BF568" s="225">
        <f>IF(N568="snížená",J568,0)</f>
        <v>0</v>
      </c>
      <c r="BG568" s="225">
        <f>IF(N568="zákl. přenesená",J568,0)</f>
        <v>0</v>
      </c>
      <c r="BH568" s="225">
        <f>IF(N568="sníž. přenesená",J568,0)</f>
        <v>0</v>
      </c>
      <c r="BI568" s="225">
        <f>IF(N568="nulová",J568,0)</f>
        <v>0</v>
      </c>
      <c r="BJ568" s="18" t="s">
        <v>84</v>
      </c>
      <c r="BK568" s="225">
        <f>ROUND(I568*H568,2)</f>
        <v>0</v>
      </c>
      <c r="BL568" s="18" t="s">
        <v>154</v>
      </c>
      <c r="BM568" s="224" t="s">
        <v>2021</v>
      </c>
    </row>
    <row r="569" s="2" customFormat="1">
      <c r="A569" s="39"/>
      <c r="B569" s="40"/>
      <c r="C569" s="41"/>
      <c r="D569" s="226" t="s">
        <v>156</v>
      </c>
      <c r="E569" s="41"/>
      <c r="F569" s="227" t="s">
        <v>2020</v>
      </c>
      <c r="G569" s="41"/>
      <c r="H569" s="41"/>
      <c r="I569" s="228"/>
      <c r="J569" s="41"/>
      <c r="K569" s="41"/>
      <c r="L569" s="45"/>
      <c r="M569" s="229"/>
      <c r="N569" s="230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156</v>
      </c>
      <c r="AU569" s="18" t="s">
        <v>86</v>
      </c>
    </row>
    <row r="570" s="2" customFormat="1" ht="16.5" customHeight="1">
      <c r="A570" s="39"/>
      <c r="B570" s="40"/>
      <c r="C570" s="213" t="s">
        <v>76</v>
      </c>
      <c r="D570" s="213" t="s">
        <v>149</v>
      </c>
      <c r="E570" s="214" t="s">
        <v>1871</v>
      </c>
      <c r="F570" s="215" t="s">
        <v>1872</v>
      </c>
      <c r="G570" s="216" t="s">
        <v>242</v>
      </c>
      <c r="H570" s="217">
        <v>30</v>
      </c>
      <c r="I570" s="218"/>
      <c r="J570" s="219">
        <f>ROUND(I570*H570,2)</f>
        <v>0</v>
      </c>
      <c r="K570" s="215" t="s">
        <v>19</v>
      </c>
      <c r="L570" s="45"/>
      <c r="M570" s="220" t="s">
        <v>19</v>
      </c>
      <c r="N570" s="221" t="s">
        <v>47</v>
      </c>
      <c r="O570" s="85"/>
      <c r="P570" s="222">
        <f>O570*H570</f>
        <v>0</v>
      </c>
      <c r="Q570" s="222">
        <v>0</v>
      </c>
      <c r="R570" s="222">
        <f>Q570*H570</f>
        <v>0</v>
      </c>
      <c r="S570" s="222">
        <v>0</v>
      </c>
      <c r="T570" s="223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4" t="s">
        <v>154</v>
      </c>
      <c r="AT570" s="224" t="s">
        <v>149</v>
      </c>
      <c r="AU570" s="224" t="s">
        <v>86</v>
      </c>
      <c r="AY570" s="18" t="s">
        <v>145</v>
      </c>
      <c r="BE570" s="225">
        <f>IF(N570="základní",J570,0)</f>
        <v>0</v>
      </c>
      <c r="BF570" s="225">
        <f>IF(N570="snížená",J570,0)</f>
        <v>0</v>
      </c>
      <c r="BG570" s="225">
        <f>IF(N570="zákl. přenesená",J570,0)</f>
        <v>0</v>
      </c>
      <c r="BH570" s="225">
        <f>IF(N570="sníž. přenesená",J570,0)</f>
        <v>0</v>
      </c>
      <c r="BI570" s="225">
        <f>IF(N570="nulová",J570,0)</f>
        <v>0</v>
      </c>
      <c r="BJ570" s="18" t="s">
        <v>84</v>
      </c>
      <c r="BK570" s="225">
        <f>ROUND(I570*H570,2)</f>
        <v>0</v>
      </c>
      <c r="BL570" s="18" t="s">
        <v>154</v>
      </c>
      <c r="BM570" s="224" t="s">
        <v>2022</v>
      </c>
    </row>
    <row r="571" s="2" customFormat="1">
      <c r="A571" s="39"/>
      <c r="B571" s="40"/>
      <c r="C571" s="41"/>
      <c r="D571" s="226" t="s">
        <v>156</v>
      </c>
      <c r="E571" s="41"/>
      <c r="F571" s="227" t="s">
        <v>1872</v>
      </c>
      <c r="G571" s="41"/>
      <c r="H571" s="41"/>
      <c r="I571" s="228"/>
      <c r="J571" s="41"/>
      <c r="K571" s="41"/>
      <c r="L571" s="45"/>
      <c r="M571" s="229"/>
      <c r="N571" s="230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156</v>
      </c>
      <c r="AU571" s="18" t="s">
        <v>86</v>
      </c>
    </row>
    <row r="572" s="2" customFormat="1" ht="16.5" customHeight="1">
      <c r="A572" s="39"/>
      <c r="B572" s="40"/>
      <c r="C572" s="213" t="s">
        <v>76</v>
      </c>
      <c r="D572" s="213" t="s">
        <v>149</v>
      </c>
      <c r="E572" s="214" t="s">
        <v>1874</v>
      </c>
      <c r="F572" s="215" t="s">
        <v>1875</v>
      </c>
      <c r="G572" s="216" t="s">
        <v>242</v>
      </c>
      <c r="H572" s="217">
        <v>45</v>
      </c>
      <c r="I572" s="218"/>
      <c r="J572" s="219">
        <f>ROUND(I572*H572,2)</f>
        <v>0</v>
      </c>
      <c r="K572" s="215" t="s">
        <v>19</v>
      </c>
      <c r="L572" s="45"/>
      <c r="M572" s="220" t="s">
        <v>19</v>
      </c>
      <c r="N572" s="221" t="s">
        <v>47</v>
      </c>
      <c r="O572" s="85"/>
      <c r="P572" s="222">
        <f>O572*H572</f>
        <v>0</v>
      </c>
      <c r="Q572" s="222">
        <v>0</v>
      </c>
      <c r="R572" s="222">
        <f>Q572*H572</f>
        <v>0</v>
      </c>
      <c r="S572" s="222">
        <v>0</v>
      </c>
      <c r="T572" s="223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4" t="s">
        <v>154</v>
      </c>
      <c r="AT572" s="224" t="s">
        <v>149</v>
      </c>
      <c r="AU572" s="224" t="s">
        <v>86</v>
      </c>
      <c r="AY572" s="18" t="s">
        <v>145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8" t="s">
        <v>84</v>
      </c>
      <c r="BK572" s="225">
        <f>ROUND(I572*H572,2)</f>
        <v>0</v>
      </c>
      <c r="BL572" s="18" t="s">
        <v>154</v>
      </c>
      <c r="BM572" s="224" t="s">
        <v>2023</v>
      </c>
    </row>
    <row r="573" s="2" customFormat="1">
      <c r="A573" s="39"/>
      <c r="B573" s="40"/>
      <c r="C573" s="41"/>
      <c r="D573" s="226" t="s">
        <v>156</v>
      </c>
      <c r="E573" s="41"/>
      <c r="F573" s="227" t="s">
        <v>1875</v>
      </c>
      <c r="G573" s="41"/>
      <c r="H573" s="41"/>
      <c r="I573" s="228"/>
      <c r="J573" s="41"/>
      <c r="K573" s="41"/>
      <c r="L573" s="45"/>
      <c r="M573" s="229"/>
      <c r="N573" s="230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156</v>
      </c>
      <c r="AU573" s="18" t="s">
        <v>86</v>
      </c>
    </row>
    <row r="574" s="2" customFormat="1" ht="16.5" customHeight="1">
      <c r="A574" s="39"/>
      <c r="B574" s="40"/>
      <c r="C574" s="213" t="s">
        <v>76</v>
      </c>
      <c r="D574" s="213" t="s">
        <v>149</v>
      </c>
      <c r="E574" s="214" t="s">
        <v>1877</v>
      </c>
      <c r="F574" s="215" t="s">
        <v>1878</v>
      </c>
      <c r="G574" s="216" t="s">
        <v>242</v>
      </c>
      <c r="H574" s="217">
        <v>45</v>
      </c>
      <c r="I574" s="218"/>
      <c r="J574" s="219">
        <f>ROUND(I574*H574,2)</f>
        <v>0</v>
      </c>
      <c r="K574" s="215" t="s">
        <v>19</v>
      </c>
      <c r="L574" s="45"/>
      <c r="M574" s="220" t="s">
        <v>19</v>
      </c>
      <c r="N574" s="221" t="s">
        <v>47</v>
      </c>
      <c r="O574" s="85"/>
      <c r="P574" s="222">
        <f>O574*H574</f>
        <v>0</v>
      </c>
      <c r="Q574" s="222">
        <v>0</v>
      </c>
      <c r="R574" s="222">
        <f>Q574*H574</f>
        <v>0</v>
      </c>
      <c r="S574" s="222">
        <v>0</v>
      </c>
      <c r="T574" s="223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24" t="s">
        <v>154</v>
      </c>
      <c r="AT574" s="224" t="s">
        <v>149</v>
      </c>
      <c r="AU574" s="224" t="s">
        <v>86</v>
      </c>
      <c r="AY574" s="18" t="s">
        <v>145</v>
      </c>
      <c r="BE574" s="225">
        <f>IF(N574="základní",J574,0)</f>
        <v>0</v>
      </c>
      <c r="BF574" s="225">
        <f>IF(N574="snížená",J574,0)</f>
        <v>0</v>
      </c>
      <c r="BG574" s="225">
        <f>IF(N574="zákl. přenesená",J574,0)</f>
        <v>0</v>
      </c>
      <c r="BH574" s="225">
        <f>IF(N574="sníž. přenesená",J574,0)</f>
        <v>0</v>
      </c>
      <c r="BI574" s="225">
        <f>IF(N574="nulová",J574,0)</f>
        <v>0</v>
      </c>
      <c r="BJ574" s="18" t="s">
        <v>84</v>
      </c>
      <c r="BK574" s="225">
        <f>ROUND(I574*H574,2)</f>
        <v>0</v>
      </c>
      <c r="BL574" s="18" t="s">
        <v>154</v>
      </c>
      <c r="BM574" s="224" t="s">
        <v>2024</v>
      </c>
    </row>
    <row r="575" s="2" customFormat="1">
      <c r="A575" s="39"/>
      <c r="B575" s="40"/>
      <c r="C575" s="41"/>
      <c r="D575" s="226" t="s">
        <v>156</v>
      </c>
      <c r="E575" s="41"/>
      <c r="F575" s="227" t="s">
        <v>1878</v>
      </c>
      <c r="G575" s="41"/>
      <c r="H575" s="41"/>
      <c r="I575" s="228"/>
      <c r="J575" s="41"/>
      <c r="K575" s="41"/>
      <c r="L575" s="45"/>
      <c r="M575" s="229"/>
      <c r="N575" s="230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156</v>
      </c>
      <c r="AU575" s="18" t="s">
        <v>86</v>
      </c>
    </row>
    <row r="576" s="2" customFormat="1" ht="16.5" customHeight="1">
      <c r="A576" s="39"/>
      <c r="B576" s="40"/>
      <c r="C576" s="213" t="s">
        <v>76</v>
      </c>
      <c r="D576" s="213" t="s">
        <v>149</v>
      </c>
      <c r="E576" s="214" t="s">
        <v>1880</v>
      </c>
      <c r="F576" s="215" t="s">
        <v>1881</v>
      </c>
      <c r="G576" s="216" t="s">
        <v>1111</v>
      </c>
      <c r="H576" s="217">
        <v>1</v>
      </c>
      <c r="I576" s="218"/>
      <c r="J576" s="219">
        <f>ROUND(I576*H576,2)</f>
        <v>0</v>
      </c>
      <c r="K576" s="215" t="s">
        <v>19</v>
      </c>
      <c r="L576" s="45"/>
      <c r="M576" s="220" t="s">
        <v>19</v>
      </c>
      <c r="N576" s="221" t="s">
        <v>47</v>
      </c>
      <c r="O576" s="85"/>
      <c r="P576" s="222">
        <f>O576*H576</f>
        <v>0</v>
      </c>
      <c r="Q576" s="222">
        <v>0</v>
      </c>
      <c r="R576" s="222">
        <f>Q576*H576</f>
        <v>0</v>
      </c>
      <c r="S576" s="222">
        <v>0</v>
      </c>
      <c r="T576" s="223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4" t="s">
        <v>154</v>
      </c>
      <c r="AT576" s="224" t="s">
        <v>149</v>
      </c>
      <c r="AU576" s="224" t="s">
        <v>86</v>
      </c>
      <c r="AY576" s="18" t="s">
        <v>145</v>
      </c>
      <c r="BE576" s="225">
        <f>IF(N576="základní",J576,0)</f>
        <v>0</v>
      </c>
      <c r="BF576" s="225">
        <f>IF(N576="snížená",J576,0)</f>
        <v>0</v>
      </c>
      <c r="BG576" s="225">
        <f>IF(N576="zákl. přenesená",J576,0)</f>
        <v>0</v>
      </c>
      <c r="BH576" s="225">
        <f>IF(N576="sníž. přenesená",J576,0)</f>
        <v>0</v>
      </c>
      <c r="BI576" s="225">
        <f>IF(N576="nulová",J576,0)</f>
        <v>0</v>
      </c>
      <c r="BJ576" s="18" t="s">
        <v>84</v>
      </c>
      <c r="BK576" s="225">
        <f>ROUND(I576*H576,2)</f>
        <v>0</v>
      </c>
      <c r="BL576" s="18" t="s">
        <v>154</v>
      </c>
      <c r="BM576" s="224" t="s">
        <v>2025</v>
      </c>
    </row>
    <row r="577" s="2" customFormat="1">
      <c r="A577" s="39"/>
      <c r="B577" s="40"/>
      <c r="C577" s="41"/>
      <c r="D577" s="226" t="s">
        <v>156</v>
      </c>
      <c r="E577" s="41"/>
      <c r="F577" s="227" t="s">
        <v>1881</v>
      </c>
      <c r="G577" s="41"/>
      <c r="H577" s="41"/>
      <c r="I577" s="228"/>
      <c r="J577" s="41"/>
      <c r="K577" s="41"/>
      <c r="L577" s="45"/>
      <c r="M577" s="229"/>
      <c r="N577" s="230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156</v>
      </c>
      <c r="AU577" s="18" t="s">
        <v>86</v>
      </c>
    </row>
    <row r="578" s="2" customFormat="1" ht="16.5" customHeight="1">
      <c r="A578" s="39"/>
      <c r="B578" s="40"/>
      <c r="C578" s="213" t="s">
        <v>76</v>
      </c>
      <c r="D578" s="213" t="s">
        <v>149</v>
      </c>
      <c r="E578" s="214" t="s">
        <v>1883</v>
      </c>
      <c r="F578" s="215" t="s">
        <v>1884</v>
      </c>
      <c r="G578" s="216" t="s">
        <v>1632</v>
      </c>
      <c r="H578" s="217">
        <v>1</v>
      </c>
      <c r="I578" s="218"/>
      <c r="J578" s="219">
        <f>ROUND(I578*H578,2)</f>
        <v>0</v>
      </c>
      <c r="K578" s="215" t="s">
        <v>19</v>
      </c>
      <c r="L578" s="45"/>
      <c r="M578" s="220" t="s">
        <v>19</v>
      </c>
      <c r="N578" s="221" t="s">
        <v>47</v>
      </c>
      <c r="O578" s="85"/>
      <c r="P578" s="222">
        <f>O578*H578</f>
        <v>0</v>
      </c>
      <c r="Q578" s="222">
        <v>0</v>
      </c>
      <c r="R578" s="222">
        <f>Q578*H578</f>
        <v>0</v>
      </c>
      <c r="S578" s="222">
        <v>0</v>
      </c>
      <c r="T578" s="223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4" t="s">
        <v>154</v>
      </c>
      <c r="AT578" s="224" t="s">
        <v>149</v>
      </c>
      <c r="AU578" s="224" t="s">
        <v>86</v>
      </c>
      <c r="AY578" s="18" t="s">
        <v>145</v>
      </c>
      <c r="BE578" s="225">
        <f>IF(N578="základní",J578,0)</f>
        <v>0</v>
      </c>
      <c r="BF578" s="225">
        <f>IF(N578="snížená",J578,0)</f>
        <v>0</v>
      </c>
      <c r="BG578" s="225">
        <f>IF(N578="zákl. přenesená",J578,0)</f>
        <v>0</v>
      </c>
      <c r="BH578" s="225">
        <f>IF(N578="sníž. přenesená",J578,0)</f>
        <v>0</v>
      </c>
      <c r="BI578" s="225">
        <f>IF(N578="nulová",J578,0)</f>
        <v>0</v>
      </c>
      <c r="BJ578" s="18" t="s">
        <v>84</v>
      </c>
      <c r="BK578" s="225">
        <f>ROUND(I578*H578,2)</f>
        <v>0</v>
      </c>
      <c r="BL578" s="18" t="s">
        <v>154</v>
      </c>
      <c r="BM578" s="224" t="s">
        <v>2026</v>
      </c>
    </row>
    <row r="579" s="2" customFormat="1">
      <c r="A579" s="39"/>
      <c r="B579" s="40"/>
      <c r="C579" s="41"/>
      <c r="D579" s="226" t="s">
        <v>156</v>
      </c>
      <c r="E579" s="41"/>
      <c r="F579" s="227" t="s">
        <v>1884</v>
      </c>
      <c r="G579" s="41"/>
      <c r="H579" s="41"/>
      <c r="I579" s="228"/>
      <c r="J579" s="41"/>
      <c r="K579" s="41"/>
      <c r="L579" s="45"/>
      <c r="M579" s="229"/>
      <c r="N579" s="230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156</v>
      </c>
      <c r="AU579" s="18" t="s">
        <v>86</v>
      </c>
    </row>
    <row r="580" s="2" customFormat="1" ht="16.5" customHeight="1">
      <c r="A580" s="39"/>
      <c r="B580" s="40"/>
      <c r="C580" s="213" t="s">
        <v>76</v>
      </c>
      <c r="D580" s="213" t="s">
        <v>149</v>
      </c>
      <c r="E580" s="214" t="s">
        <v>1886</v>
      </c>
      <c r="F580" s="215" t="s">
        <v>1631</v>
      </c>
      <c r="G580" s="216" t="s">
        <v>1632</v>
      </c>
      <c r="H580" s="217">
        <v>1</v>
      </c>
      <c r="I580" s="218"/>
      <c r="J580" s="219">
        <f>ROUND(I580*H580,2)</f>
        <v>0</v>
      </c>
      <c r="K580" s="215" t="s">
        <v>19</v>
      </c>
      <c r="L580" s="45"/>
      <c r="M580" s="220" t="s">
        <v>19</v>
      </c>
      <c r="N580" s="221" t="s">
        <v>47</v>
      </c>
      <c r="O580" s="85"/>
      <c r="P580" s="222">
        <f>O580*H580</f>
        <v>0</v>
      </c>
      <c r="Q580" s="222">
        <v>0</v>
      </c>
      <c r="R580" s="222">
        <f>Q580*H580</f>
        <v>0</v>
      </c>
      <c r="S580" s="222">
        <v>0</v>
      </c>
      <c r="T580" s="223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24" t="s">
        <v>154</v>
      </c>
      <c r="AT580" s="224" t="s">
        <v>149</v>
      </c>
      <c r="AU580" s="224" t="s">
        <v>86</v>
      </c>
      <c r="AY580" s="18" t="s">
        <v>145</v>
      </c>
      <c r="BE580" s="225">
        <f>IF(N580="základní",J580,0)</f>
        <v>0</v>
      </c>
      <c r="BF580" s="225">
        <f>IF(N580="snížená",J580,0)</f>
        <v>0</v>
      </c>
      <c r="BG580" s="225">
        <f>IF(N580="zákl. přenesená",J580,0)</f>
        <v>0</v>
      </c>
      <c r="BH580" s="225">
        <f>IF(N580="sníž. přenesená",J580,0)</f>
        <v>0</v>
      </c>
      <c r="BI580" s="225">
        <f>IF(N580="nulová",J580,0)</f>
        <v>0</v>
      </c>
      <c r="BJ580" s="18" t="s">
        <v>84</v>
      </c>
      <c r="BK580" s="225">
        <f>ROUND(I580*H580,2)</f>
        <v>0</v>
      </c>
      <c r="BL580" s="18" t="s">
        <v>154</v>
      </c>
      <c r="BM580" s="224" t="s">
        <v>2027</v>
      </c>
    </row>
    <row r="581" s="2" customFormat="1">
      <c r="A581" s="39"/>
      <c r="B581" s="40"/>
      <c r="C581" s="41"/>
      <c r="D581" s="226" t="s">
        <v>156</v>
      </c>
      <c r="E581" s="41"/>
      <c r="F581" s="227" t="s">
        <v>1631</v>
      </c>
      <c r="G581" s="41"/>
      <c r="H581" s="41"/>
      <c r="I581" s="228"/>
      <c r="J581" s="41"/>
      <c r="K581" s="41"/>
      <c r="L581" s="45"/>
      <c r="M581" s="229"/>
      <c r="N581" s="230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156</v>
      </c>
      <c r="AU581" s="18" t="s">
        <v>86</v>
      </c>
    </row>
    <row r="582" s="2" customFormat="1" ht="16.5" customHeight="1">
      <c r="A582" s="39"/>
      <c r="B582" s="40"/>
      <c r="C582" s="213" t="s">
        <v>76</v>
      </c>
      <c r="D582" s="213" t="s">
        <v>149</v>
      </c>
      <c r="E582" s="214" t="s">
        <v>1888</v>
      </c>
      <c r="F582" s="215" t="s">
        <v>1889</v>
      </c>
      <c r="G582" s="216" t="s">
        <v>1632</v>
      </c>
      <c r="H582" s="217">
        <v>1</v>
      </c>
      <c r="I582" s="218"/>
      <c r="J582" s="219">
        <f>ROUND(I582*H582,2)</f>
        <v>0</v>
      </c>
      <c r="K582" s="215" t="s">
        <v>19</v>
      </c>
      <c r="L582" s="45"/>
      <c r="M582" s="220" t="s">
        <v>19</v>
      </c>
      <c r="N582" s="221" t="s">
        <v>47</v>
      </c>
      <c r="O582" s="85"/>
      <c r="P582" s="222">
        <f>O582*H582</f>
        <v>0</v>
      </c>
      <c r="Q582" s="222">
        <v>0</v>
      </c>
      <c r="R582" s="222">
        <f>Q582*H582</f>
        <v>0</v>
      </c>
      <c r="S582" s="222">
        <v>0</v>
      </c>
      <c r="T582" s="223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4" t="s">
        <v>154</v>
      </c>
      <c r="AT582" s="224" t="s">
        <v>149</v>
      </c>
      <c r="AU582" s="224" t="s">
        <v>86</v>
      </c>
      <c r="AY582" s="18" t="s">
        <v>145</v>
      </c>
      <c r="BE582" s="225">
        <f>IF(N582="základní",J582,0)</f>
        <v>0</v>
      </c>
      <c r="BF582" s="225">
        <f>IF(N582="snížená",J582,0)</f>
        <v>0</v>
      </c>
      <c r="BG582" s="225">
        <f>IF(N582="zákl. přenesená",J582,0)</f>
        <v>0</v>
      </c>
      <c r="BH582" s="225">
        <f>IF(N582="sníž. přenesená",J582,0)</f>
        <v>0</v>
      </c>
      <c r="BI582" s="225">
        <f>IF(N582="nulová",J582,0)</f>
        <v>0</v>
      </c>
      <c r="BJ582" s="18" t="s">
        <v>84</v>
      </c>
      <c r="BK582" s="225">
        <f>ROUND(I582*H582,2)</f>
        <v>0</v>
      </c>
      <c r="BL582" s="18" t="s">
        <v>154</v>
      </c>
      <c r="BM582" s="224" t="s">
        <v>2028</v>
      </c>
    </row>
    <row r="583" s="2" customFormat="1">
      <c r="A583" s="39"/>
      <c r="B583" s="40"/>
      <c r="C583" s="41"/>
      <c r="D583" s="226" t="s">
        <v>156</v>
      </c>
      <c r="E583" s="41"/>
      <c r="F583" s="227" t="s">
        <v>1889</v>
      </c>
      <c r="G583" s="41"/>
      <c r="H583" s="41"/>
      <c r="I583" s="228"/>
      <c r="J583" s="41"/>
      <c r="K583" s="41"/>
      <c r="L583" s="45"/>
      <c r="M583" s="229"/>
      <c r="N583" s="230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156</v>
      </c>
      <c r="AU583" s="18" t="s">
        <v>86</v>
      </c>
    </row>
    <row r="584" s="12" customFormat="1" ht="22.8" customHeight="1">
      <c r="A584" s="12"/>
      <c r="B584" s="197"/>
      <c r="C584" s="198"/>
      <c r="D584" s="199" t="s">
        <v>75</v>
      </c>
      <c r="E584" s="211" t="s">
        <v>1614</v>
      </c>
      <c r="F584" s="211" t="s">
        <v>1614</v>
      </c>
      <c r="G584" s="198"/>
      <c r="H584" s="198"/>
      <c r="I584" s="201"/>
      <c r="J584" s="212">
        <f>BK584</f>
        <v>0</v>
      </c>
      <c r="K584" s="198"/>
      <c r="L584" s="203"/>
      <c r="M584" s="204"/>
      <c r="N584" s="205"/>
      <c r="O584" s="205"/>
      <c r="P584" s="206">
        <f>SUM(P585:P600)</f>
        <v>0</v>
      </c>
      <c r="Q584" s="205"/>
      <c r="R584" s="206">
        <f>SUM(R585:R600)</f>
        <v>0</v>
      </c>
      <c r="S584" s="205"/>
      <c r="T584" s="207">
        <f>SUM(T585:T600)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08" t="s">
        <v>84</v>
      </c>
      <c r="AT584" s="209" t="s">
        <v>75</v>
      </c>
      <c r="AU584" s="209" t="s">
        <v>84</v>
      </c>
      <c r="AY584" s="208" t="s">
        <v>145</v>
      </c>
      <c r="BK584" s="210">
        <f>SUM(BK585:BK600)</f>
        <v>0</v>
      </c>
    </row>
    <row r="585" s="2" customFormat="1" ht="16.5" customHeight="1">
      <c r="A585" s="39"/>
      <c r="B585" s="40"/>
      <c r="C585" s="213" t="s">
        <v>76</v>
      </c>
      <c r="D585" s="213" t="s">
        <v>149</v>
      </c>
      <c r="E585" s="214" t="s">
        <v>1904</v>
      </c>
      <c r="F585" s="215" t="s">
        <v>1905</v>
      </c>
      <c r="G585" s="216" t="s">
        <v>1056</v>
      </c>
      <c r="H585" s="217">
        <v>12</v>
      </c>
      <c r="I585" s="218"/>
      <c r="J585" s="219">
        <f>ROUND(I585*H585,2)</f>
        <v>0</v>
      </c>
      <c r="K585" s="215" t="s">
        <v>19</v>
      </c>
      <c r="L585" s="45"/>
      <c r="M585" s="220" t="s">
        <v>19</v>
      </c>
      <c r="N585" s="221" t="s">
        <v>47</v>
      </c>
      <c r="O585" s="85"/>
      <c r="P585" s="222">
        <f>O585*H585</f>
        <v>0</v>
      </c>
      <c r="Q585" s="222">
        <v>0</v>
      </c>
      <c r="R585" s="222">
        <f>Q585*H585</f>
        <v>0</v>
      </c>
      <c r="S585" s="222">
        <v>0</v>
      </c>
      <c r="T585" s="223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4" t="s">
        <v>154</v>
      </c>
      <c r="AT585" s="224" t="s">
        <v>149</v>
      </c>
      <c r="AU585" s="224" t="s">
        <v>86</v>
      </c>
      <c r="AY585" s="18" t="s">
        <v>145</v>
      </c>
      <c r="BE585" s="225">
        <f>IF(N585="základní",J585,0)</f>
        <v>0</v>
      </c>
      <c r="BF585" s="225">
        <f>IF(N585="snížená",J585,0)</f>
        <v>0</v>
      </c>
      <c r="BG585" s="225">
        <f>IF(N585="zákl. přenesená",J585,0)</f>
        <v>0</v>
      </c>
      <c r="BH585" s="225">
        <f>IF(N585="sníž. přenesená",J585,0)</f>
        <v>0</v>
      </c>
      <c r="BI585" s="225">
        <f>IF(N585="nulová",J585,0)</f>
        <v>0</v>
      </c>
      <c r="BJ585" s="18" t="s">
        <v>84</v>
      </c>
      <c r="BK585" s="225">
        <f>ROUND(I585*H585,2)</f>
        <v>0</v>
      </c>
      <c r="BL585" s="18" t="s">
        <v>154</v>
      </c>
      <c r="BM585" s="224" t="s">
        <v>2029</v>
      </c>
    </row>
    <row r="586" s="2" customFormat="1">
      <c r="A586" s="39"/>
      <c r="B586" s="40"/>
      <c r="C586" s="41"/>
      <c r="D586" s="226" t="s">
        <v>156</v>
      </c>
      <c r="E586" s="41"/>
      <c r="F586" s="227" t="s">
        <v>1905</v>
      </c>
      <c r="G586" s="41"/>
      <c r="H586" s="41"/>
      <c r="I586" s="228"/>
      <c r="J586" s="41"/>
      <c r="K586" s="41"/>
      <c r="L586" s="45"/>
      <c r="M586" s="229"/>
      <c r="N586" s="230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156</v>
      </c>
      <c r="AU586" s="18" t="s">
        <v>86</v>
      </c>
    </row>
    <row r="587" s="2" customFormat="1" ht="16.5" customHeight="1">
      <c r="A587" s="39"/>
      <c r="B587" s="40"/>
      <c r="C587" s="213" t="s">
        <v>76</v>
      </c>
      <c r="D587" s="213" t="s">
        <v>149</v>
      </c>
      <c r="E587" s="214" t="s">
        <v>1907</v>
      </c>
      <c r="F587" s="215" t="s">
        <v>1908</v>
      </c>
      <c r="G587" s="216" t="s">
        <v>1909</v>
      </c>
      <c r="H587" s="217">
        <v>120</v>
      </c>
      <c r="I587" s="218"/>
      <c r="J587" s="219">
        <f>ROUND(I587*H587,2)</f>
        <v>0</v>
      </c>
      <c r="K587" s="215" t="s">
        <v>19</v>
      </c>
      <c r="L587" s="45"/>
      <c r="M587" s="220" t="s">
        <v>19</v>
      </c>
      <c r="N587" s="221" t="s">
        <v>47</v>
      </c>
      <c r="O587" s="85"/>
      <c r="P587" s="222">
        <f>O587*H587</f>
        <v>0</v>
      </c>
      <c r="Q587" s="222">
        <v>0</v>
      </c>
      <c r="R587" s="222">
        <f>Q587*H587</f>
        <v>0</v>
      </c>
      <c r="S587" s="222">
        <v>0</v>
      </c>
      <c r="T587" s="223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4" t="s">
        <v>154</v>
      </c>
      <c r="AT587" s="224" t="s">
        <v>149</v>
      </c>
      <c r="AU587" s="224" t="s">
        <v>86</v>
      </c>
      <c r="AY587" s="18" t="s">
        <v>145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8" t="s">
        <v>84</v>
      </c>
      <c r="BK587" s="225">
        <f>ROUND(I587*H587,2)</f>
        <v>0</v>
      </c>
      <c r="BL587" s="18" t="s">
        <v>154</v>
      </c>
      <c r="BM587" s="224" t="s">
        <v>2030</v>
      </c>
    </row>
    <row r="588" s="2" customFormat="1">
      <c r="A588" s="39"/>
      <c r="B588" s="40"/>
      <c r="C588" s="41"/>
      <c r="D588" s="226" t="s">
        <v>156</v>
      </c>
      <c r="E588" s="41"/>
      <c r="F588" s="227" t="s">
        <v>1908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156</v>
      </c>
      <c r="AU588" s="18" t="s">
        <v>86</v>
      </c>
    </row>
    <row r="589" s="2" customFormat="1" ht="16.5" customHeight="1">
      <c r="A589" s="39"/>
      <c r="B589" s="40"/>
      <c r="C589" s="213" t="s">
        <v>76</v>
      </c>
      <c r="D589" s="213" t="s">
        <v>149</v>
      </c>
      <c r="E589" s="214" t="s">
        <v>1911</v>
      </c>
      <c r="F589" s="215" t="s">
        <v>1912</v>
      </c>
      <c r="G589" s="216" t="s">
        <v>1909</v>
      </c>
      <c r="H589" s="217">
        <v>120</v>
      </c>
      <c r="I589" s="218"/>
      <c r="J589" s="219">
        <f>ROUND(I589*H589,2)</f>
        <v>0</v>
      </c>
      <c r="K589" s="215" t="s">
        <v>19</v>
      </c>
      <c r="L589" s="45"/>
      <c r="M589" s="220" t="s">
        <v>19</v>
      </c>
      <c r="N589" s="221" t="s">
        <v>47</v>
      </c>
      <c r="O589" s="85"/>
      <c r="P589" s="222">
        <f>O589*H589</f>
        <v>0</v>
      </c>
      <c r="Q589" s="222">
        <v>0</v>
      </c>
      <c r="R589" s="222">
        <f>Q589*H589</f>
        <v>0</v>
      </c>
      <c r="S589" s="222">
        <v>0</v>
      </c>
      <c r="T589" s="223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4" t="s">
        <v>154</v>
      </c>
      <c r="AT589" s="224" t="s">
        <v>149</v>
      </c>
      <c r="AU589" s="224" t="s">
        <v>86</v>
      </c>
      <c r="AY589" s="18" t="s">
        <v>145</v>
      </c>
      <c r="BE589" s="225">
        <f>IF(N589="základní",J589,0)</f>
        <v>0</v>
      </c>
      <c r="BF589" s="225">
        <f>IF(N589="snížená",J589,0)</f>
        <v>0</v>
      </c>
      <c r="BG589" s="225">
        <f>IF(N589="zákl. přenesená",J589,0)</f>
        <v>0</v>
      </c>
      <c r="BH589" s="225">
        <f>IF(N589="sníž. přenesená",J589,0)</f>
        <v>0</v>
      </c>
      <c r="BI589" s="225">
        <f>IF(N589="nulová",J589,0)</f>
        <v>0</v>
      </c>
      <c r="BJ589" s="18" t="s">
        <v>84</v>
      </c>
      <c r="BK589" s="225">
        <f>ROUND(I589*H589,2)</f>
        <v>0</v>
      </c>
      <c r="BL589" s="18" t="s">
        <v>154</v>
      </c>
      <c r="BM589" s="224" t="s">
        <v>2031</v>
      </c>
    </row>
    <row r="590" s="2" customFormat="1">
      <c r="A590" s="39"/>
      <c r="B590" s="40"/>
      <c r="C590" s="41"/>
      <c r="D590" s="226" t="s">
        <v>156</v>
      </c>
      <c r="E590" s="41"/>
      <c r="F590" s="227" t="s">
        <v>1912</v>
      </c>
      <c r="G590" s="41"/>
      <c r="H590" s="41"/>
      <c r="I590" s="228"/>
      <c r="J590" s="41"/>
      <c r="K590" s="41"/>
      <c r="L590" s="45"/>
      <c r="M590" s="229"/>
      <c r="N590" s="230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156</v>
      </c>
      <c r="AU590" s="18" t="s">
        <v>86</v>
      </c>
    </row>
    <row r="591" s="2" customFormat="1" ht="16.5" customHeight="1">
      <c r="A591" s="39"/>
      <c r="B591" s="40"/>
      <c r="C591" s="213" t="s">
        <v>76</v>
      </c>
      <c r="D591" s="213" t="s">
        <v>149</v>
      </c>
      <c r="E591" s="214" t="s">
        <v>1914</v>
      </c>
      <c r="F591" s="215" t="s">
        <v>1915</v>
      </c>
      <c r="G591" s="216" t="s">
        <v>1632</v>
      </c>
      <c r="H591" s="217">
        <v>1</v>
      </c>
      <c r="I591" s="218"/>
      <c r="J591" s="219">
        <f>ROUND(I591*H591,2)</f>
        <v>0</v>
      </c>
      <c r="K591" s="215" t="s">
        <v>19</v>
      </c>
      <c r="L591" s="45"/>
      <c r="M591" s="220" t="s">
        <v>19</v>
      </c>
      <c r="N591" s="221" t="s">
        <v>47</v>
      </c>
      <c r="O591" s="85"/>
      <c r="P591" s="222">
        <f>O591*H591</f>
        <v>0</v>
      </c>
      <c r="Q591" s="222">
        <v>0</v>
      </c>
      <c r="R591" s="222">
        <f>Q591*H591</f>
        <v>0</v>
      </c>
      <c r="S591" s="222">
        <v>0</v>
      </c>
      <c r="T591" s="223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4" t="s">
        <v>154</v>
      </c>
      <c r="AT591" s="224" t="s">
        <v>149</v>
      </c>
      <c r="AU591" s="224" t="s">
        <v>86</v>
      </c>
      <c r="AY591" s="18" t="s">
        <v>145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8" t="s">
        <v>84</v>
      </c>
      <c r="BK591" s="225">
        <f>ROUND(I591*H591,2)</f>
        <v>0</v>
      </c>
      <c r="BL591" s="18" t="s">
        <v>154</v>
      </c>
      <c r="BM591" s="224" t="s">
        <v>2032</v>
      </c>
    </row>
    <row r="592" s="2" customFormat="1">
      <c r="A592" s="39"/>
      <c r="B592" s="40"/>
      <c r="C592" s="41"/>
      <c r="D592" s="226" t="s">
        <v>156</v>
      </c>
      <c r="E592" s="41"/>
      <c r="F592" s="227" t="s">
        <v>1915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156</v>
      </c>
      <c r="AU592" s="18" t="s">
        <v>86</v>
      </c>
    </row>
    <row r="593" s="2" customFormat="1" ht="24.15" customHeight="1">
      <c r="A593" s="39"/>
      <c r="B593" s="40"/>
      <c r="C593" s="213" t="s">
        <v>76</v>
      </c>
      <c r="D593" s="213" t="s">
        <v>149</v>
      </c>
      <c r="E593" s="214" t="s">
        <v>1917</v>
      </c>
      <c r="F593" s="215" t="s">
        <v>1918</v>
      </c>
      <c r="G593" s="216" t="s">
        <v>1632</v>
      </c>
      <c r="H593" s="217">
        <v>1</v>
      </c>
      <c r="I593" s="218"/>
      <c r="J593" s="219">
        <f>ROUND(I593*H593,2)</f>
        <v>0</v>
      </c>
      <c r="K593" s="215" t="s">
        <v>19</v>
      </c>
      <c r="L593" s="45"/>
      <c r="M593" s="220" t="s">
        <v>19</v>
      </c>
      <c r="N593" s="221" t="s">
        <v>47</v>
      </c>
      <c r="O593" s="85"/>
      <c r="P593" s="222">
        <f>O593*H593</f>
        <v>0</v>
      </c>
      <c r="Q593" s="222">
        <v>0</v>
      </c>
      <c r="R593" s="222">
        <f>Q593*H593</f>
        <v>0</v>
      </c>
      <c r="S593" s="222">
        <v>0</v>
      </c>
      <c r="T593" s="223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4" t="s">
        <v>154</v>
      </c>
      <c r="AT593" s="224" t="s">
        <v>149</v>
      </c>
      <c r="AU593" s="224" t="s">
        <v>86</v>
      </c>
      <c r="AY593" s="18" t="s">
        <v>145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8" t="s">
        <v>84</v>
      </c>
      <c r="BK593" s="225">
        <f>ROUND(I593*H593,2)</f>
        <v>0</v>
      </c>
      <c r="BL593" s="18" t="s">
        <v>154</v>
      </c>
      <c r="BM593" s="224" t="s">
        <v>2033</v>
      </c>
    </row>
    <row r="594" s="2" customFormat="1">
      <c r="A594" s="39"/>
      <c r="B594" s="40"/>
      <c r="C594" s="41"/>
      <c r="D594" s="226" t="s">
        <v>156</v>
      </c>
      <c r="E594" s="41"/>
      <c r="F594" s="227" t="s">
        <v>1918</v>
      </c>
      <c r="G594" s="41"/>
      <c r="H594" s="41"/>
      <c r="I594" s="228"/>
      <c r="J594" s="41"/>
      <c r="K594" s="41"/>
      <c r="L594" s="45"/>
      <c r="M594" s="229"/>
      <c r="N594" s="230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156</v>
      </c>
      <c r="AU594" s="18" t="s">
        <v>86</v>
      </c>
    </row>
    <row r="595" s="2" customFormat="1" ht="16.5" customHeight="1">
      <c r="A595" s="39"/>
      <c r="B595" s="40"/>
      <c r="C595" s="213" t="s">
        <v>76</v>
      </c>
      <c r="D595" s="213" t="s">
        <v>149</v>
      </c>
      <c r="E595" s="214" t="s">
        <v>1920</v>
      </c>
      <c r="F595" s="215" t="s">
        <v>1921</v>
      </c>
      <c r="G595" s="216" t="s">
        <v>1632</v>
      </c>
      <c r="H595" s="217">
        <v>1</v>
      </c>
      <c r="I595" s="218"/>
      <c r="J595" s="219">
        <f>ROUND(I595*H595,2)</f>
        <v>0</v>
      </c>
      <c r="K595" s="215" t="s">
        <v>19</v>
      </c>
      <c r="L595" s="45"/>
      <c r="M595" s="220" t="s">
        <v>19</v>
      </c>
      <c r="N595" s="221" t="s">
        <v>47</v>
      </c>
      <c r="O595" s="85"/>
      <c r="P595" s="222">
        <f>O595*H595</f>
        <v>0</v>
      </c>
      <c r="Q595" s="222">
        <v>0</v>
      </c>
      <c r="R595" s="222">
        <f>Q595*H595</f>
        <v>0</v>
      </c>
      <c r="S595" s="222">
        <v>0</v>
      </c>
      <c r="T595" s="223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4" t="s">
        <v>154</v>
      </c>
      <c r="AT595" s="224" t="s">
        <v>149</v>
      </c>
      <c r="AU595" s="224" t="s">
        <v>86</v>
      </c>
      <c r="AY595" s="18" t="s">
        <v>145</v>
      </c>
      <c r="BE595" s="225">
        <f>IF(N595="základní",J595,0)</f>
        <v>0</v>
      </c>
      <c r="BF595" s="225">
        <f>IF(N595="snížená",J595,0)</f>
        <v>0</v>
      </c>
      <c r="BG595" s="225">
        <f>IF(N595="zákl. přenesená",J595,0)</f>
        <v>0</v>
      </c>
      <c r="BH595" s="225">
        <f>IF(N595="sníž. přenesená",J595,0)</f>
        <v>0</v>
      </c>
      <c r="BI595" s="225">
        <f>IF(N595="nulová",J595,0)</f>
        <v>0</v>
      </c>
      <c r="BJ595" s="18" t="s">
        <v>84</v>
      </c>
      <c r="BK595" s="225">
        <f>ROUND(I595*H595,2)</f>
        <v>0</v>
      </c>
      <c r="BL595" s="18" t="s">
        <v>154</v>
      </c>
      <c r="BM595" s="224" t="s">
        <v>2034</v>
      </c>
    </row>
    <row r="596" s="2" customFormat="1">
      <c r="A596" s="39"/>
      <c r="B596" s="40"/>
      <c r="C596" s="41"/>
      <c r="D596" s="226" t="s">
        <v>156</v>
      </c>
      <c r="E596" s="41"/>
      <c r="F596" s="227" t="s">
        <v>1921</v>
      </c>
      <c r="G596" s="41"/>
      <c r="H596" s="41"/>
      <c r="I596" s="228"/>
      <c r="J596" s="41"/>
      <c r="K596" s="41"/>
      <c r="L596" s="45"/>
      <c r="M596" s="229"/>
      <c r="N596" s="230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156</v>
      </c>
      <c r="AU596" s="18" t="s">
        <v>86</v>
      </c>
    </row>
    <row r="597" s="2" customFormat="1" ht="16.5" customHeight="1">
      <c r="A597" s="39"/>
      <c r="B597" s="40"/>
      <c r="C597" s="213" t="s">
        <v>76</v>
      </c>
      <c r="D597" s="213" t="s">
        <v>149</v>
      </c>
      <c r="E597" s="214" t="s">
        <v>1923</v>
      </c>
      <c r="F597" s="215" t="s">
        <v>1924</v>
      </c>
      <c r="G597" s="216" t="s">
        <v>1632</v>
      </c>
      <c r="H597" s="217">
        <v>1</v>
      </c>
      <c r="I597" s="218"/>
      <c r="J597" s="219">
        <f>ROUND(I597*H597,2)</f>
        <v>0</v>
      </c>
      <c r="K597" s="215" t="s">
        <v>19</v>
      </c>
      <c r="L597" s="45"/>
      <c r="M597" s="220" t="s">
        <v>19</v>
      </c>
      <c r="N597" s="221" t="s">
        <v>47</v>
      </c>
      <c r="O597" s="85"/>
      <c r="P597" s="222">
        <f>O597*H597</f>
        <v>0</v>
      </c>
      <c r="Q597" s="222">
        <v>0</v>
      </c>
      <c r="R597" s="222">
        <f>Q597*H597</f>
        <v>0</v>
      </c>
      <c r="S597" s="222">
        <v>0</v>
      </c>
      <c r="T597" s="223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4" t="s">
        <v>154</v>
      </c>
      <c r="AT597" s="224" t="s">
        <v>149</v>
      </c>
      <c r="AU597" s="224" t="s">
        <v>86</v>
      </c>
      <c r="AY597" s="18" t="s">
        <v>145</v>
      </c>
      <c r="BE597" s="225">
        <f>IF(N597="základní",J597,0)</f>
        <v>0</v>
      </c>
      <c r="BF597" s="225">
        <f>IF(N597="snížená",J597,0)</f>
        <v>0</v>
      </c>
      <c r="BG597" s="225">
        <f>IF(N597="zákl. přenesená",J597,0)</f>
        <v>0</v>
      </c>
      <c r="BH597" s="225">
        <f>IF(N597="sníž. přenesená",J597,0)</f>
        <v>0</v>
      </c>
      <c r="BI597" s="225">
        <f>IF(N597="nulová",J597,0)</f>
        <v>0</v>
      </c>
      <c r="BJ597" s="18" t="s">
        <v>84</v>
      </c>
      <c r="BK597" s="225">
        <f>ROUND(I597*H597,2)</f>
        <v>0</v>
      </c>
      <c r="BL597" s="18" t="s">
        <v>154</v>
      </c>
      <c r="BM597" s="224" t="s">
        <v>2035</v>
      </c>
    </row>
    <row r="598" s="2" customFormat="1">
      <c r="A598" s="39"/>
      <c r="B598" s="40"/>
      <c r="C598" s="41"/>
      <c r="D598" s="226" t="s">
        <v>156</v>
      </c>
      <c r="E598" s="41"/>
      <c r="F598" s="227" t="s">
        <v>1924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156</v>
      </c>
      <c r="AU598" s="18" t="s">
        <v>86</v>
      </c>
    </row>
    <row r="599" s="2" customFormat="1" ht="16.5" customHeight="1">
      <c r="A599" s="39"/>
      <c r="B599" s="40"/>
      <c r="C599" s="213" t="s">
        <v>76</v>
      </c>
      <c r="D599" s="213" t="s">
        <v>149</v>
      </c>
      <c r="E599" s="214" t="s">
        <v>1926</v>
      </c>
      <c r="F599" s="215" t="s">
        <v>1927</v>
      </c>
      <c r="G599" s="216" t="s">
        <v>1632</v>
      </c>
      <c r="H599" s="217">
        <v>1</v>
      </c>
      <c r="I599" s="218"/>
      <c r="J599" s="219">
        <f>ROUND(I599*H599,2)</f>
        <v>0</v>
      </c>
      <c r="K599" s="215" t="s">
        <v>19</v>
      </c>
      <c r="L599" s="45"/>
      <c r="M599" s="220" t="s">
        <v>19</v>
      </c>
      <c r="N599" s="221" t="s">
        <v>47</v>
      </c>
      <c r="O599" s="85"/>
      <c r="P599" s="222">
        <f>O599*H599</f>
        <v>0</v>
      </c>
      <c r="Q599" s="222">
        <v>0</v>
      </c>
      <c r="R599" s="222">
        <f>Q599*H599</f>
        <v>0</v>
      </c>
      <c r="S599" s="222">
        <v>0</v>
      </c>
      <c r="T599" s="223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24" t="s">
        <v>154</v>
      </c>
      <c r="AT599" s="224" t="s">
        <v>149</v>
      </c>
      <c r="AU599" s="224" t="s">
        <v>86</v>
      </c>
      <c r="AY599" s="18" t="s">
        <v>145</v>
      </c>
      <c r="BE599" s="225">
        <f>IF(N599="základní",J599,0)</f>
        <v>0</v>
      </c>
      <c r="BF599" s="225">
        <f>IF(N599="snížená",J599,0)</f>
        <v>0</v>
      </c>
      <c r="BG599" s="225">
        <f>IF(N599="zákl. přenesená",J599,0)</f>
        <v>0</v>
      </c>
      <c r="BH599" s="225">
        <f>IF(N599="sníž. přenesená",J599,0)</f>
        <v>0</v>
      </c>
      <c r="BI599" s="225">
        <f>IF(N599="nulová",J599,0)</f>
        <v>0</v>
      </c>
      <c r="BJ599" s="18" t="s">
        <v>84</v>
      </c>
      <c r="BK599" s="225">
        <f>ROUND(I599*H599,2)</f>
        <v>0</v>
      </c>
      <c r="BL599" s="18" t="s">
        <v>154</v>
      </c>
      <c r="BM599" s="224" t="s">
        <v>2036</v>
      </c>
    </row>
    <row r="600" s="2" customFormat="1">
      <c r="A600" s="39"/>
      <c r="B600" s="40"/>
      <c r="C600" s="41"/>
      <c r="D600" s="226" t="s">
        <v>156</v>
      </c>
      <c r="E600" s="41"/>
      <c r="F600" s="227" t="s">
        <v>1927</v>
      </c>
      <c r="G600" s="41"/>
      <c r="H600" s="41"/>
      <c r="I600" s="228"/>
      <c r="J600" s="41"/>
      <c r="K600" s="41"/>
      <c r="L600" s="45"/>
      <c r="M600" s="229"/>
      <c r="N600" s="230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156</v>
      </c>
      <c r="AU600" s="18" t="s">
        <v>86</v>
      </c>
    </row>
    <row r="601" s="12" customFormat="1" ht="22.8" customHeight="1">
      <c r="A601" s="12"/>
      <c r="B601" s="197"/>
      <c r="C601" s="198"/>
      <c r="D601" s="199" t="s">
        <v>75</v>
      </c>
      <c r="E601" s="211" t="s">
        <v>1614</v>
      </c>
      <c r="F601" s="211" t="s">
        <v>1614</v>
      </c>
      <c r="G601" s="198"/>
      <c r="H601" s="198"/>
      <c r="I601" s="201"/>
      <c r="J601" s="212">
        <f>BK601</f>
        <v>0</v>
      </c>
      <c r="K601" s="198"/>
      <c r="L601" s="203"/>
      <c r="M601" s="204"/>
      <c r="N601" s="205"/>
      <c r="O601" s="205"/>
      <c r="P601" s="206">
        <f>SUM(P602:P619)</f>
        <v>0</v>
      </c>
      <c r="Q601" s="205"/>
      <c r="R601" s="206">
        <f>SUM(R602:R619)</f>
        <v>0</v>
      </c>
      <c r="S601" s="205"/>
      <c r="T601" s="207">
        <f>SUM(T602:T619)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08" t="s">
        <v>84</v>
      </c>
      <c r="AT601" s="209" t="s">
        <v>75</v>
      </c>
      <c r="AU601" s="209" t="s">
        <v>84</v>
      </c>
      <c r="AY601" s="208" t="s">
        <v>145</v>
      </c>
      <c r="BK601" s="210">
        <f>SUM(BK602:BK619)</f>
        <v>0</v>
      </c>
    </row>
    <row r="602" s="2" customFormat="1" ht="16.5" customHeight="1">
      <c r="A602" s="39"/>
      <c r="B602" s="40"/>
      <c r="C602" s="213" t="s">
        <v>76</v>
      </c>
      <c r="D602" s="213" t="s">
        <v>149</v>
      </c>
      <c r="E602" s="214" t="s">
        <v>2037</v>
      </c>
      <c r="F602" s="215" t="s">
        <v>2038</v>
      </c>
      <c r="G602" s="216" t="s">
        <v>1632</v>
      </c>
      <c r="H602" s="217">
        <v>0</v>
      </c>
      <c r="I602" s="218"/>
      <c r="J602" s="219">
        <f>ROUND(I602*H602,2)</f>
        <v>0</v>
      </c>
      <c r="K602" s="215" t="s">
        <v>19</v>
      </c>
      <c r="L602" s="45"/>
      <c r="M602" s="220" t="s">
        <v>19</v>
      </c>
      <c r="N602" s="221" t="s">
        <v>47</v>
      </c>
      <c r="O602" s="85"/>
      <c r="P602" s="222">
        <f>O602*H602</f>
        <v>0</v>
      </c>
      <c r="Q602" s="222">
        <v>0</v>
      </c>
      <c r="R602" s="222">
        <f>Q602*H602</f>
        <v>0</v>
      </c>
      <c r="S602" s="222">
        <v>0</v>
      </c>
      <c r="T602" s="223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4" t="s">
        <v>154</v>
      </c>
      <c r="AT602" s="224" t="s">
        <v>149</v>
      </c>
      <c r="AU602" s="224" t="s">
        <v>86</v>
      </c>
      <c r="AY602" s="18" t="s">
        <v>145</v>
      </c>
      <c r="BE602" s="225">
        <f>IF(N602="základní",J602,0)</f>
        <v>0</v>
      </c>
      <c r="BF602" s="225">
        <f>IF(N602="snížená",J602,0)</f>
        <v>0</v>
      </c>
      <c r="BG602" s="225">
        <f>IF(N602="zákl. přenesená",J602,0)</f>
        <v>0</v>
      </c>
      <c r="BH602" s="225">
        <f>IF(N602="sníž. přenesená",J602,0)</f>
        <v>0</v>
      </c>
      <c r="BI602" s="225">
        <f>IF(N602="nulová",J602,0)</f>
        <v>0</v>
      </c>
      <c r="BJ602" s="18" t="s">
        <v>84</v>
      </c>
      <c r="BK602" s="225">
        <f>ROUND(I602*H602,2)</f>
        <v>0</v>
      </c>
      <c r="BL602" s="18" t="s">
        <v>154</v>
      </c>
      <c r="BM602" s="224" t="s">
        <v>2039</v>
      </c>
    </row>
    <row r="603" s="2" customFormat="1">
      <c r="A603" s="39"/>
      <c r="B603" s="40"/>
      <c r="C603" s="41"/>
      <c r="D603" s="226" t="s">
        <v>156</v>
      </c>
      <c r="E603" s="41"/>
      <c r="F603" s="227" t="s">
        <v>2038</v>
      </c>
      <c r="G603" s="41"/>
      <c r="H603" s="41"/>
      <c r="I603" s="228"/>
      <c r="J603" s="41"/>
      <c r="K603" s="41"/>
      <c r="L603" s="45"/>
      <c r="M603" s="229"/>
      <c r="N603" s="230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156</v>
      </c>
      <c r="AU603" s="18" t="s">
        <v>86</v>
      </c>
    </row>
    <row r="604" s="2" customFormat="1" ht="16.5" customHeight="1">
      <c r="A604" s="39"/>
      <c r="B604" s="40"/>
      <c r="C604" s="213" t="s">
        <v>76</v>
      </c>
      <c r="D604" s="213" t="s">
        <v>149</v>
      </c>
      <c r="E604" s="214" t="s">
        <v>2040</v>
      </c>
      <c r="F604" s="215" t="s">
        <v>2041</v>
      </c>
      <c r="G604" s="216" t="s">
        <v>1632</v>
      </c>
      <c r="H604" s="217">
        <v>0</v>
      </c>
      <c r="I604" s="218"/>
      <c r="J604" s="219">
        <f>ROUND(I604*H604,2)</f>
        <v>0</v>
      </c>
      <c r="K604" s="215" t="s">
        <v>19</v>
      </c>
      <c r="L604" s="45"/>
      <c r="M604" s="220" t="s">
        <v>19</v>
      </c>
      <c r="N604" s="221" t="s">
        <v>47</v>
      </c>
      <c r="O604" s="85"/>
      <c r="P604" s="222">
        <f>O604*H604</f>
        <v>0</v>
      </c>
      <c r="Q604" s="222">
        <v>0</v>
      </c>
      <c r="R604" s="222">
        <f>Q604*H604</f>
        <v>0</v>
      </c>
      <c r="S604" s="222">
        <v>0</v>
      </c>
      <c r="T604" s="223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4" t="s">
        <v>154</v>
      </c>
      <c r="AT604" s="224" t="s">
        <v>149</v>
      </c>
      <c r="AU604" s="224" t="s">
        <v>86</v>
      </c>
      <c r="AY604" s="18" t="s">
        <v>145</v>
      </c>
      <c r="BE604" s="225">
        <f>IF(N604="základní",J604,0)</f>
        <v>0</v>
      </c>
      <c r="BF604" s="225">
        <f>IF(N604="snížená",J604,0)</f>
        <v>0</v>
      </c>
      <c r="BG604" s="225">
        <f>IF(N604="zákl. přenesená",J604,0)</f>
        <v>0</v>
      </c>
      <c r="BH604" s="225">
        <f>IF(N604="sníž. přenesená",J604,0)</f>
        <v>0</v>
      </c>
      <c r="BI604" s="225">
        <f>IF(N604="nulová",J604,0)</f>
        <v>0</v>
      </c>
      <c r="BJ604" s="18" t="s">
        <v>84</v>
      </c>
      <c r="BK604" s="225">
        <f>ROUND(I604*H604,2)</f>
        <v>0</v>
      </c>
      <c r="BL604" s="18" t="s">
        <v>154</v>
      </c>
      <c r="BM604" s="224" t="s">
        <v>2042</v>
      </c>
    </row>
    <row r="605" s="2" customFormat="1">
      <c r="A605" s="39"/>
      <c r="B605" s="40"/>
      <c r="C605" s="41"/>
      <c r="D605" s="226" t="s">
        <v>156</v>
      </c>
      <c r="E605" s="41"/>
      <c r="F605" s="227" t="s">
        <v>2041</v>
      </c>
      <c r="G605" s="41"/>
      <c r="H605" s="41"/>
      <c r="I605" s="228"/>
      <c r="J605" s="41"/>
      <c r="K605" s="41"/>
      <c r="L605" s="45"/>
      <c r="M605" s="229"/>
      <c r="N605" s="230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156</v>
      </c>
      <c r="AU605" s="18" t="s">
        <v>86</v>
      </c>
    </row>
    <row r="606" s="2" customFormat="1" ht="16.5" customHeight="1">
      <c r="A606" s="39"/>
      <c r="B606" s="40"/>
      <c r="C606" s="213" t="s">
        <v>76</v>
      </c>
      <c r="D606" s="213" t="s">
        <v>149</v>
      </c>
      <c r="E606" s="214" t="s">
        <v>2043</v>
      </c>
      <c r="F606" s="215" t="s">
        <v>2044</v>
      </c>
      <c r="G606" s="216" t="s">
        <v>1632</v>
      </c>
      <c r="H606" s="217">
        <v>0</v>
      </c>
      <c r="I606" s="218"/>
      <c r="J606" s="219">
        <f>ROUND(I606*H606,2)</f>
        <v>0</v>
      </c>
      <c r="K606" s="215" t="s">
        <v>19</v>
      </c>
      <c r="L606" s="45"/>
      <c r="M606" s="220" t="s">
        <v>19</v>
      </c>
      <c r="N606" s="221" t="s">
        <v>47</v>
      </c>
      <c r="O606" s="85"/>
      <c r="P606" s="222">
        <f>O606*H606</f>
        <v>0</v>
      </c>
      <c r="Q606" s="222">
        <v>0</v>
      </c>
      <c r="R606" s="222">
        <f>Q606*H606</f>
        <v>0</v>
      </c>
      <c r="S606" s="222">
        <v>0</v>
      </c>
      <c r="T606" s="223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4" t="s">
        <v>154</v>
      </c>
      <c r="AT606" s="224" t="s">
        <v>149</v>
      </c>
      <c r="AU606" s="224" t="s">
        <v>86</v>
      </c>
      <c r="AY606" s="18" t="s">
        <v>145</v>
      </c>
      <c r="BE606" s="225">
        <f>IF(N606="základní",J606,0)</f>
        <v>0</v>
      </c>
      <c r="BF606" s="225">
        <f>IF(N606="snížená",J606,0)</f>
        <v>0</v>
      </c>
      <c r="BG606" s="225">
        <f>IF(N606="zákl. přenesená",J606,0)</f>
        <v>0</v>
      </c>
      <c r="BH606" s="225">
        <f>IF(N606="sníž. přenesená",J606,0)</f>
        <v>0</v>
      </c>
      <c r="BI606" s="225">
        <f>IF(N606="nulová",J606,0)</f>
        <v>0</v>
      </c>
      <c r="BJ606" s="18" t="s">
        <v>84</v>
      </c>
      <c r="BK606" s="225">
        <f>ROUND(I606*H606,2)</f>
        <v>0</v>
      </c>
      <c r="BL606" s="18" t="s">
        <v>154</v>
      </c>
      <c r="BM606" s="224" t="s">
        <v>2045</v>
      </c>
    </row>
    <row r="607" s="2" customFormat="1">
      <c r="A607" s="39"/>
      <c r="B607" s="40"/>
      <c r="C607" s="41"/>
      <c r="D607" s="226" t="s">
        <v>156</v>
      </c>
      <c r="E607" s="41"/>
      <c r="F607" s="227" t="s">
        <v>2044</v>
      </c>
      <c r="G607" s="41"/>
      <c r="H607" s="41"/>
      <c r="I607" s="228"/>
      <c r="J607" s="41"/>
      <c r="K607" s="41"/>
      <c r="L607" s="45"/>
      <c r="M607" s="229"/>
      <c r="N607" s="230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156</v>
      </c>
      <c r="AU607" s="18" t="s">
        <v>86</v>
      </c>
    </row>
    <row r="608" s="2" customFormat="1" ht="16.5" customHeight="1">
      <c r="A608" s="39"/>
      <c r="B608" s="40"/>
      <c r="C608" s="213" t="s">
        <v>76</v>
      </c>
      <c r="D608" s="213" t="s">
        <v>149</v>
      </c>
      <c r="E608" s="214" t="s">
        <v>2046</v>
      </c>
      <c r="F608" s="215" t="s">
        <v>2047</v>
      </c>
      <c r="G608" s="216" t="s">
        <v>1632</v>
      </c>
      <c r="H608" s="217">
        <v>0</v>
      </c>
      <c r="I608" s="218"/>
      <c r="J608" s="219">
        <f>ROUND(I608*H608,2)</f>
        <v>0</v>
      </c>
      <c r="K608" s="215" t="s">
        <v>19</v>
      </c>
      <c r="L608" s="45"/>
      <c r="M608" s="220" t="s">
        <v>19</v>
      </c>
      <c r="N608" s="221" t="s">
        <v>47</v>
      </c>
      <c r="O608" s="85"/>
      <c r="P608" s="222">
        <f>O608*H608</f>
        <v>0</v>
      </c>
      <c r="Q608" s="222">
        <v>0</v>
      </c>
      <c r="R608" s="222">
        <f>Q608*H608</f>
        <v>0</v>
      </c>
      <c r="S608" s="222">
        <v>0</v>
      </c>
      <c r="T608" s="223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24" t="s">
        <v>154</v>
      </c>
      <c r="AT608" s="224" t="s">
        <v>149</v>
      </c>
      <c r="AU608" s="224" t="s">
        <v>86</v>
      </c>
      <c r="AY608" s="18" t="s">
        <v>145</v>
      </c>
      <c r="BE608" s="225">
        <f>IF(N608="základní",J608,0)</f>
        <v>0</v>
      </c>
      <c r="BF608" s="225">
        <f>IF(N608="snížená",J608,0)</f>
        <v>0</v>
      </c>
      <c r="BG608" s="225">
        <f>IF(N608="zákl. přenesená",J608,0)</f>
        <v>0</v>
      </c>
      <c r="BH608" s="225">
        <f>IF(N608="sníž. přenesená",J608,0)</f>
        <v>0</v>
      </c>
      <c r="BI608" s="225">
        <f>IF(N608="nulová",J608,0)</f>
        <v>0</v>
      </c>
      <c r="BJ608" s="18" t="s">
        <v>84</v>
      </c>
      <c r="BK608" s="225">
        <f>ROUND(I608*H608,2)</f>
        <v>0</v>
      </c>
      <c r="BL608" s="18" t="s">
        <v>154</v>
      </c>
      <c r="BM608" s="224" t="s">
        <v>2048</v>
      </c>
    </row>
    <row r="609" s="2" customFormat="1">
      <c r="A609" s="39"/>
      <c r="B609" s="40"/>
      <c r="C609" s="41"/>
      <c r="D609" s="226" t="s">
        <v>156</v>
      </c>
      <c r="E609" s="41"/>
      <c r="F609" s="227" t="s">
        <v>2047</v>
      </c>
      <c r="G609" s="41"/>
      <c r="H609" s="41"/>
      <c r="I609" s="228"/>
      <c r="J609" s="41"/>
      <c r="K609" s="41"/>
      <c r="L609" s="45"/>
      <c r="M609" s="229"/>
      <c r="N609" s="230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156</v>
      </c>
      <c r="AU609" s="18" t="s">
        <v>86</v>
      </c>
    </row>
    <row r="610" s="2" customFormat="1" ht="16.5" customHeight="1">
      <c r="A610" s="39"/>
      <c r="B610" s="40"/>
      <c r="C610" s="213" t="s">
        <v>76</v>
      </c>
      <c r="D610" s="213" t="s">
        <v>149</v>
      </c>
      <c r="E610" s="214" t="s">
        <v>2049</v>
      </c>
      <c r="F610" s="215" t="s">
        <v>2050</v>
      </c>
      <c r="G610" s="216" t="s">
        <v>1632</v>
      </c>
      <c r="H610" s="217">
        <v>1</v>
      </c>
      <c r="I610" s="218"/>
      <c r="J610" s="219">
        <f>ROUND(I610*H610,2)</f>
        <v>0</v>
      </c>
      <c r="K610" s="215" t="s">
        <v>19</v>
      </c>
      <c r="L610" s="45"/>
      <c r="M610" s="220" t="s">
        <v>19</v>
      </c>
      <c r="N610" s="221" t="s">
        <v>47</v>
      </c>
      <c r="O610" s="85"/>
      <c r="P610" s="222">
        <f>O610*H610</f>
        <v>0</v>
      </c>
      <c r="Q610" s="222">
        <v>0</v>
      </c>
      <c r="R610" s="222">
        <f>Q610*H610</f>
        <v>0</v>
      </c>
      <c r="S610" s="222">
        <v>0</v>
      </c>
      <c r="T610" s="223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24" t="s">
        <v>154</v>
      </c>
      <c r="AT610" s="224" t="s">
        <v>149</v>
      </c>
      <c r="AU610" s="224" t="s">
        <v>86</v>
      </c>
      <c r="AY610" s="18" t="s">
        <v>145</v>
      </c>
      <c r="BE610" s="225">
        <f>IF(N610="základní",J610,0)</f>
        <v>0</v>
      </c>
      <c r="BF610" s="225">
        <f>IF(N610="snížená",J610,0)</f>
        <v>0</v>
      </c>
      <c r="BG610" s="225">
        <f>IF(N610="zákl. přenesená",J610,0)</f>
        <v>0</v>
      </c>
      <c r="BH610" s="225">
        <f>IF(N610="sníž. přenesená",J610,0)</f>
        <v>0</v>
      </c>
      <c r="BI610" s="225">
        <f>IF(N610="nulová",J610,0)</f>
        <v>0</v>
      </c>
      <c r="BJ610" s="18" t="s">
        <v>84</v>
      </c>
      <c r="BK610" s="225">
        <f>ROUND(I610*H610,2)</f>
        <v>0</v>
      </c>
      <c r="BL610" s="18" t="s">
        <v>154</v>
      </c>
      <c r="BM610" s="224" t="s">
        <v>2051</v>
      </c>
    </row>
    <row r="611" s="2" customFormat="1">
      <c r="A611" s="39"/>
      <c r="B611" s="40"/>
      <c r="C611" s="41"/>
      <c r="D611" s="226" t="s">
        <v>156</v>
      </c>
      <c r="E611" s="41"/>
      <c r="F611" s="227" t="s">
        <v>2050</v>
      </c>
      <c r="G611" s="41"/>
      <c r="H611" s="41"/>
      <c r="I611" s="228"/>
      <c r="J611" s="41"/>
      <c r="K611" s="41"/>
      <c r="L611" s="45"/>
      <c r="M611" s="229"/>
      <c r="N611" s="230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156</v>
      </c>
      <c r="AU611" s="18" t="s">
        <v>86</v>
      </c>
    </row>
    <row r="612" s="2" customFormat="1" ht="16.5" customHeight="1">
      <c r="A612" s="39"/>
      <c r="B612" s="40"/>
      <c r="C612" s="213" t="s">
        <v>76</v>
      </c>
      <c r="D612" s="213" t="s">
        <v>149</v>
      </c>
      <c r="E612" s="214" t="s">
        <v>2052</v>
      </c>
      <c r="F612" s="215" t="s">
        <v>2053</v>
      </c>
      <c r="G612" s="216" t="s">
        <v>1632</v>
      </c>
      <c r="H612" s="217">
        <v>1</v>
      </c>
      <c r="I612" s="218"/>
      <c r="J612" s="219">
        <f>ROUND(I612*H612,2)</f>
        <v>0</v>
      </c>
      <c r="K612" s="215" t="s">
        <v>19</v>
      </c>
      <c r="L612" s="45"/>
      <c r="M612" s="220" t="s">
        <v>19</v>
      </c>
      <c r="N612" s="221" t="s">
        <v>47</v>
      </c>
      <c r="O612" s="85"/>
      <c r="P612" s="222">
        <f>O612*H612</f>
        <v>0</v>
      </c>
      <c r="Q612" s="222">
        <v>0</v>
      </c>
      <c r="R612" s="222">
        <f>Q612*H612</f>
        <v>0</v>
      </c>
      <c r="S612" s="222">
        <v>0</v>
      </c>
      <c r="T612" s="223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4" t="s">
        <v>154</v>
      </c>
      <c r="AT612" s="224" t="s">
        <v>149</v>
      </c>
      <c r="AU612" s="224" t="s">
        <v>86</v>
      </c>
      <c r="AY612" s="18" t="s">
        <v>145</v>
      </c>
      <c r="BE612" s="225">
        <f>IF(N612="základní",J612,0)</f>
        <v>0</v>
      </c>
      <c r="BF612" s="225">
        <f>IF(N612="snížená",J612,0)</f>
        <v>0</v>
      </c>
      <c r="BG612" s="225">
        <f>IF(N612="zákl. přenesená",J612,0)</f>
        <v>0</v>
      </c>
      <c r="BH612" s="225">
        <f>IF(N612="sníž. přenesená",J612,0)</f>
        <v>0</v>
      </c>
      <c r="BI612" s="225">
        <f>IF(N612="nulová",J612,0)</f>
        <v>0</v>
      </c>
      <c r="BJ612" s="18" t="s">
        <v>84</v>
      </c>
      <c r="BK612" s="225">
        <f>ROUND(I612*H612,2)</f>
        <v>0</v>
      </c>
      <c r="BL612" s="18" t="s">
        <v>154</v>
      </c>
      <c r="BM612" s="224" t="s">
        <v>2054</v>
      </c>
    </row>
    <row r="613" s="2" customFormat="1">
      <c r="A613" s="39"/>
      <c r="B613" s="40"/>
      <c r="C613" s="41"/>
      <c r="D613" s="226" t="s">
        <v>156</v>
      </c>
      <c r="E613" s="41"/>
      <c r="F613" s="227" t="s">
        <v>2053</v>
      </c>
      <c r="G613" s="41"/>
      <c r="H613" s="41"/>
      <c r="I613" s="228"/>
      <c r="J613" s="41"/>
      <c r="K613" s="41"/>
      <c r="L613" s="45"/>
      <c r="M613" s="229"/>
      <c r="N613" s="230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156</v>
      </c>
      <c r="AU613" s="18" t="s">
        <v>86</v>
      </c>
    </row>
    <row r="614" s="2" customFormat="1" ht="16.5" customHeight="1">
      <c r="A614" s="39"/>
      <c r="B614" s="40"/>
      <c r="C614" s="213" t="s">
        <v>76</v>
      </c>
      <c r="D614" s="213" t="s">
        <v>149</v>
      </c>
      <c r="E614" s="214" t="s">
        <v>2055</v>
      </c>
      <c r="F614" s="215" t="s">
        <v>2056</v>
      </c>
      <c r="G614" s="216" t="s">
        <v>1632</v>
      </c>
      <c r="H614" s="217">
        <v>1</v>
      </c>
      <c r="I614" s="218"/>
      <c r="J614" s="219">
        <f>ROUND(I614*H614,2)</f>
        <v>0</v>
      </c>
      <c r="K614" s="215" t="s">
        <v>19</v>
      </c>
      <c r="L614" s="45"/>
      <c r="M614" s="220" t="s">
        <v>19</v>
      </c>
      <c r="N614" s="221" t="s">
        <v>47</v>
      </c>
      <c r="O614" s="85"/>
      <c r="P614" s="222">
        <f>O614*H614</f>
        <v>0</v>
      </c>
      <c r="Q614" s="222">
        <v>0</v>
      </c>
      <c r="R614" s="222">
        <f>Q614*H614</f>
        <v>0</v>
      </c>
      <c r="S614" s="222">
        <v>0</v>
      </c>
      <c r="T614" s="223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4" t="s">
        <v>154</v>
      </c>
      <c r="AT614" s="224" t="s">
        <v>149</v>
      </c>
      <c r="AU614" s="224" t="s">
        <v>86</v>
      </c>
      <c r="AY614" s="18" t="s">
        <v>145</v>
      </c>
      <c r="BE614" s="225">
        <f>IF(N614="základní",J614,0)</f>
        <v>0</v>
      </c>
      <c r="BF614" s="225">
        <f>IF(N614="snížená",J614,0)</f>
        <v>0</v>
      </c>
      <c r="BG614" s="225">
        <f>IF(N614="zákl. přenesená",J614,0)</f>
        <v>0</v>
      </c>
      <c r="BH614" s="225">
        <f>IF(N614="sníž. přenesená",J614,0)</f>
        <v>0</v>
      </c>
      <c r="BI614" s="225">
        <f>IF(N614="nulová",J614,0)</f>
        <v>0</v>
      </c>
      <c r="BJ614" s="18" t="s">
        <v>84</v>
      </c>
      <c r="BK614" s="225">
        <f>ROUND(I614*H614,2)</f>
        <v>0</v>
      </c>
      <c r="BL614" s="18" t="s">
        <v>154</v>
      </c>
      <c r="BM614" s="224" t="s">
        <v>2057</v>
      </c>
    </row>
    <row r="615" s="2" customFormat="1">
      <c r="A615" s="39"/>
      <c r="B615" s="40"/>
      <c r="C615" s="41"/>
      <c r="D615" s="226" t="s">
        <v>156</v>
      </c>
      <c r="E615" s="41"/>
      <c r="F615" s="227" t="s">
        <v>2056</v>
      </c>
      <c r="G615" s="41"/>
      <c r="H615" s="41"/>
      <c r="I615" s="228"/>
      <c r="J615" s="41"/>
      <c r="K615" s="41"/>
      <c r="L615" s="45"/>
      <c r="M615" s="229"/>
      <c r="N615" s="230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156</v>
      </c>
      <c r="AU615" s="18" t="s">
        <v>86</v>
      </c>
    </row>
    <row r="616" s="2" customFormat="1" ht="16.5" customHeight="1">
      <c r="A616" s="39"/>
      <c r="B616" s="40"/>
      <c r="C616" s="213" t="s">
        <v>76</v>
      </c>
      <c r="D616" s="213" t="s">
        <v>149</v>
      </c>
      <c r="E616" s="214" t="s">
        <v>2058</v>
      </c>
      <c r="F616" s="215" t="s">
        <v>2059</v>
      </c>
      <c r="G616" s="216" t="s">
        <v>1632</v>
      </c>
      <c r="H616" s="217">
        <v>0</v>
      </c>
      <c r="I616" s="218"/>
      <c r="J616" s="219">
        <f>ROUND(I616*H616,2)</f>
        <v>0</v>
      </c>
      <c r="K616" s="215" t="s">
        <v>19</v>
      </c>
      <c r="L616" s="45"/>
      <c r="M616" s="220" t="s">
        <v>19</v>
      </c>
      <c r="N616" s="221" t="s">
        <v>47</v>
      </c>
      <c r="O616" s="85"/>
      <c r="P616" s="222">
        <f>O616*H616</f>
        <v>0</v>
      </c>
      <c r="Q616" s="222">
        <v>0</v>
      </c>
      <c r="R616" s="222">
        <f>Q616*H616</f>
        <v>0</v>
      </c>
      <c r="S616" s="222">
        <v>0</v>
      </c>
      <c r="T616" s="223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4" t="s">
        <v>154</v>
      </c>
      <c r="AT616" s="224" t="s">
        <v>149</v>
      </c>
      <c r="AU616" s="224" t="s">
        <v>86</v>
      </c>
      <c r="AY616" s="18" t="s">
        <v>145</v>
      </c>
      <c r="BE616" s="225">
        <f>IF(N616="základní",J616,0)</f>
        <v>0</v>
      </c>
      <c r="BF616" s="225">
        <f>IF(N616="snížená",J616,0)</f>
        <v>0</v>
      </c>
      <c r="BG616" s="225">
        <f>IF(N616="zákl. přenesená",J616,0)</f>
        <v>0</v>
      </c>
      <c r="BH616" s="225">
        <f>IF(N616="sníž. přenesená",J616,0)</f>
        <v>0</v>
      </c>
      <c r="BI616" s="225">
        <f>IF(N616="nulová",J616,0)</f>
        <v>0</v>
      </c>
      <c r="BJ616" s="18" t="s">
        <v>84</v>
      </c>
      <c r="BK616" s="225">
        <f>ROUND(I616*H616,2)</f>
        <v>0</v>
      </c>
      <c r="BL616" s="18" t="s">
        <v>154</v>
      </c>
      <c r="BM616" s="224" t="s">
        <v>2060</v>
      </c>
    </row>
    <row r="617" s="2" customFormat="1">
      <c r="A617" s="39"/>
      <c r="B617" s="40"/>
      <c r="C617" s="41"/>
      <c r="D617" s="226" t="s">
        <v>156</v>
      </c>
      <c r="E617" s="41"/>
      <c r="F617" s="227" t="s">
        <v>2059</v>
      </c>
      <c r="G617" s="41"/>
      <c r="H617" s="41"/>
      <c r="I617" s="228"/>
      <c r="J617" s="41"/>
      <c r="K617" s="41"/>
      <c r="L617" s="45"/>
      <c r="M617" s="229"/>
      <c r="N617" s="230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156</v>
      </c>
      <c r="AU617" s="18" t="s">
        <v>86</v>
      </c>
    </row>
    <row r="618" s="2" customFormat="1" ht="16.5" customHeight="1">
      <c r="A618" s="39"/>
      <c r="B618" s="40"/>
      <c r="C618" s="213" t="s">
        <v>76</v>
      </c>
      <c r="D618" s="213" t="s">
        <v>149</v>
      </c>
      <c r="E618" s="214" t="s">
        <v>2061</v>
      </c>
      <c r="F618" s="215" t="s">
        <v>2062</v>
      </c>
      <c r="G618" s="216" t="s">
        <v>1632</v>
      </c>
      <c r="H618" s="217">
        <v>1</v>
      </c>
      <c r="I618" s="218"/>
      <c r="J618" s="219">
        <f>ROUND(I618*H618,2)</f>
        <v>0</v>
      </c>
      <c r="K618" s="215" t="s">
        <v>19</v>
      </c>
      <c r="L618" s="45"/>
      <c r="M618" s="220" t="s">
        <v>19</v>
      </c>
      <c r="N618" s="221" t="s">
        <v>47</v>
      </c>
      <c r="O618" s="85"/>
      <c r="P618" s="222">
        <f>O618*H618</f>
        <v>0</v>
      </c>
      <c r="Q618" s="222">
        <v>0</v>
      </c>
      <c r="R618" s="222">
        <f>Q618*H618</f>
        <v>0</v>
      </c>
      <c r="S618" s="222">
        <v>0</v>
      </c>
      <c r="T618" s="223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4" t="s">
        <v>154</v>
      </c>
      <c r="AT618" s="224" t="s">
        <v>149</v>
      </c>
      <c r="AU618" s="224" t="s">
        <v>86</v>
      </c>
      <c r="AY618" s="18" t="s">
        <v>145</v>
      </c>
      <c r="BE618" s="225">
        <f>IF(N618="základní",J618,0)</f>
        <v>0</v>
      </c>
      <c r="BF618" s="225">
        <f>IF(N618="snížená",J618,0)</f>
        <v>0</v>
      </c>
      <c r="BG618" s="225">
        <f>IF(N618="zákl. přenesená",J618,0)</f>
        <v>0</v>
      </c>
      <c r="BH618" s="225">
        <f>IF(N618="sníž. přenesená",J618,0)</f>
        <v>0</v>
      </c>
      <c r="BI618" s="225">
        <f>IF(N618="nulová",J618,0)</f>
        <v>0</v>
      </c>
      <c r="BJ618" s="18" t="s">
        <v>84</v>
      </c>
      <c r="BK618" s="225">
        <f>ROUND(I618*H618,2)</f>
        <v>0</v>
      </c>
      <c r="BL618" s="18" t="s">
        <v>154</v>
      </c>
      <c r="BM618" s="224" t="s">
        <v>2063</v>
      </c>
    </row>
    <row r="619" s="2" customFormat="1">
      <c r="A619" s="39"/>
      <c r="B619" s="40"/>
      <c r="C619" s="41"/>
      <c r="D619" s="226" t="s">
        <v>156</v>
      </c>
      <c r="E619" s="41"/>
      <c r="F619" s="227" t="s">
        <v>2062</v>
      </c>
      <c r="G619" s="41"/>
      <c r="H619" s="41"/>
      <c r="I619" s="228"/>
      <c r="J619" s="41"/>
      <c r="K619" s="41"/>
      <c r="L619" s="45"/>
      <c r="M619" s="255"/>
      <c r="N619" s="256"/>
      <c r="O619" s="257"/>
      <c r="P619" s="257"/>
      <c r="Q619" s="257"/>
      <c r="R619" s="257"/>
      <c r="S619" s="257"/>
      <c r="T619" s="258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156</v>
      </c>
      <c r="AU619" s="18" t="s">
        <v>86</v>
      </c>
    </row>
    <row r="620" s="2" customFormat="1" ht="6.96" customHeight="1">
      <c r="A620" s="39"/>
      <c r="B620" s="60"/>
      <c r="C620" s="61"/>
      <c r="D620" s="61"/>
      <c r="E620" s="61"/>
      <c r="F620" s="61"/>
      <c r="G620" s="61"/>
      <c r="H620" s="61"/>
      <c r="I620" s="61"/>
      <c r="J620" s="61"/>
      <c r="K620" s="61"/>
      <c r="L620" s="45"/>
      <c r="M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</sheetData>
  <sheetProtection sheet="1" autoFilter="0" formatColumns="0" formatRows="0" objects="1" scenarios="1" spinCount="100000" saltValue="iG2zRd5tWc05Ha/Rc0k9JIVYT0nNjAhczuCKPnZcuZfvi9MvQd5xQPBxVfAxxXltiPIJ1QkglMATYr9ZZIqtxw==" hashValue="OPjSWAAT+rH4Bw3rWRCcFXRlKJOSgjHOL1RHNqSPMXh418E6CseQ7pEJ3yNausWYmWTX7KxqGqhcTvddYyyx+g==" algorithmName="SHA-512" password="CC35"/>
  <autoFilter ref="C95:K619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112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Městské lázně Opava - oprava po zatopení</v>
      </c>
      <c r="F7" s="143"/>
      <c r="G7" s="143"/>
      <c r="H7" s="143"/>
      <c r="L7" s="21"/>
    </row>
    <row r="8" s="1" customFormat="1" ht="12" customHeight="1">
      <c r="B8" s="21"/>
      <c r="D8" s="143" t="s">
        <v>113</v>
      </c>
      <c r="L8" s="21"/>
    </row>
    <row r="9" s="2" customFormat="1" ht="16.5" customHeight="1">
      <c r="A9" s="39"/>
      <c r="B9" s="45"/>
      <c r="C9" s="39"/>
      <c r="D9" s="39"/>
      <c r="E9" s="144" t="s">
        <v>2064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2065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2066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10. 2. 2025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39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40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41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42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44</v>
      </c>
      <c r="G34" s="39"/>
      <c r="H34" s="39"/>
      <c r="I34" s="155" t="s">
        <v>43</v>
      </c>
      <c r="J34" s="155" t="s">
        <v>45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46</v>
      </c>
      <c r="E35" s="143" t="s">
        <v>47</v>
      </c>
      <c r="F35" s="157">
        <f>ROUND((SUM(BE85:BE129)),  2)</f>
        <v>0</v>
      </c>
      <c r="G35" s="39"/>
      <c r="H35" s="39"/>
      <c r="I35" s="158">
        <v>0.20999999999999999</v>
      </c>
      <c r="J35" s="157">
        <f>ROUND(((SUM(BE85:BE129))*I35),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48</v>
      </c>
      <c r="F36" s="157">
        <f>ROUND((SUM(BF85:BF129)),  2)</f>
        <v>0</v>
      </c>
      <c r="G36" s="39"/>
      <c r="H36" s="39"/>
      <c r="I36" s="158">
        <v>0.12</v>
      </c>
      <c r="J36" s="157">
        <f>ROUND(((SUM(BF85:BF129))*I36),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ROUND((SUM(BG85:BG129)),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50</v>
      </c>
      <c r="F38" s="157">
        <f>ROUND((SUM(BH85:BH129)),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51</v>
      </c>
      <c r="F39" s="157">
        <f>ROUND((SUM(BI85:BI129)),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52</v>
      </c>
      <c r="E41" s="161"/>
      <c r="F41" s="161"/>
      <c r="G41" s="162" t="s">
        <v>53</v>
      </c>
      <c r="H41" s="163" t="s">
        <v>54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Městské lázně Opava - oprava po zatopení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2064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2065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06.1 - Technologie úpravy vody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Městské lázně Opava</v>
      </c>
      <c r="G56" s="41"/>
      <c r="H56" s="41"/>
      <c r="I56" s="33" t="s">
        <v>23</v>
      </c>
      <c r="J56" s="73" t="str">
        <f>IF(J14="","",J14)</f>
        <v>10. 2. 2025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Opava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116</v>
      </c>
      <c r="D61" s="172"/>
      <c r="E61" s="172"/>
      <c r="F61" s="172"/>
      <c r="G61" s="172"/>
      <c r="H61" s="172"/>
      <c r="I61" s="172"/>
      <c r="J61" s="173" t="s">
        <v>117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74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118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130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Městské lázně Opava - oprava po zatopení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113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2064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2065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06.1 - Technologie úpravy vody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Městské lázně Opava</v>
      </c>
      <c r="G79" s="41"/>
      <c r="H79" s="41"/>
      <c r="I79" s="33" t="s">
        <v>23</v>
      </c>
      <c r="J79" s="73" t="str">
        <f>IF(J14="","",J14)</f>
        <v>10. 2. 2025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Statutární město Opava</v>
      </c>
      <c r="G81" s="41"/>
      <c r="H81" s="41"/>
      <c r="I81" s="33" t="s">
        <v>33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31</v>
      </c>
      <c r="D82" s="41"/>
      <c r="E82" s="41"/>
      <c r="F82" s="28" t="str">
        <f>IF(E20="","",E20)</f>
        <v>Vyplň údaj</v>
      </c>
      <c r="G82" s="41"/>
      <c r="H82" s="41"/>
      <c r="I82" s="33" t="s">
        <v>36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131</v>
      </c>
      <c r="D84" s="189" t="s">
        <v>61</v>
      </c>
      <c r="E84" s="189" t="s">
        <v>57</v>
      </c>
      <c r="F84" s="189" t="s">
        <v>58</v>
      </c>
      <c r="G84" s="189" t="s">
        <v>132</v>
      </c>
      <c r="H84" s="189" t="s">
        <v>133</v>
      </c>
      <c r="I84" s="189" t="s">
        <v>134</v>
      </c>
      <c r="J84" s="189" t="s">
        <v>117</v>
      </c>
      <c r="K84" s="190" t="s">
        <v>135</v>
      </c>
      <c r="L84" s="191"/>
      <c r="M84" s="93" t="s">
        <v>19</v>
      </c>
      <c r="N84" s="94" t="s">
        <v>46</v>
      </c>
      <c r="O84" s="94" t="s">
        <v>136</v>
      </c>
      <c r="P84" s="94" t="s">
        <v>137</v>
      </c>
      <c r="Q84" s="94" t="s">
        <v>138</v>
      </c>
      <c r="R84" s="94" t="s">
        <v>139</v>
      </c>
      <c r="S84" s="94" t="s">
        <v>140</v>
      </c>
      <c r="T84" s="95" t="s">
        <v>141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142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SUM(P86:P129)</f>
        <v>0</v>
      </c>
      <c r="Q85" s="97"/>
      <c r="R85" s="194">
        <f>SUM(R86:R129)</f>
        <v>0</v>
      </c>
      <c r="S85" s="97"/>
      <c r="T85" s="195">
        <f>SUM(T86:T129)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75</v>
      </c>
      <c r="AU85" s="18" t="s">
        <v>118</v>
      </c>
      <c r="BK85" s="196">
        <f>SUM(BK86:BK129)</f>
        <v>0</v>
      </c>
    </row>
    <row r="86" s="2" customFormat="1" ht="16.5" customHeight="1">
      <c r="A86" s="39"/>
      <c r="B86" s="40"/>
      <c r="C86" s="213" t="s">
        <v>84</v>
      </c>
      <c r="D86" s="213" t="s">
        <v>149</v>
      </c>
      <c r="E86" s="214" t="s">
        <v>2067</v>
      </c>
      <c r="F86" s="215" t="s">
        <v>2068</v>
      </c>
      <c r="G86" s="216" t="s">
        <v>1133</v>
      </c>
      <c r="H86" s="217">
        <v>3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47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154</v>
      </c>
      <c r="AT86" s="224" t="s">
        <v>149</v>
      </c>
      <c r="AU86" s="224" t="s">
        <v>76</v>
      </c>
      <c r="AY86" s="18" t="s">
        <v>145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84</v>
      </c>
      <c r="BK86" s="225">
        <f>ROUND(I86*H86,2)</f>
        <v>0</v>
      </c>
      <c r="BL86" s="18" t="s">
        <v>154</v>
      </c>
      <c r="BM86" s="224" t="s">
        <v>86</v>
      </c>
    </row>
    <row r="87" s="2" customFormat="1">
      <c r="A87" s="39"/>
      <c r="B87" s="40"/>
      <c r="C87" s="41"/>
      <c r="D87" s="226" t="s">
        <v>156</v>
      </c>
      <c r="E87" s="41"/>
      <c r="F87" s="227" t="s">
        <v>2068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156</v>
      </c>
      <c r="AU87" s="18" t="s">
        <v>76</v>
      </c>
    </row>
    <row r="88" s="2" customFormat="1" ht="21.75" customHeight="1">
      <c r="A88" s="39"/>
      <c r="B88" s="40"/>
      <c r="C88" s="213" t="s">
        <v>86</v>
      </c>
      <c r="D88" s="213" t="s">
        <v>149</v>
      </c>
      <c r="E88" s="214" t="s">
        <v>2069</v>
      </c>
      <c r="F88" s="215" t="s">
        <v>2070</v>
      </c>
      <c r="G88" s="216" t="s">
        <v>1133</v>
      </c>
      <c r="H88" s="217">
        <v>3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47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154</v>
      </c>
      <c r="AT88" s="224" t="s">
        <v>149</v>
      </c>
      <c r="AU88" s="224" t="s">
        <v>76</v>
      </c>
      <c r="AY88" s="18" t="s">
        <v>145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84</v>
      </c>
      <c r="BK88" s="225">
        <f>ROUND(I88*H88,2)</f>
        <v>0</v>
      </c>
      <c r="BL88" s="18" t="s">
        <v>154</v>
      </c>
      <c r="BM88" s="224" t="s">
        <v>154</v>
      </c>
    </row>
    <row r="89" s="2" customFormat="1">
      <c r="A89" s="39"/>
      <c r="B89" s="40"/>
      <c r="C89" s="41"/>
      <c r="D89" s="226" t="s">
        <v>156</v>
      </c>
      <c r="E89" s="41"/>
      <c r="F89" s="227" t="s">
        <v>2071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156</v>
      </c>
      <c r="AU89" s="18" t="s">
        <v>76</v>
      </c>
    </row>
    <row r="90" s="2" customFormat="1" ht="16.5" customHeight="1">
      <c r="A90" s="39"/>
      <c r="B90" s="40"/>
      <c r="C90" s="213" t="s">
        <v>233</v>
      </c>
      <c r="D90" s="213" t="s">
        <v>149</v>
      </c>
      <c r="E90" s="214" t="s">
        <v>2072</v>
      </c>
      <c r="F90" s="215" t="s">
        <v>2073</v>
      </c>
      <c r="G90" s="216" t="s">
        <v>1111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47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154</v>
      </c>
      <c r="AT90" s="224" t="s">
        <v>149</v>
      </c>
      <c r="AU90" s="224" t="s">
        <v>76</v>
      </c>
      <c r="AY90" s="18" t="s">
        <v>145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84</v>
      </c>
      <c r="BK90" s="225">
        <f>ROUND(I90*H90,2)</f>
        <v>0</v>
      </c>
      <c r="BL90" s="18" t="s">
        <v>154</v>
      </c>
      <c r="BM90" s="224" t="s">
        <v>146</v>
      </c>
    </row>
    <row r="91" s="2" customFormat="1">
      <c r="A91" s="39"/>
      <c r="B91" s="40"/>
      <c r="C91" s="41"/>
      <c r="D91" s="226" t="s">
        <v>156</v>
      </c>
      <c r="E91" s="41"/>
      <c r="F91" s="227" t="s">
        <v>2073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156</v>
      </c>
      <c r="AU91" s="18" t="s">
        <v>76</v>
      </c>
    </row>
    <row r="92" s="2" customFormat="1" ht="16.5" customHeight="1">
      <c r="A92" s="39"/>
      <c r="B92" s="40"/>
      <c r="C92" s="213" t="s">
        <v>154</v>
      </c>
      <c r="D92" s="213" t="s">
        <v>149</v>
      </c>
      <c r="E92" s="214" t="s">
        <v>2074</v>
      </c>
      <c r="F92" s="215" t="s">
        <v>2075</v>
      </c>
      <c r="G92" s="216" t="s">
        <v>1133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47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154</v>
      </c>
      <c r="AT92" s="224" t="s">
        <v>149</v>
      </c>
      <c r="AU92" s="224" t="s">
        <v>76</v>
      </c>
      <c r="AY92" s="18" t="s">
        <v>145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84</v>
      </c>
      <c r="BK92" s="225">
        <f>ROUND(I92*H92,2)</f>
        <v>0</v>
      </c>
      <c r="BL92" s="18" t="s">
        <v>154</v>
      </c>
      <c r="BM92" s="224" t="s">
        <v>252</v>
      </c>
    </row>
    <row r="93" s="2" customFormat="1">
      <c r="A93" s="39"/>
      <c r="B93" s="40"/>
      <c r="C93" s="41"/>
      <c r="D93" s="226" t="s">
        <v>156</v>
      </c>
      <c r="E93" s="41"/>
      <c r="F93" s="227" t="s">
        <v>2075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156</v>
      </c>
      <c r="AU93" s="18" t="s">
        <v>76</v>
      </c>
    </row>
    <row r="94" s="2" customFormat="1" ht="16.5" customHeight="1">
      <c r="A94" s="39"/>
      <c r="B94" s="40"/>
      <c r="C94" s="213" t="s">
        <v>572</v>
      </c>
      <c r="D94" s="213" t="s">
        <v>149</v>
      </c>
      <c r="E94" s="214" t="s">
        <v>2076</v>
      </c>
      <c r="F94" s="215" t="s">
        <v>2077</v>
      </c>
      <c r="G94" s="216" t="s">
        <v>1133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47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154</v>
      </c>
      <c r="AT94" s="224" t="s">
        <v>149</v>
      </c>
      <c r="AU94" s="224" t="s">
        <v>76</v>
      </c>
      <c r="AY94" s="18" t="s">
        <v>145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84</v>
      </c>
      <c r="BK94" s="225">
        <f>ROUND(I94*H94,2)</f>
        <v>0</v>
      </c>
      <c r="BL94" s="18" t="s">
        <v>154</v>
      </c>
      <c r="BM94" s="224" t="s">
        <v>645</v>
      </c>
    </row>
    <row r="95" s="2" customFormat="1">
      <c r="A95" s="39"/>
      <c r="B95" s="40"/>
      <c r="C95" s="41"/>
      <c r="D95" s="226" t="s">
        <v>156</v>
      </c>
      <c r="E95" s="41"/>
      <c r="F95" s="227" t="s">
        <v>2077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76</v>
      </c>
    </row>
    <row r="96" s="2" customFormat="1" ht="16.5" customHeight="1">
      <c r="A96" s="39"/>
      <c r="B96" s="40"/>
      <c r="C96" s="213" t="s">
        <v>146</v>
      </c>
      <c r="D96" s="213" t="s">
        <v>149</v>
      </c>
      <c r="E96" s="214" t="s">
        <v>2078</v>
      </c>
      <c r="F96" s="215" t="s">
        <v>2079</v>
      </c>
      <c r="G96" s="216" t="s">
        <v>1133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47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154</v>
      </c>
      <c r="AT96" s="224" t="s">
        <v>149</v>
      </c>
      <c r="AU96" s="224" t="s">
        <v>76</v>
      </c>
      <c r="AY96" s="18" t="s">
        <v>145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84</v>
      </c>
      <c r="BK96" s="225">
        <f>ROUND(I96*H96,2)</f>
        <v>0</v>
      </c>
      <c r="BL96" s="18" t="s">
        <v>154</v>
      </c>
      <c r="BM96" s="224" t="s">
        <v>8</v>
      </c>
    </row>
    <row r="97" s="2" customFormat="1">
      <c r="A97" s="39"/>
      <c r="B97" s="40"/>
      <c r="C97" s="41"/>
      <c r="D97" s="226" t="s">
        <v>156</v>
      </c>
      <c r="E97" s="41"/>
      <c r="F97" s="227" t="s">
        <v>2079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156</v>
      </c>
      <c r="AU97" s="18" t="s">
        <v>76</v>
      </c>
    </row>
    <row r="98" s="2" customFormat="1" ht="16.5" customHeight="1">
      <c r="A98" s="39"/>
      <c r="B98" s="40"/>
      <c r="C98" s="213" t="s">
        <v>648</v>
      </c>
      <c r="D98" s="213" t="s">
        <v>149</v>
      </c>
      <c r="E98" s="214" t="s">
        <v>2080</v>
      </c>
      <c r="F98" s="215" t="s">
        <v>2081</v>
      </c>
      <c r="G98" s="216" t="s">
        <v>1133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47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154</v>
      </c>
      <c r="AT98" s="224" t="s">
        <v>149</v>
      </c>
      <c r="AU98" s="224" t="s">
        <v>76</v>
      </c>
      <c r="AY98" s="18" t="s">
        <v>145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84</v>
      </c>
      <c r="BK98" s="225">
        <f>ROUND(I98*H98,2)</f>
        <v>0</v>
      </c>
      <c r="BL98" s="18" t="s">
        <v>154</v>
      </c>
      <c r="BM98" s="224" t="s">
        <v>205</v>
      </c>
    </row>
    <row r="99" s="2" customFormat="1">
      <c r="A99" s="39"/>
      <c r="B99" s="40"/>
      <c r="C99" s="41"/>
      <c r="D99" s="226" t="s">
        <v>156</v>
      </c>
      <c r="E99" s="41"/>
      <c r="F99" s="227" t="s">
        <v>2081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76</v>
      </c>
    </row>
    <row r="100" s="2" customFormat="1" ht="16.5" customHeight="1">
      <c r="A100" s="39"/>
      <c r="B100" s="40"/>
      <c r="C100" s="213" t="s">
        <v>252</v>
      </c>
      <c r="D100" s="213" t="s">
        <v>149</v>
      </c>
      <c r="E100" s="214" t="s">
        <v>2082</v>
      </c>
      <c r="F100" s="215" t="s">
        <v>2083</v>
      </c>
      <c r="G100" s="216" t="s">
        <v>1133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47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154</v>
      </c>
      <c r="AT100" s="224" t="s">
        <v>149</v>
      </c>
      <c r="AU100" s="224" t="s">
        <v>76</v>
      </c>
      <c r="AY100" s="18" t="s">
        <v>145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84</v>
      </c>
      <c r="BK100" s="225">
        <f>ROUND(I100*H100,2)</f>
        <v>0</v>
      </c>
      <c r="BL100" s="18" t="s">
        <v>154</v>
      </c>
      <c r="BM100" s="224" t="s">
        <v>336</v>
      </c>
    </row>
    <row r="101" s="2" customFormat="1">
      <c r="A101" s="39"/>
      <c r="B101" s="40"/>
      <c r="C101" s="41"/>
      <c r="D101" s="226" t="s">
        <v>156</v>
      </c>
      <c r="E101" s="41"/>
      <c r="F101" s="227" t="s">
        <v>2083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156</v>
      </c>
      <c r="AU101" s="18" t="s">
        <v>76</v>
      </c>
    </row>
    <row r="102" s="2" customFormat="1" ht="16.5" customHeight="1">
      <c r="A102" s="39"/>
      <c r="B102" s="40"/>
      <c r="C102" s="213" t="s">
        <v>189</v>
      </c>
      <c r="D102" s="213" t="s">
        <v>149</v>
      </c>
      <c r="E102" s="214" t="s">
        <v>2084</v>
      </c>
      <c r="F102" s="215" t="s">
        <v>2085</v>
      </c>
      <c r="G102" s="216" t="s">
        <v>1133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47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154</v>
      </c>
      <c r="AT102" s="224" t="s">
        <v>149</v>
      </c>
      <c r="AU102" s="224" t="s">
        <v>76</v>
      </c>
      <c r="AY102" s="18" t="s">
        <v>145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84</v>
      </c>
      <c r="BK102" s="225">
        <f>ROUND(I102*H102,2)</f>
        <v>0</v>
      </c>
      <c r="BL102" s="18" t="s">
        <v>154</v>
      </c>
      <c r="BM102" s="224" t="s">
        <v>352</v>
      </c>
    </row>
    <row r="103" s="2" customFormat="1">
      <c r="A103" s="39"/>
      <c r="B103" s="40"/>
      <c r="C103" s="41"/>
      <c r="D103" s="226" t="s">
        <v>156</v>
      </c>
      <c r="E103" s="41"/>
      <c r="F103" s="227" t="s">
        <v>2085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76</v>
      </c>
    </row>
    <row r="104" s="2" customFormat="1" ht="33" customHeight="1">
      <c r="A104" s="39"/>
      <c r="B104" s="40"/>
      <c r="C104" s="213" t="s">
        <v>645</v>
      </c>
      <c r="D104" s="213" t="s">
        <v>149</v>
      </c>
      <c r="E104" s="214" t="s">
        <v>2086</v>
      </c>
      <c r="F104" s="215" t="s">
        <v>2087</v>
      </c>
      <c r="G104" s="216" t="s">
        <v>1111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47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154</v>
      </c>
      <c r="AT104" s="224" t="s">
        <v>149</v>
      </c>
      <c r="AU104" s="224" t="s">
        <v>76</v>
      </c>
      <c r="AY104" s="18" t="s">
        <v>145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84</v>
      </c>
      <c r="BK104" s="225">
        <f>ROUND(I104*H104,2)</f>
        <v>0</v>
      </c>
      <c r="BL104" s="18" t="s">
        <v>154</v>
      </c>
      <c r="BM104" s="224" t="s">
        <v>363</v>
      </c>
    </row>
    <row r="105" s="2" customFormat="1">
      <c r="A105" s="39"/>
      <c r="B105" s="40"/>
      <c r="C105" s="41"/>
      <c r="D105" s="226" t="s">
        <v>156</v>
      </c>
      <c r="E105" s="41"/>
      <c r="F105" s="227" t="s">
        <v>2087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156</v>
      </c>
      <c r="AU105" s="18" t="s">
        <v>76</v>
      </c>
    </row>
    <row r="106" s="2" customFormat="1" ht="16.5" customHeight="1">
      <c r="A106" s="39"/>
      <c r="B106" s="40"/>
      <c r="C106" s="213" t="s">
        <v>661</v>
      </c>
      <c r="D106" s="213" t="s">
        <v>149</v>
      </c>
      <c r="E106" s="214" t="s">
        <v>2088</v>
      </c>
      <c r="F106" s="215" t="s">
        <v>2089</v>
      </c>
      <c r="G106" s="216" t="s">
        <v>1133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47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154</v>
      </c>
      <c r="AT106" s="224" t="s">
        <v>149</v>
      </c>
      <c r="AU106" s="224" t="s">
        <v>76</v>
      </c>
      <c r="AY106" s="18" t="s">
        <v>145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84</v>
      </c>
      <c r="BK106" s="225">
        <f>ROUND(I106*H106,2)</f>
        <v>0</v>
      </c>
      <c r="BL106" s="18" t="s">
        <v>154</v>
      </c>
      <c r="BM106" s="224" t="s">
        <v>376</v>
      </c>
    </row>
    <row r="107" s="2" customFormat="1">
      <c r="A107" s="39"/>
      <c r="B107" s="40"/>
      <c r="C107" s="41"/>
      <c r="D107" s="226" t="s">
        <v>156</v>
      </c>
      <c r="E107" s="41"/>
      <c r="F107" s="227" t="s">
        <v>2089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156</v>
      </c>
      <c r="AU107" s="18" t="s">
        <v>76</v>
      </c>
    </row>
    <row r="108" s="2" customFormat="1" ht="16.5" customHeight="1">
      <c r="A108" s="39"/>
      <c r="B108" s="40"/>
      <c r="C108" s="213" t="s">
        <v>8</v>
      </c>
      <c r="D108" s="213" t="s">
        <v>149</v>
      </c>
      <c r="E108" s="214" t="s">
        <v>2090</v>
      </c>
      <c r="F108" s="215" t="s">
        <v>2091</v>
      </c>
      <c r="G108" s="216" t="s">
        <v>1133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47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154</v>
      </c>
      <c r="AT108" s="224" t="s">
        <v>149</v>
      </c>
      <c r="AU108" s="224" t="s">
        <v>76</v>
      </c>
      <c r="AY108" s="18" t="s">
        <v>145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84</v>
      </c>
      <c r="BK108" s="225">
        <f>ROUND(I108*H108,2)</f>
        <v>0</v>
      </c>
      <c r="BL108" s="18" t="s">
        <v>154</v>
      </c>
      <c r="BM108" s="224" t="s">
        <v>388</v>
      </c>
    </row>
    <row r="109" s="2" customFormat="1">
      <c r="A109" s="39"/>
      <c r="B109" s="40"/>
      <c r="C109" s="41"/>
      <c r="D109" s="226" t="s">
        <v>156</v>
      </c>
      <c r="E109" s="41"/>
      <c r="F109" s="227" t="s">
        <v>2091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156</v>
      </c>
      <c r="AU109" s="18" t="s">
        <v>76</v>
      </c>
    </row>
    <row r="110" s="2" customFormat="1" ht="16.5" customHeight="1">
      <c r="A110" s="39"/>
      <c r="B110" s="40"/>
      <c r="C110" s="213" t="s">
        <v>669</v>
      </c>
      <c r="D110" s="213" t="s">
        <v>149</v>
      </c>
      <c r="E110" s="214" t="s">
        <v>2092</v>
      </c>
      <c r="F110" s="215" t="s">
        <v>2093</v>
      </c>
      <c r="G110" s="216" t="s">
        <v>1133</v>
      </c>
      <c r="H110" s="217">
        <v>4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47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154</v>
      </c>
      <c r="AT110" s="224" t="s">
        <v>149</v>
      </c>
      <c r="AU110" s="224" t="s">
        <v>76</v>
      </c>
      <c r="AY110" s="18" t="s">
        <v>145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84</v>
      </c>
      <c r="BK110" s="225">
        <f>ROUND(I110*H110,2)</f>
        <v>0</v>
      </c>
      <c r="BL110" s="18" t="s">
        <v>154</v>
      </c>
      <c r="BM110" s="224" t="s">
        <v>400</v>
      </c>
    </row>
    <row r="111" s="2" customFormat="1">
      <c r="A111" s="39"/>
      <c r="B111" s="40"/>
      <c r="C111" s="41"/>
      <c r="D111" s="226" t="s">
        <v>156</v>
      </c>
      <c r="E111" s="41"/>
      <c r="F111" s="227" t="s">
        <v>2093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76</v>
      </c>
    </row>
    <row r="112" s="2" customFormat="1" ht="16.5" customHeight="1">
      <c r="A112" s="39"/>
      <c r="B112" s="40"/>
      <c r="C112" s="213" t="s">
        <v>205</v>
      </c>
      <c r="D112" s="213" t="s">
        <v>149</v>
      </c>
      <c r="E112" s="214" t="s">
        <v>2094</v>
      </c>
      <c r="F112" s="215" t="s">
        <v>2095</v>
      </c>
      <c r="G112" s="216" t="s">
        <v>348</v>
      </c>
      <c r="H112" s="217">
        <v>825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47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154</v>
      </c>
      <c r="AT112" s="224" t="s">
        <v>149</v>
      </c>
      <c r="AU112" s="224" t="s">
        <v>76</v>
      </c>
      <c r="AY112" s="18" t="s">
        <v>145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84</v>
      </c>
      <c r="BK112" s="225">
        <f>ROUND(I112*H112,2)</f>
        <v>0</v>
      </c>
      <c r="BL112" s="18" t="s">
        <v>154</v>
      </c>
      <c r="BM112" s="224" t="s">
        <v>410</v>
      </c>
    </row>
    <row r="113" s="2" customFormat="1">
      <c r="A113" s="39"/>
      <c r="B113" s="40"/>
      <c r="C113" s="41"/>
      <c r="D113" s="226" t="s">
        <v>156</v>
      </c>
      <c r="E113" s="41"/>
      <c r="F113" s="227" t="s">
        <v>2095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76</v>
      </c>
    </row>
    <row r="114" s="2" customFormat="1" ht="16.5" customHeight="1">
      <c r="A114" s="39"/>
      <c r="B114" s="40"/>
      <c r="C114" s="213" t="s">
        <v>333</v>
      </c>
      <c r="D114" s="213" t="s">
        <v>149</v>
      </c>
      <c r="E114" s="214" t="s">
        <v>2096</v>
      </c>
      <c r="F114" s="215" t="s">
        <v>2097</v>
      </c>
      <c r="G114" s="216" t="s">
        <v>348</v>
      </c>
      <c r="H114" s="217">
        <v>6075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47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154</v>
      </c>
      <c r="AT114" s="224" t="s">
        <v>149</v>
      </c>
      <c r="AU114" s="224" t="s">
        <v>76</v>
      </c>
      <c r="AY114" s="18" t="s">
        <v>145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84</v>
      </c>
      <c r="BK114" s="225">
        <f>ROUND(I114*H114,2)</f>
        <v>0</v>
      </c>
      <c r="BL114" s="18" t="s">
        <v>154</v>
      </c>
      <c r="BM114" s="224" t="s">
        <v>422</v>
      </c>
    </row>
    <row r="115" s="2" customFormat="1">
      <c r="A115" s="39"/>
      <c r="B115" s="40"/>
      <c r="C115" s="41"/>
      <c r="D115" s="226" t="s">
        <v>156</v>
      </c>
      <c r="E115" s="41"/>
      <c r="F115" s="227" t="s">
        <v>2097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156</v>
      </c>
      <c r="AU115" s="18" t="s">
        <v>76</v>
      </c>
    </row>
    <row r="116" s="2" customFormat="1" ht="16.5" customHeight="1">
      <c r="A116" s="39"/>
      <c r="B116" s="40"/>
      <c r="C116" s="213" t="s">
        <v>336</v>
      </c>
      <c r="D116" s="213" t="s">
        <v>149</v>
      </c>
      <c r="E116" s="214" t="s">
        <v>2098</v>
      </c>
      <c r="F116" s="215" t="s">
        <v>2099</v>
      </c>
      <c r="G116" s="216" t="s">
        <v>1111</v>
      </c>
      <c r="H116" s="217">
        <v>3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47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154</v>
      </c>
      <c r="AT116" s="224" t="s">
        <v>149</v>
      </c>
      <c r="AU116" s="224" t="s">
        <v>76</v>
      </c>
      <c r="AY116" s="18" t="s">
        <v>145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84</v>
      </c>
      <c r="BK116" s="225">
        <f>ROUND(I116*H116,2)</f>
        <v>0</v>
      </c>
      <c r="BL116" s="18" t="s">
        <v>154</v>
      </c>
      <c r="BM116" s="224" t="s">
        <v>349</v>
      </c>
    </row>
    <row r="117" s="2" customFormat="1">
      <c r="A117" s="39"/>
      <c r="B117" s="40"/>
      <c r="C117" s="41"/>
      <c r="D117" s="226" t="s">
        <v>156</v>
      </c>
      <c r="E117" s="41"/>
      <c r="F117" s="227" t="s">
        <v>2099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76</v>
      </c>
    </row>
    <row r="118" s="2" customFormat="1" ht="16.5" customHeight="1">
      <c r="A118" s="39"/>
      <c r="B118" s="40"/>
      <c r="C118" s="213" t="s">
        <v>345</v>
      </c>
      <c r="D118" s="213" t="s">
        <v>149</v>
      </c>
      <c r="E118" s="214" t="s">
        <v>2100</v>
      </c>
      <c r="F118" s="215" t="s">
        <v>2101</v>
      </c>
      <c r="G118" s="216" t="s">
        <v>1133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47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154</v>
      </c>
      <c r="AT118" s="224" t="s">
        <v>149</v>
      </c>
      <c r="AU118" s="224" t="s">
        <v>76</v>
      </c>
      <c r="AY118" s="18" t="s">
        <v>145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154</v>
      </c>
      <c r="BM118" s="224" t="s">
        <v>446</v>
      </c>
    </row>
    <row r="119" s="2" customFormat="1">
      <c r="A119" s="39"/>
      <c r="B119" s="40"/>
      <c r="C119" s="41"/>
      <c r="D119" s="226" t="s">
        <v>156</v>
      </c>
      <c r="E119" s="41"/>
      <c r="F119" s="227" t="s">
        <v>2101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76</v>
      </c>
    </row>
    <row r="120" s="2" customFormat="1" ht="16.5" customHeight="1">
      <c r="A120" s="39"/>
      <c r="B120" s="40"/>
      <c r="C120" s="213" t="s">
        <v>352</v>
      </c>
      <c r="D120" s="213" t="s">
        <v>149</v>
      </c>
      <c r="E120" s="214" t="s">
        <v>2102</v>
      </c>
      <c r="F120" s="215" t="s">
        <v>2103</v>
      </c>
      <c r="G120" s="216" t="s">
        <v>1111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47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154</v>
      </c>
      <c r="AT120" s="224" t="s">
        <v>149</v>
      </c>
      <c r="AU120" s="224" t="s">
        <v>76</v>
      </c>
      <c r="AY120" s="18" t="s">
        <v>145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154</v>
      </c>
      <c r="BM120" s="224" t="s">
        <v>459</v>
      </c>
    </row>
    <row r="121" s="2" customFormat="1">
      <c r="A121" s="39"/>
      <c r="B121" s="40"/>
      <c r="C121" s="41"/>
      <c r="D121" s="226" t="s">
        <v>156</v>
      </c>
      <c r="E121" s="41"/>
      <c r="F121" s="227" t="s">
        <v>2103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76</v>
      </c>
    </row>
    <row r="122" s="2" customFormat="1" ht="16.5" customHeight="1">
      <c r="A122" s="39"/>
      <c r="B122" s="40"/>
      <c r="C122" s="213" t="s">
        <v>357</v>
      </c>
      <c r="D122" s="213" t="s">
        <v>149</v>
      </c>
      <c r="E122" s="214" t="s">
        <v>2104</v>
      </c>
      <c r="F122" s="215" t="s">
        <v>2105</v>
      </c>
      <c r="G122" s="216" t="s">
        <v>1111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154</v>
      </c>
      <c r="AT122" s="224" t="s">
        <v>149</v>
      </c>
      <c r="AU122" s="224" t="s">
        <v>76</v>
      </c>
      <c r="AY122" s="18" t="s">
        <v>145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154</v>
      </c>
      <c r="BM122" s="224" t="s">
        <v>691</v>
      </c>
    </row>
    <row r="123" s="2" customFormat="1">
      <c r="A123" s="39"/>
      <c r="B123" s="40"/>
      <c r="C123" s="41"/>
      <c r="D123" s="226" t="s">
        <v>156</v>
      </c>
      <c r="E123" s="41"/>
      <c r="F123" s="227" t="s">
        <v>2105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76</v>
      </c>
    </row>
    <row r="124" s="2" customFormat="1" ht="16.5" customHeight="1">
      <c r="A124" s="39"/>
      <c r="B124" s="40"/>
      <c r="C124" s="213" t="s">
        <v>363</v>
      </c>
      <c r="D124" s="213" t="s">
        <v>149</v>
      </c>
      <c r="E124" s="214" t="s">
        <v>2106</v>
      </c>
      <c r="F124" s="215" t="s">
        <v>2107</v>
      </c>
      <c r="G124" s="216" t="s">
        <v>1111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47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154</v>
      </c>
      <c r="AT124" s="224" t="s">
        <v>149</v>
      </c>
      <c r="AU124" s="224" t="s">
        <v>76</v>
      </c>
      <c r="AY124" s="18" t="s">
        <v>145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154</v>
      </c>
      <c r="BM124" s="224" t="s">
        <v>470</v>
      </c>
    </row>
    <row r="125" s="2" customFormat="1">
      <c r="A125" s="39"/>
      <c r="B125" s="40"/>
      <c r="C125" s="41"/>
      <c r="D125" s="226" t="s">
        <v>156</v>
      </c>
      <c r="E125" s="41"/>
      <c r="F125" s="227" t="s">
        <v>2107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76</v>
      </c>
    </row>
    <row r="126" s="2" customFormat="1" ht="16.5" customHeight="1">
      <c r="A126" s="39"/>
      <c r="B126" s="40"/>
      <c r="C126" s="213" t="s">
        <v>7</v>
      </c>
      <c r="D126" s="213" t="s">
        <v>149</v>
      </c>
      <c r="E126" s="214" t="s">
        <v>2108</v>
      </c>
      <c r="F126" s="215" t="s">
        <v>2109</v>
      </c>
      <c r="G126" s="216" t="s">
        <v>1111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47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154</v>
      </c>
      <c r="AT126" s="224" t="s">
        <v>149</v>
      </c>
      <c r="AU126" s="224" t="s">
        <v>76</v>
      </c>
      <c r="AY126" s="18" t="s">
        <v>145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84</v>
      </c>
      <c r="BK126" s="225">
        <f>ROUND(I126*H126,2)</f>
        <v>0</v>
      </c>
      <c r="BL126" s="18" t="s">
        <v>154</v>
      </c>
      <c r="BM126" s="224" t="s">
        <v>698</v>
      </c>
    </row>
    <row r="127" s="2" customFormat="1">
      <c r="A127" s="39"/>
      <c r="B127" s="40"/>
      <c r="C127" s="41"/>
      <c r="D127" s="226" t="s">
        <v>156</v>
      </c>
      <c r="E127" s="41"/>
      <c r="F127" s="227" t="s">
        <v>2109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156</v>
      </c>
      <c r="AU127" s="18" t="s">
        <v>76</v>
      </c>
    </row>
    <row r="128" s="2" customFormat="1" ht="16.5" customHeight="1">
      <c r="A128" s="39"/>
      <c r="B128" s="40"/>
      <c r="C128" s="213" t="s">
        <v>376</v>
      </c>
      <c r="D128" s="213" t="s">
        <v>149</v>
      </c>
      <c r="E128" s="214" t="s">
        <v>2110</v>
      </c>
      <c r="F128" s="215" t="s">
        <v>2111</v>
      </c>
      <c r="G128" s="216" t="s">
        <v>1111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47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154</v>
      </c>
      <c r="AT128" s="224" t="s">
        <v>149</v>
      </c>
      <c r="AU128" s="224" t="s">
        <v>76</v>
      </c>
      <c r="AY128" s="18" t="s">
        <v>145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84</v>
      </c>
      <c r="BK128" s="225">
        <f>ROUND(I128*H128,2)</f>
        <v>0</v>
      </c>
      <c r="BL128" s="18" t="s">
        <v>154</v>
      </c>
      <c r="BM128" s="224" t="s">
        <v>509</v>
      </c>
    </row>
    <row r="129" s="2" customFormat="1">
      <c r="A129" s="39"/>
      <c r="B129" s="40"/>
      <c r="C129" s="41"/>
      <c r="D129" s="226" t="s">
        <v>156</v>
      </c>
      <c r="E129" s="41"/>
      <c r="F129" s="227" t="s">
        <v>2111</v>
      </c>
      <c r="G129" s="41"/>
      <c r="H129" s="41"/>
      <c r="I129" s="228"/>
      <c r="J129" s="41"/>
      <c r="K129" s="41"/>
      <c r="L129" s="45"/>
      <c r="M129" s="255"/>
      <c r="N129" s="256"/>
      <c r="O129" s="257"/>
      <c r="P129" s="257"/>
      <c r="Q129" s="257"/>
      <c r="R129" s="257"/>
      <c r="S129" s="257"/>
      <c r="T129" s="258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76</v>
      </c>
    </row>
    <row r="130" s="2" customFormat="1" ht="6.96" customHeight="1">
      <c r="A130" s="3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xLR1wFtyj7uy0OLj0mN8bYYH542SoWbr80tV/jT8LAMrTqtguD5kc1eDYG5oURBPoYzQTY4zjQFz0q0V4sZm7w==" hashValue="qL/bxm7AU+RaqRK5son70ySoX6O8ZJAct8VNs9UYpRsaaXCtpKYHSFBgoaBXOnM9wlUZ16UK0Tx6bzT+pqZtIg==" algorithmName="SHA-512" password="CC35"/>
  <autoFilter ref="C84:K1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112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Městské lázně Opava - oprava po zatopení</v>
      </c>
      <c r="F7" s="143"/>
      <c r="G7" s="143"/>
      <c r="H7" s="143"/>
      <c r="L7" s="21"/>
    </row>
    <row r="8" s="1" customFormat="1" ht="12" customHeight="1">
      <c r="B8" s="21"/>
      <c r="D8" s="143" t="s">
        <v>113</v>
      </c>
      <c r="L8" s="21"/>
    </row>
    <row r="9" s="2" customFormat="1" ht="16.5" customHeight="1">
      <c r="A9" s="39"/>
      <c r="B9" s="45"/>
      <c r="C9" s="39"/>
      <c r="D9" s="39"/>
      <c r="E9" s="144" t="s">
        <v>2064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2065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2112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10. 2. 2025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39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40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41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42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44</v>
      </c>
      <c r="G34" s="39"/>
      <c r="H34" s="39"/>
      <c r="I34" s="155" t="s">
        <v>43</v>
      </c>
      <c r="J34" s="155" t="s">
        <v>45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46</v>
      </c>
      <c r="E35" s="143" t="s">
        <v>47</v>
      </c>
      <c r="F35" s="157">
        <f>ROUND((SUM(BE85:BE103)),  2)</f>
        <v>0</v>
      </c>
      <c r="G35" s="39"/>
      <c r="H35" s="39"/>
      <c r="I35" s="158">
        <v>0.20999999999999999</v>
      </c>
      <c r="J35" s="157">
        <f>ROUND(((SUM(BE85:BE103))*I35),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48</v>
      </c>
      <c r="F36" s="157">
        <f>ROUND((SUM(BF85:BF103)),  2)</f>
        <v>0</v>
      </c>
      <c r="G36" s="39"/>
      <c r="H36" s="39"/>
      <c r="I36" s="158">
        <v>0.12</v>
      </c>
      <c r="J36" s="157">
        <f>ROUND(((SUM(BF85:BF103))*I36),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ROUND((SUM(BG85:BG103)),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50</v>
      </c>
      <c r="F38" s="157">
        <f>ROUND((SUM(BH85:BH103)),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51</v>
      </c>
      <c r="F39" s="157">
        <f>ROUND((SUM(BI85:BI103)),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52</v>
      </c>
      <c r="E41" s="161"/>
      <c r="F41" s="161"/>
      <c r="G41" s="162" t="s">
        <v>53</v>
      </c>
      <c r="H41" s="163" t="s">
        <v>54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Městské lázně Opava - oprava po zatopení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2064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2065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06.2 - Plynná chlorovna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Městské lázně Opava</v>
      </c>
      <c r="G56" s="41"/>
      <c r="H56" s="41"/>
      <c r="I56" s="33" t="s">
        <v>23</v>
      </c>
      <c r="J56" s="73" t="str">
        <f>IF(J14="","",J14)</f>
        <v>10. 2. 2025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Opava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116</v>
      </c>
      <c r="D61" s="172"/>
      <c r="E61" s="172"/>
      <c r="F61" s="172"/>
      <c r="G61" s="172"/>
      <c r="H61" s="172"/>
      <c r="I61" s="172"/>
      <c r="J61" s="173" t="s">
        <v>117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74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118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130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Městské lázně Opava - oprava po zatopení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113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2064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2065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06.2 - Plynná chlorovna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Městské lázně Opava</v>
      </c>
      <c r="G79" s="41"/>
      <c r="H79" s="41"/>
      <c r="I79" s="33" t="s">
        <v>23</v>
      </c>
      <c r="J79" s="73" t="str">
        <f>IF(J14="","",J14)</f>
        <v>10. 2. 2025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Statutární město Opava</v>
      </c>
      <c r="G81" s="41"/>
      <c r="H81" s="41"/>
      <c r="I81" s="33" t="s">
        <v>33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31</v>
      </c>
      <c r="D82" s="41"/>
      <c r="E82" s="41"/>
      <c r="F82" s="28" t="str">
        <f>IF(E20="","",E20)</f>
        <v>Vyplň údaj</v>
      </c>
      <c r="G82" s="41"/>
      <c r="H82" s="41"/>
      <c r="I82" s="33" t="s">
        <v>36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131</v>
      </c>
      <c r="D84" s="189" t="s">
        <v>61</v>
      </c>
      <c r="E84" s="189" t="s">
        <v>57</v>
      </c>
      <c r="F84" s="189" t="s">
        <v>58</v>
      </c>
      <c r="G84" s="189" t="s">
        <v>132</v>
      </c>
      <c r="H84" s="189" t="s">
        <v>133</v>
      </c>
      <c r="I84" s="189" t="s">
        <v>134</v>
      </c>
      <c r="J84" s="189" t="s">
        <v>117</v>
      </c>
      <c r="K84" s="190" t="s">
        <v>135</v>
      </c>
      <c r="L84" s="191"/>
      <c r="M84" s="93" t="s">
        <v>19</v>
      </c>
      <c r="N84" s="94" t="s">
        <v>46</v>
      </c>
      <c r="O84" s="94" t="s">
        <v>136</v>
      </c>
      <c r="P84" s="94" t="s">
        <v>137</v>
      </c>
      <c r="Q84" s="94" t="s">
        <v>138</v>
      </c>
      <c r="R84" s="94" t="s">
        <v>139</v>
      </c>
      <c r="S84" s="94" t="s">
        <v>140</v>
      </c>
      <c r="T84" s="95" t="s">
        <v>141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142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SUM(P86:P103)</f>
        <v>0</v>
      </c>
      <c r="Q85" s="97"/>
      <c r="R85" s="194">
        <f>SUM(R86:R103)</f>
        <v>0</v>
      </c>
      <c r="S85" s="97"/>
      <c r="T85" s="195">
        <f>SUM(T86:T103)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75</v>
      </c>
      <c r="AU85" s="18" t="s">
        <v>118</v>
      </c>
      <c r="BK85" s="196">
        <f>SUM(BK86:BK103)</f>
        <v>0</v>
      </c>
    </row>
    <row r="86" s="2" customFormat="1" ht="16.5" customHeight="1">
      <c r="A86" s="39"/>
      <c r="B86" s="40"/>
      <c r="C86" s="213" t="s">
        <v>84</v>
      </c>
      <c r="D86" s="213" t="s">
        <v>149</v>
      </c>
      <c r="E86" s="214" t="s">
        <v>2113</v>
      </c>
      <c r="F86" s="215" t="s">
        <v>2114</v>
      </c>
      <c r="G86" s="216" t="s">
        <v>1133</v>
      </c>
      <c r="H86" s="217">
        <v>1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47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154</v>
      </c>
      <c r="AT86" s="224" t="s">
        <v>149</v>
      </c>
      <c r="AU86" s="224" t="s">
        <v>76</v>
      </c>
      <c r="AY86" s="18" t="s">
        <v>145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84</v>
      </c>
      <c r="BK86" s="225">
        <f>ROUND(I86*H86,2)</f>
        <v>0</v>
      </c>
      <c r="BL86" s="18" t="s">
        <v>154</v>
      </c>
      <c r="BM86" s="224" t="s">
        <v>86</v>
      </c>
    </row>
    <row r="87" s="2" customFormat="1">
      <c r="A87" s="39"/>
      <c r="B87" s="40"/>
      <c r="C87" s="41"/>
      <c r="D87" s="226" t="s">
        <v>156</v>
      </c>
      <c r="E87" s="41"/>
      <c r="F87" s="227" t="s">
        <v>2114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156</v>
      </c>
      <c r="AU87" s="18" t="s">
        <v>76</v>
      </c>
    </row>
    <row r="88" s="2" customFormat="1" ht="16.5" customHeight="1">
      <c r="A88" s="39"/>
      <c r="B88" s="40"/>
      <c r="C88" s="213" t="s">
        <v>86</v>
      </c>
      <c r="D88" s="213" t="s">
        <v>149</v>
      </c>
      <c r="E88" s="214" t="s">
        <v>2115</v>
      </c>
      <c r="F88" s="215" t="s">
        <v>2116</v>
      </c>
      <c r="G88" s="216" t="s">
        <v>1133</v>
      </c>
      <c r="H88" s="217">
        <v>1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47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154</v>
      </c>
      <c r="AT88" s="224" t="s">
        <v>149</v>
      </c>
      <c r="AU88" s="224" t="s">
        <v>76</v>
      </c>
      <c r="AY88" s="18" t="s">
        <v>145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84</v>
      </c>
      <c r="BK88" s="225">
        <f>ROUND(I88*H88,2)</f>
        <v>0</v>
      </c>
      <c r="BL88" s="18" t="s">
        <v>154</v>
      </c>
      <c r="BM88" s="224" t="s">
        <v>154</v>
      </c>
    </row>
    <row r="89" s="2" customFormat="1">
      <c r="A89" s="39"/>
      <c r="B89" s="40"/>
      <c r="C89" s="41"/>
      <c r="D89" s="226" t="s">
        <v>156</v>
      </c>
      <c r="E89" s="41"/>
      <c r="F89" s="227" t="s">
        <v>2116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156</v>
      </c>
      <c r="AU89" s="18" t="s">
        <v>76</v>
      </c>
    </row>
    <row r="90" s="2" customFormat="1" ht="16.5" customHeight="1">
      <c r="A90" s="39"/>
      <c r="B90" s="40"/>
      <c r="C90" s="213" t="s">
        <v>233</v>
      </c>
      <c r="D90" s="213" t="s">
        <v>149</v>
      </c>
      <c r="E90" s="214" t="s">
        <v>2117</v>
      </c>
      <c r="F90" s="215" t="s">
        <v>2118</v>
      </c>
      <c r="G90" s="216" t="s">
        <v>1111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47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154</v>
      </c>
      <c r="AT90" s="224" t="s">
        <v>149</v>
      </c>
      <c r="AU90" s="224" t="s">
        <v>76</v>
      </c>
      <c r="AY90" s="18" t="s">
        <v>145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84</v>
      </c>
      <c r="BK90" s="225">
        <f>ROUND(I90*H90,2)</f>
        <v>0</v>
      </c>
      <c r="BL90" s="18" t="s">
        <v>154</v>
      </c>
      <c r="BM90" s="224" t="s">
        <v>146</v>
      </c>
    </row>
    <row r="91" s="2" customFormat="1">
      <c r="A91" s="39"/>
      <c r="B91" s="40"/>
      <c r="C91" s="41"/>
      <c r="D91" s="226" t="s">
        <v>156</v>
      </c>
      <c r="E91" s="41"/>
      <c r="F91" s="227" t="s">
        <v>2118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156</v>
      </c>
      <c r="AU91" s="18" t="s">
        <v>76</v>
      </c>
    </row>
    <row r="92" s="2" customFormat="1" ht="16.5" customHeight="1">
      <c r="A92" s="39"/>
      <c r="B92" s="40"/>
      <c r="C92" s="213" t="s">
        <v>154</v>
      </c>
      <c r="D92" s="213" t="s">
        <v>149</v>
      </c>
      <c r="E92" s="214" t="s">
        <v>2119</v>
      </c>
      <c r="F92" s="215" t="s">
        <v>2120</v>
      </c>
      <c r="G92" s="216" t="s">
        <v>1111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47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154</v>
      </c>
      <c r="AT92" s="224" t="s">
        <v>149</v>
      </c>
      <c r="AU92" s="224" t="s">
        <v>76</v>
      </c>
      <c r="AY92" s="18" t="s">
        <v>145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84</v>
      </c>
      <c r="BK92" s="225">
        <f>ROUND(I92*H92,2)</f>
        <v>0</v>
      </c>
      <c r="BL92" s="18" t="s">
        <v>154</v>
      </c>
      <c r="BM92" s="224" t="s">
        <v>252</v>
      </c>
    </row>
    <row r="93" s="2" customFormat="1">
      <c r="A93" s="39"/>
      <c r="B93" s="40"/>
      <c r="C93" s="41"/>
      <c r="D93" s="226" t="s">
        <v>156</v>
      </c>
      <c r="E93" s="41"/>
      <c r="F93" s="227" t="s">
        <v>2120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156</v>
      </c>
      <c r="AU93" s="18" t="s">
        <v>76</v>
      </c>
    </row>
    <row r="94" s="2" customFormat="1" ht="16.5" customHeight="1">
      <c r="A94" s="39"/>
      <c r="B94" s="40"/>
      <c r="C94" s="213" t="s">
        <v>572</v>
      </c>
      <c r="D94" s="213" t="s">
        <v>149</v>
      </c>
      <c r="E94" s="214" t="s">
        <v>2121</v>
      </c>
      <c r="F94" s="215" t="s">
        <v>2122</v>
      </c>
      <c r="G94" s="216" t="s">
        <v>1133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47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154</v>
      </c>
      <c r="AT94" s="224" t="s">
        <v>149</v>
      </c>
      <c r="AU94" s="224" t="s">
        <v>76</v>
      </c>
      <c r="AY94" s="18" t="s">
        <v>145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84</v>
      </c>
      <c r="BK94" s="225">
        <f>ROUND(I94*H94,2)</f>
        <v>0</v>
      </c>
      <c r="BL94" s="18" t="s">
        <v>154</v>
      </c>
      <c r="BM94" s="224" t="s">
        <v>645</v>
      </c>
    </row>
    <row r="95" s="2" customFormat="1">
      <c r="A95" s="39"/>
      <c r="B95" s="40"/>
      <c r="C95" s="41"/>
      <c r="D95" s="226" t="s">
        <v>156</v>
      </c>
      <c r="E95" s="41"/>
      <c r="F95" s="227" t="s">
        <v>2122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76</v>
      </c>
    </row>
    <row r="96" s="2" customFormat="1" ht="16.5" customHeight="1">
      <c r="A96" s="39"/>
      <c r="B96" s="40"/>
      <c r="C96" s="213" t="s">
        <v>146</v>
      </c>
      <c r="D96" s="213" t="s">
        <v>149</v>
      </c>
      <c r="E96" s="214" t="s">
        <v>2123</v>
      </c>
      <c r="F96" s="215" t="s">
        <v>2124</v>
      </c>
      <c r="G96" s="216" t="s">
        <v>1111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47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154</v>
      </c>
      <c r="AT96" s="224" t="s">
        <v>149</v>
      </c>
      <c r="AU96" s="224" t="s">
        <v>76</v>
      </c>
      <c r="AY96" s="18" t="s">
        <v>145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84</v>
      </c>
      <c r="BK96" s="225">
        <f>ROUND(I96*H96,2)</f>
        <v>0</v>
      </c>
      <c r="BL96" s="18" t="s">
        <v>154</v>
      </c>
      <c r="BM96" s="224" t="s">
        <v>8</v>
      </c>
    </row>
    <row r="97" s="2" customFormat="1">
      <c r="A97" s="39"/>
      <c r="B97" s="40"/>
      <c r="C97" s="41"/>
      <c r="D97" s="226" t="s">
        <v>156</v>
      </c>
      <c r="E97" s="41"/>
      <c r="F97" s="227" t="s">
        <v>2124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156</v>
      </c>
      <c r="AU97" s="18" t="s">
        <v>76</v>
      </c>
    </row>
    <row r="98" s="2" customFormat="1" ht="16.5" customHeight="1">
      <c r="A98" s="39"/>
      <c r="B98" s="40"/>
      <c r="C98" s="213" t="s">
        <v>648</v>
      </c>
      <c r="D98" s="213" t="s">
        <v>149</v>
      </c>
      <c r="E98" s="214" t="s">
        <v>2125</v>
      </c>
      <c r="F98" s="215" t="s">
        <v>2126</v>
      </c>
      <c r="G98" s="216" t="s">
        <v>1111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47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154</v>
      </c>
      <c r="AT98" s="224" t="s">
        <v>149</v>
      </c>
      <c r="AU98" s="224" t="s">
        <v>76</v>
      </c>
      <c r="AY98" s="18" t="s">
        <v>145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84</v>
      </c>
      <c r="BK98" s="225">
        <f>ROUND(I98*H98,2)</f>
        <v>0</v>
      </c>
      <c r="BL98" s="18" t="s">
        <v>154</v>
      </c>
      <c r="BM98" s="224" t="s">
        <v>205</v>
      </c>
    </row>
    <row r="99" s="2" customFormat="1">
      <c r="A99" s="39"/>
      <c r="B99" s="40"/>
      <c r="C99" s="41"/>
      <c r="D99" s="226" t="s">
        <v>156</v>
      </c>
      <c r="E99" s="41"/>
      <c r="F99" s="227" t="s">
        <v>2126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76</v>
      </c>
    </row>
    <row r="100" s="2" customFormat="1" ht="16.5" customHeight="1">
      <c r="A100" s="39"/>
      <c r="B100" s="40"/>
      <c r="C100" s="213" t="s">
        <v>252</v>
      </c>
      <c r="D100" s="213" t="s">
        <v>149</v>
      </c>
      <c r="E100" s="214" t="s">
        <v>2110</v>
      </c>
      <c r="F100" s="215" t="s">
        <v>2111</v>
      </c>
      <c r="G100" s="216" t="s">
        <v>1111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47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154</v>
      </c>
      <c r="AT100" s="224" t="s">
        <v>149</v>
      </c>
      <c r="AU100" s="224" t="s">
        <v>76</v>
      </c>
      <c r="AY100" s="18" t="s">
        <v>145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84</v>
      </c>
      <c r="BK100" s="225">
        <f>ROUND(I100*H100,2)</f>
        <v>0</v>
      </c>
      <c r="BL100" s="18" t="s">
        <v>154</v>
      </c>
      <c r="BM100" s="224" t="s">
        <v>336</v>
      </c>
    </row>
    <row r="101" s="2" customFormat="1">
      <c r="A101" s="39"/>
      <c r="B101" s="40"/>
      <c r="C101" s="41"/>
      <c r="D101" s="226" t="s">
        <v>156</v>
      </c>
      <c r="E101" s="41"/>
      <c r="F101" s="227" t="s">
        <v>2111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156</v>
      </c>
      <c r="AU101" s="18" t="s">
        <v>76</v>
      </c>
    </row>
    <row r="102" s="2" customFormat="1" ht="16.5" customHeight="1">
      <c r="A102" s="39"/>
      <c r="B102" s="40"/>
      <c r="C102" s="213" t="s">
        <v>189</v>
      </c>
      <c r="D102" s="213" t="s">
        <v>149</v>
      </c>
      <c r="E102" s="214" t="s">
        <v>2127</v>
      </c>
      <c r="F102" s="215" t="s">
        <v>2128</v>
      </c>
      <c r="G102" s="216" t="s">
        <v>1111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47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154</v>
      </c>
      <c r="AT102" s="224" t="s">
        <v>149</v>
      </c>
      <c r="AU102" s="224" t="s">
        <v>76</v>
      </c>
      <c r="AY102" s="18" t="s">
        <v>145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84</v>
      </c>
      <c r="BK102" s="225">
        <f>ROUND(I102*H102,2)</f>
        <v>0</v>
      </c>
      <c r="BL102" s="18" t="s">
        <v>154</v>
      </c>
      <c r="BM102" s="224" t="s">
        <v>352</v>
      </c>
    </row>
    <row r="103" s="2" customFormat="1">
      <c r="A103" s="39"/>
      <c r="B103" s="40"/>
      <c r="C103" s="41"/>
      <c r="D103" s="226" t="s">
        <v>156</v>
      </c>
      <c r="E103" s="41"/>
      <c r="F103" s="227" t="s">
        <v>2128</v>
      </c>
      <c r="G103" s="41"/>
      <c r="H103" s="41"/>
      <c r="I103" s="228"/>
      <c r="J103" s="41"/>
      <c r="K103" s="41"/>
      <c r="L103" s="45"/>
      <c r="M103" s="255"/>
      <c r="N103" s="256"/>
      <c r="O103" s="257"/>
      <c r="P103" s="257"/>
      <c r="Q103" s="257"/>
      <c r="R103" s="257"/>
      <c r="S103" s="257"/>
      <c r="T103" s="258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76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OuCCJkAL6GQ5wMUVeXsCrJCEYTELKqQ9R6ybA/C8ZXopNcZxttDar32SU9eCPMPur5yVf3FR3KcfW9b91uX5qw==" hashValue="BZR837bxsZTH4DnwBx5zMYRJTp5zdThq4bGwjaTMECC7zV6IbSQJ3620O0E74l65EuMMA+QUWxvKlFVWKNYCSA==" algorithmName="SHA-512" password="CC35"/>
  <autoFilter ref="C84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112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Městské lázně Opava - oprava po zatopení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2129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10. 2. 2025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29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38</v>
      </c>
      <c r="F24" s="39"/>
      <c r="G24" s="39"/>
      <c r="H24" s="39"/>
      <c r="I24" s="143" t="s">
        <v>29</v>
      </c>
      <c r="J24" s="134" t="s">
        <v>39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ROUND((SUM(BE84:BE105)),  2)</f>
        <v>0</v>
      </c>
      <c r="G33" s="39"/>
      <c r="H33" s="39"/>
      <c r="I33" s="158">
        <v>0.20999999999999999</v>
      </c>
      <c r="J33" s="157">
        <f>ROUND(((SUM(BE84:BE105))*I33),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ROUND((SUM(BF84:BF105)),  2)</f>
        <v>0</v>
      </c>
      <c r="G34" s="39"/>
      <c r="H34" s="39"/>
      <c r="I34" s="158">
        <v>0.12</v>
      </c>
      <c r="J34" s="157">
        <f>ROUND(((SUM(BF84:BF105))*I34),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ROUND((SUM(BG84:BG105)),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ROUND((SUM(BH84:BH105)),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ROUND((SUM(BI84:BI105)),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Městské lázně Opava - oprava po zatopení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07 - VRN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Městské lázně Opava</v>
      </c>
      <c r="G52" s="41"/>
      <c r="H52" s="41"/>
      <c r="I52" s="33" t="s">
        <v>23</v>
      </c>
      <c r="J52" s="73" t="str">
        <f>IF(J12="","",J12)</f>
        <v>10. 2. 2025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Opava</v>
      </c>
      <c r="G54" s="41"/>
      <c r="H54" s="41"/>
      <c r="I54" s="33" t="s">
        <v>33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116</v>
      </c>
      <c r="D57" s="172"/>
      <c r="E57" s="172"/>
      <c r="F57" s="172"/>
      <c r="G57" s="172"/>
      <c r="H57" s="172"/>
      <c r="I57" s="172"/>
      <c r="J57" s="173" t="s">
        <v>117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s="9" customFormat="1" ht="24.96" customHeight="1">
      <c r="A60" s="9"/>
      <c r="B60" s="175"/>
      <c r="C60" s="176"/>
      <c r="D60" s="177" t="s">
        <v>626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2130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2131</v>
      </c>
      <c r="E62" s="183"/>
      <c r="F62" s="183"/>
      <c r="G62" s="183"/>
      <c r="H62" s="183"/>
      <c r="I62" s="183"/>
      <c r="J62" s="184">
        <f>J91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2132</v>
      </c>
      <c r="E63" s="183"/>
      <c r="F63" s="183"/>
      <c r="G63" s="183"/>
      <c r="H63" s="183"/>
      <c r="I63" s="183"/>
      <c r="J63" s="184">
        <f>J96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627</v>
      </c>
      <c r="E64" s="183"/>
      <c r="F64" s="183"/>
      <c r="G64" s="183"/>
      <c r="H64" s="183"/>
      <c r="I64" s="183"/>
      <c r="J64" s="184">
        <f>J101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130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Městské lázně Opava - oprava po zatopení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113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07 - VRN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Městské lázně Opava</v>
      </c>
      <c r="G78" s="41"/>
      <c r="H78" s="41"/>
      <c r="I78" s="33" t="s">
        <v>23</v>
      </c>
      <c r="J78" s="73" t="str">
        <f>IF(J12="","",J12)</f>
        <v>10. 2. 2025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Statutární město Opava</v>
      </c>
      <c r="G80" s="41"/>
      <c r="H80" s="41"/>
      <c r="I80" s="33" t="s">
        <v>33</v>
      </c>
      <c r="J80" s="37" t="str">
        <f>E21</f>
        <v xml:space="preserve"> 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>Amun Pro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131</v>
      </c>
      <c r="D83" s="189" t="s">
        <v>61</v>
      </c>
      <c r="E83" s="189" t="s">
        <v>57</v>
      </c>
      <c r="F83" s="189" t="s">
        <v>58</v>
      </c>
      <c r="G83" s="189" t="s">
        <v>132</v>
      </c>
      <c r="H83" s="189" t="s">
        <v>133</v>
      </c>
      <c r="I83" s="189" t="s">
        <v>134</v>
      </c>
      <c r="J83" s="189" t="s">
        <v>117</v>
      </c>
      <c r="K83" s="190" t="s">
        <v>135</v>
      </c>
      <c r="L83" s="191"/>
      <c r="M83" s="93" t="s">
        <v>19</v>
      </c>
      <c r="N83" s="94" t="s">
        <v>46</v>
      </c>
      <c r="O83" s="94" t="s">
        <v>136</v>
      </c>
      <c r="P83" s="94" t="s">
        <v>137</v>
      </c>
      <c r="Q83" s="94" t="s">
        <v>138</v>
      </c>
      <c r="R83" s="94" t="s">
        <v>139</v>
      </c>
      <c r="S83" s="94" t="s">
        <v>140</v>
      </c>
      <c r="T83" s="95" t="s">
        <v>141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142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</f>
        <v>0</v>
      </c>
      <c r="Q84" s="97"/>
      <c r="R84" s="194">
        <f>R85</f>
        <v>0</v>
      </c>
      <c r="S84" s="97"/>
      <c r="T84" s="195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75</v>
      </c>
      <c r="AU84" s="18" t="s">
        <v>118</v>
      </c>
      <c r="BK84" s="196">
        <f>BK85</f>
        <v>0</v>
      </c>
    </row>
    <row r="85" s="12" customFormat="1" ht="25.92" customHeight="1">
      <c r="A85" s="12"/>
      <c r="B85" s="197"/>
      <c r="C85" s="198"/>
      <c r="D85" s="199" t="s">
        <v>75</v>
      </c>
      <c r="E85" s="200" t="s">
        <v>110</v>
      </c>
      <c r="F85" s="200" t="s">
        <v>1088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P86+P91+P96+P101</f>
        <v>0</v>
      </c>
      <c r="Q85" s="205"/>
      <c r="R85" s="206">
        <f>R86+R91+R96+R101</f>
        <v>0</v>
      </c>
      <c r="S85" s="205"/>
      <c r="T85" s="207">
        <f>T86+T91+T96+T101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572</v>
      </c>
      <c r="AT85" s="209" t="s">
        <v>75</v>
      </c>
      <c r="AU85" s="209" t="s">
        <v>76</v>
      </c>
      <c r="AY85" s="208" t="s">
        <v>145</v>
      </c>
      <c r="BK85" s="210">
        <f>BK86+BK91+BK96+BK101</f>
        <v>0</v>
      </c>
    </row>
    <row r="86" s="12" customFormat="1" ht="22.8" customHeight="1">
      <c r="A86" s="12"/>
      <c r="B86" s="197"/>
      <c r="C86" s="198"/>
      <c r="D86" s="199" t="s">
        <v>75</v>
      </c>
      <c r="E86" s="211" t="s">
        <v>2133</v>
      </c>
      <c r="F86" s="211" t="s">
        <v>2134</v>
      </c>
      <c r="G86" s="198"/>
      <c r="H86" s="198"/>
      <c r="I86" s="201"/>
      <c r="J86" s="212">
        <f>BK86</f>
        <v>0</v>
      </c>
      <c r="K86" s="198"/>
      <c r="L86" s="203"/>
      <c r="M86" s="204"/>
      <c r="N86" s="205"/>
      <c r="O86" s="205"/>
      <c r="P86" s="206">
        <f>SUM(P87:P90)</f>
        <v>0</v>
      </c>
      <c r="Q86" s="205"/>
      <c r="R86" s="206">
        <f>SUM(R87:R90)</f>
        <v>0</v>
      </c>
      <c r="S86" s="205"/>
      <c r="T86" s="207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572</v>
      </c>
      <c r="AT86" s="209" t="s">
        <v>75</v>
      </c>
      <c r="AU86" s="209" t="s">
        <v>84</v>
      </c>
      <c r="AY86" s="208" t="s">
        <v>145</v>
      </c>
      <c r="BK86" s="210">
        <f>SUM(BK87:BK90)</f>
        <v>0</v>
      </c>
    </row>
    <row r="87" s="2" customFormat="1" ht="16.5" customHeight="1">
      <c r="A87" s="39"/>
      <c r="B87" s="40"/>
      <c r="C87" s="213" t="s">
        <v>84</v>
      </c>
      <c r="D87" s="213" t="s">
        <v>149</v>
      </c>
      <c r="E87" s="214" t="s">
        <v>2135</v>
      </c>
      <c r="F87" s="215" t="s">
        <v>2134</v>
      </c>
      <c r="G87" s="216" t="s">
        <v>811</v>
      </c>
      <c r="H87" s="217">
        <v>1</v>
      </c>
      <c r="I87" s="218"/>
      <c r="J87" s="219">
        <f>ROUND(I87*H87,2)</f>
        <v>0</v>
      </c>
      <c r="K87" s="215" t="s">
        <v>153</v>
      </c>
      <c r="L87" s="45"/>
      <c r="M87" s="220" t="s">
        <v>19</v>
      </c>
      <c r="N87" s="221" t="s">
        <v>47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2136</v>
      </c>
      <c r="AT87" s="224" t="s">
        <v>149</v>
      </c>
      <c r="AU87" s="224" t="s">
        <v>86</v>
      </c>
      <c r="AY87" s="18" t="s">
        <v>145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84</v>
      </c>
      <c r="BK87" s="225">
        <f>ROUND(I87*H87,2)</f>
        <v>0</v>
      </c>
      <c r="BL87" s="18" t="s">
        <v>2136</v>
      </c>
      <c r="BM87" s="224" t="s">
        <v>2137</v>
      </c>
    </row>
    <row r="88" s="2" customFormat="1">
      <c r="A88" s="39"/>
      <c r="B88" s="40"/>
      <c r="C88" s="41"/>
      <c r="D88" s="226" t="s">
        <v>156</v>
      </c>
      <c r="E88" s="41"/>
      <c r="F88" s="227" t="s">
        <v>2134</v>
      </c>
      <c r="G88" s="41"/>
      <c r="H88" s="41"/>
      <c r="I88" s="228"/>
      <c r="J88" s="41"/>
      <c r="K88" s="41"/>
      <c r="L88" s="45"/>
      <c r="M88" s="229"/>
      <c r="N88" s="23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156</v>
      </c>
      <c r="AU88" s="18" t="s">
        <v>86</v>
      </c>
    </row>
    <row r="89" s="2" customFormat="1">
      <c r="A89" s="39"/>
      <c r="B89" s="40"/>
      <c r="C89" s="41"/>
      <c r="D89" s="231" t="s">
        <v>158</v>
      </c>
      <c r="E89" s="41"/>
      <c r="F89" s="232" t="s">
        <v>2138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158</v>
      </c>
      <c r="AU89" s="18" t="s">
        <v>86</v>
      </c>
    </row>
    <row r="90" s="2" customFormat="1">
      <c r="A90" s="39"/>
      <c r="B90" s="40"/>
      <c r="C90" s="41"/>
      <c r="D90" s="226" t="s">
        <v>219</v>
      </c>
      <c r="E90" s="41"/>
      <c r="F90" s="244" t="s">
        <v>2139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219</v>
      </c>
      <c r="AU90" s="18" t="s">
        <v>86</v>
      </c>
    </row>
    <row r="91" s="12" customFormat="1" ht="22.8" customHeight="1">
      <c r="A91" s="12"/>
      <c r="B91" s="197"/>
      <c r="C91" s="198"/>
      <c r="D91" s="199" t="s">
        <v>75</v>
      </c>
      <c r="E91" s="211" t="s">
        <v>2140</v>
      </c>
      <c r="F91" s="211" t="s">
        <v>2141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SUM(P92:P95)</f>
        <v>0</v>
      </c>
      <c r="Q91" s="205"/>
      <c r="R91" s="206">
        <f>SUM(R92:R95)</f>
        <v>0</v>
      </c>
      <c r="S91" s="205"/>
      <c r="T91" s="207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572</v>
      </c>
      <c r="AT91" s="209" t="s">
        <v>75</v>
      </c>
      <c r="AU91" s="209" t="s">
        <v>84</v>
      </c>
      <c r="AY91" s="208" t="s">
        <v>145</v>
      </c>
      <c r="BK91" s="210">
        <f>SUM(BK92:BK95)</f>
        <v>0</v>
      </c>
    </row>
    <row r="92" s="2" customFormat="1" ht="16.5" customHeight="1">
      <c r="A92" s="39"/>
      <c r="B92" s="40"/>
      <c r="C92" s="213" t="s">
        <v>86</v>
      </c>
      <c r="D92" s="213" t="s">
        <v>149</v>
      </c>
      <c r="E92" s="214" t="s">
        <v>2142</v>
      </c>
      <c r="F92" s="215" t="s">
        <v>2141</v>
      </c>
      <c r="G92" s="216" t="s">
        <v>811</v>
      </c>
      <c r="H92" s="217">
        <v>1</v>
      </c>
      <c r="I92" s="218"/>
      <c r="J92" s="219">
        <f>ROUND(I92*H92,2)</f>
        <v>0</v>
      </c>
      <c r="K92" s="215" t="s">
        <v>153</v>
      </c>
      <c r="L92" s="45"/>
      <c r="M92" s="220" t="s">
        <v>19</v>
      </c>
      <c r="N92" s="221" t="s">
        <v>47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2136</v>
      </c>
      <c r="AT92" s="224" t="s">
        <v>149</v>
      </c>
      <c r="AU92" s="224" t="s">
        <v>86</v>
      </c>
      <c r="AY92" s="18" t="s">
        <v>145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84</v>
      </c>
      <c r="BK92" s="225">
        <f>ROUND(I92*H92,2)</f>
        <v>0</v>
      </c>
      <c r="BL92" s="18" t="s">
        <v>2136</v>
      </c>
      <c r="BM92" s="224" t="s">
        <v>2143</v>
      </c>
    </row>
    <row r="93" s="2" customFormat="1">
      <c r="A93" s="39"/>
      <c r="B93" s="40"/>
      <c r="C93" s="41"/>
      <c r="D93" s="226" t="s">
        <v>156</v>
      </c>
      <c r="E93" s="41"/>
      <c r="F93" s="227" t="s">
        <v>2141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156</v>
      </c>
      <c r="AU93" s="18" t="s">
        <v>86</v>
      </c>
    </row>
    <row r="94" s="2" customFormat="1">
      <c r="A94" s="39"/>
      <c r="B94" s="40"/>
      <c r="C94" s="41"/>
      <c r="D94" s="231" t="s">
        <v>158</v>
      </c>
      <c r="E94" s="41"/>
      <c r="F94" s="232" t="s">
        <v>2144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158</v>
      </c>
      <c r="AU94" s="18" t="s">
        <v>86</v>
      </c>
    </row>
    <row r="95" s="2" customFormat="1">
      <c r="A95" s="39"/>
      <c r="B95" s="40"/>
      <c r="C95" s="41"/>
      <c r="D95" s="226" t="s">
        <v>219</v>
      </c>
      <c r="E95" s="41"/>
      <c r="F95" s="244" t="s">
        <v>2145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86</v>
      </c>
    </row>
    <row r="96" s="12" customFormat="1" ht="22.8" customHeight="1">
      <c r="A96" s="12"/>
      <c r="B96" s="197"/>
      <c r="C96" s="198"/>
      <c r="D96" s="199" t="s">
        <v>75</v>
      </c>
      <c r="E96" s="211" t="s">
        <v>2146</v>
      </c>
      <c r="F96" s="211" t="s">
        <v>2147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SUM(P97:P100)</f>
        <v>0</v>
      </c>
      <c r="Q96" s="205"/>
      <c r="R96" s="206">
        <f>SUM(R97:R100)</f>
        <v>0</v>
      </c>
      <c r="S96" s="205"/>
      <c r="T96" s="207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572</v>
      </c>
      <c r="AT96" s="209" t="s">
        <v>75</v>
      </c>
      <c r="AU96" s="209" t="s">
        <v>84</v>
      </c>
      <c r="AY96" s="208" t="s">
        <v>145</v>
      </c>
      <c r="BK96" s="210">
        <f>SUM(BK97:BK100)</f>
        <v>0</v>
      </c>
    </row>
    <row r="97" s="2" customFormat="1" ht="16.5" customHeight="1">
      <c r="A97" s="39"/>
      <c r="B97" s="40"/>
      <c r="C97" s="213" t="s">
        <v>233</v>
      </c>
      <c r="D97" s="213" t="s">
        <v>149</v>
      </c>
      <c r="E97" s="214" t="s">
        <v>2148</v>
      </c>
      <c r="F97" s="215" t="s">
        <v>2147</v>
      </c>
      <c r="G97" s="216" t="s">
        <v>811</v>
      </c>
      <c r="H97" s="217">
        <v>1</v>
      </c>
      <c r="I97" s="218"/>
      <c r="J97" s="219">
        <f>ROUND(I97*H97,2)</f>
        <v>0</v>
      </c>
      <c r="K97" s="215" t="s">
        <v>153</v>
      </c>
      <c r="L97" s="45"/>
      <c r="M97" s="220" t="s">
        <v>19</v>
      </c>
      <c r="N97" s="221" t="s">
        <v>47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2136</v>
      </c>
      <c r="AT97" s="224" t="s">
        <v>149</v>
      </c>
      <c r="AU97" s="224" t="s">
        <v>86</v>
      </c>
      <c r="AY97" s="18" t="s">
        <v>145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84</v>
      </c>
      <c r="BK97" s="225">
        <f>ROUND(I97*H97,2)</f>
        <v>0</v>
      </c>
      <c r="BL97" s="18" t="s">
        <v>2136</v>
      </c>
      <c r="BM97" s="224" t="s">
        <v>2149</v>
      </c>
    </row>
    <row r="98" s="2" customFormat="1">
      <c r="A98" s="39"/>
      <c r="B98" s="40"/>
      <c r="C98" s="41"/>
      <c r="D98" s="226" t="s">
        <v>156</v>
      </c>
      <c r="E98" s="41"/>
      <c r="F98" s="227" t="s">
        <v>2147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156</v>
      </c>
      <c r="AU98" s="18" t="s">
        <v>86</v>
      </c>
    </row>
    <row r="99" s="2" customFormat="1">
      <c r="A99" s="39"/>
      <c r="B99" s="40"/>
      <c r="C99" s="41"/>
      <c r="D99" s="231" t="s">
        <v>158</v>
      </c>
      <c r="E99" s="41"/>
      <c r="F99" s="232" t="s">
        <v>2150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158</v>
      </c>
      <c r="AU99" s="18" t="s">
        <v>86</v>
      </c>
    </row>
    <row r="100" s="2" customFormat="1">
      <c r="A100" s="39"/>
      <c r="B100" s="40"/>
      <c r="C100" s="41"/>
      <c r="D100" s="226" t="s">
        <v>219</v>
      </c>
      <c r="E100" s="41"/>
      <c r="F100" s="244" t="s">
        <v>2151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219</v>
      </c>
      <c r="AU100" s="18" t="s">
        <v>86</v>
      </c>
    </row>
    <row r="101" s="12" customFormat="1" ht="22.8" customHeight="1">
      <c r="A101" s="12"/>
      <c r="B101" s="197"/>
      <c r="C101" s="198"/>
      <c r="D101" s="199" t="s">
        <v>75</v>
      </c>
      <c r="E101" s="211" t="s">
        <v>1089</v>
      </c>
      <c r="F101" s="211" t="s">
        <v>1090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SUM(P102:P105)</f>
        <v>0</v>
      </c>
      <c r="Q101" s="205"/>
      <c r="R101" s="206">
        <f>SUM(R102:R105)</f>
        <v>0</v>
      </c>
      <c r="S101" s="205"/>
      <c r="T101" s="207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572</v>
      </c>
      <c r="AT101" s="209" t="s">
        <v>75</v>
      </c>
      <c r="AU101" s="209" t="s">
        <v>84</v>
      </c>
      <c r="AY101" s="208" t="s">
        <v>145</v>
      </c>
      <c r="BK101" s="210">
        <f>SUM(BK102:BK105)</f>
        <v>0</v>
      </c>
    </row>
    <row r="102" s="2" customFormat="1" ht="16.5" customHeight="1">
      <c r="A102" s="39"/>
      <c r="B102" s="40"/>
      <c r="C102" s="213" t="s">
        <v>154</v>
      </c>
      <c r="D102" s="213" t="s">
        <v>149</v>
      </c>
      <c r="E102" s="214" t="s">
        <v>2152</v>
      </c>
      <c r="F102" s="215" t="s">
        <v>1090</v>
      </c>
      <c r="G102" s="216" t="s">
        <v>811</v>
      </c>
      <c r="H102" s="217">
        <v>1</v>
      </c>
      <c r="I102" s="218"/>
      <c r="J102" s="219">
        <f>ROUND(I102*H102,2)</f>
        <v>0</v>
      </c>
      <c r="K102" s="215" t="s">
        <v>153</v>
      </c>
      <c r="L102" s="45"/>
      <c r="M102" s="220" t="s">
        <v>19</v>
      </c>
      <c r="N102" s="221" t="s">
        <v>47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2136</v>
      </c>
      <c r="AT102" s="224" t="s">
        <v>149</v>
      </c>
      <c r="AU102" s="224" t="s">
        <v>86</v>
      </c>
      <c r="AY102" s="18" t="s">
        <v>145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84</v>
      </c>
      <c r="BK102" s="225">
        <f>ROUND(I102*H102,2)</f>
        <v>0</v>
      </c>
      <c r="BL102" s="18" t="s">
        <v>2136</v>
      </c>
      <c r="BM102" s="224" t="s">
        <v>2153</v>
      </c>
    </row>
    <row r="103" s="2" customFormat="1">
      <c r="A103" s="39"/>
      <c r="B103" s="40"/>
      <c r="C103" s="41"/>
      <c r="D103" s="226" t="s">
        <v>156</v>
      </c>
      <c r="E103" s="41"/>
      <c r="F103" s="227" t="s">
        <v>1090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86</v>
      </c>
    </row>
    <row r="104" s="2" customFormat="1">
      <c r="A104" s="39"/>
      <c r="B104" s="40"/>
      <c r="C104" s="41"/>
      <c r="D104" s="231" t="s">
        <v>158</v>
      </c>
      <c r="E104" s="41"/>
      <c r="F104" s="232" t="s">
        <v>2154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158</v>
      </c>
      <c r="AU104" s="18" t="s">
        <v>86</v>
      </c>
    </row>
    <row r="105" s="2" customFormat="1">
      <c r="A105" s="39"/>
      <c r="B105" s="40"/>
      <c r="C105" s="41"/>
      <c r="D105" s="226" t="s">
        <v>219</v>
      </c>
      <c r="E105" s="41"/>
      <c r="F105" s="244" t="s">
        <v>2155</v>
      </c>
      <c r="G105" s="41"/>
      <c r="H105" s="41"/>
      <c r="I105" s="228"/>
      <c r="J105" s="41"/>
      <c r="K105" s="41"/>
      <c r="L105" s="45"/>
      <c r="M105" s="255"/>
      <c r="N105" s="256"/>
      <c r="O105" s="257"/>
      <c r="P105" s="257"/>
      <c r="Q105" s="257"/>
      <c r="R105" s="257"/>
      <c r="S105" s="257"/>
      <c r="T105" s="258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219</v>
      </c>
      <c r="AU105" s="18" t="s">
        <v>86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T2UTSuUouVz2MUTEi5nuanvb+X5mOc423V413MXlq4P2MI+7AlQGOBZf34wwEHTEy7MLfkwaJ9Nfr1x2+QFvaw==" hashValue="GcSjvrLEEoKa0QPb7ctb7u8UVbuaiyjWfIp41A6cBrInnSs+322bupuO1CyQ1NWMf0bHIsSr7D0rOhc2H1Nerw==" algorithmName="SHA-512" password="CC35"/>
  <autoFilter ref="C83:K10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5_01/030001000"/>
    <hyperlink ref="F94" r:id="rId2" display="https://podminky.urs.cz/item/CS_URS_2025_01/040001000"/>
    <hyperlink ref="F99" r:id="rId3" display="https://podminky.urs.cz/item/CS_URS_2025_01/070001000"/>
    <hyperlink ref="F104" r:id="rId4" display="https://podminky.urs.cz/item/CS_URS_2025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0" customWidth="1"/>
    <col min="2" max="2" width="1.667969" style="270" customWidth="1"/>
    <col min="3" max="4" width="5" style="270" customWidth="1"/>
    <col min="5" max="5" width="11.66016" style="270" customWidth="1"/>
    <col min="6" max="6" width="9.160156" style="270" customWidth="1"/>
    <col min="7" max="7" width="5" style="270" customWidth="1"/>
    <col min="8" max="8" width="77.83203" style="270" customWidth="1"/>
    <col min="9" max="10" width="20" style="270" customWidth="1"/>
    <col min="11" max="11" width="1.667969" style="270" customWidth="1"/>
  </cols>
  <sheetData>
    <row r="1" s="1" customFormat="1" ht="37.5" customHeight="1"/>
    <row r="2" s="1" customFormat="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="15" customFormat="1" ht="45" customHeight="1">
      <c r="B3" s="274"/>
      <c r="C3" s="275" t="s">
        <v>2156</v>
      </c>
      <c r="D3" s="275"/>
      <c r="E3" s="275"/>
      <c r="F3" s="275"/>
      <c r="G3" s="275"/>
      <c r="H3" s="275"/>
      <c r="I3" s="275"/>
      <c r="J3" s="275"/>
      <c r="K3" s="276"/>
    </row>
    <row r="4" s="1" customFormat="1" ht="25.5" customHeight="1">
      <c r="B4" s="277"/>
      <c r="C4" s="278" t="s">
        <v>2157</v>
      </c>
      <c r="D4" s="278"/>
      <c r="E4" s="278"/>
      <c r="F4" s="278"/>
      <c r="G4" s="278"/>
      <c r="H4" s="278"/>
      <c r="I4" s="278"/>
      <c r="J4" s="278"/>
      <c r="K4" s="279"/>
    </row>
    <row r="5" s="1" customFormat="1" ht="5.25" customHeight="1">
      <c r="B5" s="277"/>
      <c r="C5" s="280"/>
      <c r="D5" s="280"/>
      <c r="E5" s="280"/>
      <c r="F5" s="280"/>
      <c r="G5" s="280"/>
      <c r="H5" s="280"/>
      <c r="I5" s="280"/>
      <c r="J5" s="280"/>
      <c r="K5" s="279"/>
    </row>
    <row r="6" s="1" customFormat="1" ht="15" customHeight="1">
      <c r="B6" s="277"/>
      <c r="C6" s="281" t="s">
        <v>2158</v>
      </c>
      <c r="D6" s="281"/>
      <c r="E6" s="281"/>
      <c r="F6" s="281"/>
      <c r="G6" s="281"/>
      <c r="H6" s="281"/>
      <c r="I6" s="281"/>
      <c r="J6" s="281"/>
      <c r="K6" s="279"/>
    </row>
    <row r="7" s="1" customFormat="1" ht="15" customHeight="1">
      <c r="B7" s="282"/>
      <c r="C7" s="281" t="s">
        <v>2159</v>
      </c>
      <c r="D7" s="281"/>
      <c r="E7" s="281"/>
      <c r="F7" s="281"/>
      <c r="G7" s="281"/>
      <c r="H7" s="281"/>
      <c r="I7" s="281"/>
      <c r="J7" s="281"/>
      <c r="K7" s="279"/>
    </row>
    <row r="8" s="1" customFormat="1" ht="12.75" customHeight="1">
      <c r="B8" s="282"/>
      <c r="C8" s="281"/>
      <c r="D8" s="281"/>
      <c r="E8" s="281"/>
      <c r="F8" s="281"/>
      <c r="G8" s="281"/>
      <c r="H8" s="281"/>
      <c r="I8" s="281"/>
      <c r="J8" s="281"/>
      <c r="K8" s="279"/>
    </row>
    <row r="9" s="1" customFormat="1" ht="15" customHeight="1">
      <c r="B9" s="282"/>
      <c r="C9" s="281" t="s">
        <v>2160</v>
      </c>
      <c r="D9" s="281"/>
      <c r="E9" s="281"/>
      <c r="F9" s="281"/>
      <c r="G9" s="281"/>
      <c r="H9" s="281"/>
      <c r="I9" s="281"/>
      <c r="J9" s="281"/>
      <c r="K9" s="279"/>
    </row>
    <row r="10" s="1" customFormat="1" ht="15" customHeight="1">
      <c r="B10" s="282"/>
      <c r="C10" s="281"/>
      <c r="D10" s="281" t="s">
        <v>2161</v>
      </c>
      <c r="E10" s="281"/>
      <c r="F10" s="281"/>
      <c r="G10" s="281"/>
      <c r="H10" s="281"/>
      <c r="I10" s="281"/>
      <c r="J10" s="281"/>
      <c r="K10" s="279"/>
    </row>
    <row r="11" s="1" customFormat="1" ht="15" customHeight="1">
      <c r="B11" s="282"/>
      <c r="C11" s="283"/>
      <c r="D11" s="281" t="s">
        <v>2162</v>
      </c>
      <c r="E11" s="281"/>
      <c r="F11" s="281"/>
      <c r="G11" s="281"/>
      <c r="H11" s="281"/>
      <c r="I11" s="281"/>
      <c r="J11" s="281"/>
      <c r="K11" s="279"/>
    </row>
    <row r="12" s="1" customFormat="1" ht="15" customHeight="1">
      <c r="B12" s="282"/>
      <c r="C12" s="283"/>
      <c r="D12" s="281"/>
      <c r="E12" s="281"/>
      <c r="F12" s="281"/>
      <c r="G12" s="281"/>
      <c r="H12" s="281"/>
      <c r="I12" s="281"/>
      <c r="J12" s="281"/>
      <c r="K12" s="279"/>
    </row>
    <row r="13" s="1" customFormat="1" ht="15" customHeight="1">
      <c r="B13" s="282"/>
      <c r="C13" s="283"/>
      <c r="D13" s="284" t="s">
        <v>2163</v>
      </c>
      <c r="E13" s="281"/>
      <c r="F13" s="281"/>
      <c r="G13" s="281"/>
      <c r="H13" s="281"/>
      <c r="I13" s="281"/>
      <c r="J13" s="281"/>
      <c r="K13" s="279"/>
    </row>
    <row r="14" s="1" customFormat="1" ht="12.75" customHeight="1">
      <c r="B14" s="282"/>
      <c r="C14" s="283"/>
      <c r="D14" s="283"/>
      <c r="E14" s="283"/>
      <c r="F14" s="283"/>
      <c r="G14" s="283"/>
      <c r="H14" s="283"/>
      <c r="I14" s="283"/>
      <c r="J14" s="283"/>
      <c r="K14" s="279"/>
    </row>
    <row r="15" s="1" customFormat="1" ht="15" customHeight="1">
      <c r="B15" s="282"/>
      <c r="C15" s="283"/>
      <c r="D15" s="281" t="s">
        <v>2164</v>
      </c>
      <c r="E15" s="281"/>
      <c r="F15" s="281"/>
      <c r="G15" s="281"/>
      <c r="H15" s="281"/>
      <c r="I15" s="281"/>
      <c r="J15" s="281"/>
      <c r="K15" s="279"/>
    </row>
    <row r="16" s="1" customFormat="1" ht="15" customHeight="1">
      <c r="B16" s="282"/>
      <c r="C16" s="283"/>
      <c r="D16" s="281" t="s">
        <v>2165</v>
      </c>
      <c r="E16" s="281"/>
      <c r="F16" s="281"/>
      <c r="G16" s="281"/>
      <c r="H16" s="281"/>
      <c r="I16" s="281"/>
      <c r="J16" s="281"/>
      <c r="K16" s="279"/>
    </row>
    <row r="17" s="1" customFormat="1" ht="15" customHeight="1">
      <c r="B17" s="282"/>
      <c r="C17" s="283"/>
      <c r="D17" s="281" t="s">
        <v>2166</v>
      </c>
      <c r="E17" s="281"/>
      <c r="F17" s="281"/>
      <c r="G17" s="281"/>
      <c r="H17" s="281"/>
      <c r="I17" s="281"/>
      <c r="J17" s="281"/>
      <c r="K17" s="279"/>
    </row>
    <row r="18" s="1" customFormat="1" ht="15" customHeight="1">
      <c r="B18" s="282"/>
      <c r="C18" s="283"/>
      <c r="D18" s="283"/>
      <c r="E18" s="285" t="s">
        <v>83</v>
      </c>
      <c r="F18" s="281" t="s">
        <v>2167</v>
      </c>
      <c r="G18" s="281"/>
      <c r="H18" s="281"/>
      <c r="I18" s="281"/>
      <c r="J18" s="281"/>
      <c r="K18" s="279"/>
    </row>
    <row r="19" s="1" customFormat="1" ht="15" customHeight="1">
      <c r="B19" s="282"/>
      <c r="C19" s="283"/>
      <c r="D19" s="283"/>
      <c r="E19" s="285" t="s">
        <v>2168</v>
      </c>
      <c r="F19" s="281" t="s">
        <v>2169</v>
      </c>
      <c r="G19" s="281"/>
      <c r="H19" s="281"/>
      <c r="I19" s="281"/>
      <c r="J19" s="281"/>
      <c r="K19" s="279"/>
    </row>
    <row r="20" s="1" customFormat="1" ht="15" customHeight="1">
      <c r="B20" s="282"/>
      <c r="C20" s="283"/>
      <c r="D20" s="283"/>
      <c r="E20" s="285" t="s">
        <v>2170</v>
      </c>
      <c r="F20" s="281" t="s">
        <v>2171</v>
      </c>
      <c r="G20" s="281"/>
      <c r="H20" s="281"/>
      <c r="I20" s="281"/>
      <c r="J20" s="281"/>
      <c r="K20" s="279"/>
    </row>
    <row r="21" s="1" customFormat="1" ht="15" customHeight="1">
      <c r="B21" s="282"/>
      <c r="C21" s="283"/>
      <c r="D21" s="283"/>
      <c r="E21" s="285" t="s">
        <v>2172</v>
      </c>
      <c r="F21" s="281" t="s">
        <v>2173</v>
      </c>
      <c r="G21" s="281"/>
      <c r="H21" s="281"/>
      <c r="I21" s="281"/>
      <c r="J21" s="281"/>
      <c r="K21" s="279"/>
    </row>
    <row r="22" s="1" customFormat="1" ht="15" customHeight="1">
      <c r="B22" s="282"/>
      <c r="C22" s="283"/>
      <c r="D22" s="283"/>
      <c r="E22" s="285" t="s">
        <v>2174</v>
      </c>
      <c r="F22" s="281" t="s">
        <v>2037</v>
      </c>
      <c r="G22" s="281"/>
      <c r="H22" s="281"/>
      <c r="I22" s="281"/>
      <c r="J22" s="281"/>
      <c r="K22" s="279"/>
    </row>
    <row r="23" s="1" customFormat="1" ht="15" customHeight="1">
      <c r="B23" s="282"/>
      <c r="C23" s="283"/>
      <c r="D23" s="283"/>
      <c r="E23" s="285" t="s">
        <v>104</v>
      </c>
      <c r="F23" s="281" t="s">
        <v>2175</v>
      </c>
      <c r="G23" s="281"/>
      <c r="H23" s="281"/>
      <c r="I23" s="281"/>
      <c r="J23" s="281"/>
      <c r="K23" s="279"/>
    </row>
    <row r="24" s="1" customFormat="1" ht="12.75" customHeight="1">
      <c r="B24" s="282"/>
      <c r="C24" s="283"/>
      <c r="D24" s="283"/>
      <c r="E24" s="283"/>
      <c r="F24" s="283"/>
      <c r="G24" s="283"/>
      <c r="H24" s="283"/>
      <c r="I24" s="283"/>
      <c r="J24" s="283"/>
      <c r="K24" s="279"/>
    </row>
    <row r="25" s="1" customFormat="1" ht="15" customHeight="1">
      <c r="B25" s="282"/>
      <c r="C25" s="281" t="s">
        <v>2176</v>
      </c>
      <c r="D25" s="281"/>
      <c r="E25" s="281"/>
      <c r="F25" s="281"/>
      <c r="G25" s="281"/>
      <c r="H25" s="281"/>
      <c r="I25" s="281"/>
      <c r="J25" s="281"/>
      <c r="K25" s="279"/>
    </row>
    <row r="26" s="1" customFormat="1" ht="15" customHeight="1">
      <c r="B26" s="282"/>
      <c r="C26" s="281" t="s">
        <v>2177</v>
      </c>
      <c r="D26" s="281"/>
      <c r="E26" s="281"/>
      <c r="F26" s="281"/>
      <c r="G26" s="281"/>
      <c r="H26" s="281"/>
      <c r="I26" s="281"/>
      <c r="J26" s="281"/>
      <c r="K26" s="279"/>
    </row>
    <row r="27" s="1" customFormat="1" ht="15" customHeight="1">
      <c r="B27" s="282"/>
      <c r="C27" s="281"/>
      <c r="D27" s="281" t="s">
        <v>2178</v>
      </c>
      <c r="E27" s="281"/>
      <c r="F27" s="281"/>
      <c r="G27" s="281"/>
      <c r="H27" s="281"/>
      <c r="I27" s="281"/>
      <c r="J27" s="281"/>
      <c r="K27" s="279"/>
    </row>
    <row r="28" s="1" customFormat="1" ht="15" customHeight="1">
      <c r="B28" s="282"/>
      <c r="C28" s="283"/>
      <c r="D28" s="281" t="s">
        <v>2179</v>
      </c>
      <c r="E28" s="281"/>
      <c r="F28" s="281"/>
      <c r="G28" s="281"/>
      <c r="H28" s="281"/>
      <c r="I28" s="281"/>
      <c r="J28" s="281"/>
      <c r="K28" s="279"/>
    </row>
    <row r="29" s="1" customFormat="1" ht="12.75" customHeight="1">
      <c r="B29" s="282"/>
      <c r="C29" s="283"/>
      <c r="D29" s="283"/>
      <c r="E29" s="283"/>
      <c r="F29" s="283"/>
      <c r="G29" s="283"/>
      <c r="H29" s="283"/>
      <c r="I29" s="283"/>
      <c r="J29" s="283"/>
      <c r="K29" s="279"/>
    </row>
    <row r="30" s="1" customFormat="1" ht="15" customHeight="1">
      <c r="B30" s="282"/>
      <c r="C30" s="283"/>
      <c r="D30" s="281" t="s">
        <v>2180</v>
      </c>
      <c r="E30" s="281"/>
      <c r="F30" s="281"/>
      <c r="G30" s="281"/>
      <c r="H30" s="281"/>
      <c r="I30" s="281"/>
      <c r="J30" s="281"/>
      <c r="K30" s="279"/>
    </row>
    <row r="31" s="1" customFormat="1" ht="15" customHeight="1">
      <c r="B31" s="282"/>
      <c r="C31" s="283"/>
      <c r="D31" s="281" t="s">
        <v>2181</v>
      </c>
      <c r="E31" s="281"/>
      <c r="F31" s="281"/>
      <c r="G31" s="281"/>
      <c r="H31" s="281"/>
      <c r="I31" s="281"/>
      <c r="J31" s="281"/>
      <c r="K31" s="279"/>
    </row>
    <row r="32" s="1" customFormat="1" ht="12.75" customHeight="1">
      <c r="B32" s="282"/>
      <c r="C32" s="283"/>
      <c r="D32" s="283"/>
      <c r="E32" s="283"/>
      <c r="F32" s="283"/>
      <c r="G32" s="283"/>
      <c r="H32" s="283"/>
      <c r="I32" s="283"/>
      <c r="J32" s="283"/>
      <c r="K32" s="279"/>
    </row>
    <row r="33" s="1" customFormat="1" ht="15" customHeight="1">
      <c r="B33" s="282"/>
      <c r="C33" s="283"/>
      <c r="D33" s="281" t="s">
        <v>2182</v>
      </c>
      <c r="E33" s="281"/>
      <c r="F33" s="281"/>
      <c r="G33" s="281"/>
      <c r="H33" s="281"/>
      <c r="I33" s="281"/>
      <c r="J33" s="281"/>
      <c r="K33" s="279"/>
    </row>
    <row r="34" s="1" customFormat="1" ht="15" customHeight="1">
      <c r="B34" s="282"/>
      <c r="C34" s="283"/>
      <c r="D34" s="281" t="s">
        <v>2183</v>
      </c>
      <c r="E34" s="281"/>
      <c r="F34" s="281"/>
      <c r="G34" s="281"/>
      <c r="H34" s="281"/>
      <c r="I34" s="281"/>
      <c r="J34" s="281"/>
      <c r="K34" s="279"/>
    </row>
    <row r="35" s="1" customFormat="1" ht="15" customHeight="1">
      <c r="B35" s="282"/>
      <c r="C35" s="283"/>
      <c r="D35" s="281" t="s">
        <v>2184</v>
      </c>
      <c r="E35" s="281"/>
      <c r="F35" s="281"/>
      <c r="G35" s="281"/>
      <c r="H35" s="281"/>
      <c r="I35" s="281"/>
      <c r="J35" s="281"/>
      <c r="K35" s="279"/>
    </row>
    <row r="36" s="1" customFormat="1" ht="15" customHeight="1">
      <c r="B36" s="282"/>
      <c r="C36" s="283"/>
      <c r="D36" s="281"/>
      <c r="E36" s="284" t="s">
        <v>131</v>
      </c>
      <c r="F36" s="281"/>
      <c r="G36" s="281" t="s">
        <v>2185</v>
      </c>
      <c r="H36" s="281"/>
      <c r="I36" s="281"/>
      <c r="J36" s="281"/>
      <c r="K36" s="279"/>
    </row>
    <row r="37" s="1" customFormat="1" ht="30.75" customHeight="1">
      <c r="B37" s="282"/>
      <c r="C37" s="283"/>
      <c r="D37" s="281"/>
      <c r="E37" s="284" t="s">
        <v>2186</v>
      </c>
      <c r="F37" s="281"/>
      <c r="G37" s="281" t="s">
        <v>2187</v>
      </c>
      <c r="H37" s="281"/>
      <c r="I37" s="281"/>
      <c r="J37" s="281"/>
      <c r="K37" s="279"/>
    </row>
    <row r="38" s="1" customFormat="1" ht="15" customHeight="1">
      <c r="B38" s="282"/>
      <c r="C38" s="283"/>
      <c r="D38" s="281"/>
      <c r="E38" s="284" t="s">
        <v>57</v>
      </c>
      <c r="F38" s="281"/>
      <c r="G38" s="281" t="s">
        <v>2188</v>
      </c>
      <c r="H38" s="281"/>
      <c r="I38" s="281"/>
      <c r="J38" s="281"/>
      <c r="K38" s="279"/>
    </row>
    <row r="39" s="1" customFormat="1" ht="15" customHeight="1">
      <c r="B39" s="282"/>
      <c r="C39" s="283"/>
      <c r="D39" s="281"/>
      <c r="E39" s="284" t="s">
        <v>58</v>
      </c>
      <c r="F39" s="281"/>
      <c r="G39" s="281" t="s">
        <v>2189</v>
      </c>
      <c r="H39" s="281"/>
      <c r="I39" s="281"/>
      <c r="J39" s="281"/>
      <c r="K39" s="279"/>
    </row>
    <row r="40" s="1" customFormat="1" ht="15" customHeight="1">
      <c r="B40" s="282"/>
      <c r="C40" s="283"/>
      <c r="D40" s="281"/>
      <c r="E40" s="284" t="s">
        <v>132</v>
      </c>
      <c r="F40" s="281"/>
      <c r="G40" s="281" t="s">
        <v>2190</v>
      </c>
      <c r="H40" s="281"/>
      <c r="I40" s="281"/>
      <c r="J40" s="281"/>
      <c r="K40" s="279"/>
    </row>
    <row r="41" s="1" customFormat="1" ht="15" customHeight="1">
      <c r="B41" s="282"/>
      <c r="C41" s="283"/>
      <c r="D41" s="281"/>
      <c r="E41" s="284" t="s">
        <v>133</v>
      </c>
      <c r="F41" s="281"/>
      <c r="G41" s="281" t="s">
        <v>2191</v>
      </c>
      <c r="H41" s="281"/>
      <c r="I41" s="281"/>
      <c r="J41" s="281"/>
      <c r="K41" s="279"/>
    </row>
    <row r="42" s="1" customFormat="1" ht="15" customHeight="1">
      <c r="B42" s="282"/>
      <c r="C42" s="283"/>
      <c r="D42" s="281"/>
      <c r="E42" s="284" t="s">
        <v>2192</v>
      </c>
      <c r="F42" s="281"/>
      <c r="G42" s="281" t="s">
        <v>2193</v>
      </c>
      <c r="H42" s="281"/>
      <c r="I42" s="281"/>
      <c r="J42" s="281"/>
      <c r="K42" s="279"/>
    </row>
    <row r="43" s="1" customFormat="1" ht="15" customHeight="1">
      <c r="B43" s="282"/>
      <c r="C43" s="283"/>
      <c r="D43" s="281"/>
      <c r="E43" s="284"/>
      <c r="F43" s="281"/>
      <c r="G43" s="281" t="s">
        <v>2194</v>
      </c>
      <c r="H43" s="281"/>
      <c r="I43" s="281"/>
      <c r="J43" s="281"/>
      <c r="K43" s="279"/>
    </row>
    <row r="44" s="1" customFormat="1" ht="15" customHeight="1">
      <c r="B44" s="282"/>
      <c r="C44" s="283"/>
      <c r="D44" s="281"/>
      <c r="E44" s="284" t="s">
        <v>2195</v>
      </c>
      <c r="F44" s="281"/>
      <c r="G44" s="281" t="s">
        <v>2196</v>
      </c>
      <c r="H44" s="281"/>
      <c r="I44" s="281"/>
      <c r="J44" s="281"/>
      <c r="K44" s="279"/>
    </row>
    <row r="45" s="1" customFormat="1" ht="15" customHeight="1">
      <c r="B45" s="282"/>
      <c r="C45" s="283"/>
      <c r="D45" s="281"/>
      <c r="E45" s="284" t="s">
        <v>135</v>
      </c>
      <c r="F45" s="281"/>
      <c r="G45" s="281" t="s">
        <v>2197</v>
      </c>
      <c r="H45" s="281"/>
      <c r="I45" s="281"/>
      <c r="J45" s="281"/>
      <c r="K45" s="279"/>
    </row>
    <row r="46" s="1" customFormat="1" ht="12.75" customHeight="1">
      <c r="B46" s="282"/>
      <c r="C46" s="283"/>
      <c r="D46" s="281"/>
      <c r="E46" s="281"/>
      <c r="F46" s="281"/>
      <c r="G46" s="281"/>
      <c r="H46" s="281"/>
      <c r="I46" s="281"/>
      <c r="J46" s="281"/>
      <c r="K46" s="279"/>
    </row>
    <row r="47" s="1" customFormat="1" ht="15" customHeight="1">
      <c r="B47" s="282"/>
      <c r="C47" s="283"/>
      <c r="D47" s="281" t="s">
        <v>2198</v>
      </c>
      <c r="E47" s="281"/>
      <c r="F47" s="281"/>
      <c r="G47" s="281"/>
      <c r="H47" s="281"/>
      <c r="I47" s="281"/>
      <c r="J47" s="281"/>
      <c r="K47" s="279"/>
    </row>
    <row r="48" s="1" customFormat="1" ht="15" customHeight="1">
      <c r="B48" s="282"/>
      <c r="C48" s="283"/>
      <c r="D48" s="283"/>
      <c r="E48" s="281" t="s">
        <v>2199</v>
      </c>
      <c r="F48" s="281"/>
      <c r="G48" s="281"/>
      <c r="H48" s="281"/>
      <c r="I48" s="281"/>
      <c r="J48" s="281"/>
      <c r="K48" s="279"/>
    </row>
    <row r="49" s="1" customFormat="1" ht="15" customHeight="1">
      <c r="B49" s="282"/>
      <c r="C49" s="283"/>
      <c r="D49" s="283"/>
      <c r="E49" s="281" t="s">
        <v>2200</v>
      </c>
      <c r="F49" s="281"/>
      <c r="G49" s="281"/>
      <c r="H49" s="281"/>
      <c r="I49" s="281"/>
      <c r="J49" s="281"/>
      <c r="K49" s="279"/>
    </row>
    <row r="50" s="1" customFormat="1" ht="15" customHeight="1">
      <c r="B50" s="282"/>
      <c r="C50" s="283"/>
      <c r="D50" s="283"/>
      <c r="E50" s="281" t="s">
        <v>2201</v>
      </c>
      <c r="F50" s="281"/>
      <c r="G50" s="281"/>
      <c r="H50" s="281"/>
      <c r="I50" s="281"/>
      <c r="J50" s="281"/>
      <c r="K50" s="279"/>
    </row>
    <row r="51" s="1" customFormat="1" ht="15" customHeight="1">
      <c r="B51" s="282"/>
      <c r="C51" s="283"/>
      <c r="D51" s="281" t="s">
        <v>2202</v>
      </c>
      <c r="E51" s="281"/>
      <c r="F51" s="281"/>
      <c r="G51" s="281"/>
      <c r="H51" s="281"/>
      <c r="I51" s="281"/>
      <c r="J51" s="281"/>
      <c r="K51" s="279"/>
    </row>
    <row r="52" s="1" customFormat="1" ht="25.5" customHeight="1">
      <c r="B52" s="277"/>
      <c r="C52" s="278" t="s">
        <v>2203</v>
      </c>
      <c r="D52" s="278"/>
      <c r="E52" s="278"/>
      <c r="F52" s="278"/>
      <c r="G52" s="278"/>
      <c r="H52" s="278"/>
      <c r="I52" s="278"/>
      <c r="J52" s="278"/>
      <c r="K52" s="279"/>
    </row>
    <row r="53" s="1" customFormat="1" ht="5.25" customHeight="1">
      <c r="B53" s="277"/>
      <c r="C53" s="280"/>
      <c r="D53" s="280"/>
      <c r="E53" s="280"/>
      <c r="F53" s="280"/>
      <c r="G53" s="280"/>
      <c r="H53" s="280"/>
      <c r="I53" s="280"/>
      <c r="J53" s="280"/>
      <c r="K53" s="279"/>
    </row>
    <row r="54" s="1" customFormat="1" ht="15" customHeight="1">
      <c r="B54" s="277"/>
      <c r="C54" s="281" t="s">
        <v>2204</v>
      </c>
      <c r="D54" s="281"/>
      <c r="E54" s="281"/>
      <c r="F54" s="281"/>
      <c r="G54" s="281"/>
      <c r="H54" s="281"/>
      <c r="I54" s="281"/>
      <c r="J54" s="281"/>
      <c r="K54" s="279"/>
    </row>
    <row r="55" s="1" customFormat="1" ht="15" customHeight="1">
      <c r="B55" s="277"/>
      <c r="C55" s="281" t="s">
        <v>2205</v>
      </c>
      <c r="D55" s="281"/>
      <c r="E55" s="281"/>
      <c r="F55" s="281"/>
      <c r="G55" s="281"/>
      <c r="H55" s="281"/>
      <c r="I55" s="281"/>
      <c r="J55" s="281"/>
      <c r="K55" s="279"/>
    </row>
    <row r="56" s="1" customFormat="1" ht="12.75" customHeight="1">
      <c r="B56" s="277"/>
      <c r="C56" s="281"/>
      <c r="D56" s="281"/>
      <c r="E56" s="281"/>
      <c r="F56" s="281"/>
      <c r="G56" s="281"/>
      <c r="H56" s="281"/>
      <c r="I56" s="281"/>
      <c r="J56" s="281"/>
      <c r="K56" s="279"/>
    </row>
    <row r="57" s="1" customFormat="1" ht="15" customHeight="1">
      <c r="B57" s="277"/>
      <c r="C57" s="281" t="s">
        <v>2206</v>
      </c>
      <c r="D57" s="281"/>
      <c r="E57" s="281"/>
      <c r="F57" s="281"/>
      <c r="G57" s="281"/>
      <c r="H57" s="281"/>
      <c r="I57" s="281"/>
      <c r="J57" s="281"/>
      <c r="K57" s="279"/>
    </row>
    <row r="58" s="1" customFormat="1" ht="15" customHeight="1">
      <c r="B58" s="277"/>
      <c r="C58" s="283"/>
      <c r="D58" s="281" t="s">
        <v>2207</v>
      </c>
      <c r="E58" s="281"/>
      <c r="F58" s="281"/>
      <c r="G58" s="281"/>
      <c r="H58" s="281"/>
      <c r="I58" s="281"/>
      <c r="J58" s="281"/>
      <c r="K58" s="279"/>
    </row>
    <row r="59" s="1" customFormat="1" ht="15" customHeight="1">
      <c r="B59" s="277"/>
      <c r="C59" s="283"/>
      <c r="D59" s="281" t="s">
        <v>2208</v>
      </c>
      <c r="E59" s="281"/>
      <c r="F59" s="281"/>
      <c r="G59" s="281"/>
      <c r="H59" s="281"/>
      <c r="I59" s="281"/>
      <c r="J59" s="281"/>
      <c r="K59" s="279"/>
    </row>
    <row r="60" s="1" customFormat="1" ht="15" customHeight="1">
      <c r="B60" s="277"/>
      <c r="C60" s="283"/>
      <c r="D60" s="281" t="s">
        <v>2209</v>
      </c>
      <c r="E60" s="281"/>
      <c r="F60" s="281"/>
      <c r="G60" s="281"/>
      <c r="H60" s="281"/>
      <c r="I60" s="281"/>
      <c r="J60" s="281"/>
      <c r="K60" s="279"/>
    </row>
    <row r="61" s="1" customFormat="1" ht="15" customHeight="1">
      <c r="B61" s="277"/>
      <c r="C61" s="283"/>
      <c r="D61" s="281" t="s">
        <v>2210</v>
      </c>
      <c r="E61" s="281"/>
      <c r="F61" s="281"/>
      <c r="G61" s="281"/>
      <c r="H61" s="281"/>
      <c r="I61" s="281"/>
      <c r="J61" s="281"/>
      <c r="K61" s="279"/>
    </row>
    <row r="62" s="1" customFormat="1" ht="15" customHeight="1">
      <c r="B62" s="277"/>
      <c r="C62" s="283"/>
      <c r="D62" s="286" t="s">
        <v>2211</v>
      </c>
      <c r="E62" s="286"/>
      <c r="F62" s="286"/>
      <c r="G62" s="286"/>
      <c r="H62" s="286"/>
      <c r="I62" s="286"/>
      <c r="J62" s="286"/>
      <c r="K62" s="279"/>
    </row>
    <row r="63" s="1" customFormat="1" ht="15" customHeight="1">
      <c r="B63" s="277"/>
      <c r="C63" s="283"/>
      <c r="D63" s="281" t="s">
        <v>2212</v>
      </c>
      <c r="E63" s="281"/>
      <c r="F63" s="281"/>
      <c r="G63" s="281"/>
      <c r="H63" s="281"/>
      <c r="I63" s="281"/>
      <c r="J63" s="281"/>
      <c r="K63" s="279"/>
    </row>
    <row r="64" s="1" customFormat="1" ht="12.75" customHeight="1">
      <c r="B64" s="277"/>
      <c r="C64" s="283"/>
      <c r="D64" s="283"/>
      <c r="E64" s="287"/>
      <c r="F64" s="283"/>
      <c r="G64" s="283"/>
      <c r="H64" s="283"/>
      <c r="I64" s="283"/>
      <c r="J64" s="283"/>
      <c r="K64" s="279"/>
    </row>
    <row r="65" s="1" customFormat="1" ht="15" customHeight="1">
      <c r="B65" s="277"/>
      <c r="C65" s="283"/>
      <c r="D65" s="281" t="s">
        <v>2213</v>
      </c>
      <c r="E65" s="281"/>
      <c r="F65" s="281"/>
      <c r="G65" s="281"/>
      <c r="H65" s="281"/>
      <c r="I65" s="281"/>
      <c r="J65" s="281"/>
      <c r="K65" s="279"/>
    </row>
    <row r="66" s="1" customFormat="1" ht="15" customHeight="1">
      <c r="B66" s="277"/>
      <c r="C66" s="283"/>
      <c r="D66" s="286" t="s">
        <v>2214</v>
      </c>
      <c r="E66" s="286"/>
      <c r="F66" s="286"/>
      <c r="G66" s="286"/>
      <c r="H66" s="286"/>
      <c r="I66" s="286"/>
      <c r="J66" s="286"/>
      <c r="K66" s="279"/>
    </row>
    <row r="67" s="1" customFormat="1" ht="15" customHeight="1">
      <c r="B67" s="277"/>
      <c r="C67" s="283"/>
      <c r="D67" s="281" t="s">
        <v>2215</v>
      </c>
      <c r="E67" s="281"/>
      <c r="F67" s="281"/>
      <c r="G67" s="281"/>
      <c r="H67" s="281"/>
      <c r="I67" s="281"/>
      <c r="J67" s="281"/>
      <c r="K67" s="279"/>
    </row>
    <row r="68" s="1" customFormat="1" ht="15" customHeight="1">
      <c r="B68" s="277"/>
      <c r="C68" s="283"/>
      <c r="D68" s="281" t="s">
        <v>2216</v>
      </c>
      <c r="E68" s="281"/>
      <c r="F68" s="281"/>
      <c r="G68" s="281"/>
      <c r="H68" s="281"/>
      <c r="I68" s="281"/>
      <c r="J68" s="281"/>
      <c r="K68" s="279"/>
    </row>
    <row r="69" s="1" customFormat="1" ht="15" customHeight="1">
      <c r="B69" s="277"/>
      <c r="C69" s="283"/>
      <c r="D69" s="281" t="s">
        <v>2217</v>
      </c>
      <c r="E69" s="281"/>
      <c r="F69" s="281"/>
      <c r="G69" s="281"/>
      <c r="H69" s="281"/>
      <c r="I69" s="281"/>
      <c r="J69" s="281"/>
      <c r="K69" s="279"/>
    </row>
    <row r="70" s="1" customFormat="1" ht="15" customHeight="1">
      <c r="B70" s="277"/>
      <c r="C70" s="283"/>
      <c r="D70" s="281" t="s">
        <v>2218</v>
      </c>
      <c r="E70" s="281"/>
      <c r="F70" s="281"/>
      <c r="G70" s="281"/>
      <c r="H70" s="281"/>
      <c r="I70" s="281"/>
      <c r="J70" s="281"/>
      <c r="K70" s="279"/>
    </row>
    <row r="71" s="1" customFormat="1" ht="12.75" customHeight="1">
      <c r="B71" s="288"/>
      <c r="C71" s="289"/>
      <c r="D71" s="289"/>
      <c r="E71" s="289"/>
      <c r="F71" s="289"/>
      <c r="G71" s="289"/>
      <c r="H71" s="289"/>
      <c r="I71" s="289"/>
      <c r="J71" s="289"/>
      <c r="K71" s="290"/>
    </row>
    <row r="72" s="1" customFormat="1" ht="18.75" customHeight="1">
      <c r="B72" s="291"/>
      <c r="C72" s="291"/>
      <c r="D72" s="291"/>
      <c r="E72" s="291"/>
      <c r="F72" s="291"/>
      <c r="G72" s="291"/>
      <c r="H72" s="291"/>
      <c r="I72" s="291"/>
      <c r="J72" s="291"/>
      <c r="K72" s="292"/>
    </row>
    <row r="73" s="1" customFormat="1" ht="18.75" customHeight="1">
      <c r="B73" s="292"/>
      <c r="C73" s="292"/>
      <c r="D73" s="292"/>
      <c r="E73" s="292"/>
      <c r="F73" s="292"/>
      <c r="G73" s="292"/>
      <c r="H73" s="292"/>
      <c r="I73" s="292"/>
      <c r="J73" s="292"/>
      <c r="K73" s="292"/>
    </row>
    <row r="74" s="1" customFormat="1" ht="7.5" customHeight="1">
      <c r="B74" s="293"/>
      <c r="C74" s="294"/>
      <c r="D74" s="294"/>
      <c r="E74" s="294"/>
      <c r="F74" s="294"/>
      <c r="G74" s="294"/>
      <c r="H74" s="294"/>
      <c r="I74" s="294"/>
      <c r="J74" s="294"/>
      <c r="K74" s="295"/>
    </row>
    <row r="75" s="1" customFormat="1" ht="45" customHeight="1">
      <c r="B75" s="296"/>
      <c r="C75" s="297" t="s">
        <v>2219</v>
      </c>
      <c r="D75" s="297"/>
      <c r="E75" s="297"/>
      <c r="F75" s="297"/>
      <c r="G75" s="297"/>
      <c r="H75" s="297"/>
      <c r="I75" s="297"/>
      <c r="J75" s="297"/>
      <c r="K75" s="298"/>
    </row>
    <row r="76" s="1" customFormat="1" ht="17.25" customHeight="1">
      <c r="B76" s="296"/>
      <c r="C76" s="299" t="s">
        <v>2220</v>
      </c>
      <c r="D76" s="299"/>
      <c r="E76" s="299"/>
      <c r="F76" s="299" t="s">
        <v>2221</v>
      </c>
      <c r="G76" s="300"/>
      <c r="H76" s="299" t="s">
        <v>58</v>
      </c>
      <c r="I76" s="299" t="s">
        <v>61</v>
      </c>
      <c r="J76" s="299" t="s">
        <v>2222</v>
      </c>
      <c r="K76" s="298"/>
    </row>
    <row r="77" s="1" customFormat="1" ht="17.25" customHeight="1">
      <c r="B77" s="296"/>
      <c r="C77" s="301" t="s">
        <v>2223</v>
      </c>
      <c r="D77" s="301"/>
      <c r="E77" s="301"/>
      <c r="F77" s="302" t="s">
        <v>2224</v>
      </c>
      <c r="G77" s="303"/>
      <c r="H77" s="301"/>
      <c r="I77" s="301"/>
      <c r="J77" s="301" t="s">
        <v>2225</v>
      </c>
      <c r="K77" s="298"/>
    </row>
    <row r="78" s="1" customFormat="1" ht="5.25" customHeight="1">
      <c r="B78" s="296"/>
      <c r="C78" s="304"/>
      <c r="D78" s="304"/>
      <c r="E78" s="304"/>
      <c r="F78" s="304"/>
      <c r="G78" s="305"/>
      <c r="H78" s="304"/>
      <c r="I78" s="304"/>
      <c r="J78" s="304"/>
      <c r="K78" s="298"/>
    </row>
    <row r="79" s="1" customFormat="1" ht="15" customHeight="1">
      <c r="B79" s="296"/>
      <c r="C79" s="284" t="s">
        <v>57</v>
      </c>
      <c r="D79" s="306"/>
      <c r="E79" s="306"/>
      <c r="F79" s="307" t="s">
        <v>2226</v>
      </c>
      <c r="G79" s="308"/>
      <c r="H79" s="284" t="s">
        <v>2227</v>
      </c>
      <c r="I79" s="284" t="s">
        <v>2228</v>
      </c>
      <c r="J79" s="284">
        <v>20</v>
      </c>
      <c r="K79" s="298"/>
    </row>
    <row r="80" s="1" customFormat="1" ht="15" customHeight="1">
      <c r="B80" s="296"/>
      <c r="C80" s="284" t="s">
        <v>82</v>
      </c>
      <c r="D80" s="284"/>
      <c r="E80" s="284"/>
      <c r="F80" s="307" t="s">
        <v>2226</v>
      </c>
      <c r="G80" s="308"/>
      <c r="H80" s="284" t="s">
        <v>2229</v>
      </c>
      <c r="I80" s="284" t="s">
        <v>2228</v>
      </c>
      <c r="J80" s="284">
        <v>120</v>
      </c>
      <c r="K80" s="298"/>
    </row>
    <row r="81" s="1" customFormat="1" ht="15" customHeight="1">
      <c r="B81" s="309"/>
      <c r="C81" s="284" t="s">
        <v>2230</v>
      </c>
      <c r="D81" s="284"/>
      <c r="E81" s="284"/>
      <c r="F81" s="307" t="s">
        <v>2231</v>
      </c>
      <c r="G81" s="308"/>
      <c r="H81" s="284" t="s">
        <v>2232</v>
      </c>
      <c r="I81" s="284" t="s">
        <v>2228</v>
      </c>
      <c r="J81" s="284">
        <v>50</v>
      </c>
      <c r="K81" s="298"/>
    </row>
    <row r="82" s="1" customFormat="1" ht="15" customHeight="1">
      <c r="B82" s="309"/>
      <c r="C82" s="284" t="s">
        <v>2233</v>
      </c>
      <c r="D82" s="284"/>
      <c r="E82" s="284"/>
      <c r="F82" s="307" t="s">
        <v>2226</v>
      </c>
      <c r="G82" s="308"/>
      <c r="H82" s="284" t="s">
        <v>2234</v>
      </c>
      <c r="I82" s="284" t="s">
        <v>2235</v>
      </c>
      <c r="J82" s="284"/>
      <c r="K82" s="298"/>
    </row>
    <row r="83" s="1" customFormat="1" ht="15" customHeight="1">
      <c r="B83" s="309"/>
      <c r="C83" s="310" t="s">
        <v>2236</v>
      </c>
      <c r="D83" s="310"/>
      <c r="E83" s="310"/>
      <c r="F83" s="311" t="s">
        <v>2231</v>
      </c>
      <c r="G83" s="310"/>
      <c r="H83" s="310" t="s">
        <v>2237</v>
      </c>
      <c r="I83" s="310" t="s">
        <v>2228</v>
      </c>
      <c r="J83" s="310">
        <v>15</v>
      </c>
      <c r="K83" s="298"/>
    </row>
    <row r="84" s="1" customFormat="1" ht="15" customHeight="1">
      <c r="B84" s="309"/>
      <c r="C84" s="310" t="s">
        <v>2238</v>
      </c>
      <c r="D84" s="310"/>
      <c r="E84" s="310"/>
      <c r="F84" s="311" t="s">
        <v>2231</v>
      </c>
      <c r="G84" s="310"/>
      <c r="H84" s="310" t="s">
        <v>2239</v>
      </c>
      <c r="I84" s="310" t="s">
        <v>2228</v>
      </c>
      <c r="J84" s="310">
        <v>15</v>
      </c>
      <c r="K84" s="298"/>
    </row>
    <row r="85" s="1" customFormat="1" ht="15" customHeight="1">
      <c r="B85" s="309"/>
      <c r="C85" s="310" t="s">
        <v>2240</v>
      </c>
      <c r="D85" s="310"/>
      <c r="E85" s="310"/>
      <c r="F85" s="311" t="s">
        <v>2231</v>
      </c>
      <c r="G85" s="310"/>
      <c r="H85" s="310" t="s">
        <v>2241</v>
      </c>
      <c r="I85" s="310" t="s">
        <v>2228</v>
      </c>
      <c r="J85" s="310">
        <v>20</v>
      </c>
      <c r="K85" s="298"/>
    </row>
    <row r="86" s="1" customFormat="1" ht="15" customHeight="1">
      <c r="B86" s="309"/>
      <c r="C86" s="310" t="s">
        <v>2242</v>
      </c>
      <c r="D86" s="310"/>
      <c r="E86" s="310"/>
      <c r="F86" s="311" t="s">
        <v>2231</v>
      </c>
      <c r="G86" s="310"/>
      <c r="H86" s="310" t="s">
        <v>2243</v>
      </c>
      <c r="I86" s="310" t="s">
        <v>2228</v>
      </c>
      <c r="J86" s="310">
        <v>20</v>
      </c>
      <c r="K86" s="298"/>
    </row>
    <row r="87" s="1" customFormat="1" ht="15" customHeight="1">
      <c r="B87" s="309"/>
      <c r="C87" s="284" t="s">
        <v>2244</v>
      </c>
      <c r="D87" s="284"/>
      <c r="E87" s="284"/>
      <c r="F87" s="307" t="s">
        <v>2231</v>
      </c>
      <c r="G87" s="308"/>
      <c r="H87" s="284" t="s">
        <v>2245</v>
      </c>
      <c r="I87" s="284" t="s">
        <v>2228</v>
      </c>
      <c r="J87" s="284">
        <v>50</v>
      </c>
      <c r="K87" s="298"/>
    </row>
    <row r="88" s="1" customFormat="1" ht="15" customHeight="1">
      <c r="B88" s="309"/>
      <c r="C88" s="284" t="s">
        <v>2246</v>
      </c>
      <c r="D88" s="284"/>
      <c r="E88" s="284"/>
      <c r="F88" s="307" t="s">
        <v>2231</v>
      </c>
      <c r="G88" s="308"/>
      <c r="H88" s="284" t="s">
        <v>2247</v>
      </c>
      <c r="I88" s="284" t="s">
        <v>2228</v>
      </c>
      <c r="J88" s="284">
        <v>20</v>
      </c>
      <c r="K88" s="298"/>
    </row>
    <row r="89" s="1" customFormat="1" ht="15" customHeight="1">
      <c r="B89" s="309"/>
      <c r="C89" s="284" t="s">
        <v>2248</v>
      </c>
      <c r="D89" s="284"/>
      <c r="E89" s="284"/>
      <c r="F89" s="307" t="s">
        <v>2231</v>
      </c>
      <c r="G89" s="308"/>
      <c r="H89" s="284" t="s">
        <v>2249</v>
      </c>
      <c r="I89" s="284" t="s">
        <v>2228</v>
      </c>
      <c r="J89" s="284">
        <v>20</v>
      </c>
      <c r="K89" s="298"/>
    </row>
    <row r="90" s="1" customFormat="1" ht="15" customHeight="1">
      <c r="B90" s="309"/>
      <c r="C90" s="284" t="s">
        <v>2250</v>
      </c>
      <c r="D90" s="284"/>
      <c r="E90" s="284"/>
      <c r="F90" s="307" t="s">
        <v>2231</v>
      </c>
      <c r="G90" s="308"/>
      <c r="H90" s="284" t="s">
        <v>2251</v>
      </c>
      <c r="I90" s="284" t="s">
        <v>2228</v>
      </c>
      <c r="J90" s="284">
        <v>50</v>
      </c>
      <c r="K90" s="298"/>
    </row>
    <row r="91" s="1" customFormat="1" ht="15" customHeight="1">
      <c r="B91" s="309"/>
      <c r="C91" s="284" t="s">
        <v>2252</v>
      </c>
      <c r="D91" s="284"/>
      <c r="E91" s="284"/>
      <c r="F91" s="307" t="s">
        <v>2231</v>
      </c>
      <c r="G91" s="308"/>
      <c r="H91" s="284" t="s">
        <v>2252</v>
      </c>
      <c r="I91" s="284" t="s">
        <v>2228</v>
      </c>
      <c r="J91" s="284">
        <v>50</v>
      </c>
      <c r="K91" s="298"/>
    </row>
    <row r="92" s="1" customFormat="1" ht="15" customHeight="1">
      <c r="B92" s="309"/>
      <c r="C92" s="284" t="s">
        <v>2253</v>
      </c>
      <c r="D92" s="284"/>
      <c r="E92" s="284"/>
      <c r="F92" s="307" t="s">
        <v>2231</v>
      </c>
      <c r="G92" s="308"/>
      <c r="H92" s="284" t="s">
        <v>2254</v>
      </c>
      <c r="I92" s="284" t="s">
        <v>2228</v>
      </c>
      <c r="J92" s="284">
        <v>255</v>
      </c>
      <c r="K92" s="298"/>
    </row>
    <row r="93" s="1" customFormat="1" ht="15" customHeight="1">
      <c r="B93" s="309"/>
      <c r="C93" s="284" t="s">
        <v>2255</v>
      </c>
      <c r="D93" s="284"/>
      <c r="E93" s="284"/>
      <c r="F93" s="307" t="s">
        <v>2226</v>
      </c>
      <c r="G93" s="308"/>
      <c r="H93" s="284" t="s">
        <v>2256</v>
      </c>
      <c r="I93" s="284" t="s">
        <v>2257</v>
      </c>
      <c r="J93" s="284"/>
      <c r="K93" s="298"/>
    </row>
    <row r="94" s="1" customFormat="1" ht="15" customHeight="1">
      <c r="B94" s="309"/>
      <c r="C94" s="284" t="s">
        <v>2258</v>
      </c>
      <c r="D94" s="284"/>
      <c r="E94" s="284"/>
      <c r="F94" s="307" t="s">
        <v>2226</v>
      </c>
      <c r="G94" s="308"/>
      <c r="H94" s="284" t="s">
        <v>2259</v>
      </c>
      <c r="I94" s="284" t="s">
        <v>2260</v>
      </c>
      <c r="J94" s="284"/>
      <c r="K94" s="298"/>
    </row>
    <row r="95" s="1" customFormat="1" ht="15" customHeight="1">
      <c r="B95" s="309"/>
      <c r="C95" s="284" t="s">
        <v>2261</v>
      </c>
      <c r="D95" s="284"/>
      <c r="E95" s="284"/>
      <c r="F95" s="307" t="s">
        <v>2226</v>
      </c>
      <c r="G95" s="308"/>
      <c r="H95" s="284" t="s">
        <v>2261</v>
      </c>
      <c r="I95" s="284" t="s">
        <v>2260</v>
      </c>
      <c r="J95" s="284"/>
      <c r="K95" s="298"/>
    </row>
    <row r="96" s="1" customFormat="1" ht="15" customHeight="1">
      <c r="B96" s="309"/>
      <c r="C96" s="284" t="s">
        <v>42</v>
      </c>
      <c r="D96" s="284"/>
      <c r="E96" s="284"/>
      <c r="F96" s="307" t="s">
        <v>2226</v>
      </c>
      <c r="G96" s="308"/>
      <c r="H96" s="284" t="s">
        <v>2262</v>
      </c>
      <c r="I96" s="284" t="s">
        <v>2260</v>
      </c>
      <c r="J96" s="284"/>
      <c r="K96" s="298"/>
    </row>
    <row r="97" s="1" customFormat="1" ht="15" customHeight="1">
      <c r="B97" s="309"/>
      <c r="C97" s="284" t="s">
        <v>52</v>
      </c>
      <c r="D97" s="284"/>
      <c r="E97" s="284"/>
      <c r="F97" s="307" t="s">
        <v>2226</v>
      </c>
      <c r="G97" s="308"/>
      <c r="H97" s="284" t="s">
        <v>2263</v>
      </c>
      <c r="I97" s="284" t="s">
        <v>2260</v>
      </c>
      <c r="J97" s="284"/>
      <c r="K97" s="298"/>
    </row>
    <row r="98" s="1" customFormat="1" ht="15" customHeight="1">
      <c r="B98" s="312"/>
      <c r="C98" s="313"/>
      <c r="D98" s="313"/>
      <c r="E98" s="313"/>
      <c r="F98" s="313"/>
      <c r="G98" s="313"/>
      <c r="H98" s="313"/>
      <c r="I98" s="313"/>
      <c r="J98" s="313"/>
      <c r="K98" s="314"/>
    </row>
    <row r="99" s="1" customFormat="1" ht="18.7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5"/>
    </row>
    <row r="100" s="1" customFormat="1" ht="18.75" customHeight="1"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</row>
    <row r="101" s="1" customFormat="1" ht="7.5" customHeight="1">
      <c r="B101" s="293"/>
      <c r="C101" s="294"/>
      <c r="D101" s="294"/>
      <c r="E101" s="294"/>
      <c r="F101" s="294"/>
      <c r="G101" s="294"/>
      <c r="H101" s="294"/>
      <c r="I101" s="294"/>
      <c r="J101" s="294"/>
      <c r="K101" s="295"/>
    </row>
    <row r="102" s="1" customFormat="1" ht="45" customHeight="1">
      <c r="B102" s="296"/>
      <c r="C102" s="297" t="s">
        <v>2264</v>
      </c>
      <c r="D102" s="297"/>
      <c r="E102" s="297"/>
      <c r="F102" s="297"/>
      <c r="G102" s="297"/>
      <c r="H102" s="297"/>
      <c r="I102" s="297"/>
      <c r="J102" s="297"/>
      <c r="K102" s="298"/>
    </row>
    <row r="103" s="1" customFormat="1" ht="17.25" customHeight="1">
      <c r="B103" s="296"/>
      <c r="C103" s="299" t="s">
        <v>2220</v>
      </c>
      <c r="D103" s="299"/>
      <c r="E103" s="299"/>
      <c r="F103" s="299" t="s">
        <v>2221</v>
      </c>
      <c r="G103" s="300"/>
      <c r="H103" s="299" t="s">
        <v>58</v>
      </c>
      <c r="I103" s="299" t="s">
        <v>61</v>
      </c>
      <c r="J103" s="299" t="s">
        <v>2222</v>
      </c>
      <c r="K103" s="298"/>
    </row>
    <row r="104" s="1" customFormat="1" ht="17.25" customHeight="1">
      <c r="B104" s="296"/>
      <c r="C104" s="301" t="s">
        <v>2223</v>
      </c>
      <c r="D104" s="301"/>
      <c r="E104" s="301"/>
      <c r="F104" s="302" t="s">
        <v>2224</v>
      </c>
      <c r="G104" s="303"/>
      <c r="H104" s="301"/>
      <c r="I104" s="301"/>
      <c r="J104" s="301" t="s">
        <v>2225</v>
      </c>
      <c r="K104" s="298"/>
    </row>
    <row r="105" s="1" customFormat="1" ht="5.25" customHeight="1">
      <c r="B105" s="296"/>
      <c r="C105" s="299"/>
      <c r="D105" s="299"/>
      <c r="E105" s="299"/>
      <c r="F105" s="299"/>
      <c r="G105" s="317"/>
      <c r="H105" s="299"/>
      <c r="I105" s="299"/>
      <c r="J105" s="299"/>
      <c r="K105" s="298"/>
    </row>
    <row r="106" s="1" customFormat="1" ht="15" customHeight="1">
      <c r="B106" s="296"/>
      <c r="C106" s="284" t="s">
        <v>57</v>
      </c>
      <c r="D106" s="306"/>
      <c r="E106" s="306"/>
      <c r="F106" s="307" t="s">
        <v>2226</v>
      </c>
      <c r="G106" s="284"/>
      <c r="H106" s="284" t="s">
        <v>2265</v>
      </c>
      <c r="I106" s="284" t="s">
        <v>2228</v>
      </c>
      <c r="J106" s="284">
        <v>20</v>
      </c>
      <c r="K106" s="298"/>
    </row>
    <row r="107" s="1" customFormat="1" ht="15" customHeight="1">
      <c r="B107" s="296"/>
      <c r="C107" s="284" t="s">
        <v>82</v>
      </c>
      <c r="D107" s="284"/>
      <c r="E107" s="284"/>
      <c r="F107" s="307" t="s">
        <v>2226</v>
      </c>
      <c r="G107" s="284"/>
      <c r="H107" s="284" t="s">
        <v>2265</v>
      </c>
      <c r="I107" s="284" t="s">
        <v>2228</v>
      </c>
      <c r="J107" s="284">
        <v>120</v>
      </c>
      <c r="K107" s="298"/>
    </row>
    <row r="108" s="1" customFormat="1" ht="15" customHeight="1">
      <c r="B108" s="309"/>
      <c r="C108" s="284" t="s">
        <v>2230</v>
      </c>
      <c r="D108" s="284"/>
      <c r="E108" s="284"/>
      <c r="F108" s="307" t="s">
        <v>2231</v>
      </c>
      <c r="G108" s="284"/>
      <c r="H108" s="284" t="s">
        <v>2265</v>
      </c>
      <c r="I108" s="284" t="s">
        <v>2228</v>
      </c>
      <c r="J108" s="284">
        <v>50</v>
      </c>
      <c r="K108" s="298"/>
    </row>
    <row r="109" s="1" customFormat="1" ht="15" customHeight="1">
      <c r="B109" s="309"/>
      <c r="C109" s="284" t="s">
        <v>2233</v>
      </c>
      <c r="D109" s="284"/>
      <c r="E109" s="284"/>
      <c r="F109" s="307" t="s">
        <v>2226</v>
      </c>
      <c r="G109" s="284"/>
      <c r="H109" s="284" t="s">
        <v>2265</v>
      </c>
      <c r="I109" s="284" t="s">
        <v>2235</v>
      </c>
      <c r="J109" s="284"/>
      <c r="K109" s="298"/>
    </row>
    <row r="110" s="1" customFormat="1" ht="15" customHeight="1">
      <c r="B110" s="309"/>
      <c r="C110" s="284" t="s">
        <v>2244</v>
      </c>
      <c r="D110" s="284"/>
      <c r="E110" s="284"/>
      <c r="F110" s="307" t="s">
        <v>2231</v>
      </c>
      <c r="G110" s="284"/>
      <c r="H110" s="284" t="s">
        <v>2265</v>
      </c>
      <c r="I110" s="284" t="s">
        <v>2228</v>
      </c>
      <c r="J110" s="284">
        <v>50</v>
      </c>
      <c r="K110" s="298"/>
    </row>
    <row r="111" s="1" customFormat="1" ht="15" customHeight="1">
      <c r="B111" s="309"/>
      <c r="C111" s="284" t="s">
        <v>2252</v>
      </c>
      <c r="D111" s="284"/>
      <c r="E111" s="284"/>
      <c r="F111" s="307" t="s">
        <v>2231</v>
      </c>
      <c r="G111" s="284"/>
      <c r="H111" s="284" t="s">
        <v>2265</v>
      </c>
      <c r="I111" s="284" t="s">
        <v>2228</v>
      </c>
      <c r="J111" s="284">
        <v>50</v>
      </c>
      <c r="K111" s="298"/>
    </row>
    <row r="112" s="1" customFormat="1" ht="15" customHeight="1">
      <c r="B112" s="309"/>
      <c r="C112" s="284" t="s">
        <v>2250</v>
      </c>
      <c r="D112" s="284"/>
      <c r="E112" s="284"/>
      <c r="F112" s="307" t="s">
        <v>2231</v>
      </c>
      <c r="G112" s="284"/>
      <c r="H112" s="284" t="s">
        <v>2265</v>
      </c>
      <c r="I112" s="284" t="s">
        <v>2228</v>
      </c>
      <c r="J112" s="284">
        <v>50</v>
      </c>
      <c r="K112" s="298"/>
    </row>
    <row r="113" s="1" customFormat="1" ht="15" customHeight="1">
      <c r="B113" s="309"/>
      <c r="C113" s="284" t="s">
        <v>57</v>
      </c>
      <c r="D113" s="284"/>
      <c r="E113" s="284"/>
      <c r="F113" s="307" t="s">
        <v>2226</v>
      </c>
      <c r="G113" s="284"/>
      <c r="H113" s="284" t="s">
        <v>2266</v>
      </c>
      <c r="I113" s="284" t="s">
        <v>2228</v>
      </c>
      <c r="J113" s="284">
        <v>20</v>
      </c>
      <c r="K113" s="298"/>
    </row>
    <row r="114" s="1" customFormat="1" ht="15" customHeight="1">
      <c r="B114" s="309"/>
      <c r="C114" s="284" t="s">
        <v>2267</v>
      </c>
      <c r="D114" s="284"/>
      <c r="E114" s="284"/>
      <c r="F114" s="307" t="s">
        <v>2226</v>
      </c>
      <c r="G114" s="284"/>
      <c r="H114" s="284" t="s">
        <v>2268</v>
      </c>
      <c r="I114" s="284" t="s">
        <v>2228</v>
      </c>
      <c r="J114" s="284">
        <v>120</v>
      </c>
      <c r="K114" s="298"/>
    </row>
    <row r="115" s="1" customFormat="1" ht="15" customHeight="1">
      <c r="B115" s="309"/>
      <c r="C115" s="284" t="s">
        <v>42</v>
      </c>
      <c r="D115" s="284"/>
      <c r="E115" s="284"/>
      <c r="F115" s="307" t="s">
        <v>2226</v>
      </c>
      <c r="G115" s="284"/>
      <c r="H115" s="284" t="s">
        <v>2269</v>
      </c>
      <c r="I115" s="284" t="s">
        <v>2260</v>
      </c>
      <c r="J115" s="284"/>
      <c r="K115" s="298"/>
    </row>
    <row r="116" s="1" customFormat="1" ht="15" customHeight="1">
      <c r="B116" s="309"/>
      <c r="C116" s="284" t="s">
        <v>52</v>
      </c>
      <c r="D116" s="284"/>
      <c r="E116" s="284"/>
      <c r="F116" s="307" t="s">
        <v>2226</v>
      </c>
      <c r="G116" s="284"/>
      <c r="H116" s="284" t="s">
        <v>2270</v>
      </c>
      <c r="I116" s="284" t="s">
        <v>2260</v>
      </c>
      <c r="J116" s="284"/>
      <c r="K116" s="298"/>
    </row>
    <row r="117" s="1" customFormat="1" ht="15" customHeight="1">
      <c r="B117" s="309"/>
      <c r="C117" s="284" t="s">
        <v>61</v>
      </c>
      <c r="D117" s="284"/>
      <c r="E117" s="284"/>
      <c r="F117" s="307" t="s">
        <v>2226</v>
      </c>
      <c r="G117" s="284"/>
      <c r="H117" s="284" t="s">
        <v>2271</v>
      </c>
      <c r="I117" s="284" t="s">
        <v>2272</v>
      </c>
      <c r="J117" s="284"/>
      <c r="K117" s="298"/>
    </row>
    <row r="118" s="1" customFormat="1" ht="15" customHeight="1">
      <c r="B118" s="312"/>
      <c r="C118" s="318"/>
      <c r="D118" s="318"/>
      <c r="E118" s="318"/>
      <c r="F118" s="318"/>
      <c r="G118" s="318"/>
      <c r="H118" s="318"/>
      <c r="I118" s="318"/>
      <c r="J118" s="318"/>
      <c r="K118" s="314"/>
    </row>
    <row r="119" s="1" customFormat="1" ht="18.75" customHeight="1">
      <c r="B119" s="319"/>
      <c r="C119" s="320"/>
      <c r="D119" s="320"/>
      <c r="E119" s="320"/>
      <c r="F119" s="321"/>
      <c r="G119" s="320"/>
      <c r="H119" s="320"/>
      <c r="I119" s="320"/>
      <c r="J119" s="320"/>
      <c r="K119" s="319"/>
    </row>
    <row r="120" s="1" customFormat="1" ht="18.75" customHeight="1"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</row>
    <row r="121" s="1" customFormat="1" ht="7.5" customHeight="1">
      <c r="B121" s="322"/>
      <c r="C121" s="323"/>
      <c r="D121" s="323"/>
      <c r="E121" s="323"/>
      <c r="F121" s="323"/>
      <c r="G121" s="323"/>
      <c r="H121" s="323"/>
      <c r="I121" s="323"/>
      <c r="J121" s="323"/>
      <c r="K121" s="324"/>
    </row>
    <row r="122" s="1" customFormat="1" ht="45" customHeight="1">
      <c r="B122" s="325"/>
      <c r="C122" s="275" t="s">
        <v>2273</v>
      </c>
      <c r="D122" s="275"/>
      <c r="E122" s="275"/>
      <c r="F122" s="275"/>
      <c r="G122" s="275"/>
      <c r="H122" s="275"/>
      <c r="I122" s="275"/>
      <c r="J122" s="275"/>
      <c r="K122" s="326"/>
    </row>
    <row r="123" s="1" customFormat="1" ht="17.25" customHeight="1">
      <c r="B123" s="327"/>
      <c r="C123" s="299" t="s">
        <v>2220</v>
      </c>
      <c r="D123" s="299"/>
      <c r="E123" s="299"/>
      <c r="F123" s="299" t="s">
        <v>2221</v>
      </c>
      <c r="G123" s="300"/>
      <c r="H123" s="299" t="s">
        <v>58</v>
      </c>
      <c r="I123" s="299" t="s">
        <v>61</v>
      </c>
      <c r="J123" s="299" t="s">
        <v>2222</v>
      </c>
      <c r="K123" s="328"/>
    </row>
    <row r="124" s="1" customFormat="1" ht="17.25" customHeight="1">
      <c r="B124" s="327"/>
      <c r="C124" s="301" t="s">
        <v>2223</v>
      </c>
      <c r="D124" s="301"/>
      <c r="E124" s="301"/>
      <c r="F124" s="302" t="s">
        <v>2224</v>
      </c>
      <c r="G124" s="303"/>
      <c r="H124" s="301"/>
      <c r="I124" s="301"/>
      <c r="J124" s="301" t="s">
        <v>2225</v>
      </c>
      <c r="K124" s="328"/>
    </row>
    <row r="125" s="1" customFormat="1" ht="5.25" customHeight="1">
      <c r="B125" s="329"/>
      <c r="C125" s="304"/>
      <c r="D125" s="304"/>
      <c r="E125" s="304"/>
      <c r="F125" s="304"/>
      <c r="G125" s="330"/>
      <c r="H125" s="304"/>
      <c r="I125" s="304"/>
      <c r="J125" s="304"/>
      <c r="K125" s="331"/>
    </row>
    <row r="126" s="1" customFormat="1" ht="15" customHeight="1">
      <c r="B126" s="329"/>
      <c r="C126" s="284" t="s">
        <v>82</v>
      </c>
      <c r="D126" s="306"/>
      <c r="E126" s="306"/>
      <c r="F126" s="307" t="s">
        <v>2226</v>
      </c>
      <c r="G126" s="284"/>
      <c r="H126" s="284" t="s">
        <v>2265</v>
      </c>
      <c r="I126" s="284" t="s">
        <v>2228</v>
      </c>
      <c r="J126" s="284">
        <v>120</v>
      </c>
      <c r="K126" s="332"/>
    </row>
    <row r="127" s="1" customFormat="1" ht="15" customHeight="1">
      <c r="B127" s="329"/>
      <c r="C127" s="284" t="s">
        <v>2274</v>
      </c>
      <c r="D127" s="284"/>
      <c r="E127" s="284"/>
      <c r="F127" s="307" t="s">
        <v>2226</v>
      </c>
      <c r="G127" s="284"/>
      <c r="H127" s="284" t="s">
        <v>2275</v>
      </c>
      <c r="I127" s="284" t="s">
        <v>2228</v>
      </c>
      <c r="J127" s="284" t="s">
        <v>2276</v>
      </c>
      <c r="K127" s="332"/>
    </row>
    <row r="128" s="1" customFormat="1" ht="15" customHeight="1">
      <c r="B128" s="329"/>
      <c r="C128" s="284" t="s">
        <v>104</v>
      </c>
      <c r="D128" s="284"/>
      <c r="E128" s="284"/>
      <c r="F128" s="307" t="s">
        <v>2226</v>
      </c>
      <c r="G128" s="284"/>
      <c r="H128" s="284" t="s">
        <v>2277</v>
      </c>
      <c r="I128" s="284" t="s">
        <v>2228</v>
      </c>
      <c r="J128" s="284" t="s">
        <v>2276</v>
      </c>
      <c r="K128" s="332"/>
    </row>
    <row r="129" s="1" customFormat="1" ht="15" customHeight="1">
      <c r="B129" s="329"/>
      <c r="C129" s="284" t="s">
        <v>2236</v>
      </c>
      <c r="D129" s="284"/>
      <c r="E129" s="284"/>
      <c r="F129" s="307" t="s">
        <v>2231</v>
      </c>
      <c r="G129" s="284"/>
      <c r="H129" s="284" t="s">
        <v>2237</v>
      </c>
      <c r="I129" s="284" t="s">
        <v>2228</v>
      </c>
      <c r="J129" s="284">
        <v>15</v>
      </c>
      <c r="K129" s="332"/>
    </row>
    <row r="130" s="1" customFormat="1" ht="15" customHeight="1">
      <c r="B130" s="329"/>
      <c r="C130" s="310" t="s">
        <v>2238</v>
      </c>
      <c r="D130" s="310"/>
      <c r="E130" s="310"/>
      <c r="F130" s="311" t="s">
        <v>2231</v>
      </c>
      <c r="G130" s="310"/>
      <c r="H130" s="310" t="s">
        <v>2239</v>
      </c>
      <c r="I130" s="310" t="s">
        <v>2228</v>
      </c>
      <c r="J130" s="310">
        <v>15</v>
      </c>
      <c r="K130" s="332"/>
    </row>
    <row r="131" s="1" customFormat="1" ht="15" customHeight="1">
      <c r="B131" s="329"/>
      <c r="C131" s="310" t="s">
        <v>2240</v>
      </c>
      <c r="D131" s="310"/>
      <c r="E131" s="310"/>
      <c r="F131" s="311" t="s">
        <v>2231</v>
      </c>
      <c r="G131" s="310"/>
      <c r="H131" s="310" t="s">
        <v>2241</v>
      </c>
      <c r="I131" s="310" t="s">
        <v>2228</v>
      </c>
      <c r="J131" s="310">
        <v>20</v>
      </c>
      <c r="K131" s="332"/>
    </row>
    <row r="132" s="1" customFormat="1" ht="15" customHeight="1">
      <c r="B132" s="329"/>
      <c r="C132" s="310" t="s">
        <v>2242</v>
      </c>
      <c r="D132" s="310"/>
      <c r="E132" s="310"/>
      <c r="F132" s="311" t="s">
        <v>2231</v>
      </c>
      <c r="G132" s="310"/>
      <c r="H132" s="310" t="s">
        <v>2243</v>
      </c>
      <c r="I132" s="310" t="s">
        <v>2228</v>
      </c>
      <c r="J132" s="310">
        <v>20</v>
      </c>
      <c r="K132" s="332"/>
    </row>
    <row r="133" s="1" customFormat="1" ht="15" customHeight="1">
      <c r="B133" s="329"/>
      <c r="C133" s="284" t="s">
        <v>2230</v>
      </c>
      <c r="D133" s="284"/>
      <c r="E133" s="284"/>
      <c r="F133" s="307" t="s">
        <v>2231</v>
      </c>
      <c r="G133" s="284"/>
      <c r="H133" s="284" t="s">
        <v>2265</v>
      </c>
      <c r="I133" s="284" t="s">
        <v>2228</v>
      </c>
      <c r="J133" s="284">
        <v>50</v>
      </c>
      <c r="K133" s="332"/>
    </row>
    <row r="134" s="1" customFormat="1" ht="15" customHeight="1">
      <c r="B134" s="329"/>
      <c r="C134" s="284" t="s">
        <v>2244</v>
      </c>
      <c r="D134" s="284"/>
      <c r="E134" s="284"/>
      <c r="F134" s="307" t="s">
        <v>2231</v>
      </c>
      <c r="G134" s="284"/>
      <c r="H134" s="284" t="s">
        <v>2265</v>
      </c>
      <c r="I134" s="284" t="s">
        <v>2228</v>
      </c>
      <c r="J134" s="284">
        <v>50</v>
      </c>
      <c r="K134" s="332"/>
    </row>
    <row r="135" s="1" customFormat="1" ht="15" customHeight="1">
      <c r="B135" s="329"/>
      <c r="C135" s="284" t="s">
        <v>2250</v>
      </c>
      <c r="D135" s="284"/>
      <c r="E135" s="284"/>
      <c r="F135" s="307" t="s">
        <v>2231</v>
      </c>
      <c r="G135" s="284"/>
      <c r="H135" s="284" t="s">
        <v>2265</v>
      </c>
      <c r="I135" s="284" t="s">
        <v>2228</v>
      </c>
      <c r="J135" s="284">
        <v>50</v>
      </c>
      <c r="K135" s="332"/>
    </row>
    <row r="136" s="1" customFormat="1" ht="15" customHeight="1">
      <c r="B136" s="329"/>
      <c r="C136" s="284" t="s">
        <v>2252</v>
      </c>
      <c r="D136" s="284"/>
      <c r="E136" s="284"/>
      <c r="F136" s="307" t="s">
        <v>2231</v>
      </c>
      <c r="G136" s="284"/>
      <c r="H136" s="284" t="s">
        <v>2265</v>
      </c>
      <c r="I136" s="284" t="s">
        <v>2228</v>
      </c>
      <c r="J136" s="284">
        <v>50</v>
      </c>
      <c r="K136" s="332"/>
    </row>
    <row r="137" s="1" customFormat="1" ht="15" customHeight="1">
      <c r="B137" s="329"/>
      <c r="C137" s="284" t="s">
        <v>2253</v>
      </c>
      <c r="D137" s="284"/>
      <c r="E137" s="284"/>
      <c r="F137" s="307" t="s">
        <v>2231</v>
      </c>
      <c r="G137" s="284"/>
      <c r="H137" s="284" t="s">
        <v>2278</v>
      </c>
      <c r="I137" s="284" t="s">
        <v>2228</v>
      </c>
      <c r="J137" s="284">
        <v>255</v>
      </c>
      <c r="K137" s="332"/>
    </row>
    <row r="138" s="1" customFormat="1" ht="15" customHeight="1">
      <c r="B138" s="329"/>
      <c r="C138" s="284" t="s">
        <v>2255</v>
      </c>
      <c r="D138" s="284"/>
      <c r="E138" s="284"/>
      <c r="F138" s="307" t="s">
        <v>2226</v>
      </c>
      <c r="G138" s="284"/>
      <c r="H138" s="284" t="s">
        <v>2279</v>
      </c>
      <c r="I138" s="284" t="s">
        <v>2257</v>
      </c>
      <c r="J138" s="284"/>
      <c r="K138" s="332"/>
    </row>
    <row r="139" s="1" customFormat="1" ht="15" customHeight="1">
      <c r="B139" s="329"/>
      <c r="C139" s="284" t="s">
        <v>2258</v>
      </c>
      <c r="D139" s="284"/>
      <c r="E139" s="284"/>
      <c r="F139" s="307" t="s">
        <v>2226</v>
      </c>
      <c r="G139" s="284"/>
      <c r="H139" s="284" t="s">
        <v>2280</v>
      </c>
      <c r="I139" s="284" t="s">
        <v>2260</v>
      </c>
      <c r="J139" s="284"/>
      <c r="K139" s="332"/>
    </row>
    <row r="140" s="1" customFormat="1" ht="15" customHeight="1">
      <c r="B140" s="329"/>
      <c r="C140" s="284" t="s">
        <v>2261</v>
      </c>
      <c r="D140" s="284"/>
      <c r="E140" s="284"/>
      <c r="F140" s="307" t="s">
        <v>2226</v>
      </c>
      <c r="G140" s="284"/>
      <c r="H140" s="284" t="s">
        <v>2261</v>
      </c>
      <c r="I140" s="284" t="s">
        <v>2260</v>
      </c>
      <c r="J140" s="284"/>
      <c r="K140" s="332"/>
    </row>
    <row r="141" s="1" customFormat="1" ht="15" customHeight="1">
      <c r="B141" s="329"/>
      <c r="C141" s="284" t="s">
        <v>42</v>
      </c>
      <c r="D141" s="284"/>
      <c r="E141" s="284"/>
      <c r="F141" s="307" t="s">
        <v>2226</v>
      </c>
      <c r="G141" s="284"/>
      <c r="H141" s="284" t="s">
        <v>2281</v>
      </c>
      <c r="I141" s="284" t="s">
        <v>2260</v>
      </c>
      <c r="J141" s="284"/>
      <c r="K141" s="332"/>
    </row>
    <row r="142" s="1" customFormat="1" ht="15" customHeight="1">
      <c r="B142" s="329"/>
      <c r="C142" s="284" t="s">
        <v>2282</v>
      </c>
      <c r="D142" s="284"/>
      <c r="E142" s="284"/>
      <c r="F142" s="307" t="s">
        <v>2226</v>
      </c>
      <c r="G142" s="284"/>
      <c r="H142" s="284" t="s">
        <v>2283</v>
      </c>
      <c r="I142" s="284" t="s">
        <v>2260</v>
      </c>
      <c r="J142" s="284"/>
      <c r="K142" s="332"/>
    </row>
    <row r="143" s="1" customFormat="1" ht="15" customHeight="1">
      <c r="B143" s="333"/>
      <c r="C143" s="334"/>
      <c r="D143" s="334"/>
      <c r="E143" s="334"/>
      <c r="F143" s="334"/>
      <c r="G143" s="334"/>
      <c r="H143" s="334"/>
      <c r="I143" s="334"/>
      <c r="J143" s="334"/>
      <c r="K143" s="335"/>
    </row>
    <row r="144" s="1" customFormat="1" ht="18.75" customHeight="1">
      <c r="B144" s="320"/>
      <c r="C144" s="320"/>
      <c r="D144" s="320"/>
      <c r="E144" s="320"/>
      <c r="F144" s="321"/>
      <c r="G144" s="320"/>
      <c r="H144" s="320"/>
      <c r="I144" s="320"/>
      <c r="J144" s="320"/>
      <c r="K144" s="320"/>
    </row>
    <row r="145" s="1" customFormat="1" ht="18.75" customHeight="1"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</row>
    <row r="146" s="1" customFormat="1" ht="7.5" customHeight="1">
      <c r="B146" s="293"/>
      <c r="C146" s="294"/>
      <c r="D146" s="294"/>
      <c r="E146" s="294"/>
      <c r="F146" s="294"/>
      <c r="G146" s="294"/>
      <c r="H146" s="294"/>
      <c r="I146" s="294"/>
      <c r="J146" s="294"/>
      <c r="K146" s="295"/>
    </row>
    <row r="147" s="1" customFormat="1" ht="45" customHeight="1">
      <c r="B147" s="296"/>
      <c r="C147" s="297" t="s">
        <v>2284</v>
      </c>
      <c r="D147" s="297"/>
      <c r="E147" s="297"/>
      <c r="F147" s="297"/>
      <c r="G147" s="297"/>
      <c r="H147" s="297"/>
      <c r="I147" s="297"/>
      <c r="J147" s="297"/>
      <c r="K147" s="298"/>
    </row>
    <row r="148" s="1" customFormat="1" ht="17.25" customHeight="1">
      <c r="B148" s="296"/>
      <c r="C148" s="299" t="s">
        <v>2220</v>
      </c>
      <c r="D148" s="299"/>
      <c r="E148" s="299"/>
      <c r="F148" s="299" t="s">
        <v>2221</v>
      </c>
      <c r="G148" s="300"/>
      <c r="H148" s="299" t="s">
        <v>58</v>
      </c>
      <c r="I148" s="299" t="s">
        <v>61</v>
      </c>
      <c r="J148" s="299" t="s">
        <v>2222</v>
      </c>
      <c r="K148" s="298"/>
    </row>
    <row r="149" s="1" customFormat="1" ht="17.25" customHeight="1">
      <c r="B149" s="296"/>
      <c r="C149" s="301" t="s">
        <v>2223</v>
      </c>
      <c r="D149" s="301"/>
      <c r="E149" s="301"/>
      <c r="F149" s="302" t="s">
        <v>2224</v>
      </c>
      <c r="G149" s="303"/>
      <c r="H149" s="301"/>
      <c r="I149" s="301"/>
      <c r="J149" s="301" t="s">
        <v>2225</v>
      </c>
      <c r="K149" s="298"/>
    </row>
    <row r="150" s="1" customFormat="1" ht="5.25" customHeight="1">
      <c r="B150" s="309"/>
      <c r="C150" s="304"/>
      <c r="D150" s="304"/>
      <c r="E150" s="304"/>
      <c r="F150" s="304"/>
      <c r="G150" s="305"/>
      <c r="H150" s="304"/>
      <c r="I150" s="304"/>
      <c r="J150" s="304"/>
      <c r="K150" s="332"/>
    </row>
    <row r="151" s="1" customFormat="1" ht="15" customHeight="1">
      <c r="B151" s="309"/>
      <c r="C151" s="336" t="s">
        <v>82</v>
      </c>
      <c r="D151" s="284"/>
      <c r="E151" s="284"/>
      <c r="F151" s="337" t="s">
        <v>2226</v>
      </c>
      <c r="G151" s="284"/>
      <c r="H151" s="336" t="s">
        <v>2265</v>
      </c>
      <c r="I151" s="336" t="s">
        <v>2228</v>
      </c>
      <c r="J151" s="336">
        <v>120</v>
      </c>
      <c r="K151" s="332"/>
    </row>
    <row r="152" s="1" customFormat="1" ht="15" customHeight="1">
      <c r="B152" s="309"/>
      <c r="C152" s="336" t="s">
        <v>2274</v>
      </c>
      <c r="D152" s="284"/>
      <c r="E152" s="284"/>
      <c r="F152" s="337" t="s">
        <v>2226</v>
      </c>
      <c r="G152" s="284"/>
      <c r="H152" s="336" t="s">
        <v>2285</v>
      </c>
      <c r="I152" s="336" t="s">
        <v>2228</v>
      </c>
      <c r="J152" s="336" t="s">
        <v>2276</v>
      </c>
      <c r="K152" s="332"/>
    </row>
    <row r="153" s="1" customFormat="1" ht="15" customHeight="1">
      <c r="B153" s="309"/>
      <c r="C153" s="336" t="s">
        <v>104</v>
      </c>
      <c r="D153" s="284"/>
      <c r="E153" s="284"/>
      <c r="F153" s="337" t="s">
        <v>2226</v>
      </c>
      <c r="G153" s="284"/>
      <c r="H153" s="336" t="s">
        <v>2286</v>
      </c>
      <c r="I153" s="336" t="s">
        <v>2228</v>
      </c>
      <c r="J153" s="336" t="s">
        <v>2276</v>
      </c>
      <c r="K153" s="332"/>
    </row>
    <row r="154" s="1" customFormat="1" ht="15" customHeight="1">
      <c r="B154" s="309"/>
      <c r="C154" s="336" t="s">
        <v>2230</v>
      </c>
      <c r="D154" s="284"/>
      <c r="E154" s="284"/>
      <c r="F154" s="337" t="s">
        <v>2231</v>
      </c>
      <c r="G154" s="284"/>
      <c r="H154" s="336" t="s">
        <v>2265</v>
      </c>
      <c r="I154" s="336" t="s">
        <v>2228</v>
      </c>
      <c r="J154" s="336">
        <v>50</v>
      </c>
      <c r="K154" s="332"/>
    </row>
    <row r="155" s="1" customFormat="1" ht="15" customHeight="1">
      <c r="B155" s="309"/>
      <c r="C155" s="336" t="s">
        <v>2233</v>
      </c>
      <c r="D155" s="284"/>
      <c r="E155" s="284"/>
      <c r="F155" s="337" t="s">
        <v>2226</v>
      </c>
      <c r="G155" s="284"/>
      <c r="H155" s="336" t="s">
        <v>2265</v>
      </c>
      <c r="I155" s="336" t="s">
        <v>2235</v>
      </c>
      <c r="J155" s="336"/>
      <c r="K155" s="332"/>
    </row>
    <row r="156" s="1" customFormat="1" ht="15" customHeight="1">
      <c r="B156" s="309"/>
      <c r="C156" s="336" t="s">
        <v>2244</v>
      </c>
      <c r="D156" s="284"/>
      <c r="E156" s="284"/>
      <c r="F156" s="337" t="s">
        <v>2231</v>
      </c>
      <c r="G156" s="284"/>
      <c r="H156" s="336" t="s">
        <v>2265</v>
      </c>
      <c r="I156" s="336" t="s">
        <v>2228</v>
      </c>
      <c r="J156" s="336">
        <v>50</v>
      </c>
      <c r="K156" s="332"/>
    </row>
    <row r="157" s="1" customFormat="1" ht="15" customHeight="1">
      <c r="B157" s="309"/>
      <c r="C157" s="336" t="s">
        <v>2252</v>
      </c>
      <c r="D157" s="284"/>
      <c r="E157" s="284"/>
      <c r="F157" s="337" t="s">
        <v>2231</v>
      </c>
      <c r="G157" s="284"/>
      <c r="H157" s="336" t="s">
        <v>2265</v>
      </c>
      <c r="I157" s="336" t="s">
        <v>2228</v>
      </c>
      <c r="J157" s="336">
        <v>50</v>
      </c>
      <c r="K157" s="332"/>
    </row>
    <row r="158" s="1" customFormat="1" ht="15" customHeight="1">
      <c r="B158" s="309"/>
      <c r="C158" s="336" t="s">
        <v>2250</v>
      </c>
      <c r="D158" s="284"/>
      <c r="E158" s="284"/>
      <c r="F158" s="337" t="s">
        <v>2231</v>
      </c>
      <c r="G158" s="284"/>
      <c r="H158" s="336" t="s">
        <v>2265</v>
      </c>
      <c r="I158" s="336" t="s">
        <v>2228</v>
      </c>
      <c r="J158" s="336">
        <v>50</v>
      </c>
      <c r="K158" s="332"/>
    </row>
    <row r="159" s="1" customFormat="1" ht="15" customHeight="1">
      <c r="B159" s="309"/>
      <c r="C159" s="336" t="s">
        <v>116</v>
      </c>
      <c r="D159" s="284"/>
      <c r="E159" s="284"/>
      <c r="F159" s="337" t="s">
        <v>2226</v>
      </c>
      <c r="G159" s="284"/>
      <c r="H159" s="336" t="s">
        <v>2287</v>
      </c>
      <c r="I159" s="336" t="s">
        <v>2228</v>
      </c>
      <c r="J159" s="336" t="s">
        <v>2288</v>
      </c>
      <c r="K159" s="332"/>
    </row>
    <row r="160" s="1" customFormat="1" ht="15" customHeight="1">
      <c r="B160" s="309"/>
      <c r="C160" s="336" t="s">
        <v>2289</v>
      </c>
      <c r="D160" s="284"/>
      <c r="E160" s="284"/>
      <c r="F160" s="337" t="s">
        <v>2226</v>
      </c>
      <c r="G160" s="284"/>
      <c r="H160" s="336" t="s">
        <v>2290</v>
      </c>
      <c r="I160" s="336" t="s">
        <v>2260</v>
      </c>
      <c r="J160" s="336"/>
      <c r="K160" s="332"/>
    </row>
    <row r="161" s="1" customFormat="1" ht="15" customHeight="1">
      <c r="B161" s="338"/>
      <c r="C161" s="318"/>
      <c r="D161" s="318"/>
      <c r="E161" s="318"/>
      <c r="F161" s="318"/>
      <c r="G161" s="318"/>
      <c r="H161" s="318"/>
      <c r="I161" s="318"/>
      <c r="J161" s="318"/>
      <c r="K161" s="339"/>
    </row>
    <row r="162" s="1" customFormat="1" ht="18.75" customHeight="1">
      <c r="B162" s="320"/>
      <c r="C162" s="330"/>
      <c r="D162" s="330"/>
      <c r="E162" s="330"/>
      <c r="F162" s="340"/>
      <c r="G162" s="330"/>
      <c r="H162" s="330"/>
      <c r="I162" s="330"/>
      <c r="J162" s="330"/>
      <c r="K162" s="320"/>
    </row>
    <row r="163" s="1" customFormat="1" ht="18.75" customHeight="1"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</row>
    <row r="164" s="1" customFormat="1" ht="7.5" customHeight="1">
      <c r="B164" s="271"/>
      <c r="C164" s="272"/>
      <c r="D164" s="272"/>
      <c r="E164" s="272"/>
      <c r="F164" s="272"/>
      <c r="G164" s="272"/>
      <c r="H164" s="272"/>
      <c r="I164" s="272"/>
      <c r="J164" s="272"/>
      <c r="K164" s="273"/>
    </row>
    <row r="165" s="1" customFormat="1" ht="45" customHeight="1">
      <c r="B165" s="274"/>
      <c r="C165" s="275" t="s">
        <v>2291</v>
      </c>
      <c r="D165" s="275"/>
      <c r="E165" s="275"/>
      <c r="F165" s="275"/>
      <c r="G165" s="275"/>
      <c r="H165" s="275"/>
      <c r="I165" s="275"/>
      <c r="J165" s="275"/>
      <c r="K165" s="276"/>
    </row>
    <row r="166" s="1" customFormat="1" ht="17.25" customHeight="1">
      <c r="B166" s="274"/>
      <c r="C166" s="299" t="s">
        <v>2220</v>
      </c>
      <c r="D166" s="299"/>
      <c r="E166" s="299"/>
      <c r="F166" s="299" t="s">
        <v>2221</v>
      </c>
      <c r="G166" s="341"/>
      <c r="H166" s="342" t="s">
        <v>58</v>
      </c>
      <c r="I166" s="342" t="s">
        <v>61</v>
      </c>
      <c r="J166" s="299" t="s">
        <v>2222</v>
      </c>
      <c r="K166" s="276"/>
    </row>
    <row r="167" s="1" customFormat="1" ht="17.25" customHeight="1">
      <c r="B167" s="277"/>
      <c r="C167" s="301" t="s">
        <v>2223</v>
      </c>
      <c r="D167" s="301"/>
      <c r="E167" s="301"/>
      <c r="F167" s="302" t="s">
        <v>2224</v>
      </c>
      <c r="G167" s="343"/>
      <c r="H167" s="344"/>
      <c r="I167" s="344"/>
      <c r="J167" s="301" t="s">
        <v>2225</v>
      </c>
      <c r="K167" s="279"/>
    </row>
    <row r="168" s="1" customFormat="1" ht="5.25" customHeight="1">
      <c r="B168" s="309"/>
      <c r="C168" s="304"/>
      <c r="D168" s="304"/>
      <c r="E168" s="304"/>
      <c r="F168" s="304"/>
      <c r="G168" s="305"/>
      <c r="H168" s="304"/>
      <c r="I168" s="304"/>
      <c r="J168" s="304"/>
      <c r="K168" s="332"/>
    </row>
    <row r="169" s="1" customFormat="1" ht="15" customHeight="1">
      <c r="B169" s="309"/>
      <c r="C169" s="284" t="s">
        <v>82</v>
      </c>
      <c r="D169" s="284"/>
      <c r="E169" s="284"/>
      <c r="F169" s="307" t="s">
        <v>2226</v>
      </c>
      <c r="G169" s="284"/>
      <c r="H169" s="284" t="s">
        <v>2265</v>
      </c>
      <c r="I169" s="284" t="s">
        <v>2228</v>
      </c>
      <c r="J169" s="284">
        <v>120</v>
      </c>
      <c r="K169" s="332"/>
    </row>
    <row r="170" s="1" customFormat="1" ht="15" customHeight="1">
      <c r="B170" s="309"/>
      <c r="C170" s="284" t="s">
        <v>2274</v>
      </c>
      <c r="D170" s="284"/>
      <c r="E170" s="284"/>
      <c r="F170" s="307" t="s">
        <v>2226</v>
      </c>
      <c r="G170" s="284"/>
      <c r="H170" s="284" t="s">
        <v>2275</v>
      </c>
      <c r="I170" s="284" t="s">
        <v>2228</v>
      </c>
      <c r="J170" s="284" t="s">
        <v>2276</v>
      </c>
      <c r="K170" s="332"/>
    </row>
    <row r="171" s="1" customFormat="1" ht="15" customHeight="1">
      <c r="B171" s="309"/>
      <c r="C171" s="284" t="s">
        <v>104</v>
      </c>
      <c r="D171" s="284"/>
      <c r="E171" s="284"/>
      <c r="F171" s="307" t="s">
        <v>2226</v>
      </c>
      <c r="G171" s="284"/>
      <c r="H171" s="284" t="s">
        <v>2292</v>
      </c>
      <c r="I171" s="284" t="s">
        <v>2228</v>
      </c>
      <c r="J171" s="284" t="s">
        <v>2276</v>
      </c>
      <c r="K171" s="332"/>
    </row>
    <row r="172" s="1" customFormat="1" ht="15" customHeight="1">
      <c r="B172" s="309"/>
      <c r="C172" s="284" t="s">
        <v>2230</v>
      </c>
      <c r="D172" s="284"/>
      <c r="E172" s="284"/>
      <c r="F172" s="307" t="s">
        <v>2231</v>
      </c>
      <c r="G172" s="284"/>
      <c r="H172" s="284" t="s">
        <v>2292</v>
      </c>
      <c r="I172" s="284" t="s">
        <v>2228</v>
      </c>
      <c r="J172" s="284">
        <v>50</v>
      </c>
      <c r="K172" s="332"/>
    </row>
    <row r="173" s="1" customFormat="1" ht="15" customHeight="1">
      <c r="B173" s="309"/>
      <c r="C173" s="284" t="s">
        <v>2233</v>
      </c>
      <c r="D173" s="284"/>
      <c r="E173" s="284"/>
      <c r="F173" s="307" t="s">
        <v>2226</v>
      </c>
      <c r="G173" s="284"/>
      <c r="H173" s="284" t="s">
        <v>2292</v>
      </c>
      <c r="I173" s="284" t="s">
        <v>2235</v>
      </c>
      <c r="J173" s="284"/>
      <c r="K173" s="332"/>
    </row>
    <row r="174" s="1" customFormat="1" ht="15" customHeight="1">
      <c r="B174" s="309"/>
      <c r="C174" s="284" t="s">
        <v>2244</v>
      </c>
      <c r="D174" s="284"/>
      <c r="E174" s="284"/>
      <c r="F174" s="307" t="s">
        <v>2231</v>
      </c>
      <c r="G174" s="284"/>
      <c r="H174" s="284" t="s">
        <v>2292</v>
      </c>
      <c r="I174" s="284" t="s">
        <v>2228</v>
      </c>
      <c r="J174" s="284">
        <v>50</v>
      </c>
      <c r="K174" s="332"/>
    </row>
    <row r="175" s="1" customFormat="1" ht="15" customHeight="1">
      <c r="B175" s="309"/>
      <c r="C175" s="284" t="s">
        <v>2252</v>
      </c>
      <c r="D175" s="284"/>
      <c r="E175" s="284"/>
      <c r="F175" s="307" t="s">
        <v>2231</v>
      </c>
      <c r="G175" s="284"/>
      <c r="H175" s="284" t="s">
        <v>2292</v>
      </c>
      <c r="I175" s="284" t="s">
        <v>2228</v>
      </c>
      <c r="J175" s="284">
        <v>50</v>
      </c>
      <c r="K175" s="332"/>
    </row>
    <row r="176" s="1" customFormat="1" ht="15" customHeight="1">
      <c r="B176" s="309"/>
      <c r="C176" s="284" t="s">
        <v>2250</v>
      </c>
      <c r="D176" s="284"/>
      <c r="E176" s="284"/>
      <c r="F176" s="307" t="s">
        <v>2231</v>
      </c>
      <c r="G176" s="284"/>
      <c r="H176" s="284" t="s">
        <v>2292</v>
      </c>
      <c r="I176" s="284" t="s">
        <v>2228</v>
      </c>
      <c r="J176" s="284">
        <v>50</v>
      </c>
      <c r="K176" s="332"/>
    </row>
    <row r="177" s="1" customFormat="1" ht="15" customHeight="1">
      <c r="B177" s="309"/>
      <c r="C177" s="284" t="s">
        <v>131</v>
      </c>
      <c r="D177" s="284"/>
      <c r="E177" s="284"/>
      <c r="F177" s="307" t="s">
        <v>2226</v>
      </c>
      <c r="G177" s="284"/>
      <c r="H177" s="284" t="s">
        <v>2293</v>
      </c>
      <c r="I177" s="284" t="s">
        <v>2294</v>
      </c>
      <c r="J177" s="284"/>
      <c r="K177" s="332"/>
    </row>
    <row r="178" s="1" customFormat="1" ht="15" customHeight="1">
      <c r="B178" s="309"/>
      <c r="C178" s="284" t="s">
        <v>61</v>
      </c>
      <c r="D178" s="284"/>
      <c r="E178" s="284"/>
      <c r="F178" s="307" t="s">
        <v>2226</v>
      </c>
      <c r="G178" s="284"/>
      <c r="H178" s="284" t="s">
        <v>2295</v>
      </c>
      <c r="I178" s="284" t="s">
        <v>2296</v>
      </c>
      <c r="J178" s="284">
        <v>1</v>
      </c>
      <c r="K178" s="332"/>
    </row>
    <row r="179" s="1" customFormat="1" ht="15" customHeight="1">
      <c r="B179" s="309"/>
      <c r="C179" s="284" t="s">
        <v>57</v>
      </c>
      <c r="D179" s="284"/>
      <c r="E179" s="284"/>
      <c r="F179" s="307" t="s">
        <v>2226</v>
      </c>
      <c r="G179" s="284"/>
      <c r="H179" s="284" t="s">
        <v>2297</v>
      </c>
      <c r="I179" s="284" t="s">
        <v>2228</v>
      </c>
      <c r="J179" s="284">
        <v>20</v>
      </c>
      <c r="K179" s="332"/>
    </row>
    <row r="180" s="1" customFormat="1" ht="15" customHeight="1">
      <c r="B180" s="309"/>
      <c r="C180" s="284" t="s">
        <v>58</v>
      </c>
      <c r="D180" s="284"/>
      <c r="E180" s="284"/>
      <c r="F180" s="307" t="s">
        <v>2226</v>
      </c>
      <c r="G180" s="284"/>
      <c r="H180" s="284" t="s">
        <v>2298</v>
      </c>
      <c r="I180" s="284" t="s">
        <v>2228</v>
      </c>
      <c r="J180" s="284">
        <v>255</v>
      </c>
      <c r="K180" s="332"/>
    </row>
    <row r="181" s="1" customFormat="1" ht="15" customHeight="1">
      <c r="B181" s="309"/>
      <c r="C181" s="284" t="s">
        <v>132</v>
      </c>
      <c r="D181" s="284"/>
      <c r="E181" s="284"/>
      <c r="F181" s="307" t="s">
        <v>2226</v>
      </c>
      <c r="G181" s="284"/>
      <c r="H181" s="284" t="s">
        <v>2190</v>
      </c>
      <c r="I181" s="284" t="s">
        <v>2228</v>
      </c>
      <c r="J181" s="284">
        <v>10</v>
      </c>
      <c r="K181" s="332"/>
    </row>
    <row r="182" s="1" customFormat="1" ht="15" customHeight="1">
      <c r="B182" s="309"/>
      <c r="C182" s="284" t="s">
        <v>133</v>
      </c>
      <c r="D182" s="284"/>
      <c r="E182" s="284"/>
      <c r="F182" s="307" t="s">
        <v>2226</v>
      </c>
      <c r="G182" s="284"/>
      <c r="H182" s="284" t="s">
        <v>2299</v>
      </c>
      <c r="I182" s="284" t="s">
        <v>2260</v>
      </c>
      <c r="J182" s="284"/>
      <c r="K182" s="332"/>
    </row>
    <row r="183" s="1" customFormat="1" ht="15" customHeight="1">
      <c r="B183" s="309"/>
      <c r="C183" s="284" t="s">
        <v>2300</v>
      </c>
      <c r="D183" s="284"/>
      <c r="E183" s="284"/>
      <c r="F183" s="307" t="s">
        <v>2226</v>
      </c>
      <c r="G183" s="284"/>
      <c r="H183" s="284" t="s">
        <v>2301</v>
      </c>
      <c r="I183" s="284" t="s">
        <v>2260</v>
      </c>
      <c r="J183" s="284"/>
      <c r="K183" s="332"/>
    </row>
    <row r="184" s="1" customFormat="1" ht="15" customHeight="1">
      <c r="B184" s="309"/>
      <c r="C184" s="284" t="s">
        <v>2289</v>
      </c>
      <c r="D184" s="284"/>
      <c r="E184" s="284"/>
      <c r="F184" s="307" t="s">
        <v>2226</v>
      </c>
      <c r="G184" s="284"/>
      <c r="H184" s="284" t="s">
        <v>2302</v>
      </c>
      <c r="I184" s="284" t="s">
        <v>2260</v>
      </c>
      <c r="J184" s="284"/>
      <c r="K184" s="332"/>
    </row>
    <row r="185" s="1" customFormat="1" ht="15" customHeight="1">
      <c r="B185" s="309"/>
      <c r="C185" s="284" t="s">
        <v>135</v>
      </c>
      <c r="D185" s="284"/>
      <c r="E185" s="284"/>
      <c r="F185" s="307" t="s">
        <v>2231</v>
      </c>
      <c r="G185" s="284"/>
      <c r="H185" s="284" t="s">
        <v>2303</v>
      </c>
      <c r="I185" s="284" t="s">
        <v>2228</v>
      </c>
      <c r="J185" s="284">
        <v>50</v>
      </c>
      <c r="K185" s="332"/>
    </row>
    <row r="186" s="1" customFormat="1" ht="15" customHeight="1">
      <c r="B186" s="309"/>
      <c r="C186" s="284" t="s">
        <v>2304</v>
      </c>
      <c r="D186" s="284"/>
      <c r="E186" s="284"/>
      <c r="F186" s="307" t="s">
        <v>2231</v>
      </c>
      <c r="G186" s="284"/>
      <c r="H186" s="284" t="s">
        <v>2305</v>
      </c>
      <c r="I186" s="284" t="s">
        <v>2306</v>
      </c>
      <c r="J186" s="284"/>
      <c r="K186" s="332"/>
    </row>
    <row r="187" s="1" customFormat="1" ht="15" customHeight="1">
      <c r="B187" s="309"/>
      <c r="C187" s="284" t="s">
        <v>2307</v>
      </c>
      <c r="D187" s="284"/>
      <c r="E187" s="284"/>
      <c r="F187" s="307" t="s">
        <v>2231</v>
      </c>
      <c r="G187" s="284"/>
      <c r="H187" s="284" t="s">
        <v>2308</v>
      </c>
      <c r="I187" s="284" t="s">
        <v>2306</v>
      </c>
      <c r="J187" s="284"/>
      <c r="K187" s="332"/>
    </row>
    <row r="188" s="1" customFormat="1" ht="15" customHeight="1">
      <c r="B188" s="309"/>
      <c r="C188" s="284" t="s">
        <v>2309</v>
      </c>
      <c r="D188" s="284"/>
      <c r="E188" s="284"/>
      <c r="F188" s="307" t="s">
        <v>2231</v>
      </c>
      <c r="G188" s="284"/>
      <c r="H188" s="284" t="s">
        <v>2310</v>
      </c>
      <c r="I188" s="284" t="s">
        <v>2306</v>
      </c>
      <c r="J188" s="284"/>
      <c r="K188" s="332"/>
    </row>
    <row r="189" s="1" customFormat="1" ht="15" customHeight="1">
      <c r="B189" s="309"/>
      <c r="C189" s="345" t="s">
        <v>2311</v>
      </c>
      <c r="D189" s="284"/>
      <c r="E189" s="284"/>
      <c r="F189" s="307" t="s">
        <v>2231</v>
      </c>
      <c r="G189" s="284"/>
      <c r="H189" s="284" t="s">
        <v>2312</v>
      </c>
      <c r="I189" s="284" t="s">
        <v>2313</v>
      </c>
      <c r="J189" s="346" t="s">
        <v>2314</v>
      </c>
      <c r="K189" s="332"/>
    </row>
    <row r="190" s="16" customFormat="1" ht="15" customHeight="1">
      <c r="B190" s="347"/>
      <c r="C190" s="348" t="s">
        <v>2315</v>
      </c>
      <c r="D190" s="349"/>
      <c r="E190" s="349"/>
      <c r="F190" s="350" t="s">
        <v>2231</v>
      </c>
      <c r="G190" s="349"/>
      <c r="H190" s="349" t="s">
        <v>2316</v>
      </c>
      <c r="I190" s="349" t="s">
        <v>2313</v>
      </c>
      <c r="J190" s="351" t="s">
        <v>2314</v>
      </c>
      <c r="K190" s="352"/>
    </row>
    <row r="191" s="1" customFormat="1" ht="15" customHeight="1">
      <c r="B191" s="309"/>
      <c r="C191" s="345" t="s">
        <v>46</v>
      </c>
      <c r="D191" s="284"/>
      <c r="E191" s="284"/>
      <c r="F191" s="307" t="s">
        <v>2226</v>
      </c>
      <c r="G191" s="284"/>
      <c r="H191" s="281" t="s">
        <v>2317</v>
      </c>
      <c r="I191" s="284" t="s">
        <v>2318</v>
      </c>
      <c r="J191" s="284"/>
      <c r="K191" s="332"/>
    </row>
    <row r="192" s="1" customFormat="1" ht="15" customHeight="1">
      <c r="B192" s="309"/>
      <c r="C192" s="345" t="s">
        <v>2319</v>
      </c>
      <c r="D192" s="284"/>
      <c r="E192" s="284"/>
      <c r="F192" s="307" t="s">
        <v>2226</v>
      </c>
      <c r="G192" s="284"/>
      <c r="H192" s="284" t="s">
        <v>2320</v>
      </c>
      <c r="I192" s="284" t="s">
        <v>2260</v>
      </c>
      <c r="J192" s="284"/>
      <c r="K192" s="332"/>
    </row>
    <row r="193" s="1" customFormat="1" ht="15" customHeight="1">
      <c r="B193" s="309"/>
      <c r="C193" s="345" t="s">
        <v>2321</v>
      </c>
      <c r="D193" s="284"/>
      <c r="E193" s="284"/>
      <c r="F193" s="307" t="s">
        <v>2226</v>
      </c>
      <c r="G193" s="284"/>
      <c r="H193" s="284" t="s">
        <v>2322</v>
      </c>
      <c r="I193" s="284" t="s">
        <v>2260</v>
      </c>
      <c r="J193" s="284"/>
      <c r="K193" s="332"/>
    </row>
    <row r="194" s="1" customFormat="1" ht="15" customHeight="1">
      <c r="B194" s="309"/>
      <c r="C194" s="345" t="s">
        <v>2323</v>
      </c>
      <c r="D194" s="284"/>
      <c r="E194" s="284"/>
      <c r="F194" s="307" t="s">
        <v>2231</v>
      </c>
      <c r="G194" s="284"/>
      <c r="H194" s="284" t="s">
        <v>2324</v>
      </c>
      <c r="I194" s="284" t="s">
        <v>2260</v>
      </c>
      <c r="J194" s="284"/>
      <c r="K194" s="332"/>
    </row>
    <row r="195" s="1" customFormat="1" ht="15" customHeight="1">
      <c r="B195" s="338"/>
      <c r="C195" s="353"/>
      <c r="D195" s="318"/>
      <c r="E195" s="318"/>
      <c r="F195" s="318"/>
      <c r="G195" s="318"/>
      <c r="H195" s="318"/>
      <c r="I195" s="318"/>
      <c r="J195" s="318"/>
      <c r="K195" s="339"/>
    </row>
    <row r="196" s="1" customFormat="1" ht="18.75" customHeight="1">
      <c r="B196" s="320"/>
      <c r="C196" s="330"/>
      <c r="D196" s="330"/>
      <c r="E196" s="330"/>
      <c r="F196" s="340"/>
      <c r="G196" s="330"/>
      <c r="H196" s="330"/>
      <c r="I196" s="330"/>
      <c r="J196" s="330"/>
      <c r="K196" s="320"/>
    </row>
    <row r="197" s="1" customFormat="1" ht="18.75" customHeight="1">
      <c r="B197" s="320"/>
      <c r="C197" s="330"/>
      <c r="D197" s="330"/>
      <c r="E197" s="330"/>
      <c r="F197" s="340"/>
      <c r="G197" s="330"/>
      <c r="H197" s="330"/>
      <c r="I197" s="330"/>
      <c r="J197" s="330"/>
      <c r="K197" s="320"/>
    </row>
    <row r="198" s="1" customFormat="1" ht="18.75" customHeight="1"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</row>
    <row r="199" s="1" customFormat="1" ht="13.5">
      <c r="B199" s="271"/>
      <c r="C199" s="272"/>
      <c r="D199" s="272"/>
      <c r="E199" s="272"/>
      <c r="F199" s="272"/>
      <c r="G199" s="272"/>
      <c r="H199" s="272"/>
      <c r="I199" s="272"/>
      <c r="J199" s="272"/>
      <c r="K199" s="273"/>
    </row>
    <row r="200" s="1" customFormat="1" ht="21">
      <c r="B200" s="274"/>
      <c r="C200" s="275" t="s">
        <v>2325</v>
      </c>
      <c r="D200" s="275"/>
      <c r="E200" s="275"/>
      <c r="F200" s="275"/>
      <c r="G200" s="275"/>
      <c r="H200" s="275"/>
      <c r="I200" s="275"/>
      <c r="J200" s="275"/>
      <c r="K200" s="276"/>
    </row>
    <row r="201" s="1" customFormat="1" ht="25.5" customHeight="1">
      <c r="B201" s="274"/>
      <c r="C201" s="354" t="s">
        <v>2326</v>
      </c>
      <c r="D201" s="354"/>
      <c r="E201" s="354"/>
      <c r="F201" s="354" t="s">
        <v>2327</v>
      </c>
      <c r="G201" s="355"/>
      <c r="H201" s="354" t="s">
        <v>2328</v>
      </c>
      <c r="I201" s="354"/>
      <c r="J201" s="354"/>
      <c r="K201" s="276"/>
    </row>
    <row r="202" s="1" customFormat="1" ht="5.25" customHeight="1">
      <c r="B202" s="309"/>
      <c r="C202" s="304"/>
      <c r="D202" s="304"/>
      <c r="E202" s="304"/>
      <c r="F202" s="304"/>
      <c r="G202" s="330"/>
      <c r="H202" s="304"/>
      <c r="I202" s="304"/>
      <c r="J202" s="304"/>
      <c r="K202" s="332"/>
    </row>
    <row r="203" s="1" customFormat="1" ht="15" customHeight="1">
      <c r="B203" s="309"/>
      <c r="C203" s="284" t="s">
        <v>2318</v>
      </c>
      <c r="D203" s="284"/>
      <c r="E203" s="284"/>
      <c r="F203" s="307" t="s">
        <v>47</v>
      </c>
      <c r="G203" s="284"/>
      <c r="H203" s="284" t="s">
        <v>2329</v>
      </c>
      <c r="I203" s="284"/>
      <c r="J203" s="284"/>
      <c r="K203" s="332"/>
    </row>
    <row r="204" s="1" customFormat="1" ht="15" customHeight="1">
      <c r="B204" s="309"/>
      <c r="C204" s="284"/>
      <c r="D204" s="284"/>
      <c r="E204" s="284"/>
      <c r="F204" s="307" t="s">
        <v>48</v>
      </c>
      <c r="G204" s="284"/>
      <c r="H204" s="284" t="s">
        <v>2330</v>
      </c>
      <c r="I204" s="284"/>
      <c r="J204" s="284"/>
      <c r="K204" s="332"/>
    </row>
    <row r="205" s="1" customFormat="1" ht="15" customHeight="1">
      <c r="B205" s="309"/>
      <c r="C205" s="284"/>
      <c r="D205" s="284"/>
      <c r="E205" s="284"/>
      <c r="F205" s="307" t="s">
        <v>51</v>
      </c>
      <c r="G205" s="284"/>
      <c r="H205" s="284" t="s">
        <v>2331</v>
      </c>
      <c r="I205" s="284"/>
      <c r="J205" s="284"/>
      <c r="K205" s="332"/>
    </row>
    <row r="206" s="1" customFormat="1" ht="15" customHeight="1">
      <c r="B206" s="309"/>
      <c r="C206" s="284"/>
      <c r="D206" s="284"/>
      <c r="E206" s="284"/>
      <c r="F206" s="307" t="s">
        <v>49</v>
      </c>
      <c r="G206" s="284"/>
      <c r="H206" s="284" t="s">
        <v>2332</v>
      </c>
      <c r="I206" s="284"/>
      <c r="J206" s="284"/>
      <c r="K206" s="332"/>
    </row>
    <row r="207" s="1" customFormat="1" ht="15" customHeight="1">
      <c r="B207" s="309"/>
      <c r="C207" s="284"/>
      <c r="D207" s="284"/>
      <c r="E207" s="284"/>
      <c r="F207" s="307" t="s">
        <v>50</v>
      </c>
      <c r="G207" s="284"/>
      <c r="H207" s="284" t="s">
        <v>2333</v>
      </c>
      <c r="I207" s="284"/>
      <c r="J207" s="284"/>
      <c r="K207" s="332"/>
    </row>
    <row r="208" s="1" customFormat="1" ht="15" customHeight="1">
      <c r="B208" s="309"/>
      <c r="C208" s="284"/>
      <c r="D208" s="284"/>
      <c r="E208" s="284"/>
      <c r="F208" s="307"/>
      <c r="G208" s="284"/>
      <c r="H208" s="284"/>
      <c r="I208" s="284"/>
      <c r="J208" s="284"/>
      <c r="K208" s="332"/>
    </row>
    <row r="209" s="1" customFormat="1" ht="15" customHeight="1">
      <c r="B209" s="309"/>
      <c r="C209" s="284" t="s">
        <v>2272</v>
      </c>
      <c r="D209" s="284"/>
      <c r="E209" s="284"/>
      <c r="F209" s="307" t="s">
        <v>83</v>
      </c>
      <c r="G209" s="284"/>
      <c r="H209" s="284" t="s">
        <v>2334</v>
      </c>
      <c r="I209" s="284"/>
      <c r="J209" s="284"/>
      <c r="K209" s="332"/>
    </row>
    <row r="210" s="1" customFormat="1" ht="15" customHeight="1">
      <c r="B210" s="309"/>
      <c r="C210" s="284"/>
      <c r="D210" s="284"/>
      <c r="E210" s="284"/>
      <c r="F210" s="307" t="s">
        <v>2170</v>
      </c>
      <c r="G210" s="284"/>
      <c r="H210" s="284" t="s">
        <v>2171</v>
      </c>
      <c r="I210" s="284"/>
      <c r="J210" s="284"/>
      <c r="K210" s="332"/>
    </row>
    <row r="211" s="1" customFormat="1" ht="15" customHeight="1">
      <c r="B211" s="309"/>
      <c r="C211" s="284"/>
      <c r="D211" s="284"/>
      <c r="E211" s="284"/>
      <c r="F211" s="307" t="s">
        <v>2168</v>
      </c>
      <c r="G211" s="284"/>
      <c r="H211" s="284" t="s">
        <v>2335</v>
      </c>
      <c r="I211" s="284"/>
      <c r="J211" s="284"/>
      <c r="K211" s="332"/>
    </row>
    <row r="212" s="1" customFormat="1" ht="15" customHeight="1">
      <c r="B212" s="356"/>
      <c r="C212" s="284"/>
      <c r="D212" s="284"/>
      <c r="E212" s="284"/>
      <c r="F212" s="307" t="s">
        <v>2172</v>
      </c>
      <c r="G212" s="345"/>
      <c r="H212" s="336" t="s">
        <v>2173</v>
      </c>
      <c r="I212" s="336"/>
      <c r="J212" s="336"/>
      <c r="K212" s="357"/>
    </row>
    <row r="213" s="1" customFormat="1" ht="15" customHeight="1">
      <c r="B213" s="356"/>
      <c r="C213" s="284"/>
      <c r="D213" s="284"/>
      <c r="E213" s="284"/>
      <c r="F213" s="307" t="s">
        <v>2174</v>
      </c>
      <c r="G213" s="345"/>
      <c r="H213" s="336" t="s">
        <v>1090</v>
      </c>
      <c r="I213" s="336"/>
      <c r="J213" s="336"/>
      <c r="K213" s="357"/>
    </row>
    <row r="214" s="1" customFormat="1" ht="15" customHeight="1">
      <c r="B214" s="356"/>
      <c r="C214" s="284"/>
      <c r="D214" s="284"/>
      <c r="E214" s="284"/>
      <c r="F214" s="307"/>
      <c r="G214" s="345"/>
      <c r="H214" s="336"/>
      <c r="I214" s="336"/>
      <c r="J214" s="336"/>
      <c r="K214" s="357"/>
    </row>
    <row r="215" s="1" customFormat="1" ht="15" customHeight="1">
      <c r="B215" s="356"/>
      <c r="C215" s="284" t="s">
        <v>2296</v>
      </c>
      <c r="D215" s="284"/>
      <c r="E215" s="284"/>
      <c r="F215" s="307">
        <v>1</v>
      </c>
      <c r="G215" s="345"/>
      <c r="H215" s="336" t="s">
        <v>2336</v>
      </c>
      <c r="I215" s="336"/>
      <c r="J215" s="336"/>
      <c r="K215" s="357"/>
    </row>
    <row r="216" s="1" customFormat="1" ht="15" customHeight="1">
      <c r="B216" s="356"/>
      <c r="C216" s="284"/>
      <c r="D216" s="284"/>
      <c r="E216" s="284"/>
      <c r="F216" s="307">
        <v>2</v>
      </c>
      <c r="G216" s="345"/>
      <c r="H216" s="336" t="s">
        <v>2337</v>
      </c>
      <c r="I216" s="336"/>
      <c r="J216" s="336"/>
      <c r="K216" s="357"/>
    </row>
    <row r="217" s="1" customFormat="1" ht="15" customHeight="1">
      <c r="B217" s="356"/>
      <c r="C217" s="284"/>
      <c r="D217" s="284"/>
      <c r="E217" s="284"/>
      <c r="F217" s="307">
        <v>3</v>
      </c>
      <c r="G217" s="345"/>
      <c r="H217" s="336" t="s">
        <v>2338</v>
      </c>
      <c r="I217" s="336"/>
      <c r="J217" s="336"/>
      <c r="K217" s="357"/>
    </row>
    <row r="218" s="1" customFormat="1" ht="15" customHeight="1">
      <c r="B218" s="356"/>
      <c r="C218" s="284"/>
      <c r="D218" s="284"/>
      <c r="E218" s="284"/>
      <c r="F218" s="307">
        <v>4</v>
      </c>
      <c r="G218" s="345"/>
      <c r="H218" s="336" t="s">
        <v>2339</v>
      </c>
      <c r="I218" s="336"/>
      <c r="J218" s="336"/>
      <c r="K218" s="357"/>
    </row>
    <row r="219" s="1" customFormat="1" ht="12.75" customHeight="1">
      <c r="B219" s="358"/>
      <c r="C219" s="359"/>
      <c r="D219" s="359"/>
      <c r="E219" s="359"/>
      <c r="F219" s="359"/>
      <c r="G219" s="359"/>
      <c r="H219" s="359"/>
      <c r="I219" s="359"/>
      <c r="J219" s="359"/>
      <c r="K219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Klimša</dc:creator>
  <cp:lastModifiedBy>Michal Klimša</cp:lastModifiedBy>
  <dcterms:created xsi:type="dcterms:W3CDTF">2025-02-16T17:04:23Z</dcterms:created>
  <dcterms:modified xsi:type="dcterms:W3CDTF">2025-02-16T17:04:32Z</dcterms:modified>
</cp:coreProperties>
</file>