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KudelaP\Documents\DŮLEŽITÉ - PROHLÉDNOUT\"/>
    </mc:Choice>
  </mc:AlternateContent>
  <xr:revisionPtr revIDLastSave="0" documentId="13_ncr:1_{039CF6F4-A262-4D3B-B5FE-2F1FD8D85DFA}" xr6:coauthVersionLast="47" xr6:coauthVersionMax="47" xr10:uidLastSave="{00000000-0000-0000-0000-000000000000}"/>
  <bookViews>
    <workbookView xWindow="1305" yWindow="345" windowWidth="27315" windowHeight="14775" activeTab="3" xr2:uid="{00000000-000D-0000-FFFF-FFFF00000000}"/>
  </bookViews>
  <sheets>
    <sheet name="Rekapitulace stavby" sheetId="1" r:id="rId1"/>
    <sheet name="01 - Vybavení kabin" sheetId="2" r:id="rId2"/>
    <sheet name="03 - Vybavení kabin, mládež" sheetId="3" r:id="rId3"/>
    <sheet name="02 - VRN" sheetId="4" r:id="rId4"/>
    <sheet name="Pokyny pro vyplnění" sheetId="6" r:id="rId5"/>
  </sheets>
  <definedNames>
    <definedName name="_xlnm._FilterDatabase" localSheetId="1" hidden="1">'01 - Vybavení kabin'!$C$84:$K$283</definedName>
    <definedName name="_xlnm._FilterDatabase" localSheetId="3" hidden="1">'02 - VRN'!$C$82:$K$92</definedName>
    <definedName name="_xlnm._FilterDatabase" localSheetId="2" hidden="1">'03 - Vybavení kabin, mládež'!$C$82:$K$108</definedName>
    <definedName name="_xlnm.Print_Titles" localSheetId="1">'01 - Vybavení kabin'!$84:$84</definedName>
    <definedName name="_xlnm.Print_Titles" localSheetId="3">'02 - VRN'!$82:$82</definedName>
    <definedName name="_xlnm.Print_Titles" localSheetId="2">'03 - Vybavení kabin, mládež'!$82:$82</definedName>
    <definedName name="_xlnm.Print_Titles" localSheetId="0">'Rekapitulace stavby'!$52:$52</definedName>
    <definedName name="_xlnm.Print_Area" localSheetId="1">'01 - Vybavení kabin'!$C$4:$J$39,'01 - Vybavení kabin'!$C$45:$J$66,'01 - Vybavení kabin'!$C$72:$K$283</definedName>
    <definedName name="_xlnm.Print_Area" localSheetId="3">'02 - VRN'!$C$4:$J$39,'02 - VRN'!$C$45:$J$64,'02 - VRN'!$C$70:$K$92</definedName>
    <definedName name="_xlnm.Print_Area" localSheetId="2">'03 - Vybavení kabin, mládež'!$C$4:$J$39,'03 - Vybavení kabin, mládež'!$C$45:$J$64,'03 - Vybavení kabin, mládež'!$C$70:$K$108</definedName>
    <definedName name="_xlnm.Print_Area" localSheetId="4">'Pokyny pro vyplnění'!$B$2:$K$71,'Pokyny pro vyplnění'!$B$74:$K$118,'Pokyny pro vyplnění'!$B$121:$K$161,'Pokyny pro vyplnění'!$B$164:$K$219</definedName>
    <definedName name="_xlnm.Print_Area" localSheetId="0">'Rekapitulace stavby'!$D$4:$AO$36,'Rekapitulace stavby'!$C$42:$AQ$58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37" i="4" l="1"/>
  <c r="J36" i="4"/>
  <c r="AY57" i="1"/>
  <c r="J35" i="4"/>
  <c r="AX57" i="1"/>
  <c r="BI92" i="4"/>
  <c r="BH92" i="4"/>
  <c r="BG92" i="4"/>
  <c r="BF92" i="4"/>
  <c r="T92" i="4"/>
  <c r="R92" i="4"/>
  <c r="P92" i="4"/>
  <c r="BI91" i="4"/>
  <c r="BH91" i="4"/>
  <c r="BG91" i="4"/>
  <c r="BF91" i="4"/>
  <c r="T91" i="4"/>
  <c r="R91" i="4"/>
  <c r="P91" i="4"/>
  <c r="BI90" i="4"/>
  <c r="BH90" i="4"/>
  <c r="BG90" i="4"/>
  <c r="BF90" i="4"/>
  <c r="T90" i="4"/>
  <c r="R90" i="4"/>
  <c r="P90" i="4"/>
  <c r="BI88" i="4"/>
  <c r="BH88" i="4"/>
  <c r="BG88" i="4"/>
  <c r="BF88" i="4"/>
  <c r="T88" i="4"/>
  <c r="T87" i="4"/>
  <c r="R88" i="4"/>
  <c r="R87" i="4"/>
  <c r="P88" i="4"/>
  <c r="P87" i="4"/>
  <c r="BI86" i="4"/>
  <c r="BH86" i="4"/>
  <c r="BG86" i="4"/>
  <c r="BF86" i="4"/>
  <c r="T86" i="4"/>
  <c r="T85" i="4"/>
  <c r="R86" i="4"/>
  <c r="R85" i="4"/>
  <c r="P86" i="4"/>
  <c r="P85" i="4"/>
  <c r="F77" i="4"/>
  <c r="E75" i="4"/>
  <c r="F52" i="4"/>
  <c r="E50" i="4"/>
  <c r="J24" i="4"/>
  <c r="E24" i="4"/>
  <c r="J80" i="4" s="1"/>
  <c r="J23" i="4"/>
  <c r="J21" i="4"/>
  <c r="E21" i="4"/>
  <c r="J79" i="4" s="1"/>
  <c r="J20" i="4"/>
  <c r="J18" i="4"/>
  <c r="E18" i="4"/>
  <c r="F55" i="4"/>
  <c r="J17" i="4"/>
  <c r="J15" i="4"/>
  <c r="E15" i="4"/>
  <c r="F54" i="4" s="1"/>
  <c r="J14" i="4"/>
  <c r="J12" i="4"/>
  <c r="J77" i="4" s="1"/>
  <c r="E7" i="4"/>
  <c r="E48" i="4"/>
  <c r="J37" i="3"/>
  <c r="J36" i="3"/>
  <c r="AY56" i="1"/>
  <c r="J35" i="3"/>
  <c r="AX56" i="1" s="1"/>
  <c r="BI104" i="3"/>
  <c r="BH104" i="3"/>
  <c r="BG104" i="3"/>
  <c r="BF104" i="3"/>
  <c r="T104" i="3"/>
  <c r="T103" i="3" s="1"/>
  <c r="R104" i="3"/>
  <c r="R103" i="3"/>
  <c r="P104" i="3"/>
  <c r="P103" i="3"/>
  <c r="BI99" i="3"/>
  <c r="BH99" i="3"/>
  <c r="BG99" i="3"/>
  <c r="BF99" i="3"/>
  <c r="T99" i="3"/>
  <c r="R99" i="3"/>
  <c r="P99" i="3"/>
  <c r="BI95" i="3"/>
  <c r="BH95" i="3"/>
  <c r="BG95" i="3"/>
  <c r="BF95" i="3"/>
  <c r="T95" i="3"/>
  <c r="R95" i="3"/>
  <c r="P95" i="3"/>
  <c r="BI93" i="3"/>
  <c r="BH93" i="3"/>
  <c r="BG93" i="3"/>
  <c r="BF93" i="3"/>
  <c r="T93" i="3"/>
  <c r="R93" i="3"/>
  <c r="P93" i="3"/>
  <c r="BI90" i="3"/>
  <c r="BH90" i="3"/>
  <c r="BG90" i="3"/>
  <c r="BF90" i="3"/>
  <c r="T90" i="3"/>
  <c r="R90" i="3"/>
  <c r="P90" i="3"/>
  <c r="BI88" i="3"/>
  <c r="BH88" i="3"/>
  <c r="BG88" i="3"/>
  <c r="BF88" i="3"/>
  <c r="T88" i="3"/>
  <c r="R88" i="3"/>
  <c r="P88" i="3"/>
  <c r="BI86" i="3"/>
  <c r="BH86" i="3"/>
  <c r="BG86" i="3"/>
  <c r="BF86" i="3"/>
  <c r="T86" i="3"/>
  <c r="R86" i="3"/>
  <c r="P86" i="3"/>
  <c r="F77" i="3"/>
  <c r="E75" i="3"/>
  <c r="F52" i="3"/>
  <c r="E50" i="3"/>
  <c r="J24" i="3"/>
  <c r="E24" i="3"/>
  <c r="J80" i="3"/>
  <c r="J23" i="3"/>
  <c r="J21" i="3"/>
  <c r="E21" i="3"/>
  <c r="J54" i="3"/>
  <c r="J20" i="3"/>
  <c r="J18" i="3"/>
  <c r="E18" i="3"/>
  <c r="F80" i="3"/>
  <c r="J17" i="3"/>
  <c r="J15" i="3"/>
  <c r="E15" i="3"/>
  <c r="F79" i="3"/>
  <c r="J14" i="3"/>
  <c r="J12" i="3"/>
  <c r="J77" i="3" s="1"/>
  <c r="E7" i="3"/>
  <c r="E73" i="3"/>
  <c r="T272" i="2"/>
  <c r="BK272" i="2"/>
  <c r="J272" i="2"/>
  <c r="J64" i="2"/>
  <c r="J37" i="2"/>
  <c r="J36" i="2"/>
  <c r="AY55" i="1"/>
  <c r="J35" i="2"/>
  <c r="AX55" i="1"/>
  <c r="BI282" i="2"/>
  <c r="BH282" i="2"/>
  <c r="BG282" i="2"/>
  <c r="BF282" i="2"/>
  <c r="T282" i="2"/>
  <c r="T281" i="2"/>
  <c r="R282" i="2"/>
  <c r="R281" i="2"/>
  <c r="P282" i="2"/>
  <c r="P281" i="2"/>
  <c r="BI273" i="2"/>
  <c r="BH273" i="2"/>
  <c r="BG273" i="2"/>
  <c r="BF273" i="2"/>
  <c r="T273" i="2"/>
  <c r="R273" i="2"/>
  <c r="R272" i="2" s="1"/>
  <c r="P273" i="2"/>
  <c r="P272" i="2" s="1"/>
  <c r="BI269" i="2"/>
  <c r="BH269" i="2"/>
  <c r="BG269" i="2"/>
  <c r="BF269" i="2"/>
  <c r="T269" i="2"/>
  <c r="R269" i="2"/>
  <c r="P269" i="2"/>
  <c r="BI266" i="2"/>
  <c r="BH266" i="2"/>
  <c r="BG266" i="2"/>
  <c r="BF266" i="2"/>
  <c r="T266" i="2"/>
  <c r="R266" i="2"/>
  <c r="P266" i="2"/>
  <c r="BI263" i="2"/>
  <c r="BH263" i="2"/>
  <c r="BG263" i="2"/>
  <c r="BF263" i="2"/>
  <c r="T263" i="2"/>
  <c r="R263" i="2"/>
  <c r="P263" i="2"/>
  <c r="BI260" i="2"/>
  <c r="BH260" i="2"/>
  <c r="BG260" i="2"/>
  <c r="BF260" i="2"/>
  <c r="T260" i="2"/>
  <c r="R260" i="2"/>
  <c r="P260" i="2"/>
  <c r="BI256" i="2"/>
  <c r="BH256" i="2"/>
  <c r="BG256" i="2"/>
  <c r="BF256" i="2"/>
  <c r="T256" i="2"/>
  <c r="R256" i="2"/>
  <c r="P256" i="2"/>
  <c r="BI253" i="2"/>
  <c r="BH253" i="2"/>
  <c r="BG253" i="2"/>
  <c r="BF253" i="2"/>
  <c r="T253" i="2"/>
  <c r="R253" i="2"/>
  <c r="P253" i="2"/>
  <c r="BI248" i="2"/>
  <c r="BH248" i="2"/>
  <c r="BG248" i="2"/>
  <c r="BF248" i="2"/>
  <c r="T248" i="2"/>
  <c r="R248" i="2"/>
  <c r="P248" i="2"/>
  <c r="BI245" i="2"/>
  <c r="BH245" i="2"/>
  <c r="BG245" i="2"/>
  <c r="BF245" i="2"/>
  <c r="T245" i="2"/>
  <c r="R245" i="2"/>
  <c r="P245" i="2"/>
  <c r="BI242" i="2"/>
  <c r="BH242" i="2"/>
  <c r="BG242" i="2"/>
  <c r="BF242" i="2"/>
  <c r="T242" i="2"/>
  <c r="R242" i="2"/>
  <c r="P242" i="2"/>
  <c r="BI238" i="2"/>
  <c r="BH238" i="2"/>
  <c r="BG238" i="2"/>
  <c r="BF238" i="2"/>
  <c r="T238" i="2"/>
  <c r="R238" i="2"/>
  <c r="P238" i="2"/>
  <c r="BI235" i="2"/>
  <c r="BH235" i="2"/>
  <c r="BG235" i="2"/>
  <c r="BF235" i="2"/>
  <c r="T235" i="2"/>
  <c r="R235" i="2"/>
  <c r="P235" i="2"/>
  <c r="BI227" i="2"/>
  <c r="BH227" i="2"/>
  <c r="BG227" i="2"/>
  <c r="BF227" i="2"/>
  <c r="T227" i="2"/>
  <c r="R227" i="2"/>
  <c r="P227" i="2"/>
  <c r="BI224" i="2"/>
  <c r="BH224" i="2"/>
  <c r="BG224" i="2"/>
  <c r="BF224" i="2"/>
  <c r="T224" i="2"/>
  <c r="R224" i="2"/>
  <c r="P224" i="2"/>
  <c r="BI221" i="2"/>
  <c r="BH221" i="2"/>
  <c r="BG221" i="2"/>
  <c r="BF221" i="2"/>
  <c r="T221" i="2"/>
  <c r="R221" i="2"/>
  <c r="P221" i="2"/>
  <c r="BI218" i="2"/>
  <c r="BH218" i="2"/>
  <c r="BG218" i="2"/>
  <c r="BF218" i="2"/>
  <c r="T218" i="2"/>
  <c r="R218" i="2"/>
  <c r="P218" i="2"/>
  <c r="BI213" i="2"/>
  <c r="BH213" i="2"/>
  <c r="BG213" i="2"/>
  <c r="BF213" i="2"/>
  <c r="T213" i="2"/>
  <c r="R213" i="2"/>
  <c r="P213" i="2"/>
  <c r="BI210" i="2"/>
  <c r="BH210" i="2"/>
  <c r="BG210" i="2"/>
  <c r="BF210" i="2"/>
  <c r="T210" i="2"/>
  <c r="R210" i="2"/>
  <c r="P210" i="2"/>
  <c r="BI202" i="2"/>
  <c r="BH202" i="2"/>
  <c r="BG202" i="2"/>
  <c r="BF202" i="2"/>
  <c r="T202" i="2"/>
  <c r="R202" i="2"/>
  <c r="P202" i="2"/>
  <c r="BI199" i="2"/>
  <c r="BH199" i="2"/>
  <c r="BG199" i="2"/>
  <c r="BF199" i="2"/>
  <c r="T199" i="2"/>
  <c r="R199" i="2"/>
  <c r="P199" i="2"/>
  <c r="BI197" i="2"/>
  <c r="BH197" i="2"/>
  <c r="BG197" i="2"/>
  <c r="BF197" i="2"/>
  <c r="T197" i="2"/>
  <c r="R197" i="2"/>
  <c r="P197" i="2"/>
  <c r="BI180" i="2"/>
  <c r="BH180" i="2"/>
  <c r="BG180" i="2"/>
  <c r="BF180" i="2"/>
  <c r="T180" i="2"/>
  <c r="R180" i="2"/>
  <c r="P180" i="2"/>
  <c r="BI178" i="2"/>
  <c r="BH178" i="2"/>
  <c r="BG178" i="2"/>
  <c r="BF178" i="2"/>
  <c r="T178" i="2"/>
  <c r="R178" i="2"/>
  <c r="P178" i="2"/>
  <c r="BI175" i="2"/>
  <c r="BH175" i="2"/>
  <c r="BG175" i="2"/>
  <c r="BF175" i="2"/>
  <c r="T175" i="2"/>
  <c r="R175" i="2"/>
  <c r="P175" i="2"/>
  <c r="BI172" i="2"/>
  <c r="BH172" i="2"/>
  <c r="BG172" i="2"/>
  <c r="BF172" i="2"/>
  <c r="T172" i="2"/>
  <c r="R172" i="2"/>
  <c r="P172" i="2"/>
  <c r="BI169" i="2"/>
  <c r="BH169" i="2"/>
  <c r="BG169" i="2"/>
  <c r="BF169" i="2"/>
  <c r="T169" i="2"/>
  <c r="R169" i="2"/>
  <c r="P169" i="2"/>
  <c r="BI164" i="2"/>
  <c r="BH164" i="2"/>
  <c r="BG164" i="2"/>
  <c r="BF164" i="2"/>
  <c r="T164" i="2"/>
  <c r="R164" i="2"/>
  <c r="P164" i="2"/>
  <c r="BI157" i="2"/>
  <c r="BH157" i="2"/>
  <c r="BG157" i="2"/>
  <c r="BF157" i="2"/>
  <c r="T157" i="2"/>
  <c r="R157" i="2"/>
  <c r="P157" i="2"/>
  <c r="BI154" i="2"/>
  <c r="BH154" i="2"/>
  <c r="BG154" i="2"/>
  <c r="BF154" i="2"/>
  <c r="T154" i="2"/>
  <c r="R154" i="2"/>
  <c r="P154" i="2"/>
  <c r="BI151" i="2"/>
  <c r="BH151" i="2"/>
  <c r="BG151" i="2"/>
  <c r="BF151" i="2"/>
  <c r="T151" i="2"/>
  <c r="R151" i="2"/>
  <c r="P151" i="2"/>
  <c r="BI148" i="2"/>
  <c r="BH148" i="2"/>
  <c r="BG148" i="2"/>
  <c r="BF148" i="2"/>
  <c r="T148" i="2"/>
  <c r="R148" i="2"/>
  <c r="P148" i="2"/>
  <c r="BI143" i="2"/>
  <c r="BH143" i="2"/>
  <c r="BG143" i="2"/>
  <c r="BF143" i="2"/>
  <c r="T143" i="2"/>
  <c r="R143" i="2"/>
  <c r="P143" i="2"/>
  <c r="BI140" i="2"/>
  <c r="BH140" i="2"/>
  <c r="BG140" i="2"/>
  <c r="BF140" i="2"/>
  <c r="T140" i="2"/>
  <c r="R140" i="2"/>
  <c r="P140" i="2"/>
  <c r="BI133" i="2"/>
  <c r="BH133" i="2"/>
  <c r="BG133" i="2"/>
  <c r="BF133" i="2"/>
  <c r="T133" i="2"/>
  <c r="R133" i="2"/>
  <c r="P133" i="2"/>
  <c r="BI128" i="2"/>
  <c r="BH128" i="2"/>
  <c r="BG128" i="2"/>
  <c r="BF128" i="2"/>
  <c r="T128" i="2"/>
  <c r="R128" i="2"/>
  <c r="P128" i="2"/>
  <c r="BI125" i="2"/>
  <c r="BH125" i="2"/>
  <c r="BG125" i="2"/>
  <c r="BF125" i="2"/>
  <c r="T125" i="2"/>
  <c r="R125" i="2"/>
  <c r="P125" i="2"/>
  <c r="BI122" i="2"/>
  <c r="BH122" i="2"/>
  <c r="BG122" i="2"/>
  <c r="BF122" i="2"/>
  <c r="T122" i="2"/>
  <c r="R122" i="2"/>
  <c r="P122" i="2"/>
  <c r="BI118" i="2"/>
  <c r="BH118" i="2"/>
  <c r="BG118" i="2"/>
  <c r="BF118" i="2"/>
  <c r="T118" i="2"/>
  <c r="R118" i="2"/>
  <c r="P118" i="2"/>
  <c r="BI114" i="2"/>
  <c r="BH114" i="2"/>
  <c r="BG114" i="2"/>
  <c r="BF114" i="2"/>
  <c r="T114" i="2"/>
  <c r="R114" i="2"/>
  <c r="P114" i="2"/>
  <c r="BI110" i="2"/>
  <c r="BH110" i="2"/>
  <c r="BG110" i="2"/>
  <c r="BF110" i="2"/>
  <c r="T110" i="2"/>
  <c r="R110" i="2"/>
  <c r="P110" i="2"/>
  <c r="BI104" i="2"/>
  <c r="BH104" i="2"/>
  <c r="BG104" i="2"/>
  <c r="BF104" i="2"/>
  <c r="T104" i="2"/>
  <c r="R104" i="2"/>
  <c r="P104" i="2"/>
  <c r="BI99" i="2"/>
  <c r="BH99" i="2"/>
  <c r="BG99" i="2"/>
  <c r="BF99" i="2"/>
  <c r="T99" i="2"/>
  <c r="R99" i="2"/>
  <c r="P99" i="2"/>
  <c r="BI94" i="2"/>
  <c r="BH94" i="2"/>
  <c r="F36" i="2" s="1"/>
  <c r="BG94" i="2"/>
  <c r="F35" i="2" s="1"/>
  <c r="BF94" i="2"/>
  <c r="J34" i="2" s="1"/>
  <c r="T94" i="2"/>
  <c r="R94" i="2"/>
  <c r="P94" i="2"/>
  <c r="BI88" i="2"/>
  <c r="F37" i="2" s="1"/>
  <c r="BH88" i="2"/>
  <c r="BG88" i="2"/>
  <c r="BF88" i="2"/>
  <c r="T88" i="2"/>
  <c r="R88" i="2"/>
  <c r="P88" i="2"/>
  <c r="F79" i="2"/>
  <c r="E77" i="2"/>
  <c r="F52" i="2"/>
  <c r="E50" i="2"/>
  <c r="J24" i="2"/>
  <c r="E24" i="2"/>
  <c r="J82" i="2"/>
  <c r="J23" i="2"/>
  <c r="J21" i="2"/>
  <c r="E21" i="2"/>
  <c r="J54" i="2"/>
  <c r="J20" i="2"/>
  <c r="J18" i="2"/>
  <c r="E18" i="2"/>
  <c r="F82" i="2" s="1"/>
  <c r="J17" i="2"/>
  <c r="J15" i="2"/>
  <c r="E15" i="2"/>
  <c r="F81" i="2"/>
  <c r="J14" i="2"/>
  <c r="J12" i="2"/>
  <c r="J79" i="2"/>
  <c r="E7" i="2"/>
  <c r="E75" i="2"/>
  <c r="L50" i="1"/>
  <c r="AM50" i="1"/>
  <c r="AM49" i="1"/>
  <c r="L49" i="1"/>
  <c r="AM47" i="1"/>
  <c r="L47" i="1"/>
  <c r="L45" i="1"/>
  <c r="L44" i="1"/>
  <c r="BK90" i="3"/>
  <c r="BK227" i="2"/>
  <c r="BK199" i="2"/>
  <c r="J197" i="2"/>
  <c r="BK245" i="2"/>
  <c r="J210" i="2"/>
  <c r="J114" i="2"/>
  <c r="J245" i="2"/>
  <c r="J94" i="2"/>
  <c r="J143" i="2"/>
  <c r="BK157" i="2"/>
  <c r="J95" i="3"/>
  <c r="J180" i="2"/>
  <c r="BK282" i="2"/>
  <c r="BK104" i="3"/>
  <c r="BK88" i="2"/>
  <c r="BK169" i="2"/>
  <c r="BK175" i="2"/>
  <c r="BK122" i="2"/>
  <c r="BK128" i="2"/>
  <c r="J92" i="4"/>
  <c r="BK99" i="2"/>
  <c r="J140" i="2"/>
  <c r="J172" i="2"/>
  <c r="BK88" i="3"/>
  <c r="J175" i="2"/>
  <c r="J110" i="2"/>
  <c r="BK140" i="2"/>
  <c r="BK125" i="2"/>
  <c r="BK151" i="2"/>
  <c r="J104" i="3"/>
  <c r="BK88" i="4"/>
  <c r="J242" i="2"/>
  <c r="BK92" i="4"/>
  <c r="BK86" i="4"/>
  <c r="J88" i="4"/>
  <c r="J282" i="2"/>
  <c r="BK172" i="2"/>
  <c r="BK93" i="3"/>
  <c r="J148" i="2"/>
  <c r="BK242" i="2"/>
  <c r="BK164" i="2"/>
  <c r="J224" i="2"/>
  <c r="J178" i="2"/>
  <c r="J88" i="2"/>
  <c r="J93" i="3"/>
  <c r="J248" i="2"/>
  <c r="J213" i="2"/>
  <c r="BK104" i="2"/>
  <c r="BK110" i="2"/>
  <c r="BK178" i="2"/>
  <c r="J90" i="3"/>
  <c r="J90" i="4"/>
  <c r="J253" i="2"/>
  <c r="BK213" i="2"/>
  <c r="BK118" i="2"/>
  <c r="BK197" i="2"/>
  <c r="BK91" i="4"/>
  <c r="J266" i="2"/>
  <c r="J221" i="2"/>
  <c r="BK94" i="2"/>
  <c r="J256" i="2"/>
  <c r="J151" i="2"/>
  <c r="BK263" i="2"/>
  <c r="J133" i="2"/>
  <c r="BK256" i="2"/>
  <c r="BK202" i="2"/>
  <c r="BK154" i="2"/>
  <c r="J273" i="2"/>
  <c r="BK266" i="2"/>
  <c r="J164" i="2"/>
  <c r="BK180" i="2"/>
  <c r="J157" i="2"/>
  <c r="BK224" i="2"/>
  <c r="BK133" i="2"/>
  <c r="J269" i="2"/>
  <c r="BK273" i="2"/>
  <c r="BK143" i="2"/>
  <c r="BK90" i="4"/>
  <c r="J260" i="2"/>
  <c r="BK95" i="3"/>
  <c r="J235" i="2"/>
  <c r="J263" i="2"/>
  <c r="AS54" i="1"/>
  <c r="J99" i="3"/>
  <c r="J88" i="3"/>
  <c r="BK221" i="2"/>
  <c r="J202" i="2"/>
  <c r="J227" i="2"/>
  <c r="BK260" i="2"/>
  <c r="J199" i="2"/>
  <c r="BK148" i="2"/>
  <c r="BK269" i="2"/>
  <c r="J118" i="2"/>
  <c r="BK253" i="2"/>
  <c r="BK86" i="3"/>
  <c r="J104" i="2"/>
  <c r="J122" i="2"/>
  <c r="J128" i="2"/>
  <c r="J86" i="3"/>
  <c r="J86" i="4"/>
  <c r="J218" i="2"/>
  <c r="J169" i="2"/>
  <c r="J238" i="2"/>
  <c r="BK238" i="2"/>
  <c r="J99" i="2"/>
  <c r="J125" i="2"/>
  <c r="BK114" i="2"/>
  <c r="BK210" i="2"/>
  <c r="BK235" i="2"/>
  <c r="J154" i="2"/>
  <c r="BK248" i="2"/>
  <c r="J91" i="4"/>
  <c r="BK218" i="2"/>
  <c r="BK99" i="3"/>
  <c r="F34" i="2" l="1"/>
  <c r="P87" i="2"/>
  <c r="R259" i="2"/>
  <c r="T87" i="2"/>
  <c r="R85" i="3"/>
  <c r="P92" i="3"/>
  <c r="R139" i="2"/>
  <c r="BK87" i="2"/>
  <c r="J87" i="2"/>
  <c r="J61" i="2" s="1"/>
  <c r="R87" i="2"/>
  <c r="BK259" i="2"/>
  <c r="J259" i="2" s="1"/>
  <c r="J63" i="2" s="1"/>
  <c r="T259" i="2"/>
  <c r="BK85" i="3"/>
  <c r="T139" i="2"/>
  <c r="R92" i="3"/>
  <c r="P139" i="2"/>
  <c r="P85" i="3"/>
  <c r="P84" i="3"/>
  <c r="P83" i="3" s="1"/>
  <c r="AU56" i="1" s="1"/>
  <c r="T85" i="3"/>
  <c r="T92" i="3"/>
  <c r="BK89" i="4"/>
  <c r="J89" i="4" s="1"/>
  <c r="J63" i="4" s="1"/>
  <c r="BK139" i="2"/>
  <c r="J139" i="2"/>
  <c r="J62" i="2" s="1"/>
  <c r="P259" i="2"/>
  <c r="BK92" i="3"/>
  <c r="J92" i="3" s="1"/>
  <c r="J62" i="3" s="1"/>
  <c r="R89" i="4"/>
  <c r="R84" i="4" s="1"/>
  <c r="R83" i="4" s="1"/>
  <c r="P89" i="4"/>
  <c r="P84" i="4"/>
  <c r="P83" i="4"/>
  <c r="AU57" i="1"/>
  <c r="T89" i="4"/>
  <c r="T84" i="4"/>
  <c r="T83" i="4"/>
  <c r="BK87" i="4"/>
  <c r="J87" i="4"/>
  <c r="J62" i="4"/>
  <c r="BK281" i="2"/>
  <c r="J281" i="2" s="1"/>
  <c r="J65" i="2" s="1"/>
  <c r="BK103" i="3"/>
  <c r="J103" i="3"/>
  <c r="J63" i="3"/>
  <c r="BK85" i="4"/>
  <c r="J85" i="4"/>
  <c r="J61" i="4"/>
  <c r="F80" i="4"/>
  <c r="BE88" i="4"/>
  <c r="J85" i="3"/>
  <c r="J61" i="3" s="1"/>
  <c r="J52" i="4"/>
  <c r="F79" i="4"/>
  <c r="J55" i="4"/>
  <c r="BE90" i="4"/>
  <c r="E73" i="4"/>
  <c r="BE86" i="4"/>
  <c r="BE92" i="4"/>
  <c r="J54" i="4"/>
  <c r="BE91" i="4"/>
  <c r="J52" i="3"/>
  <c r="F55" i="3"/>
  <c r="E48" i="3"/>
  <c r="F54" i="3"/>
  <c r="BE93" i="3"/>
  <c r="BE99" i="3"/>
  <c r="J55" i="3"/>
  <c r="J79" i="3"/>
  <c r="BE86" i="3"/>
  <c r="BE90" i="3"/>
  <c r="BE104" i="3"/>
  <c r="BE88" i="3"/>
  <c r="BE95" i="3"/>
  <c r="BE99" i="2"/>
  <c r="BE140" i="2"/>
  <c r="BE151" i="2"/>
  <c r="BE169" i="2"/>
  <c r="BE172" i="2"/>
  <c r="BE199" i="2"/>
  <c r="BE218" i="2"/>
  <c r="BE221" i="2"/>
  <c r="BE224" i="2"/>
  <c r="BE235" i="2"/>
  <c r="BE238" i="2"/>
  <c r="BE242" i="2"/>
  <c r="BE245" i="2"/>
  <c r="BB55" i="1"/>
  <c r="BA55" i="1"/>
  <c r="AW55" i="1"/>
  <c r="J52" i="2"/>
  <c r="F55" i="2"/>
  <c r="J81" i="2"/>
  <c r="BE94" i="2"/>
  <c r="BE157" i="2"/>
  <c r="BE197" i="2"/>
  <c r="BE213" i="2"/>
  <c r="BE282" i="2"/>
  <c r="BE260" i="2"/>
  <c r="BE263" i="2"/>
  <c r="E48" i="2"/>
  <c r="F54" i="2"/>
  <c r="J55" i="2"/>
  <c r="BE110" i="2"/>
  <c r="BE114" i="2"/>
  <c r="BE118" i="2"/>
  <c r="BE128" i="2"/>
  <c r="BE143" i="2"/>
  <c r="BE148" i="2"/>
  <c r="BE164" i="2"/>
  <c r="BE175" i="2"/>
  <c r="BE178" i="2"/>
  <c r="BE227" i="2"/>
  <c r="BE248" i="2"/>
  <c r="BE253" i="2"/>
  <c r="BE266" i="2"/>
  <c r="BE269" i="2"/>
  <c r="BE273" i="2"/>
  <c r="BC55" i="1"/>
  <c r="BE88" i="2"/>
  <c r="BE104" i="2"/>
  <c r="BE122" i="2"/>
  <c r="BE125" i="2"/>
  <c r="BE133" i="2"/>
  <c r="BE154" i="2"/>
  <c r="BE180" i="2"/>
  <c r="BE202" i="2"/>
  <c r="BE210" i="2"/>
  <c r="BE256" i="2"/>
  <c r="BD55" i="1"/>
  <c r="F37" i="4"/>
  <c r="BD57" i="1"/>
  <c r="F35" i="3"/>
  <c r="BB56" i="1"/>
  <c r="F34" i="4"/>
  <c r="BA57" i="1" s="1"/>
  <c r="F36" i="4"/>
  <c r="BC57" i="1" s="1"/>
  <c r="J34" i="4"/>
  <c r="AW57" i="1"/>
  <c r="F35" i="4"/>
  <c r="BB57" i="1" s="1"/>
  <c r="F34" i="3"/>
  <c r="BA56" i="1"/>
  <c r="F37" i="3"/>
  <c r="BD56" i="1"/>
  <c r="J34" i="3"/>
  <c r="AW56" i="1" s="1"/>
  <c r="F36" i="3"/>
  <c r="BC56" i="1" s="1"/>
  <c r="T84" i="3" l="1"/>
  <c r="T83" i="3" s="1"/>
  <c r="BK84" i="3"/>
  <c r="BK83" i="3" s="1"/>
  <c r="J83" i="3" s="1"/>
  <c r="J30" i="3" s="1"/>
  <c r="AG56" i="1" s="1"/>
  <c r="AN56" i="1" s="1"/>
  <c r="R86" i="2"/>
  <c r="R85" i="2" s="1"/>
  <c r="R84" i="3"/>
  <c r="R83" i="3"/>
  <c r="T86" i="2"/>
  <c r="T85" i="2"/>
  <c r="P86" i="2"/>
  <c r="P85" i="2" s="1"/>
  <c r="AU55" i="1" s="1"/>
  <c r="AU54" i="1" s="1"/>
  <c r="BK86" i="2"/>
  <c r="J86" i="2" s="1"/>
  <c r="J60" i="2" s="1"/>
  <c r="BK84" i="4"/>
  <c r="BK83" i="4" s="1"/>
  <c r="J83" i="4" s="1"/>
  <c r="J59" i="4" s="1"/>
  <c r="F33" i="3"/>
  <c r="AZ56" i="1"/>
  <c r="J33" i="4"/>
  <c r="AV57" i="1" s="1"/>
  <c r="AT57" i="1" s="1"/>
  <c r="J33" i="2"/>
  <c r="AV55" i="1" s="1"/>
  <c r="AT55" i="1" s="1"/>
  <c r="BC54" i="1"/>
  <c r="AY54" i="1"/>
  <c r="F33" i="2"/>
  <c r="AZ55" i="1"/>
  <c r="BD54" i="1"/>
  <c r="W33" i="1" s="1"/>
  <c r="BA54" i="1"/>
  <c r="W30" i="1"/>
  <c r="BB54" i="1"/>
  <c r="AX54" i="1"/>
  <c r="F33" i="4"/>
  <c r="AZ57" i="1"/>
  <c r="J33" i="3"/>
  <c r="AV56" i="1"/>
  <c r="AT56" i="1"/>
  <c r="J59" i="3" l="1"/>
  <c r="J84" i="3"/>
  <c r="J60" i="3"/>
  <c r="J84" i="4"/>
  <c r="J60" i="4"/>
  <c r="BK85" i="2"/>
  <c r="J85" i="2"/>
  <c r="J59" i="2"/>
  <c r="J39" i="3"/>
  <c r="J30" i="4"/>
  <c r="AG57" i="1"/>
  <c r="AZ54" i="1"/>
  <c r="AV54" i="1" s="1"/>
  <c r="AK29" i="1" s="1"/>
  <c r="W31" i="1"/>
  <c r="AW54" i="1"/>
  <c r="AK30" i="1"/>
  <c r="W32" i="1"/>
  <c r="J39" i="4" l="1"/>
  <c r="AN57" i="1"/>
  <c r="W29" i="1"/>
  <c r="J30" i="2"/>
  <c r="AG55" i="1" s="1"/>
  <c r="AN55" i="1" s="1"/>
  <c r="AT54" i="1"/>
  <c r="J39" i="2" l="1"/>
  <c r="AG54" i="1"/>
  <c r="AK26" i="1" s="1"/>
  <c r="AK35" i="1" l="1"/>
  <c r="AN54" i="1"/>
</calcChain>
</file>

<file path=xl/sharedStrings.xml><?xml version="1.0" encoding="utf-8"?>
<sst xmlns="http://schemas.openxmlformats.org/spreadsheetml/2006/main" count="3310" uniqueCount="577">
  <si>
    <t>Export Komplet</t>
  </si>
  <si>
    <t>VZ</t>
  </si>
  <si>
    <t>2.0</t>
  </si>
  <si>
    <t>ZAMOK</t>
  </si>
  <si>
    <t>False</t>
  </si>
  <si>
    <t>{87653790-119d-4426-838a-b967aac571b2}</t>
  </si>
  <si>
    <t>0,01</t>
  </si>
  <si>
    <t>21</t>
  </si>
  <si>
    <t>12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</si>
  <si>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</si>
  <si>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</si>
  <si>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</si>
  <si>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</si>
  <si>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</si>
  <si>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20250101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</si>
  <si>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</si>
  <si>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</si>
  <si>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SFC Opava, fotbalový stadion, vnitřní vybavení, oprava povodňových škod</t>
  </si>
  <si>
    <t>KSO:</t>
  </si>
  <si>
    <t/>
  </si>
  <si>
    <t>CC-CZ:</t>
  </si>
  <si>
    <t>Místo:</t>
  </si>
  <si>
    <t>Lípová 105/2, 746 01 Opava</t>
  </si>
  <si>
    <t>Datum:</t>
  </si>
  <si>
    <t>10. 3. 2025</t>
  </si>
  <si>
    <t>Zadavatel:</t>
  </si>
  <si>
    <t>IČ:</t>
  </si>
  <si>
    <t>Statutární město Opava</t>
  </si>
  <si>
    <t>DIČ:</t>
  </si>
  <si>
    <t>Uchazeč:</t>
  </si>
  <si>
    <t>Vyplň údaj</t>
  </si>
  <si>
    <t>Projektant:</t>
  </si>
  <si>
    <t xml:space="preserve"> </t>
  </si>
  <si>
    <t>True</t>
  </si>
  <si>
    <t>Zpracovatel: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</si>
  <si>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</si>
  <si>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</si>
  <si>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</si>
  <si>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</si>
  <si>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</si>
  <si>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</si>
  <si>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</si>
  <si>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</si>
  <si>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</si>
  <si>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</si>
  <si>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</si>
  <si>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</si>
  <si>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</si>
  <si>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</si>
  <si>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</si>
  <si>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</si>
  <si>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</si>
  <si>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</si>
  <si>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</si>
  <si>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</si>
  <si>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</si>
  <si>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</si>
  <si>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</si>
  <si>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</si>
  <si>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</si>
  <si>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</si>
  <si>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</si>
  <si>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</si>
  <si>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</si>
  <si>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</si>
  <si>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</si>
  <si>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</si>
  <si>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</si>
  <si>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</si>
  <si>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</si>
  <si>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</si>
  <si>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</si>
  <si>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</si>
  <si>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</si>
  <si>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</si>
  <si>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</si>
  <si>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01</t>
  </si>
  <si>
    <t>Vybavení kabin</t>
  </si>
  <si>
    <t>STA</t>
  </si>
  <si>
    <t>1</t>
  </si>
  <si>
    <t>{55791634-c214-47c6-a270-f1b25e7ce478}</t>
  </si>
  <si>
    <t>2</t>
  </si>
  <si>
    <t>03</t>
  </si>
  <si>
    <t>Vybavení kabin, mládež</t>
  </si>
  <si>
    <t>{aa15915f-868a-4fb8-a8b6-729f23897d7d}</t>
  </si>
  <si>
    <t>02</t>
  </si>
  <si>
    <t>VRN</t>
  </si>
  <si>
    <t>{03548ba2-c99c-4c46-9259-dd73d9b6c627}</t>
  </si>
  <si>
    <t>VV0003</t>
  </si>
  <si>
    <t>PracDesky</t>
  </si>
  <si>
    <t>6,2</t>
  </si>
  <si>
    <t>3</t>
  </si>
  <si>
    <t>KRYCÍ LIST SOUPISU PRACÍ</t>
  </si>
  <si>
    <t>Objekt:</t>
  </si>
  <si>
    <t>01 - Vybavení kabin</t>
  </si>
  <si>
    <t>REKAPITULACE ČLENĚNÍ SOUPISU PRACÍ</t>
  </si>
  <si>
    <t>Kód dílu - Popis</t>
  </si>
  <si>
    <t>Cena celkem [CZK]</t>
  </si>
  <si>
    <t>-1</t>
  </si>
  <si>
    <t>37M - Dodávky a montáže ostatní</t>
  </si>
  <si>
    <t xml:space="preserve">    371 - Vybavení kuchyně</t>
  </si>
  <si>
    <t xml:space="preserve">    372 - Vybavení nábytek</t>
  </si>
  <si>
    <t xml:space="preserve">    373 - Vybavení prádelny a sušárny</t>
  </si>
  <si>
    <t xml:space="preserve">    376 - Domácí elektrospotřebiče</t>
  </si>
  <si>
    <t>998 - Přesun hmot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</si>
  <si>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</si>
  <si>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</si>
  <si>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</si>
  <si>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</si>
  <si>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</si>
  <si>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</si>
  <si>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</si>
  <si>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</si>
  <si>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</si>
  <si>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</si>
  <si>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</si>
  <si>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</si>
  <si>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</si>
  <si>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37M</t>
  </si>
  <si>
    <t>Dodávky a montáže ostatní</t>
  </si>
  <si>
    <t>ROZPOCET</t>
  </si>
  <si>
    <t>371</t>
  </si>
  <si>
    <t>Vybavení kuchyně</t>
  </si>
  <si>
    <t>K</t>
  </si>
  <si>
    <t>3710003</t>
  </si>
  <si>
    <t>Pracovní deska pro kuchyňské linky a plochy pro přípravu jídel; D+M; š=max. 650 mm, tl.=min. 35 mm; nosič: DTD, povrchová úprava: HPL nebo CPL, přední podélná hrana opatřena ABS hranou, zaoblená, s postformingovou úpravou; zadní hrana s ochrannou vrstvou</t>
  </si>
  <si>
    <t>m</t>
  </si>
  <si>
    <t>16</t>
  </si>
  <si>
    <t>VV</t>
  </si>
  <si>
    <t xml:space="preserve">"mč178"2,200 </t>
  </si>
  <si>
    <t>"mč161"1,600</t>
  </si>
  <si>
    <t>"mč159"0,800</t>
  </si>
  <si>
    <t>"mč133"1,600</t>
  </si>
  <si>
    <t>3710140</t>
  </si>
  <si>
    <t>Opracování pracovní desky; 1x výřez pro dřez, 2x olepení boční hrany desky hranou ABS tl.=min.0,7 mm</t>
  </si>
  <si>
    <t>kus</t>
  </si>
  <si>
    <t>4</t>
  </si>
  <si>
    <t>"mč178"1</t>
  </si>
  <si>
    <t>"mč161"1</t>
  </si>
  <si>
    <t>"mč133"1</t>
  </si>
  <si>
    <t>Součet</t>
  </si>
  <si>
    <t>3710158</t>
  </si>
  <si>
    <t>Dřez nerezový s odkapávačem; D+M; min.rozměry (d/š/v) 750/430/150, s montáží na pracovní desku, s odpadním ventilem, zápachovou uzávěrkou a stojánkovou baterií s 2x připojovacími tlakovými hadičkami s nerezovým opletem</t>
  </si>
  <si>
    <t>6</t>
  </si>
  <si>
    <t>3710164</t>
  </si>
  <si>
    <t>Spodní skříňka kuchyňské linky, dřezová; D+M; 1x police, d=800 mm, š=min.600 mm, v=min.800 mm, dělená; 2x dvířka: materiál LDTD nebo PET tl.=min.18 mm, olepeno hranami ABS tl.=2 mm, barva dle výběru; korpus: materiál boky+police LDTD tl. min. 18 mm olepeno hranami ABS tl.=min. 0,7 mm, záda HDF tl. min. 3 mm, barva dle výběru; 2x kovová úchytka, 4x výškově stavitelné nožky</t>
  </si>
  <si>
    <t>8</t>
  </si>
  <si>
    <t>"mč159"1</t>
  </si>
  <si>
    <t>5</t>
  </si>
  <si>
    <t>3710168</t>
  </si>
  <si>
    <t>Spodní skříňka kuchyňské linky, policová; D+M; 3x police d=400 mm, š=min.600 mm, v=min.800 mm, dělená; 2x dvířka: materiál: LDTD nebo PET tl.=min.18 mm, olepeno hranami ABS tl.=2 mm, barva dle výběru; korpus: materiál boky+police LDTD tl. min. 18 mm olepeno hranami ABS tl.=min. 0,7 mm, záda HDF tl. min. 3 mm, barva dle výběru; 2x kovová úchytka, 4x výškově stavitelné nožky</t>
  </si>
  <si>
    <t>10</t>
  </si>
  <si>
    <t>3710176</t>
  </si>
  <si>
    <t>Spodní skříňka kuchyňské linky, policová; D+M; 3x police d=800 mm, š=min.600 mm, v=min.800 mm, dělená; 2x dvířka: materiál: LDTD nebo PET tl.=min.18 mm, olepeno hranami ABS tl.=2 mm, barva dle výběru ; korpus: materiál boky+police LDTD tl. min. 18 mm olepeno hranami ABS tl.=min. 0,7 mm, záda HDF tl. min. 3 mm, barva dle výběru; 2x kovová úchytka, 4x výškově stavitelné nožky</t>
  </si>
  <si>
    <t>7</t>
  </si>
  <si>
    <t>3710184</t>
  </si>
  <si>
    <t>Spodní skříňka kuchyňské linky, zásuvková; D+M; d=400 mm, š=min.600 mm, v=min.800 mm, se 4 zásuvkami, mechanismus s kovovými bočnicemi, s přesným plnovýsuvem d=min.500 mm s nosností min. 30 kg, s tlumeným dorazem, stavitelná čela; materiál čela: LDTD nebo PET tl. min. 18 mm, olepeno hranami ABS tl. 2 mm, barva dle výběru ; korpus: materiál LDTD tl. min. 18 mm olepeno hranami ABS tl. min. 0,7 mm, záda HDF tl. min. 3 mm, barva dle výběru; 3x úchytky, 4x nožky výškově stavitelné</t>
  </si>
  <si>
    <t>14</t>
  </si>
  <si>
    <t>3710188</t>
  </si>
  <si>
    <t>Spodní skříňka kuchyňské linky, zásuvková; D+M; d=600 mm, š=min.600 mm, v=min.800 mm, se 4 zásuvkami, mechanismus s kovovými bočnicemi, s přesným plnovýsuvem d=min.500 mm s nosností min. 30 kg, s tlumeným dorazem, stavitelná čela, materiál čela: LDTD nebo PET tl. min. 18 mm, olepeno hranami ABS tl. 2 mm, barva dle výběru ; korpus: materiál boky LDTD tl. min. 18 mm olepeno hranami ABS tl. min. 0,7 mm, záda HDF tl. min. 3 mm, barva dle výběru; 3x úchytky, 4x nožky výškově stavitelné</t>
  </si>
  <si>
    <t>9</t>
  </si>
  <si>
    <t>3710197</t>
  </si>
  <si>
    <t>Horní skříňka kuchyňské linky, policová; D+M; d=600 mm, š=min.350 mm, v=min.600 mm, dělená; 2x dvířka se závěsy s tlumením, s naklapnutím, seříditelné, materiál: LDTD nebo PET tl.=min.18 mm, olepeno hranami ABS tl.=2 mm, barva dle výběru ; 2x police; korpus: materiál boky+police LDTD tl. min. 18 mm olepeno hranami ABS tl.=min. 0,7 mm, materiál: záda HDF tl. min. 3 mm, barva dle výběru; 2x kovová úchytka; závěsná lišta + závěsné kování + stavitelné kování</t>
  </si>
  <si>
    <t>18</t>
  </si>
  <si>
    <t>3710208</t>
  </si>
  <si>
    <t>Horní skříňka kuchyňské linky, policová; D+M; d=800 mm, š=min.350 mm, v=min.600 mm, dělená; 2x dvířka se závěsy s tlumením, s naklapnutím, seříditelné, materiál: LDTD nebo PET tl.=min.18 mm, olepeno hranami ABS tl.=2 mm, barva dle výběru ; 2x police; korpus: materiál boky+police LDTD tl. min. 18 mm olepeno hranami ABS tl.=min. 0,7 mm, materiál: záda HDF tl. min. 3 mm, barva dle výběru; 2x kovová úchytka; závěsná lišta + závěsné kování + stavitelné kování</t>
  </si>
  <si>
    <t>20</t>
  </si>
  <si>
    <t>"mč178"2</t>
  </si>
  <si>
    <t>"mč133"2</t>
  </si>
  <si>
    <t>11</t>
  </si>
  <si>
    <t>3710221</t>
  </si>
  <si>
    <t>Soklová deska kuchyňské linky; D+M; v=80 mm, na úchyty a s těsnící lištou; materiál: LDTD tl.= min. 18 mm; barva dle výběru</t>
  </si>
  <si>
    <t>22</t>
  </si>
  <si>
    <t>"mč178"2,2+0,6</t>
  </si>
  <si>
    <t>"mč161"1,6+2*0,6</t>
  </si>
  <si>
    <t>"mč159"0,8+2*0,6</t>
  </si>
  <si>
    <t>"mč133"1,6+0,6</t>
  </si>
  <si>
    <t>372</t>
  </si>
  <si>
    <t>Vybavení nábytek</t>
  </si>
  <si>
    <t>3720101</t>
  </si>
  <si>
    <t>úložný systém; D+M; 5 policový regál s kovovou nosnou konstrukcí (d/š/v) 900/500/1800; s povrchovou úpravou Zn nebo lakované; materiál police: DTD nebo kovové, nosnost min.150 kg/polici</t>
  </si>
  <si>
    <t>24</t>
  </si>
  <si>
    <t>"mč174"2</t>
  </si>
  <si>
    <t>13</t>
  </si>
  <si>
    <t>3720101.1</t>
  </si>
  <si>
    <t>úložný systém; D+M; 5 policový regál s kovovou nosnou konstrukcí (d/š/v) 1000/500/1800; s povrchovou úpravou Zn nebo lakované; materiál police: DTD nebo kovové, nosnost min.150 kg/polici</t>
  </si>
  <si>
    <t>26</t>
  </si>
  <si>
    <t>"mč178"3</t>
  </si>
  <si>
    <t>"mč174"8</t>
  </si>
  <si>
    <t>"mč155"3</t>
  </si>
  <si>
    <t>3720101.2</t>
  </si>
  <si>
    <t>úložný systém; D+M; 5 policový regál s kovovou nosnou konstrukcí (d/š/v) 1200/300/1800; s povrchovou úpravou Zn nebo lakované; materiál police: DTD nebo kovové, nosnost min.150 kg/polici</t>
  </si>
  <si>
    <t>28</t>
  </si>
  <si>
    <t>15</t>
  </si>
  <si>
    <t>3720124</t>
  </si>
  <si>
    <t>úložný systém; D+M; 5 policový regál s kovovou nosnou konstrukcí (d/š/v) 1200/500/1800; s povrchovou úpravou Zn nebo lakované; materiál police: DTD nebo kovové, nosnost min.150 kg/polici</t>
  </si>
  <si>
    <t>30</t>
  </si>
  <si>
    <t>3720206</t>
  </si>
  <si>
    <t>skříň kancelářská policová; D+M; horní část 3/5 s nikou, 2 police, spodní část 2/5 dveře plné, 1 police, bez zámku, (d/š/v) 800/400/1900 mm; 3x nastavitelná police s nosností do 20 kg; 2x dveře: materiál: dveře LDTD tl.=min.18 mm, olepeno hranami ABS tl.=2 mm; korpus: materiál boky+police LDTD tl. min. 18 mm olepeno hranami ABS tl.=min. 0,7 mm, záda HDF tl. min. 3 mm; 2x kovová úchytka, barva dle výběru, výškově stavitelné kování</t>
  </si>
  <si>
    <t>32</t>
  </si>
  <si>
    <t>"mč105"1</t>
  </si>
  <si>
    <t>17</t>
  </si>
  <si>
    <t>3720214</t>
  </si>
  <si>
    <t>skříň šatní; D+M; dveře plné, bez zámku, (d/š/v) 800/600/1900 mm; 1x police s nosností do 20 kg, 1x šatní tyč; 2x dveře: materiál: dveře LDTD tl.=min.18 mm, olepeno hranami ABS tl.=2 mm; korpus: materiál boky+police LDTD tl. min. 18 mm olepeno hranami ABS tl.=min. 0,7 mm, záda HDF tl. min. 3 mm; 2x kovová úchytka, barva dle výběru, výškově stavitelné kování</t>
  </si>
  <si>
    <t>34</t>
  </si>
  <si>
    <t>"mč173"2</t>
  </si>
  <si>
    <t>"mč166"1</t>
  </si>
  <si>
    <t>"mč139"1</t>
  </si>
  <si>
    <t>"mč133"4</t>
  </si>
  <si>
    <t>3720220</t>
  </si>
  <si>
    <t>skříň kancelářská policová; D+M; dveře plné, bez zámku, (d/š/v) 800/420/1900 mm; 4x police s nosností do 20 kg; 2x dveře: materiál: dveře LDTD tl.=min.18 mm, olepeno hranami ABS tl.=2 mm; korpus: materiál boky+police LDTD tl. min. 18 mm olepeno hranami ABS tl.=min. 0,7 mm, záda HDF tl. min. 3 mm; 2x kovová úchytka, barva dle výběru, výškově stavitelné kování</t>
  </si>
  <si>
    <t>36</t>
  </si>
  <si>
    <t>19</t>
  </si>
  <si>
    <t>3720238</t>
  </si>
  <si>
    <t>skříň kancelářská policová bez dveří; D+M; (d/š/v) 400/420/1150 mm; 4x police s nosností do 20 kg; korpus: materiál boky+police LDTD tl. min. 18 mm olepeno hranami ABS tl.=min. 0,7 mm, záda HDF tl. min. 3 mm; 2x kovová úchytka, barva dle výběru, výškově stavitelné kování</t>
  </si>
  <si>
    <t>38</t>
  </si>
  <si>
    <t>3720248</t>
  </si>
  <si>
    <t>skříň kancelářská policová bez dveří; D+M; (d/š/v) 800/420/1900 mm; 4x police s nosností do 20 kg; korpus: materiál boky+police LDTD tl. min. 18 mm olepeno hranami ABS tl.=min. 0,7 mm, záda HDF tl. min. 3 mm; 2x kovová úchytka, barva dle výběru, výškově stavitelné kování</t>
  </si>
  <si>
    <t>40</t>
  </si>
  <si>
    <t>3720302</t>
  </si>
  <si>
    <t>šatní modul A; D+M; (d/š/v) 800/350/2200, v horní části: L1/2 uzamykatelná police v=300mm s L1/2 zapuštěnými dvířky; spodní část: úložný prostor v=450 mm, s 10x odvětráním (průduch Ø max.50 mm s krytkou) a výklopnými dvířky se zapuštěnou úchytkou; s výškově nastavitelným kováním; 2x dvojháček, 1x výsuvný věšák na ramínka; materiál DTD 18 mm s oboustranným HPL laminátem, hrany ABS 2 mm, barva dle výběru; systémové spojovací kování s lavicí, jednoduchá montáž</t>
  </si>
  <si>
    <t>42</t>
  </si>
  <si>
    <t>"mč160"30</t>
  </si>
  <si>
    <t>3720203</t>
  </si>
  <si>
    <t>lavice k šatnímu modulu A; D+M; (d/š/v) 800/350/450, s výškově nastaviltelným kováním; materiál LDTD 25 mm s oboustranným HPL laminátem, hrany ABS 2 mm, barva dle výběru; systémové spojovací kování s šatním boxem, jednoduchá montáž</t>
  </si>
  <si>
    <t>44</t>
  </si>
  <si>
    <t>23</t>
  </si>
  <si>
    <t>3720305</t>
  </si>
  <si>
    <t>šatní modul B, dvojmístný; D+M; (d/š/v) 1200/350/1850, s policí v horní části: čtyřdílná police v=300mm; 4x dvojháček ; materiál DTD 18 mm s oboustranným HPL laminátem, hrany ABS 2 mm, barva dle výběru; systémové spojovací kování s lavicí, jednoduchá montáž</t>
  </si>
  <si>
    <t>46</t>
  </si>
  <si>
    <t>"mč170"11</t>
  </si>
  <si>
    <t>"mč165"11</t>
  </si>
  <si>
    <t>"mč159"3</t>
  </si>
  <si>
    <t>"mč148"3</t>
  </si>
  <si>
    <t>"mč137"3</t>
  </si>
  <si>
    <t>"mč131"11</t>
  </si>
  <si>
    <t>"mč126"11</t>
  </si>
  <si>
    <t>"mč125"11</t>
  </si>
  <si>
    <t>"mč120"11</t>
  </si>
  <si>
    <t>"mč119"4</t>
  </si>
  <si>
    <t>"mč115"11</t>
  </si>
  <si>
    <t>"mč111"11</t>
  </si>
  <si>
    <t>"mč110"11</t>
  </si>
  <si>
    <t>"mč106"11</t>
  </si>
  <si>
    <t>"mč101"4</t>
  </si>
  <si>
    <t>3720306</t>
  </si>
  <si>
    <t>lavice k šatnímu modulu B, dvojmístná; D+M; 1200/500/450, s výškově nastavitelným kováním; materiál LDTD 25 mm s oboustranným HPL laminátem, hrany ABS 2 mm, barva dle výběru; systémové spojovací kování s šatním modulem, jednoduchá montáž</t>
  </si>
  <si>
    <t>48</t>
  </si>
  <si>
    <t>25</t>
  </si>
  <si>
    <t>3720520</t>
  </si>
  <si>
    <t>Stůl jednací; D+M; (d/š/v) 800/800/750; vrchní deska tl. min.25 mm, materiál LDTD s oboustranným HPL laminátem, hrany ABS 2 mm, barva dle výběru; kovová rámová podnož, se stavěcími nožkami</t>
  </si>
  <si>
    <t>50</t>
  </si>
  <si>
    <t>"mč152"1</t>
  </si>
  <si>
    <t>3720533</t>
  </si>
  <si>
    <t>Stůl jednací; D+M; (d/š/v) 1200/800/750; vrchní deska tl. min.25 mm, materiál LDTD s oboustranným HPL laminátem, hrany ABS 2 mm, barva dle výběru; kovová rámová podnož, se stavěcími nožkami</t>
  </si>
  <si>
    <t>52</t>
  </si>
  <si>
    <t>"mč161"2</t>
  </si>
  <si>
    <t>"mč159"6</t>
  </si>
  <si>
    <t>"mč105"3</t>
  </si>
  <si>
    <t>27</t>
  </si>
  <si>
    <t>3720542</t>
  </si>
  <si>
    <t>Stůl jednací; D+M; (d/š/v) 1400/800/750; vrchní deska tl. min.25 mm, materiál LDTD s oboustranným HPL laminátem, hrany ABS 2 mm, barva dle výběru; kovová rámová podnož, se stavěcími nožkami</t>
  </si>
  <si>
    <t>54</t>
  </si>
  <si>
    <t>"mč150"1</t>
  </si>
  <si>
    <t>3720542.1</t>
  </si>
  <si>
    <t>Stůl jednací; D+M; (d/š/v) 1600/800/750; vrchní deska tl. min.25 mm, materiál LDTD s oboustranným HPL laminátem, hrany ABS 2 mm, barva dle výběru; kovová rámová podnož, se stavěcími nožkami</t>
  </si>
  <si>
    <t>56</t>
  </si>
  <si>
    <t>"mč165"1</t>
  </si>
  <si>
    <t>"mč148"1</t>
  </si>
  <si>
    <t>"mč105"6</t>
  </si>
  <si>
    <t>29</t>
  </si>
  <si>
    <t>3720576</t>
  </si>
  <si>
    <t>Stůl pracovní s policí; D+M; (d/š/v) 1000/800/750; vrchní deska tl.min 25 mm; police tl.min.18 mm; materiál: LDTD s oboustranným HPL laminátem, hrany ABS 2 mm, barva dle výběru; kovová rámová podnož, se stavěcími nožkami</t>
  </si>
  <si>
    <t>58</t>
  </si>
  <si>
    <t>"mč155"4</t>
  </si>
  <si>
    <t>3720585</t>
  </si>
  <si>
    <t>Stůl konferenční s policí; D+M; (d/š/v) 900/500/500; vrchní deska tl. min.25 mm; police tl.min.18 mm; materiál LDTD s oboustranným HPL laminátem, hrany ABS 2 mm, barva dle výběru; se stavěcími nožkami nebo kolečky</t>
  </si>
  <si>
    <t>60</t>
  </si>
  <si>
    <t>31</t>
  </si>
  <si>
    <t>3720600</t>
  </si>
  <si>
    <t>Stůl kabina A; D+M; (d/š/v) 800/800/750; vrchní deska tl. min.18 mm, 4x policová skříň 800/400/800 + 2 policová skříň s dvířky 400/400/800 + vrchní deska 2050/850/18; materiál LDTD s oboustranným HPL laminátem, hrany ABS 2 mm, barva dle výběru;</t>
  </si>
  <si>
    <t>62</t>
  </si>
  <si>
    <t>"mč160"1</t>
  </si>
  <si>
    <t>3720710</t>
  </si>
  <si>
    <t>židle jednací; D+M; typ ISO, stohovatelná; výška sedu min. 460 mm, hloubka sedu min. 400 mm; nosná konstrukce kovová svařovaná, s nosností = min.100 kg; s plastovými kryty sedáku a opěry, krytkami, koncovkami; sedák a opěra čalouněné ododlnou látkou min.350 g/m2, s odolností v oděru min. 30tis cyklů</t>
  </si>
  <si>
    <t>64</t>
  </si>
  <si>
    <t>"mč166"2</t>
  </si>
  <si>
    <t>"mč152"4</t>
  </si>
  <si>
    <t>"mč150"4</t>
  </si>
  <si>
    <t>"mč137"4</t>
  </si>
  <si>
    <t>"mč105"4</t>
  </si>
  <si>
    <t>33</t>
  </si>
  <si>
    <t>3720730</t>
  </si>
  <si>
    <t>židle jednací s područkami a pultíkem; D+M; typ ISO; výška sedu min. 460 mm, hloubka sedu min. 400 mm; nosná konstrukce kovová svařovaná, s nosností = min.100 kg; s plastovými kryty sedáku a opěry, krytkami, koncovkami, 2x područkami, 1x pultík; sedák a opěra čalouněné ododlnou látkou min.350 g/m2, s odolností v oděru min. 30tis cyklů</t>
  </si>
  <si>
    <t>66</t>
  </si>
  <si>
    <t>"mč179"20</t>
  </si>
  <si>
    <t>3720762</t>
  </si>
  <si>
    <t>židle kancelářská multifunkční otočná "nízká" s regulací výšky sedáku, s pevnými područkami; D+M; nosnost min.100 kg; síťovaný opěrák, výškově stavitelný plynový píst, kovový kříž s kolečky na PVC krytinu; sedák čalouněný ododlnou látkou min.350 g/m2, s odolností v oděru min. 30tis cyklů</t>
  </si>
  <si>
    <t>68</t>
  </si>
  <si>
    <t>"mč137"2</t>
  </si>
  <si>
    <t>35</t>
  </si>
  <si>
    <t>3720772</t>
  </si>
  <si>
    <t>židle kancelářská multifunkční otočná "vysoká" s regulací výšky sedáku, s pevnými područkami; D+M; nosnost min.100 kg; síťovaný opěrák, výškově stavitelný plynový píst, kovový kříž s kolečky na PVC krytinu; sedák čalouněný ododlnou látkou min.350 g/m2, s odolností v oděru min. 30tis cyklů</t>
  </si>
  <si>
    <t>70</t>
  </si>
  <si>
    <t>3720852</t>
  </si>
  <si>
    <t>křeslo konferenční; D+M, celočalouněné s područkami; půdorysného rozměru min. 600/600 mm, výška sedáku max. 400 mm; nosná konstrukce kovová nebo dřevěná; čalounění ododlnou látkou min.350 g/m2, s odolností v oděru min. 30tis cyklů</t>
  </si>
  <si>
    <t>72</t>
  </si>
  <si>
    <t>37</t>
  </si>
  <si>
    <t>3720905</t>
  </si>
  <si>
    <t>Police nástěnná, zavěšená; D+M; (d/š/v) 1000/300/300; materiál: tl.min.18 mm, LDTD s oboustranným HPL laminátem, hrany ABS 2 mm, barva dle výběru</t>
  </si>
  <si>
    <t>74</t>
  </si>
  <si>
    <t>"mč161"3</t>
  </si>
  <si>
    <t>3720908</t>
  </si>
  <si>
    <t>Police nástěnná, zavěšená; D+M; (d/š/v) 1200/300/300; materiál: tl.min.18 mm, LDTD s oboustranným HPL laminátem, hrany ABS 2 mm, barva dle výběru</t>
  </si>
  <si>
    <t>76</t>
  </si>
  <si>
    <t>39</t>
  </si>
  <si>
    <t>3720941</t>
  </si>
  <si>
    <t>Kontejner pojízdný; D+M; 4x zásuvka, uzamykatelný, maximální rozměry (d/š/v) 420/620/620, mechanismus s kovovými výsuvy min.70%; materiál čela+horní deska: LDTD nebo PET tl. min. 18 mm, olepeno hranami ABS tl. 2 mm, barva dle výběru ; korpus: materiál LDTD tl. min. 18 mm olepeno hranami ABS tl. min. 0,7 mm; barva dle výběru; 4x úchytky, 2x klíč</t>
  </si>
  <si>
    <t>78</t>
  </si>
  <si>
    <t>373</t>
  </si>
  <si>
    <t>Vybavení prádelny a sušárny</t>
  </si>
  <si>
    <t>3731020</t>
  </si>
  <si>
    <t>Pračka profesionální provedení, na obsah 7 až 10 kg; D+M; volně stojící, odpružená, nerezový vnější a vnitřní prací buben; 2x zásobník na prací prostředky; připojení na studenou a teplou vodu; programovatelné prací programy s nastavením teplot praní, dávkování množství vody, pracích prostředků, napouštění, otáček motoru a odstředění; systém s tlumením otřesů, vyvažovací sytém; systém pro vážení; ovládání pracích cyklů přes WiFi nebo LAN; lokalizace v CZ; kompletní montáž a připojení na vodu, odpad, elektro; doprava+zapojení+zaškolení</t>
  </si>
  <si>
    <t>80</t>
  </si>
  <si>
    <t>"mč176"2</t>
  </si>
  <si>
    <t>41</t>
  </si>
  <si>
    <t>3731025</t>
  </si>
  <si>
    <t>Pračka profesionální provedení, na obsah 10 až 15 kg; D+M; volně stojící, odpružená, nerezový vnější a vnitřní prací buben; 2x zásobník na prací prostředky; připojení na studenou a teplou vodu; programovatelné prací programy s nastavením teplot praní, dávkování množství vody, pracích prostředků, napouštění, otáček motoru a odstředění; systém s tlumením otřesů, vyvažovací sytém; systém pro vážení; ovládání pracích cyklů přes WiFi nebo LAN; lokalizace v CZ; kompletní montáž a připojení na vodu, odpad, elektro; doprava+zapojení+zaškolení</t>
  </si>
  <si>
    <t>82</t>
  </si>
  <si>
    <t>"mč176"1</t>
  </si>
  <si>
    <t>3731050</t>
  </si>
  <si>
    <t>Sušička profesionální provedení; D+M; volně stojící; provedení elektro, nerezové provedení, na obsah 7 až 10 kg; kompletní montáž a připojení na VZT, odpad, elektro; doprava+zapojení+zaškolení</t>
  </si>
  <si>
    <t>84</t>
  </si>
  <si>
    <t>"mč177"2</t>
  </si>
  <si>
    <t>43</t>
  </si>
  <si>
    <t>3731055</t>
  </si>
  <si>
    <t>Sušička profesionální provedení; D+M; volně stojící; provedení elektro, nerezové provedení, na obsah 10 až 15 kg; kompletní montáž a připojení na VZT, odpad, elektro; doprava+zapojení+zaškolení</t>
  </si>
  <si>
    <t>86</t>
  </si>
  <si>
    <t>"mč177"1</t>
  </si>
  <si>
    <t>376</t>
  </si>
  <si>
    <t>Domácí elektrospotřebiče</t>
  </si>
  <si>
    <t>3764420</t>
  </si>
  <si>
    <t>chladnička s mrazničkou; D+M; kompresorová, elektrická, jednodveřová (P nebo L), volně stojící; d=max.590 mm, š=max.590 mm, v=max.850 mm, chladícího objemu=min. 119 lt; hlučnost=max.40 dB; energetická třída=min."C"; doprava+instalace+zapojení+zaškolení</t>
  </si>
  <si>
    <t>88</t>
  </si>
  <si>
    <t>998</t>
  </si>
  <si>
    <t>Přesun hmot</t>
  </si>
  <si>
    <t>45</t>
  </si>
  <si>
    <t>998011008</t>
  </si>
  <si>
    <t>Přesun hmot pro budovy občanské výstavby, bydlení, výrobu a služby s nosnou svislou konstrukcí zděnou z cihel, tvárnic nebo kamene vodorovná dopravní vzdálenost do 100 m s omezením mechanizace pro budovy výšky do 6 m</t>
  </si>
  <si>
    <t>t</t>
  </si>
  <si>
    <t>CS ÚRS 2024 02</t>
  </si>
  <si>
    <t>-782939577</t>
  </si>
  <si>
    <t>Online PSC</t>
  </si>
  <si>
    <t>https://podminky.urs.cz/item/CS_URS_2024_02/998011008</t>
  </si>
  <si>
    <t>03 - Vybavení kabin, mládež</t>
  </si>
  <si>
    <t>"mč105"0,800</t>
  </si>
  <si>
    <t>"mč105"0,8+2*0,6</t>
  </si>
  <si>
    <t>927534335</t>
  </si>
  <si>
    <t>"mč119"1</t>
  </si>
  <si>
    <t>"mč119"2</t>
  </si>
  <si>
    <t>"mč101"1</t>
  </si>
  <si>
    <t>02 - VRN</t>
  </si>
  <si>
    <t>VRN - Vedlejší rozpočtové náklady</t>
  </si>
  <si>
    <t xml:space="preserve">    VRN3 - Zařízení staveniště</t>
  </si>
  <si>
    <t xml:space="preserve">    VRN4 - Inženýrská činnost</t>
  </si>
  <si>
    <t xml:space="preserve">    VRN9 - Ostatní náklady</t>
  </si>
  <si>
    <t>Vedlejší rozpočtové náklady</t>
  </si>
  <si>
    <t>VRN3</t>
  </si>
  <si>
    <t>Zařízení staveniště</t>
  </si>
  <si>
    <t>031002100</t>
  </si>
  <si>
    <t>Zařízení staveniště - náklady na vybudování, používání a likvidaci staveniště, včetně napojení na média a spotřebované energie a včetně nákladů na uvedení pronajatých ploch do původního stavu, oplocení a ostraha staveniště, označení v souladu s článkem XI</t>
  </si>
  <si>
    <t>…</t>
  </si>
  <si>
    <t>1024</t>
  </si>
  <si>
    <t>1005728737</t>
  </si>
  <si>
    <t>VRN4</t>
  </si>
  <si>
    <t>Inženýrská činnost</t>
  </si>
  <si>
    <t>049002100</t>
  </si>
  <si>
    <t>Doklady nezbytné pro předání dodávky a uvedení vybavení do provozu (návody k obsluze, provozní a manipulační řády, doklady, atesty, certifikáty, zkoušky atd.) včetně všech dokladů, které jsou nezbytné pro oficiální schválení hřiště Komisí pro stadiony a h</t>
  </si>
  <si>
    <t>176868746</t>
  </si>
  <si>
    <t>VRN9</t>
  </si>
  <si>
    <t>Ostatní náklady</t>
  </si>
  <si>
    <t>094002100</t>
  </si>
  <si>
    <t>Pořizování fotodokumentace stavby včetně pasportizace před zahájením stavby (ze stejných míst)</t>
  </si>
  <si>
    <t>-1652115893</t>
  </si>
  <si>
    <t>094103100</t>
  </si>
  <si>
    <t>Technologicko provozní pokyny pro údržbu</t>
  </si>
  <si>
    <t>758493439</t>
  </si>
  <si>
    <t>094203100</t>
  </si>
  <si>
    <t>Ostatní náklady spojené s požadavky objednatele, obsažené v příslušných článcích SOD a neuvedených v soupisech prací</t>
  </si>
  <si>
    <t>2016707961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</si>
  <si>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</si>
  <si>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</si>
  <si>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</si>
  <si>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</si>
  <si>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8"/>
        <rFont val="Arial CE"/>
        <charset val="238"/>
      </rPr>
      <t xml:space="preserve">Rekapitulace stavby </t>
    </r>
    <r>
      <rPr>
        <sz val="8"/>
        <rFont val="Arial CE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</si>
  <si>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8"/>
        <rFont val="Arial CE"/>
        <charset val="238"/>
      </rPr>
      <t>Rekapitulace stavby</t>
    </r>
    <r>
      <rPr>
        <sz val="8"/>
        <rFont val="Arial CE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</si>
  <si>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</si>
  <si>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</si>
  <si>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b/>
        <sz val="8"/>
        <rFont val="Arial CE"/>
        <charset val="238"/>
      </rPr>
      <t>Rekapitulace objektů stavby a soupisů prací</t>
    </r>
    <r>
      <rPr>
        <sz val="8"/>
        <rFont val="Arial CE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</si>
  <si>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</si>
  <si>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</si>
  <si>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</si>
  <si>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</si>
  <si>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</si>
  <si>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</si>
  <si>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</si>
  <si>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</si>
  <si>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</si>
  <si>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</si>
  <si>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</si>
  <si>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</si>
  <si>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</si>
  <si>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i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</si>
  <si>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</si>
  <si>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b/>
        <sz val="8"/>
        <rFont val="Arial CE"/>
        <charset val="238"/>
      </rPr>
      <t>Krycí list soupisu</t>
    </r>
    <r>
      <rPr>
        <sz val="8"/>
        <rFont val="Arial CE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</si>
  <si>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</si>
  <si>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8"/>
        <rFont val="Arial CE"/>
        <charset val="238"/>
      </rPr>
      <t>Rekapitulace členění soupisu prací</t>
    </r>
    <r>
      <rPr>
        <sz val="8"/>
        <rFont val="Arial CE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</si>
  <si>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</si>
  <si>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</si>
  <si>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</si>
  <si>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</si>
  <si>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</si>
  <si>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</si>
  <si>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výměr, FIG - rozpad figur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</si>
  <si>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</si>
  <si>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</si>
  <si>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</si>
  <si>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</si>
  <si>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</si>
  <si>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</si>
  <si>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</si>
  <si>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</si>
  <si>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</si>
  <si>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</si>
  <si>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</si>
  <si>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</si>
  <si>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</si>
  <si>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</si>
  <si>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</si>
  <si>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</si>
  <si>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</si>
  <si>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</si>
  <si>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</si>
  <si>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</si>
  <si>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</si>
  <si>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</si>
  <si>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</si>
  <si>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</si>
  <si>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</si>
  <si>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</si>
  <si>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</si>
  <si>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</si>
  <si>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</si>
  <si>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</si>
  <si>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</si>
  <si>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</si>
  <si>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</si>
  <si>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</si>
  <si>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</si>
  <si>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</si>
  <si>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</si>
  <si>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</si>
  <si>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</si>
  <si>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</si>
  <si>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</si>
  <si>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</si>
  <si>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</si>
  <si>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</si>
  <si>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</si>
  <si>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</si>
  <si>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</si>
  <si>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</si>
  <si>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</si>
  <si>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</si>
  <si>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</si>
  <si>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</si>
  <si>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</si>
  <si>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</si>
  <si>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</si>
  <si>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</si>
  <si>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</si>
  <si>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</si>
  <si>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</si>
  <si>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</si>
  <si>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</si>
  <si>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</si>
  <si>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</si>
  <si>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</si>
  <si>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</si>
  <si>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</si>
  <si>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</si>
  <si>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</si>
  <si>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</si>
  <si>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</si>
  <si>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</si>
  <si>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</si>
  <si>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</si>
  <si>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</si>
  <si>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</si>
  <si>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</si>
  <si>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</si>
  <si>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</si>
  <si>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</si>
  <si>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</si>
  <si>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</si>
  <si>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</si>
  <si>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</si>
  <si>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</si>
  <si>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</si>
  <si>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</si>
  <si>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</si>
  <si>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</si>
  <si>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</si>
  <si>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</si>
  <si>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</si>
  <si>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</si>
  <si>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</si>
  <si>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</si>
  <si>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</si>
  <si>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</si>
  <si>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</si>
  <si>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</si>
  <si>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</si>
  <si>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</si>
  <si>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</si>
  <si>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</si>
  <si>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</si>
  <si>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</si>
  <si>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</si>
  <si>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</si>
  <si>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</si>
  <si>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</si>
  <si>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</si>
  <si>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</si>
  <si>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</si>
  <si>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</si>
  <si>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</si>
  <si>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</si>
  <si>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</si>
  <si>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</si>
  <si>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</si>
  <si>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</si>
  <si>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</si>
  <si>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</si>
  <si>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</si>
  <si>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</si>
  <si>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</si>
  <si>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</si>
  <si>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</si>
  <si>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</si>
  <si>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</si>
  <si>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</si>
  <si>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fig</t>
  </si>
  <si>
    <t>Rozpad figur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</si>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</sst>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49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8"/>
      <color rgb="FF000000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sz val="9"/>
      <name val="Trebuchet MS"/>
      <charset val="238"/>
    </font>
    <font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7" fillId="0" borderId="0" applyNumberFormat="0" applyFill="0" applyBorder="0" applyAlignment="0" applyProtection="0"/>
  </cellStyleXfs>
  <cellXfs count="370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 applyProtection="1"/>
    <xf numFmtId="0" fontId="11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2" fillId="0" borderId="0" xfId="0" applyFont="1" applyAlignment="1" applyProtection="1">
      <alignment horizontal="left" vertical="center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6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4" xfId="0" applyFont="1" applyBorder="1" applyAlignment="1">
      <alignment vertical="center"/>
    </xf>
    <xf numFmtId="0" fontId="16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0" fillId="4" borderId="8" xfId="0" applyFont="1" applyFill="1" applyBorder="1" applyAlignment="1" applyProtection="1">
      <alignment vertical="center"/>
    </xf>
    <xf numFmtId="0" fontId="20" fillId="4" borderId="9" xfId="0" applyFont="1" applyFill="1" applyBorder="1" applyAlignment="1" applyProtection="1">
      <alignment horizontal="center" vertical="center"/>
    </xf>
    <xf numFmtId="0" fontId="21" fillId="0" borderId="17" xfId="0" applyFont="1" applyBorder="1" applyAlignment="1" applyProtection="1">
      <alignment horizontal="center" vertical="center" wrapText="1"/>
    </xf>
    <xf numFmtId="0" fontId="21" fillId="0" borderId="18" xfId="0" applyFont="1" applyBorder="1" applyAlignment="1" applyProtection="1">
      <alignment horizontal="center" vertical="center" wrapText="1"/>
    </xf>
    <xf numFmtId="0" fontId="21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2" fillId="0" borderId="0" xfId="0" applyFont="1" applyAlignment="1" applyProtection="1">
      <alignment horizontal="left" vertical="center"/>
    </xf>
    <xf numFmtId="0" fontId="22" fillId="0" borderId="0" xfId="0" applyFont="1" applyAlignment="1" applyProtection="1">
      <alignment vertical="center"/>
    </xf>
    <xf numFmtId="4" fontId="22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18" fillId="0" borderId="15" xfId="0" applyNumberFormat="1" applyFont="1" applyBorder="1" applyAlignment="1" applyProtection="1">
      <alignment vertical="center"/>
    </xf>
    <xf numFmtId="4" fontId="18" fillId="0" borderId="0" xfId="0" applyNumberFormat="1" applyFont="1" applyBorder="1" applyAlignment="1" applyProtection="1">
      <alignment vertical="center"/>
    </xf>
    <xf numFmtId="166" fontId="18" fillId="0" borderId="0" xfId="0" applyNumberFormat="1" applyFont="1" applyBorder="1" applyAlignment="1" applyProtection="1">
      <alignment vertical="center"/>
    </xf>
    <xf numFmtId="4" fontId="18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24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5" fillId="0" borderId="0" xfId="0" applyFont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7" fillId="0" borderId="15" xfId="0" applyNumberFormat="1" applyFont="1" applyBorder="1" applyAlignment="1" applyProtection="1">
      <alignment vertical="center"/>
    </xf>
    <xf numFmtId="4" fontId="27" fillId="0" borderId="0" xfId="0" applyNumberFormat="1" applyFont="1" applyBorder="1" applyAlignment="1" applyProtection="1">
      <alignment vertical="center"/>
    </xf>
    <xf numFmtId="166" fontId="27" fillId="0" borderId="0" xfId="0" applyNumberFormat="1" applyFont="1" applyBorder="1" applyAlignment="1" applyProtection="1">
      <alignment vertical="center"/>
    </xf>
    <xf numFmtId="4" fontId="27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7" fillId="0" borderId="20" xfId="0" applyNumberFormat="1" applyFont="1" applyBorder="1" applyAlignment="1" applyProtection="1">
      <alignment vertical="center"/>
    </xf>
    <xf numFmtId="4" fontId="27" fillId="0" borderId="21" xfId="0" applyNumberFormat="1" applyFont="1" applyBorder="1" applyAlignment="1" applyProtection="1">
      <alignment vertical="center"/>
    </xf>
    <xf numFmtId="166" fontId="27" fillId="0" borderId="21" xfId="0" applyNumberFormat="1" applyFont="1" applyBorder="1" applyAlignment="1" applyProtection="1">
      <alignment vertical="center"/>
    </xf>
    <xf numFmtId="4" fontId="27" fillId="0" borderId="22" xfId="0" applyNumberFormat="1" applyFont="1" applyBorder="1" applyAlignment="1" applyProtection="1">
      <alignment vertical="center"/>
    </xf>
    <xf numFmtId="0" fontId="28" fillId="0" borderId="0" xfId="0" applyFont="1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12" fillId="0" borderId="0" xfId="0" applyFont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4" xfId="0" applyBorder="1" applyAlignment="1">
      <alignment vertical="center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6" fillId="0" borderId="0" xfId="0" applyFont="1" applyAlignment="1">
      <alignment horizontal="left" vertical="center"/>
    </xf>
    <xf numFmtId="4" fontId="22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9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20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0" fillId="4" borderId="0" xfId="0" applyFont="1" applyFill="1" applyAlignment="1" applyProtection="1">
      <alignment horizontal="right" vertical="center"/>
    </xf>
    <xf numFmtId="0" fontId="30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0" fillId="4" borderId="17" xfId="0" applyFont="1" applyFill="1" applyBorder="1" applyAlignment="1" applyProtection="1">
      <alignment horizontal="center" vertical="center" wrapText="1"/>
    </xf>
    <xf numFmtId="0" fontId="20" fillId="4" borderId="18" xfId="0" applyFont="1" applyFill="1" applyBorder="1" applyAlignment="1" applyProtection="1">
      <alignment horizontal="center" vertical="center" wrapText="1"/>
    </xf>
    <xf numFmtId="0" fontId="20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2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1" fillId="0" borderId="13" xfId="0" applyNumberFormat="1" applyFont="1" applyBorder="1" applyAlignment="1" applyProtection="1"/>
    <xf numFmtId="166" fontId="31" fillId="0" borderId="14" xfId="0" applyNumberFormat="1" applyFont="1" applyBorder="1" applyAlignment="1" applyProtection="1"/>
    <xf numFmtId="4" fontId="32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0" fillId="0" borderId="23" xfId="0" applyFont="1" applyBorder="1" applyAlignment="1" applyProtection="1">
      <alignment horizontal="center" vertical="center"/>
    </xf>
    <xf numFmtId="49" fontId="20" fillId="0" borderId="23" xfId="0" applyNumberFormat="1" applyFont="1" applyBorder="1" applyAlignment="1" applyProtection="1">
      <alignment horizontal="left" vertical="center" wrapText="1"/>
    </xf>
    <xf numFmtId="0" fontId="20" fillId="0" borderId="23" xfId="0" applyFont="1" applyBorder="1" applyAlignment="1" applyProtection="1">
      <alignment horizontal="left" vertical="center" wrapText="1"/>
    </xf>
    <xf numFmtId="0" fontId="20" fillId="0" borderId="23" xfId="0" applyFont="1" applyBorder="1" applyAlignment="1" applyProtection="1">
      <alignment horizontal="center" vertical="center" wrapText="1"/>
    </xf>
    <xf numFmtId="167" fontId="20" fillId="0" borderId="23" xfId="0" applyNumberFormat="1" applyFont="1" applyBorder="1" applyAlignment="1" applyProtection="1">
      <alignment vertical="center"/>
    </xf>
    <xf numFmtId="4" fontId="20" fillId="2" borderId="23" xfId="0" applyNumberFormat="1" applyFont="1" applyFill="1" applyBorder="1" applyAlignment="1" applyProtection="1">
      <alignment vertical="center"/>
      <protection locked="0"/>
    </xf>
    <xf numFmtId="4" fontId="20" fillId="0" borderId="23" xfId="0" applyNumberFormat="1" applyFont="1" applyBorder="1" applyAlignment="1" applyProtection="1">
      <alignment vertical="center"/>
    </xf>
    <xf numFmtId="0" fontId="21" fillId="2" borderId="15" xfId="0" applyFont="1" applyFill="1" applyBorder="1" applyAlignment="1" applyProtection="1">
      <alignment horizontal="left" vertical="center"/>
      <protection locked="0"/>
    </xf>
    <xf numFmtId="0" fontId="21" fillId="0" borderId="0" xfId="0" applyFont="1" applyBorder="1" applyAlignment="1" applyProtection="1">
      <alignment horizontal="center" vertical="center"/>
    </xf>
    <xf numFmtId="166" fontId="21" fillId="0" borderId="0" xfId="0" applyNumberFormat="1" applyFont="1" applyBorder="1" applyAlignment="1" applyProtection="1">
      <alignment vertical="center"/>
    </xf>
    <xf numFmtId="166" fontId="21" fillId="0" borderId="16" xfId="0" applyNumberFormat="1" applyFont="1" applyBorder="1" applyAlignment="1" applyProtection="1">
      <alignment vertical="center"/>
    </xf>
    <xf numFmtId="0" fontId="20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3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34" fillId="0" borderId="0" xfId="0" applyFont="1" applyAlignment="1" applyProtection="1">
      <alignment horizontal="left" vertical="center"/>
    </xf>
    <xf numFmtId="0" fontId="35" fillId="0" borderId="0" xfId="1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10" fillId="0" borderId="20" xfId="0" applyFont="1" applyBorder="1" applyAlignment="1" applyProtection="1">
      <alignment vertical="center"/>
    </xf>
    <xf numFmtId="0" fontId="10" fillId="0" borderId="21" xfId="0" applyFont="1" applyBorder="1" applyAlignment="1" applyProtection="1">
      <alignment vertical="center"/>
    </xf>
    <xf numFmtId="0" fontId="10" fillId="0" borderId="22" xfId="0" applyFont="1" applyBorder="1" applyAlignment="1" applyProtection="1">
      <alignment vertical="center"/>
    </xf>
    <xf numFmtId="0" fontId="21" fillId="2" borderId="20" xfId="0" applyFont="1" applyFill="1" applyBorder="1" applyAlignment="1" applyProtection="1">
      <alignment horizontal="left" vertical="center"/>
      <protection locked="0"/>
    </xf>
    <xf numFmtId="0" fontId="21" fillId="0" borderId="21" xfId="0" applyFont="1" applyBorder="1" applyAlignment="1" applyProtection="1">
      <alignment horizontal="center" vertical="center"/>
    </xf>
    <xf numFmtId="166" fontId="21" fillId="0" borderId="21" xfId="0" applyNumberFormat="1" applyFont="1" applyBorder="1" applyAlignment="1" applyProtection="1">
      <alignment vertical="center"/>
    </xf>
    <xf numFmtId="166" fontId="21" fillId="0" borderId="22" xfId="0" applyNumberFormat="1" applyFont="1" applyBorder="1" applyAlignment="1" applyProtection="1">
      <alignment vertical="center"/>
    </xf>
    <xf numFmtId="0" fontId="0" fillId="0" borderId="0" xfId="0" applyAlignment="1">
      <alignment vertical="top"/>
    </xf>
    <xf numFmtId="0" fontId="36" fillId="0" borderId="24" xfId="0" applyFont="1" applyBorder="1" applyAlignment="1">
      <alignment vertical="center" wrapText="1"/>
    </xf>
    <xf numFmtId="0" fontId="36" fillId="0" borderId="25" xfId="0" applyFont="1" applyBorder="1" applyAlignment="1">
      <alignment vertical="center" wrapText="1"/>
    </xf>
    <xf numFmtId="0" fontId="36" fillId="0" borderId="26" xfId="0" applyFont="1" applyBorder="1" applyAlignment="1">
      <alignment vertical="center" wrapText="1"/>
    </xf>
    <xf numFmtId="0" fontId="36" fillId="0" borderId="27" xfId="0" applyFont="1" applyBorder="1" applyAlignment="1">
      <alignment horizontal="center" vertical="center" wrapText="1"/>
    </xf>
    <xf numFmtId="0" fontId="36" fillId="0" borderId="28" xfId="0" applyFont="1" applyBorder="1" applyAlignment="1">
      <alignment horizontal="center" vertical="center" wrapText="1"/>
    </xf>
    <xf numFmtId="0" fontId="36" fillId="0" borderId="27" xfId="0" applyFont="1" applyBorder="1" applyAlignment="1">
      <alignment vertical="center" wrapText="1"/>
    </xf>
    <xf numFmtId="0" fontId="36" fillId="0" borderId="28" xfId="0" applyFont="1" applyBorder="1" applyAlignment="1">
      <alignment vertical="center" wrapText="1"/>
    </xf>
    <xf numFmtId="0" fontId="38" fillId="0" borderId="1" xfId="0" applyFont="1" applyBorder="1" applyAlignment="1">
      <alignment horizontal="left" vertical="center" wrapText="1"/>
    </xf>
    <xf numFmtId="0" fontId="39" fillId="0" borderId="1" xfId="0" applyFont="1" applyBorder="1" applyAlignment="1">
      <alignment horizontal="left" vertical="center" wrapText="1"/>
    </xf>
    <xf numFmtId="0" fontId="40" fillId="0" borderId="27" xfId="0" applyFont="1" applyBorder="1" applyAlignment="1">
      <alignment vertical="center" wrapText="1"/>
    </xf>
    <xf numFmtId="0" fontId="39" fillId="0" borderId="1" xfId="0" applyFont="1" applyBorder="1" applyAlignment="1">
      <alignment vertical="center" wrapText="1"/>
    </xf>
    <xf numFmtId="0" fontId="39" fillId="0" borderId="1" xfId="0" applyFont="1" applyBorder="1" applyAlignment="1">
      <alignment horizontal="left" vertical="center"/>
    </xf>
    <xf numFmtId="0" fontId="39" fillId="0" borderId="1" xfId="0" applyFont="1" applyBorder="1" applyAlignment="1">
      <alignment vertical="center"/>
    </xf>
    <xf numFmtId="49" fontId="39" fillId="0" borderId="1" xfId="0" applyNumberFormat="1" applyFont="1" applyBorder="1" applyAlignment="1">
      <alignment vertical="center" wrapText="1"/>
    </xf>
    <xf numFmtId="0" fontId="36" fillId="0" borderId="30" xfId="0" applyFont="1" applyBorder="1" applyAlignment="1">
      <alignment vertical="center" wrapText="1"/>
    </xf>
    <xf numFmtId="0" fontId="41" fillId="0" borderId="29" xfId="0" applyFont="1" applyBorder="1" applyAlignment="1">
      <alignment vertical="center" wrapText="1"/>
    </xf>
    <xf numFmtId="0" fontId="36" fillId="0" borderId="31" xfId="0" applyFont="1" applyBorder="1" applyAlignment="1">
      <alignment vertical="center" wrapText="1"/>
    </xf>
    <xf numFmtId="0" fontId="36" fillId="0" borderId="1" xfId="0" applyFont="1" applyBorder="1" applyAlignment="1">
      <alignment vertical="top"/>
    </xf>
    <xf numFmtId="0" fontId="36" fillId="0" borderId="0" xfId="0" applyFont="1" applyAlignment="1">
      <alignment vertical="top"/>
    </xf>
    <xf numFmtId="0" fontId="36" fillId="0" borderId="24" xfId="0" applyFont="1" applyBorder="1" applyAlignment="1">
      <alignment horizontal="left" vertical="center"/>
    </xf>
    <xf numFmtId="0" fontId="36" fillId="0" borderId="25" xfId="0" applyFont="1" applyBorder="1" applyAlignment="1">
      <alignment horizontal="left" vertical="center"/>
    </xf>
    <xf numFmtId="0" fontId="36" fillId="0" borderId="26" xfId="0" applyFont="1" applyBorder="1" applyAlignment="1">
      <alignment horizontal="left" vertical="center"/>
    </xf>
    <xf numFmtId="0" fontId="36" fillId="0" borderId="27" xfId="0" applyFont="1" applyBorder="1" applyAlignment="1">
      <alignment horizontal="left" vertical="center"/>
    </xf>
    <xf numFmtId="0" fontId="36" fillId="0" borderId="28" xfId="0" applyFont="1" applyBorder="1" applyAlignment="1">
      <alignment horizontal="left" vertical="center"/>
    </xf>
    <xf numFmtId="0" fontId="38" fillId="0" borderId="1" xfId="0" applyFont="1" applyBorder="1" applyAlignment="1">
      <alignment horizontal="left" vertical="center"/>
    </xf>
    <xf numFmtId="0" fontId="42" fillId="0" borderId="0" xfId="0" applyFont="1" applyAlignment="1">
      <alignment horizontal="left" vertical="center"/>
    </xf>
    <xf numFmtId="0" fontId="38" fillId="0" borderId="29" xfId="0" applyFont="1" applyBorder="1" applyAlignment="1">
      <alignment horizontal="left" vertical="center"/>
    </xf>
    <xf numFmtId="0" fontId="38" fillId="0" borderId="29" xfId="0" applyFont="1" applyBorder="1" applyAlignment="1">
      <alignment horizontal="center" vertical="center"/>
    </xf>
    <xf numFmtId="0" fontId="42" fillId="0" borderId="29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center"/>
    </xf>
    <xf numFmtId="0" fontId="40" fillId="0" borderId="0" xfId="0" applyFont="1" applyAlignment="1">
      <alignment horizontal="left" vertical="center"/>
    </xf>
    <xf numFmtId="0" fontId="44" fillId="0" borderId="1" xfId="0" applyFont="1" applyBorder="1" applyAlignment="1">
      <alignment horizontal="left" vertical="center"/>
    </xf>
    <xf numFmtId="0" fontId="39" fillId="0" borderId="1" xfId="0" applyFont="1" applyBorder="1" applyAlignment="1">
      <alignment horizontal="center" vertical="center"/>
    </xf>
    <xf numFmtId="0" fontId="39" fillId="0" borderId="0" xfId="0" applyFont="1" applyAlignment="1">
      <alignment horizontal="left" vertical="center"/>
    </xf>
    <xf numFmtId="0" fontId="40" fillId="0" borderId="27" xfId="0" applyFont="1" applyBorder="1" applyAlignment="1">
      <alignment horizontal="left" vertical="center"/>
    </xf>
    <xf numFmtId="0" fontId="39" fillId="0" borderId="1" xfId="0" applyFont="1" applyFill="1" applyBorder="1" applyAlignment="1">
      <alignment horizontal="left" vertical="center"/>
    </xf>
    <xf numFmtId="0" fontId="39" fillId="0" borderId="1" xfId="0" applyFont="1" applyFill="1" applyBorder="1" applyAlignment="1">
      <alignment horizontal="center" vertical="center"/>
    </xf>
    <xf numFmtId="0" fontId="36" fillId="0" borderId="30" xfId="0" applyFont="1" applyBorder="1" applyAlignment="1">
      <alignment horizontal="left" vertical="center"/>
    </xf>
    <xf numFmtId="0" fontId="41" fillId="0" borderId="29" xfId="0" applyFont="1" applyBorder="1" applyAlignment="1">
      <alignment horizontal="left" vertical="center"/>
    </xf>
    <xf numFmtId="0" fontId="36" fillId="0" borderId="31" xfId="0" applyFont="1" applyBorder="1" applyAlignment="1">
      <alignment horizontal="left" vertical="center"/>
    </xf>
    <xf numFmtId="0" fontId="36" fillId="0" borderId="1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/>
    </xf>
    <xf numFmtId="0" fontId="40" fillId="0" borderId="29" xfId="0" applyFont="1" applyBorder="1" applyAlignment="1">
      <alignment horizontal="left" vertical="center"/>
    </xf>
    <xf numFmtId="0" fontId="36" fillId="0" borderId="1" xfId="0" applyFont="1" applyBorder="1" applyAlignment="1">
      <alignment horizontal="left" vertical="center" wrapText="1"/>
    </xf>
    <xf numFmtId="0" fontId="40" fillId="0" borderId="1" xfId="0" applyFont="1" applyBorder="1" applyAlignment="1">
      <alignment horizontal="left" vertical="center" wrapText="1"/>
    </xf>
    <xf numFmtId="0" fontId="40" fillId="0" borderId="1" xfId="0" applyFont="1" applyBorder="1" applyAlignment="1">
      <alignment horizontal="center" vertical="center" wrapText="1"/>
    </xf>
    <xf numFmtId="0" fontId="36" fillId="0" borderId="24" xfId="0" applyFont="1" applyBorder="1" applyAlignment="1">
      <alignment horizontal="left" vertical="center" wrapText="1"/>
    </xf>
    <xf numFmtId="0" fontId="36" fillId="0" borderId="25" xfId="0" applyFont="1" applyBorder="1" applyAlignment="1">
      <alignment horizontal="left" vertical="center" wrapText="1"/>
    </xf>
    <xf numFmtId="0" fontId="36" fillId="0" borderId="26" xfId="0" applyFont="1" applyBorder="1" applyAlignment="1">
      <alignment horizontal="left" vertical="center" wrapText="1"/>
    </xf>
    <xf numFmtId="0" fontId="36" fillId="0" borderId="27" xfId="0" applyFont="1" applyBorder="1" applyAlignment="1">
      <alignment horizontal="left" vertical="center" wrapText="1"/>
    </xf>
    <xf numFmtId="0" fontId="36" fillId="0" borderId="28" xfId="0" applyFont="1" applyBorder="1" applyAlignment="1">
      <alignment horizontal="left" vertical="center" wrapText="1"/>
    </xf>
    <xf numFmtId="0" fontId="42" fillId="0" borderId="27" xfId="0" applyFont="1" applyBorder="1" applyAlignment="1">
      <alignment horizontal="left" vertical="center" wrapText="1"/>
    </xf>
    <xf numFmtId="0" fontId="42" fillId="0" borderId="28" xfId="0" applyFont="1" applyBorder="1" applyAlignment="1">
      <alignment horizontal="left" vertical="center" wrapText="1"/>
    </xf>
    <xf numFmtId="0" fontId="40" fillId="0" borderId="27" xfId="0" applyFont="1" applyBorder="1" applyAlignment="1">
      <alignment horizontal="left" vertical="center" wrapText="1"/>
    </xf>
    <xf numFmtId="0" fontId="40" fillId="0" borderId="1" xfId="0" applyFont="1" applyBorder="1" applyAlignment="1">
      <alignment horizontal="left" vertical="center"/>
    </xf>
    <xf numFmtId="0" fontId="40" fillId="0" borderId="28" xfId="0" applyFont="1" applyBorder="1" applyAlignment="1">
      <alignment horizontal="left" vertical="center" wrapText="1"/>
    </xf>
    <xf numFmtId="0" fontId="40" fillId="0" borderId="28" xfId="0" applyFont="1" applyBorder="1" applyAlignment="1">
      <alignment horizontal="left" vertical="center"/>
    </xf>
    <xf numFmtId="0" fontId="40" fillId="0" borderId="30" xfId="0" applyFont="1" applyBorder="1" applyAlignment="1">
      <alignment horizontal="left" vertical="center" wrapText="1"/>
    </xf>
    <xf numFmtId="0" fontId="40" fillId="0" borderId="29" xfId="0" applyFont="1" applyBorder="1" applyAlignment="1">
      <alignment horizontal="left" vertical="center" wrapText="1"/>
    </xf>
    <xf numFmtId="0" fontId="40" fillId="0" borderId="31" xfId="0" applyFont="1" applyBorder="1" applyAlignment="1">
      <alignment horizontal="left" vertical="center" wrapText="1"/>
    </xf>
    <xf numFmtId="0" fontId="39" fillId="0" borderId="1" xfId="0" applyFont="1" applyBorder="1" applyAlignment="1">
      <alignment horizontal="left" vertical="top"/>
    </xf>
    <xf numFmtId="0" fontId="39" fillId="0" borderId="1" xfId="0" applyFont="1" applyBorder="1" applyAlignment="1">
      <alignment horizontal="center" vertical="top"/>
    </xf>
    <xf numFmtId="0" fontId="40" fillId="0" borderId="30" xfId="0" applyFont="1" applyBorder="1" applyAlignment="1">
      <alignment horizontal="left" vertical="center"/>
    </xf>
    <xf numFmtId="0" fontId="40" fillId="0" borderId="31" xfId="0" applyFont="1" applyBorder="1" applyAlignment="1">
      <alignment horizontal="left" vertical="center"/>
    </xf>
    <xf numFmtId="0" fontId="40" fillId="0" borderId="1" xfId="0" applyFont="1" applyBorder="1" applyAlignment="1">
      <alignment horizontal="center" vertical="center"/>
    </xf>
    <xf numFmtId="0" fontId="42" fillId="0" borderId="0" xfId="0" applyFont="1" applyAlignment="1">
      <alignment vertical="center"/>
    </xf>
    <xf numFmtId="0" fontId="38" fillId="0" borderId="1" xfId="0" applyFont="1" applyBorder="1" applyAlignment="1">
      <alignment vertical="center"/>
    </xf>
    <xf numFmtId="0" fontId="42" fillId="0" borderId="29" xfId="0" applyFont="1" applyBorder="1" applyAlignment="1">
      <alignment vertical="center"/>
    </xf>
    <xf numFmtId="0" fontId="38" fillId="0" borderId="29" xfId="0" applyFont="1" applyBorder="1" applyAlignment="1">
      <alignment vertical="center"/>
    </xf>
    <xf numFmtId="0" fontId="39" fillId="0" borderId="1" xfId="0" applyFont="1" applyBorder="1" applyAlignment="1">
      <alignment vertical="top"/>
    </xf>
    <xf numFmtId="49" fontId="39" fillId="0" borderId="1" xfId="0" applyNumberFormat="1" applyFont="1" applyBorder="1" applyAlignment="1">
      <alignment horizontal="left" vertical="center"/>
    </xf>
    <xf numFmtId="0" fontId="45" fillId="0" borderId="27" xfId="0" applyFont="1" applyBorder="1" applyAlignment="1" applyProtection="1">
      <alignment horizontal="left" vertical="center"/>
    </xf>
    <xf numFmtId="0" fontId="46" fillId="0" borderId="1" xfId="0" applyFont="1" applyBorder="1" applyAlignment="1" applyProtection="1">
      <alignment vertical="top"/>
    </xf>
    <xf numFmtId="0" fontId="46" fillId="0" borderId="1" xfId="0" applyFont="1" applyBorder="1" applyAlignment="1" applyProtection="1">
      <alignment horizontal="left" vertical="center"/>
    </xf>
    <xf numFmtId="0" fontId="46" fillId="0" borderId="1" xfId="0" applyFont="1" applyBorder="1" applyAlignment="1" applyProtection="1">
      <alignment horizontal="center" vertical="center"/>
    </xf>
    <xf numFmtId="49" fontId="46" fillId="0" borderId="1" xfId="0" applyNumberFormat="1" applyFont="1" applyBorder="1" applyAlignment="1" applyProtection="1">
      <alignment horizontal="left" vertical="center"/>
    </xf>
    <xf numFmtId="0" fontId="45" fillId="0" borderId="28" xfId="0" applyFont="1" applyBorder="1" applyAlignment="1" applyProtection="1">
      <alignment horizontal="left" vertical="center"/>
    </xf>
    <xf numFmtId="0" fontId="0" fillId="0" borderId="29" xfId="0" applyBorder="1" applyAlignment="1">
      <alignment vertical="top"/>
    </xf>
    <xf numFmtId="0" fontId="38" fillId="0" borderId="29" xfId="0" applyFont="1" applyBorder="1" applyAlignment="1">
      <alignment horizontal="left"/>
    </xf>
    <xf numFmtId="0" fontId="42" fillId="0" borderId="29" xfId="0" applyFont="1" applyBorder="1" applyAlignment="1"/>
    <xf numFmtId="0" fontId="36" fillId="0" borderId="27" xfId="0" applyFont="1" applyBorder="1" applyAlignment="1">
      <alignment vertical="top"/>
    </xf>
    <xf numFmtId="0" fontId="36" fillId="0" borderId="28" xfId="0" applyFont="1" applyBorder="1" applyAlignment="1">
      <alignment vertical="top"/>
    </xf>
    <xf numFmtId="0" fontId="36" fillId="0" borderId="30" xfId="0" applyFont="1" applyBorder="1" applyAlignment="1">
      <alignment vertical="top"/>
    </xf>
    <xf numFmtId="0" fontId="36" fillId="0" borderId="29" xfId="0" applyFont="1" applyBorder="1" applyAlignment="1">
      <alignment vertical="top"/>
    </xf>
    <xf numFmtId="0" fontId="36" fillId="0" borderId="31" xfId="0" applyFont="1" applyBorder="1" applyAlignment="1">
      <alignment vertical="top"/>
    </xf>
    <xf numFmtId="0" fontId="15" fillId="0" borderId="0" xfId="0" applyFont="1" applyAlignment="1">
      <alignment horizontal="left" vertical="top" wrapText="1"/>
    </xf>
    <xf numFmtId="0" fontId="15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4" fontId="16" fillId="0" borderId="6" xfId="0" applyNumberFormat="1" applyFont="1" applyBorder="1" applyAlignment="1" applyProtection="1">
      <alignment vertical="center"/>
    </xf>
    <xf numFmtId="0" fontId="0" fillId="0" borderId="6" xfId="0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4" fontId="17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0" fontId="4" fillId="3" borderId="8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18" fillId="0" borderId="12" xfId="0" applyFont="1" applyBorder="1" applyAlignment="1">
      <alignment horizontal="center" vertical="center"/>
    </xf>
    <xf numFmtId="0" fontId="18" fillId="0" borderId="13" xfId="0" applyFont="1" applyBorder="1" applyAlignment="1">
      <alignment horizontal="left" vertical="center"/>
    </xf>
    <xf numFmtId="0" fontId="19" fillId="0" borderId="15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/>
    </xf>
    <xf numFmtId="0" fontId="19" fillId="0" borderId="15" xfId="0" applyFont="1" applyBorder="1" applyAlignment="1" applyProtection="1">
      <alignment horizontal="left" vertical="center"/>
    </xf>
    <xf numFmtId="0" fontId="19" fillId="0" borderId="0" xfId="0" applyFont="1" applyBorder="1" applyAlignment="1" applyProtection="1">
      <alignment horizontal="left" vertical="center"/>
    </xf>
    <xf numFmtId="0" fontId="20" fillId="4" borderId="7" xfId="0" applyFont="1" applyFill="1" applyBorder="1" applyAlignment="1" applyProtection="1">
      <alignment horizontal="center" vertical="center"/>
    </xf>
    <xf numFmtId="0" fontId="20" fillId="4" borderId="8" xfId="0" applyFont="1" applyFill="1" applyBorder="1" applyAlignment="1" applyProtection="1">
      <alignment horizontal="left" vertical="center"/>
    </xf>
    <xf numFmtId="0" fontId="20" fillId="4" borderId="8" xfId="0" applyFont="1" applyFill="1" applyBorder="1" applyAlignment="1" applyProtection="1">
      <alignment horizontal="center" vertical="center"/>
    </xf>
    <xf numFmtId="0" fontId="20" fillId="4" borderId="8" xfId="0" applyFont="1" applyFill="1" applyBorder="1" applyAlignment="1" applyProtection="1">
      <alignment horizontal="right" vertical="center"/>
    </xf>
    <xf numFmtId="4" fontId="26" fillId="0" borderId="0" xfId="0" applyNumberFormat="1" applyFont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5" fillId="0" borderId="0" xfId="0" applyFont="1" applyAlignment="1" applyProtection="1">
      <alignment horizontal="left" vertical="center" wrapText="1"/>
    </xf>
    <xf numFmtId="4" fontId="22" fillId="0" borderId="0" xfId="0" applyNumberFormat="1" applyFont="1" applyAlignment="1" applyProtection="1">
      <alignment horizontal="right" vertical="center"/>
    </xf>
    <xf numFmtId="4" fontId="22" fillId="0" borderId="0" xfId="0" applyNumberFormat="1" applyFont="1" applyAlignment="1" applyProtection="1">
      <alignment vertical="center"/>
    </xf>
    <xf numFmtId="0" fontId="0" fillId="0" borderId="0" xfId="0"/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39" fillId="0" borderId="1" xfId="0" applyFont="1" applyBorder="1" applyAlignment="1">
      <alignment horizontal="left" vertical="center" wrapText="1"/>
    </xf>
    <xf numFmtId="0" fontId="38" fillId="0" borderId="29" xfId="0" applyFont="1" applyBorder="1" applyAlignment="1">
      <alignment horizontal="left" wrapText="1"/>
    </xf>
    <xf numFmtId="0" fontId="37" fillId="0" borderId="1" xfId="0" applyFont="1" applyBorder="1" applyAlignment="1">
      <alignment horizontal="center" vertical="center" wrapText="1"/>
    </xf>
    <xf numFmtId="49" fontId="39" fillId="0" borderId="1" xfId="0" applyNumberFormat="1" applyFont="1" applyBorder="1" applyAlignment="1">
      <alignment horizontal="left" vertical="center" wrapText="1"/>
    </xf>
    <xf numFmtId="0" fontId="37" fillId="0" borderId="1" xfId="0" applyFont="1" applyBorder="1" applyAlignment="1">
      <alignment horizontal="center" vertical="center"/>
    </xf>
    <xf numFmtId="0" fontId="38" fillId="0" borderId="29" xfId="0" applyFont="1" applyBorder="1" applyAlignment="1">
      <alignment horizontal="left"/>
    </xf>
    <xf numFmtId="0" fontId="39" fillId="0" borderId="1" xfId="0" applyFont="1" applyBorder="1" applyAlignment="1">
      <alignment horizontal="left" vertical="center"/>
    </xf>
    <xf numFmtId="0" fontId="39" fillId="0" borderId="1" xfId="0" applyFont="1" applyBorder="1" applyAlignment="1">
      <alignment horizontal="left" vertical="top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hyperlink" Target="https://podminky.urs.cz/item/CS_URS_2024_02/998011008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59"/>
  <sheetViews>
    <sheetView showGridLines="0" topLeftCell="A24" workbookViewId="0"/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 ht="11.25">
      <c r="A1" s="17" t="s">
        <v>0</v>
      </c>
      <c r="AZ1" s="17" t="s">
        <v>1</v>
      </c>
      <c r="BA1" s="17" t="s">
        <v>2</v>
      </c>
      <c r="BB1" s="17" t="s">
        <v>3</v>
      </c>
      <c r="BT1" s="17" t="s">
        <v>4</v>
      </c>
      <c r="BU1" s="17" t="s">
        <v>4</v>
      </c>
      <c r="BV1" s="17" t="s">
        <v>5</v>
      </c>
    </row>
    <row r="2" spans="1:74" s="1" customFormat="1" ht="36.950000000000003" customHeight="1">
      <c r="AR2" s="351"/>
      <c r="AS2" s="351"/>
      <c r="AT2" s="351"/>
      <c r="AU2" s="351"/>
      <c r="AV2" s="351"/>
      <c r="AW2" s="351"/>
      <c r="AX2" s="351"/>
      <c r="AY2" s="351"/>
      <c r="AZ2" s="351"/>
      <c r="BA2" s="351"/>
      <c r="BB2" s="351"/>
      <c r="BC2" s="351"/>
      <c r="BD2" s="351"/>
      <c r="BE2" s="351"/>
      <c r="BS2" s="18" t="s">
        <v>6</v>
      </c>
      <c r="BT2" s="18" t="s">
        <v>7</v>
      </c>
    </row>
    <row r="3" spans="1:74" s="1" customFormat="1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8</v>
      </c>
    </row>
    <row r="4" spans="1:74" s="1" customFormat="1" ht="24.95" customHeight="1">
      <c r="B4" s="22"/>
      <c r="C4" s="23"/>
      <c r="D4" s="24" t="s">
        <v>9</v>
      </c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1"/>
      <c r="AS4" s="25" t="s">
        <v>10</v>
      </c>
      <c r="BE4" s="26" t="s">
        <v>11</v>
      </c>
      <c r="BS4" s="18" t="s">
        <v>12</v>
      </c>
    </row>
    <row r="5" spans="1:74" s="1" customFormat="1" ht="12" customHeight="1">
      <c r="B5" s="22"/>
      <c r="C5" s="23"/>
      <c r="D5" s="27" t="s">
        <v>13</v>
      </c>
      <c r="E5" s="23"/>
      <c r="F5" s="23"/>
      <c r="G5" s="23"/>
      <c r="H5" s="23"/>
      <c r="I5" s="23"/>
      <c r="J5" s="23"/>
      <c r="K5" s="315" t="s">
        <v>14</v>
      </c>
      <c r="L5" s="316"/>
      <c r="M5" s="316"/>
      <c r="N5" s="316"/>
      <c r="O5" s="316"/>
      <c r="P5" s="316"/>
      <c r="Q5" s="316"/>
      <c r="R5" s="316"/>
      <c r="S5" s="316"/>
      <c r="T5" s="316"/>
      <c r="U5" s="316"/>
      <c r="V5" s="316"/>
      <c r="W5" s="316"/>
      <c r="X5" s="316"/>
      <c r="Y5" s="316"/>
      <c r="Z5" s="316"/>
      <c r="AA5" s="316"/>
      <c r="AB5" s="316"/>
      <c r="AC5" s="316"/>
      <c r="AD5" s="316"/>
      <c r="AE5" s="316"/>
      <c r="AF5" s="316"/>
      <c r="AG5" s="316"/>
      <c r="AH5" s="316"/>
      <c r="AI5" s="316"/>
      <c r="AJ5" s="316"/>
      <c r="AK5" s="316"/>
      <c r="AL5" s="316"/>
      <c r="AM5" s="316"/>
      <c r="AN5" s="316"/>
      <c r="AO5" s="316"/>
      <c r="AP5" s="23"/>
      <c r="AQ5" s="23"/>
      <c r="AR5" s="21"/>
      <c r="BE5" s="312" t="s">
        <v>15</v>
      </c>
      <c r="BS5" s="18" t="s">
        <v>6</v>
      </c>
    </row>
    <row r="6" spans="1:74" s="1" customFormat="1" ht="36.950000000000003" customHeight="1">
      <c r="B6" s="22"/>
      <c r="C6" s="23"/>
      <c r="D6" s="29" t="s">
        <v>16</v>
      </c>
      <c r="E6" s="23"/>
      <c r="F6" s="23"/>
      <c r="G6" s="23"/>
      <c r="H6" s="23"/>
      <c r="I6" s="23"/>
      <c r="J6" s="23"/>
      <c r="K6" s="317" t="s">
        <v>17</v>
      </c>
      <c r="L6" s="316"/>
      <c r="M6" s="316"/>
      <c r="N6" s="316"/>
      <c r="O6" s="316"/>
      <c r="P6" s="316"/>
      <c r="Q6" s="316"/>
      <c r="R6" s="316"/>
      <c r="S6" s="316"/>
      <c r="T6" s="316"/>
      <c r="U6" s="316"/>
      <c r="V6" s="316"/>
      <c r="W6" s="316"/>
      <c r="X6" s="316"/>
      <c r="Y6" s="316"/>
      <c r="Z6" s="316"/>
      <c r="AA6" s="316"/>
      <c r="AB6" s="316"/>
      <c r="AC6" s="316"/>
      <c r="AD6" s="316"/>
      <c r="AE6" s="316"/>
      <c r="AF6" s="316"/>
      <c r="AG6" s="316"/>
      <c r="AH6" s="316"/>
      <c r="AI6" s="316"/>
      <c r="AJ6" s="316"/>
      <c r="AK6" s="316"/>
      <c r="AL6" s="316"/>
      <c r="AM6" s="316"/>
      <c r="AN6" s="316"/>
      <c r="AO6" s="316"/>
      <c r="AP6" s="23"/>
      <c r="AQ6" s="23"/>
      <c r="AR6" s="21"/>
      <c r="BE6" s="313"/>
      <c r="BS6" s="18" t="s">
        <v>6</v>
      </c>
    </row>
    <row r="7" spans="1:74" s="1" customFormat="1" ht="12" customHeight="1">
      <c r="B7" s="22"/>
      <c r="C7" s="23"/>
      <c r="D7" s="30" t="s">
        <v>18</v>
      </c>
      <c r="E7" s="23"/>
      <c r="F7" s="23"/>
      <c r="G7" s="23"/>
      <c r="H7" s="23"/>
      <c r="I7" s="23"/>
      <c r="J7" s="23"/>
      <c r="K7" s="28" t="s">
        <v>19</v>
      </c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30" t="s">
        <v>20</v>
      </c>
      <c r="AL7" s="23"/>
      <c r="AM7" s="23"/>
      <c r="AN7" s="28" t="s">
        <v>19</v>
      </c>
      <c r="AO7" s="23"/>
      <c r="AP7" s="23"/>
      <c r="AQ7" s="23"/>
      <c r="AR7" s="21"/>
      <c r="BE7" s="313"/>
      <c r="BS7" s="18" t="s">
        <v>6</v>
      </c>
    </row>
    <row r="8" spans="1:74" s="1" customFormat="1" ht="12" customHeight="1">
      <c r="B8" s="22"/>
      <c r="C8" s="23"/>
      <c r="D8" s="30" t="s">
        <v>21</v>
      </c>
      <c r="E8" s="23"/>
      <c r="F8" s="23"/>
      <c r="G8" s="23"/>
      <c r="H8" s="23"/>
      <c r="I8" s="23"/>
      <c r="J8" s="23"/>
      <c r="K8" s="28" t="s">
        <v>22</v>
      </c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30" t="s">
        <v>23</v>
      </c>
      <c r="AL8" s="23"/>
      <c r="AM8" s="23"/>
      <c r="AN8" s="31" t="s">
        <v>24</v>
      </c>
      <c r="AO8" s="23"/>
      <c r="AP8" s="23"/>
      <c r="AQ8" s="23"/>
      <c r="AR8" s="21"/>
      <c r="BE8" s="313"/>
      <c r="BS8" s="18" t="s">
        <v>6</v>
      </c>
    </row>
    <row r="9" spans="1:74" s="1" customFormat="1" ht="14.45" customHeight="1">
      <c r="B9" s="22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1"/>
      <c r="BE9" s="313"/>
      <c r="BS9" s="18" t="s">
        <v>6</v>
      </c>
    </row>
    <row r="10" spans="1:74" s="1" customFormat="1" ht="12" customHeight="1">
      <c r="B10" s="22"/>
      <c r="C10" s="23"/>
      <c r="D10" s="30" t="s">
        <v>25</v>
      </c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30" t="s">
        <v>26</v>
      </c>
      <c r="AL10" s="23"/>
      <c r="AM10" s="23"/>
      <c r="AN10" s="28" t="s">
        <v>19</v>
      </c>
      <c r="AO10" s="23"/>
      <c r="AP10" s="23"/>
      <c r="AQ10" s="23"/>
      <c r="AR10" s="21"/>
      <c r="BE10" s="313"/>
      <c r="BS10" s="18" t="s">
        <v>6</v>
      </c>
    </row>
    <row r="11" spans="1:74" s="1" customFormat="1" ht="18.399999999999999" customHeight="1">
      <c r="B11" s="22"/>
      <c r="C11" s="23"/>
      <c r="D11" s="23"/>
      <c r="E11" s="28" t="s">
        <v>27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30" t="s">
        <v>28</v>
      </c>
      <c r="AL11" s="23"/>
      <c r="AM11" s="23"/>
      <c r="AN11" s="28" t="s">
        <v>19</v>
      </c>
      <c r="AO11" s="23"/>
      <c r="AP11" s="23"/>
      <c r="AQ11" s="23"/>
      <c r="AR11" s="21"/>
      <c r="BE11" s="313"/>
      <c r="BS11" s="18" t="s">
        <v>6</v>
      </c>
    </row>
    <row r="12" spans="1:74" s="1" customFormat="1" ht="6.95" customHeight="1">
      <c r="B12" s="22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1"/>
      <c r="BE12" s="313"/>
      <c r="BS12" s="18" t="s">
        <v>6</v>
      </c>
    </row>
    <row r="13" spans="1:74" s="1" customFormat="1" ht="12" customHeight="1">
      <c r="B13" s="22"/>
      <c r="C13" s="23"/>
      <c r="D13" s="30" t="s">
        <v>29</v>
      </c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30" t="s">
        <v>26</v>
      </c>
      <c r="AL13" s="23"/>
      <c r="AM13" s="23"/>
      <c r="AN13" s="32" t="s">
        <v>30</v>
      </c>
      <c r="AO13" s="23"/>
      <c r="AP13" s="23"/>
      <c r="AQ13" s="23"/>
      <c r="AR13" s="21"/>
      <c r="BE13" s="313"/>
      <c r="BS13" s="18" t="s">
        <v>6</v>
      </c>
    </row>
    <row r="14" spans="1:74" ht="12.75">
      <c r="B14" s="22"/>
      <c r="C14" s="23"/>
      <c r="D14" s="23"/>
      <c r="E14" s="318" t="s">
        <v>30</v>
      </c>
      <c r="F14" s="319"/>
      <c r="G14" s="319"/>
      <c r="H14" s="319"/>
      <c r="I14" s="319"/>
      <c r="J14" s="319"/>
      <c r="K14" s="319"/>
      <c r="L14" s="319"/>
      <c r="M14" s="319"/>
      <c r="N14" s="319"/>
      <c r="O14" s="319"/>
      <c r="P14" s="319"/>
      <c r="Q14" s="319"/>
      <c r="R14" s="319"/>
      <c r="S14" s="319"/>
      <c r="T14" s="319"/>
      <c r="U14" s="319"/>
      <c r="V14" s="319"/>
      <c r="W14" s="319"/>
      <c r="X14" s="319"/>
      <c r="Y14" s="319"/>
      <c r="Z14" s="319"/>
      <c r="AA14" s="319"/>
      <c r="AB14" s="319"/>
      <c r="AC14" s="319"/>
      <c r="AD14" s="319"/>
      <c r="AE14" s="319"/>
      <c r="AF14" s="319"/>
      <c r="AG14" s="319"/>
      <c r="AH14" s="319"/>
      <c r="AI14" s="319"/>
      <c r="AJ14" s="319"/>
      <c r="AK14" s="30" t="s">
        <v>28</v>
      </c>
      <c r="AL14" s="23"/>
      <c r="AM14" s="23"/>
      <c r="AN14" s="32" t="s">
        <v>30</v>
      </c>
      <c r="AO14" s="23"/>
      <c r="AP14" s="23"/>
      <c r="AQ14" s="23"/>
      <c r="AR14" s="21"/>
      <c r="BE14" s="313"/>
      <c r="BS14" s="18" t="s">
        <v>6</v>
      </c>
    </row>
    <row r="15" spans="1:74" s="1" customFormat="1" ht="6.95" customHeight="1">
      <c r="B15" s="22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1"/>
      <c r="BE15" s="313"/>
      <c r="BS15" s="18" t="s">
        <v>4</v>
      </c>
    </row>
    <row r="16" spans="1:74" s="1" customFormat="1" ht="12" customHeight="1">
      <c r="B16" s="22"/>
      <c r="C16" s="23"/>
      <c r="D16" s="30" t="s">
        <v>31</v>
      </c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30" t="s">
        <v>26</v>
      </c>
      <c r="AL16" s="23"/>
      <c r="AM16" s="23"/>
      <c r="AN16" s="28" t="s">
        <v>19</v>
      </c>
      <c r="AO16" s="23"/>
      <c r="AP16" s="23"/>
      <c r="AQ16" s="23"/>
      <c r="AR16" s="21"/>
      <c r="BE16" s="313"/>
      <c r="BS16" s="18" t="s">
        <v>4</v>
      </c>
    </row>
    <row r="17" spans="1:71" s="1" customFormat="1" ht="18.399999999999999" customHeight="1">
      <c r="B17" s="22"/>
      <c r="C17" s="23"/>
      <c r="D17" s="23"/>
      <c r="E17" s="28" t="s">
        <v>32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30" t="s">
        <v>28</v>
      </c>
      <c r="AL17" s="23"/>
      <c r="AM17" s="23"/>
      <c r="AN17" s="28" t="s">
        <v>19</v>
      </c>
      <c r="AO17" s="23"/>
      <c r="AP17" s="23"/>
      <c r="AQ17" s="23"/>
      <c r="AR17" s="21"/>
      <c r="BE17" s="313"/>
      <c r="BS17" s="18" t="s">
        <v>33</v>
      </c>
    </row>
    <row r="18" spans="1:71" s="1" customFormat="1" ht="6.95" customHeight="1">
      <c r="B18" s="2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1"/>
      <c r="BE18" s="313"/>
      <c r="BS18" s="18" t="s">
        <v>6</v>
      </c>
    </row>
    <row r="19" spans="1:71" s="1" customFormat="1" ht="12" customHeight="1">
      <c r="B19" s="22"/>
      <c r="C19" s="23"/>
      <c r="D19" s="30" t="s">
        <v>34</v>
      </c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30" t="s">
        <v>26</v>
      </c>
      <c r="AL19" s="23"/>
      <c r="AM19" s="23"/>
      <c r="AN19" s="28" t="s">
        <v>19</v>
      </c>
      <c r="AO19" s="23"/>
      <c r="AP19" s="23"/>
      <c r="AQ19" s="23"/>
      <c r="AR19" s="21"/>
      <c r="BE19" s="313"/>
      <c r="BS19" s="18" t="s">
        <v>6</v>
      </c>
    </row>
    <row r="20" spans="1:71" s="1" customFormat="1" ht="18.399999999999999" customHeight="1">
      <c r="B20" s="22"/>
      <c r="C20" s="23"/>
      <c r="D20" s="23"/>
      <c r="E20" s="28" t="s">
        <v>32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30" t="s">
        <v>28</v>
      </c>
      <c r="AL20" s="23"/>
      <c r="AM20" s="23"/>
      <c r="AN20" s="28" t="s">
        <v>19</v>
      </c>
      <c r="AO20" s="23"/>
      <c r="AP20" s="23"/>
      <c r="AQ20" s="23"/>
      <c r="AR20" s="21"/>
      <c r="BE20" s="313"/>
      <c r="BS20" s="18" t="s">
        <v>4</v>
      </c>
    </row>
    <row r="21" spans="1:71" s="1" customFormat="1" ht="6.95" customHeight="1">
      <c r="B21" s="22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1"/>
      <c r="BE21" s="313"/>
    </row>
    <row r="22" spans="1:71" s="1" customFormat="1" ht="12" customHeight="1">
      <c r="B22" s="22"/>
      <c r="C22" s="23"/>
      <c r="D22" s="30" t="s">
        <v>35</v>
      </c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1"/>
      <c r="BE22" s="313"/>
    </row>
    <row r="23" spans="1:71" s="1" customFormat="1" ht="47.25" customHeight="1">
      <c r="B23" s="22"/>
      <c r="C23" s="23"/>
      <c r="D23" s="23"/>
      <c r="E23" s="320" t="s">
        <v>36</v>
      </c>
      <c r="F23" s="320"/>
      <c r="G23" s="320"/>
      <c r="H23" s="320"/>
      <c r="I23" s="320"/>
      <c r="J23" s="320"/>
      <c r="K23" s="320"/>
      <c r="L23" s="320"/>
      <c r="M23" s="320"/>
      <c r="N23" s="320"/>
      <c r="O23" s="320"/>
      <c r="P23" s="320"/>
      <c r="Q23" s="320"/>
      <c r="R23" s="320"/>
      <c r="S23" s="320"/>
      <c r="T23" s="320"/>
      <c r="U23" s="320"/>
      <c r="V23" s="320"/>
      <c r="W23" s="320"/>
      <c r="X23" s="320"/>
      <c r="Y23" s="320"/>
      <c r="Z23" s="320"/>
      <c r="AA23" s="320"/>
      <c r="AB23" s="320"/>
      <c r="AC23" s="320"/>
      <c r="AD23" s="320"/>
      <c r="AE23" s="320"/>
      <c r="AF23" s="320"/>
      <c r="AG23" s="320"/>
      <c r="AH23" s="320"/>
      <c r="AI23" s="320"/>
      <c r="AJ23" s="320"/>
      <c r="AK23" s="320"/>
      <c r="AL23" s="320"/>
      <c r="AM23" s="320"/>
      <c r="AN23" s="320"/>
      <c r="AO23" s="23"/>
      <c r="AP23" s="23"/>
      <c r="AQ23" s="23"/>
      <c r="AR23" s="21"/>
      <c r="BE23" s="313"/>
    </row>
    <row r="24" spans="1:71" s="1" customFormat="1" ht="6.95" customHeight="1">
      <c r="B24" s="22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1"/>
      <c r="BE24" s="313"/>
    </row>
    <row r="25" spans="1:71" s="1" customFormat="1" ht="6.95" customHeight="1">
      <c r="B25" s="22"/>
      <c r="C25" s="23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4"/>
      <c r="AL25" s="34"/>
      <c r="AM25" s="34"/>
      <c r="AN25" s="34"/>
      <c r="AO25" s="34"/>
      <c r="AP25" s="23"/>
      <c r="AQ25" s="23"/>
      <c r="AR25" s="21"/>
      <c r="BE25" s="313"/>
    </row>
    <row r="26" spans="1:71" s="2" customFormat="1" ht="25.9" customHeight="1">
      <c r="A26" s="35"/>
      <c r="B26" s="36"/>
      <c r="C26" s="37"/>
      <c r="D26" s="38" t="s">
        <v>37</v>
      </c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321">
        <f>ROUND(AG54,2)</f>
        <v>0</v>
      </c>
      <c r="AL26" s="322"/>
      <c r="AM26" s="322"/>
      <c r="AN26" s="322"/>
      <c r="AO26" s="322"/>
      <c r="AP26" s="37"/>
      <c r="AQ26" s="37"/>
      <c r="AR26" s="40"/>
      <c r="BE26" s="313"/>
    </row>
    <row r="27" spans="1:71" s="2" customFormat="1" ht="6.95" customHeight="1">
      <c r="A27" s="35"/>
      <c r="B27" s="36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37"/>
      <c r="AK27" s="37"/>
      <c r="AL27" s="37"/>
      <c r="AM27" s="37"/>
      <c r="AN27" s="37"/>
      <c r="AO27" s="37"/>
      <c r="AP27" s="37"/>
      <c r="AQ27" s="37"/>
      <c r="AR27" s="40"/>
      <c r="BE27" s="313"/>
    </row>
    <row r="28" spans="1:71" s="2" customFormat="1" ht="12.75">
      <c r="A28" s="35"/>
      <c r="B28" s="36"/>
      <c r="C28" s="37"/>
      <c r="D28" s="37"/>
      <c r="E28" s="37"/>
      <c r="F28" s="37"/>
      <c r="G28" s="37"/>
      <c r="H28" s="37"/>
      <c r="I28" s="37"/>
      <c r="J28" s="37"/>
      <c r="K28" s="37"/>
      <c r="L28" s="323" t="s">
        <v>38</v>
      </c>
      <c r="M28" s="323"/>
      <c r="N28" s="323"/>
      <c r="O28" s="323"/>
      <c r="P28" s="323"/>
      <c r="Q28" s="37"/>
      <c r="R28" s="37"/>
      <c r="S28" s="37"/>
      <c r="T28" s="37"/>
      <c r="U28" s="37"/>
      <c r="V28" s="37"/>
      <c r="W28" s="323" t="s">
        <v>39</v>
      </c>
      <c r="X28" s="323"/>
      <c r="Y28" s="323"/>
      <c r="Z28" s="323"/>
      <c r="AA28" s="323"/>
      <c r="AB28" s="323"/>
      <c r="AC28" s="323"/>
      <c r="AD28" s="323"/>
      <c r="AE28" s="323"/>
      <c r="AF28" s="37"/>
      <c r="AG28" s="37"/>
      <c r="AH28" s="37"/>
      <c r="AI28" s="37"/>
      <c r="AJ28" s="37"/>
      <c r="AK28" s="323" t="s">
        <v>40</v>
      </c>
      <c r="AL28" s="323"/>
      <c r="AM28" s="323"/>
      <c r="AN28" s="323"/>
      <c r="AO28" s="323"/>
      <c r="AP28" s="37"/>
      <c r="AQ28" s="37"/>
      <c r="AR28" s="40"/>
      <c r="BE28" s="313"/>
    </row>
    <row r="29" spans="1:71" s="3" customFormat="1" ht="14.45" customHeight="1">
      <c r="B29" s="41"/>
      <c r="C29" s="42"/>
      <c r="D29" s="30" t="s">
        <v>41</v>
      </c>
      <c r="E29" s="42"/>
      <c r="F29" s="30" t="s">
        <v>42</v>
      </c>
      <c r="G29" s="42"/>
      <c r="H29" s="42"/>
      <c r="I29" s="42"/>
      <c r="J29" s="42"/>
      <c r="K29" s="42"/>
      <c r="L29" s="326">
        <v>0.21</v>
      </c>
      <c r="M29" s="325"/>
      <c r="N29" s="325"/>
      <c r="O29" s="325"/>
      <c r="P29" s="325"/>
      <c r="Q29" s="42"/>
      <c r="R29" s="42"/>
      <c r="S29" s="42"/>
      <c r="T29" s="42"/>
      <c r="U29" s="42"/>
      <c r="V29" s="42"/>
      <c r="W29" s="324">
        <f>ROUND(AZ54, 2)</f>
        <v>0</v>
      </c>
      <c r="X29" s="325"/>
      <c r="Y29" s="325"/>
      <c r="Z29" s="325"/>
      <c r="AA29" s="325"/>
      <c r="AB29" s="325"/>
      <c r="AC29" s="325"/>
      <c r="AD29" s="325"/>
      <c r="AE29" s="325"/>
      <c r="AF29" s="42"/>
      <c r="AG29" s="42"/>
      <c r="AH29" s="42"/>
      <c r="AI29" s="42"/>
      <c r="AJ29" s="42"/>
      <c r="AK29" s="324">
        <f>ROUND(AV54, 2)</f>
        <v>0</v>
      </c>
      <c r="AL29" s="325"/>
      <c r="AM29" s="325"/>
      <c r="AN29" s="325"/>
      <c r="AO29" s="325"/>
      <c r="AP29" s="42"/>
      <c r="AQ29" s="42"/>
      <c r="AR29" s="43"/>
      <c r="BE29" s="314"/>
    </row>
    <row r="30" spans="1:71" s="3" customFormat="1" ht="14.45" customHeight="1">
      <c r="B30" s="41"/>
      <c r="C30" s="42"/>
      <c r="D30" s="42"/>
      <c r="E30" s="42"/>
      <c r="F30" s="30" t="s">
        <v>43</v>
      </c>
      <c r="G30" s="42"/>
      <c r="H30" s="42"/>
      <c r="I30" s="42"/>
      <c r="J30" s="42"/>
      <c r="K30" s="42"/>
      <c r="L30" s="326">
        <v>0.12</v>
      </c>
      <c r="M30" s="325"/>
      <c r="N30" s="325"/>
      <c r="O30" s="325"/>
      <c r="P30" s="325"/>
      <c r="Q30" s="42"/>
      <c r="R30" s="42"/>
      <c r="S30" s="42"/>
      <c r="T30" s="42"/>
      <c r="U30" s="42"/>
      <c r="V30" s="42"/>
      <c r="W30" s="324">
        <f>ROUND(BA54, 2)</f>
        <v>0</v>
      </c>
      <c r="X30" s="325"/>
      <c r="Y30" s="325"/>
      <c r="Z30" s="325"/>
      <c r="AA30" s="325"/>
      <c r="AB30" s="325"/>
      <c r="AC30" s="325"/>
      <c r="AD30" s="325"/>
      <c r="AE30" s="325"/>
      <c r="AF30" s="42"/>
      <c r="AG30" s="42"/>
      <c r="AH30" s="42"/>
      <c r="AI30" s="42"/>
      <c r="AJ30" s="42"/>
      <c r="AK30" s="324">
        <f>ROUND(AW54, 2)</f>
        <v>0</v>
      </c>
      <c r="AL30" s="325"/>
      <c r="AM30" s="325"/>
      <c r="AN30" s="325"/>
      <c r="AO30" s="325"/>
      <c r="AP30" s="42"/>
      <c r="AQ30" s="42"/>
      <c r="AR30" s="43"/>
      <c r="BE30" s="314"/>
    </row>
    <row r="31" spans="1:71" s="3" customFormat="1" ht="14.45" hidden="1" customHeight="1">
      <c r="B31" s="41"/>
      <c r="C31" s="42"/>
      <c r="D31" s="42"/>
      <c r="E31" s="42"/>
      <c r="F31" s="30" t="s">
        <v>44</v>
      </c>
      <c r="G31" s="42"/>
      <c r="H31" s="42"/>
      <c r="I31" s="42"/>
      <c r="J31" s="42"/>
      <c r="K31" s="42"/>
      <c r="L31" s="326">
        <v>0.21</v>
      </c>
      <c r="M31" s="325"/>
      <c r="N31" s="325"/>
      <c r="O31" s="325"/>
      <c r="P31" s="325"/>
      <c r="Q31" s="42"/>
      <c r="R31" s="42"/>
      <c r="S31" s="42"/>
      <c r="T31" s="42"/>
      <c r="U31" s="42"/>
      <c r="V31" s="42"/>
      <c r="W31" s="324">
        <f>ROUND(BB54, 2)</f>
        <v>0</v>
      </c>
      <c r="X31" s="325"/>
      <c r="Y31" s="325"/>
      <c r="Z31" s="325"/>
      <c r="AA31" s="325"/>
      <c r="AB31" s="325"/>
      <c r="AC31" s="325"/>
      <c r="AD31" s="325"/>
      <c r="AE31" s="325"/>
      <c r="AF31" s="42"/>
      <c r="AG31" s="42"/>
      <c r="AH31" s="42"/>
      <c r="AI31" s="42"/>
      <c r="AJ31" s="42"/>
      <c r="AK31" s="324">
        <v>0</v>
      </c>
      <c r="AL31" s="325"/>
      <c r="AM31" s="325"/>
      <c r="AN31" s="325"/>
      <c r="AO31" s="325"/>
      <c r="AP31" s="42"/>
      <c r="AQ31" s="42"/>
      <c r="AR31" s="43"/>
      <c r="BE31" s="314"/>
    </row>
    <row r="32" spans="1:71" s="3" customFormat="1" ht="14.45" hidden="1" customHeight="1">
      <c r="B32" s="41"/>
      <c r="C32" s="42"/>
      <c r="D32" s="42"/>
      <c r="E32" s="42"/>
      <c r="F32" s="30" t="s">
        <v>45</v>
      </c>
      <c r="G32" s="42"/>
      <c r="H32" s="42"/>
      <c r="I32" s="42"/>
      <c r="J32" s="42"/>
      <c r="K32" s="42"/>
      <c r="L32" s="326">
        <v>0.12</v>
      </c>
      <c r="M32" s="325"/>
      <c r="N32" s="325"/>
      <c r="O32" s="325"/>
      <c r="P32" s="325"/>
      <c r="Q32" s="42"/>
      <c r="R32" s="42"/>
      <c r="S32" s="42"/>
      <c r="T32" s="42"/>
      <c r="U32" s="42"/>
      <c r="V32" s="42"/>
      <c r="W32" s="324">
        <f>ROUND(BC54, 2)</f>
        <v>0</v>
      </c>
      <c r="X32" s="325"/>
      <c r="Y32" s="325"/>
      <c r="Z32" s="325"/>
      <c r="AA32" s="325"/>
      <c r="AB32" s="325"/>
      <c r="AC32" s="325"/>
      <c r="AD32" s="325"/>
      <c r="AE32" s="325"/>
      <c r="AF32" s="42"/>
      <c r="AG32" s="42"/>
      <c r="AH32" s="42"/>
      <c r="AI32" s="42"/>
      <c r="AJ32" s="42"/>
      <c r="AK32" s="324">
        <v>0</v>
      </c>
      <c r="AL32" s="325"/>
      <c r="AM32" s="325"/>
      <c r="AN32" s="325"/>
      <c r="AO32" s="325"/>
      <c r="AP32" s="42"/>
      <c r="AQ32" s="42"/>
      <c r="AR32" s="43"/>
      <c r="BE32" s="314"/>
    </row>
    <row r="33" spans="1:57" s="3" customFormat="1" ht="14.45" hidden="1" customHeight="1">
      <c r="B33" s="41"/>
      <c r="C33" s="42"/>
      <c r="D33" s="42"/>
      <c r="E33" s="42"/>
      <c r="F33" s="30" t="s">
        <v>46</v>
      </c>
      <c r="G33" s="42"/>
      <c r="H33" s="42"/>
      <c r="I33" s="42"/>
      <c r="J33" s="42"/>
      <c r="K33" s="42"/>
      <c r="L33" s="326">
        <v>0</v>
      </c>
      <c r="M33" s="325"/>
      <c r="N33" s="325"/>
      <c r="O33" s="325"/>
      <c r="P33" s="325"/>
      <c r="Q33" s="42"/>
      <c r="R33" s="42"/>
      <c r="S33" s="42"/>
      <c r="T33" s="42"/>
      <c r="U33" s="42"/>
      <c r="V33" s="42"/>
      <c r="W33" s="324">
        <f>ROUND(BD54, 2)</f>
        <v>0</v>
      </c>
      <c r="X33" s="325"/>
      <c r="Y33" s="325"/>
      <c r="Z33" s="325"/>
      <c r="AA33" s="325"/>
      <c r="AB33" s="325"/>
      <c r="AC33" s="325"/>
      <c r="AD33" s="325"/>
      <c r="AE33" s="325"/>
      <c r="AF33" s="42"/>
      <c r="AG33" s="42"/>
      <c r="AH33" s="42"/>
      <c r="AI33" s="42"/>
      <c r="AJ33" s="42"/>
      <c r="AK33" s="324">
        <v>0</v>
      </c>
      <c r="AL33" s="325"/>
      <c r="AM33" s="325"/>
      <c r="AN33" s="325"/>
      <c r="AO33" s="325"/>
      <c r="AP33" s="42"/>
      <c r="AQ33" s="42"/>
      <c r="AR33" s="43"/>
    </row>
    <row r="34" spans="1:57" s="2" customFormat="1" ht="6.95" customHeight="1">
      <c r="A34" s="35"/>
      <c r="B34" s="36"/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37"/>
      <c r="AH34" s="37"/>
      <c r="AI34" s="37"/>
      <c r="AJ34" s="37"/>
      <c r="AK34" s="37"/>
      <c r="AL34" s="37"/>
      <c r="AM34" s="37"/>
      <c r="AN34" s="37"/>
      <c r="AO34" s="37"/>
      <c r="AP34" s="37"/>
      <c r="AQ34" s="37"/>
      <c r="AR34" s="40"/>
      <c r="BE34" s="35"/>
    </row>
    <row r="35" spans="1:57" s="2" customFormat="1" ht="25.9" customHeight="1">
      <c r="A35" s="35"/>
      <c r="B35" s="36"/>
      <c r="C35" s="44"/>
      <c r="D35" s="45" t="s">
        <v>47</v>
      </c>
      <c r="E35" s="46"/>
      <c r="F35" s="46"/>
      <c r="G35" s="46"/>
      <c r="H35" s="46"/>
      <c r="I35" s="46"/>
      <c r="J35" s="46"/>
      <c r="K35" s="46"/>
      <c r="L35" s="46"/>
      <c r="M35" s="46"/>
      <c r="N35" s="46"/>
      <c r="O35" s="46"/>
      <c r="P35" s="46"/>
      <c r="Q35" s="46"/>
      <c r="R35" s="46"/>
      <c r="S35" s="46"/>
      <c r="T35" s="47" t="s">
        <v>48</v>
      </c>
      <c r="U35" s="46"/>
      <c r="V35" s="46"/>
      <c r="W35" s="46"/>
      <c r="X35" s="327" t="s">
        <v>49</v>
      </c>
      <c r="Y35" s="328"/>
      <c r="Z35" s="328"/>
      <c r="AA35" s="328"/>
      <c r="AB35" s="328"/>
      <c r="AC35" s="46"/>
      <c r="AD35" s="46"/>
      <c r="AE35" s="46"/>
      <c r="AF35" s="46"/>
      <c r="AG35" s="46"/>
      <c r="AH35" s="46"/>
      <c r="AI35" s="46"/>
      <c r="AJ35" s="46"/>
      <c r="AK35" s="329">
        <f>SUM(AK26:AK33)</f>
        <v>0</v>
      </c>
      <c r="AL35" s="328"/>
      <c r="AM35" s="328"/>
      <c r="AN35" s="328"/>
      <c r="AO35" s="330"/>
      <c r="AP35" s="44"/>
      <c r="AQ35" s="44"/>
      <c r="AR35" s="40"/>
      <c r="BE35" s="35"/>
    </row>
    <row r="36" spans="1:57" s="2" customFormat="1" ht="6.95" customHeight="1">
      <c r="A36" s="35"/>
      <c r="B36" s="36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  <c r="AK36" s="37"/>
      <c r="AL36" s="37"/>
      <c r="AM36" s="37"/>
      <c r="AN36" s="37"/>
      <c r="AO36" s="37"/>
      <c r="AP36" s="37"/>
      <c r="AQ36" s="37"/>
      <c r="AR36" s="40"/>
      <c r="BE36" s="35"/>
    </row>
    <row r="37" spans="1:57" s="2" customFormat="1" ht="6.95" customHeight="1">
      <c r="A37" s="35"/>
      <c r="B37" s="48"/>
      <c r="C37" s="49"/>
      <c r="D37" s="49"/>
      <c r="E37" s="49"/>
      <c r="F37" s="49"/>
      <c r="G37" s="49"/>
      <c r="H37" s="49"/>
      <c r="I37" s="49"/>
      <c r="J37" s="49"/>
      <c r="K37" s="49"/>
      <c r="L37" s="49"/>
      <c r="M37" s="49"/>
      <c r="N37" s="49"/>
      <c r="O37" s="49"/>
      <c r="P37" s="49"/>
      <c r="Q37" s="49"/>
      <c r="R37" s="49"/>
      <c r="S37" s="49"/>
      <c r="T37" s="49"/>
      <c r="U37" s="49"/>
      <c r="V37" s="49"/>
      <c r="W37" s="49"/>
      <c r="X37" s="49"/>
      <c r="Y37" s="49"/>
      <c r="Z37" s="49"/>
      <c r="AA37" s="49"/>
      <c r="AB37" s="49"/>
      <c r="AC37" s="49"/>
      <c r="AD37" s="49"/>
      <c r="AE37" s="49"/>
      <c r="AF37" s="49"/>
      <c r="AG37" s="49"/>
      <c r="AH37" s="49"/>
      <c r="AI37" s="49"/>
      <c r="AJ37" s="49"/>
      <c r="AK37" s="49"/>
      <c r="AL37" s="49"/>
      <c r="AM37" s="49"/>
      <c r="AN37" s="49"/>
      <c r="AO37" s="49"/>
      <c r="AP37" s="49"/>
      <c r="AQ37" s="49"/>
      <c r="AR37" s="40"/>
      <c r="BE37" s="35"/>
    </row>
    <row r="41" spans="1:57" s="2" customFormat="1" ht="6.95" customHeight="1">
      <c r="A41" s="35"/>
      <c r="B41" s="50"/>
      <c r="C41" s="51"/>
      <c r="D41" s="51"/>
      <c r="E41" s="51"/>
      <c r="F41" s="51"/>
      <c r="G41" s="51"/>
      <c r="H41" s="51"/>
      <c r="I41" s="51"/>
      <c r="J41" s="51"/>
      <c r="K41" s="51"/>
      <c r="L41" s="51"/>
      <c r="M41" s="51"/>
      <c r="N41" s="51"/>
      <c r="O41" s="51"/>
      <c r="P41" s="51"/>
      <c r="Q41" s="51"/>
      <c r="R41" s="51"/>
      <c r="S41" s="51"/>
      <c r="T41" s="51"/>
      <c r="U41" s="51"/>
      <c r="V41" s="51"/>
      <c r="W41" s="51"/>
      <c r="X41" s="51"/>
      <c r="Y41" s="51"/>
      <c r="Z41" s="51"/>
      <c r="AA41" s="51"/>
      <c r="AB41" s="51"/>
      <c r="AC41" s="51"/>
      <c r="AD41" s="51"/>
      <c r="AE41" s="51"/>
      <c r="AF41" s="51"/>
      <c r="AG41" s="51"/>
      <c r="AH41" s="51"/>
      <c r="AI41" s="51"/>
      <c r="AJ41" s="51"/>
      <c r="AK41" s="51"/>
      <c r="AL41" s="51"/>
      <c r="AM41" s="51"/>
      <c r="AN41" s="51"/>
      <c r="AO41" s="51"/>
      <c r="AP41" s="51"/>
      <c r="AQ41" s="51"/>
      <c r="AR41" s="40"/>
      <c r="BE41" s="35"/>
    </row>
    <row r="42" spans="1:57" s="2" customFormat="1" ht="24.95" customHeight="1">
      <c r="A42" s="35"/>
      <c r="B42" s="36"/>
      <c r="C42" s="24" t="s">
        <v>50</v>
      </c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  <c r="AF42" s="37"/>
      <c r="AG42" s="37"/>
      <c r="AH42" s="37"/>
      <c r="AI42" s="37"/>
      <c r="AJ42" s="37"/>
      <c r="AK42" s="37"/>
      <c r="AL42" s="37"/>
      <c r="AM42" s="37"/>
      <c r="AN42" s="37"/>
      <c r="AO42" s="37"/>
      <c r="AP42" s="37"/>
      <c r="AQ42" s="37"/>
      <c r="AR42" s="40"/>
      <c r="BE42" s="35"/>
    </row>
    <row r="43" spans="1:57" s="2" customFormat="1" ht="6.95" customHeight="1">
      <c r="A43" s="35"/>
      <c r="B43" s="36"/>
      <c r="C43" s="37"/>
      <c r="D43" s="37"/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  <c r="AF43" s="37"/>
      <c r="AG43" s="37"/>
      <c r="AH43" s="37"/>
      <c r="AI43" s="37"/>
      <c r="AJ43" s="37"/>
      <c r="AK43" s="37"/>
      <c r="AL43" s="37"/>
      <c r="AM43" s="37"/>
      <c r="AN43" s="37"/>
      <c r="AO43" s="37"/>
      <c r="AP43" s="37"/>
      <c r="AQ43" s="37"/>
      <c r="AR43" s="40"/>
      <c r="BE43" s="35"/>
    </row>
    <row r="44" spans="1:57" s="4" customFormat="1" ht="12" customHeight="1">
      <c r="B44" s="52"/>
      <c r="C44" s="30" t="s">
        <v>13</v>
      </c>
      <c r="D44" s="53"/>
      <c r="E44" s="53"/>
      <c r="F44" s="53"/>
      <c r="G44" s="53"/>
      <c r="H44" s="53"/>
      <c r="I44" s="53"/>
      <c r="J44" s="53"/>
      <c r="K44" s="53"/>
      <c r="L44" s="53" t="str">
        <f>K5</f>
        <v>20250101</v>
      </c>
      <c r="M44" s="53"/>
      <c r="N44" s="53"/>
      <c r="O44" s="53"/>
      <c r="P44" s="53"/>
      <c r="Q44" s="53"/>
      <c r="R44" s="53"/>
      <c r="S44" s="53"/>
      <c r="T44" s="53"/>
      <c r="U44" s="53"/>
      <c r="V44" s="53"/>
      <c r="W44" s="53"/>
      <c r="X44" s="53"/>
      <c r="Y44" s="53"/>
      <c r="Z44" s="53"/>
      <c r="AA44" s="53"/>
      <c r="AB44" s="53"/>
      <c r="AC44" s="53"/>
      <c r="AD44" s="53"/>
      <c r="AE44" s="53"/>
      <c r="AF44" s="53"/>
      <c r="AG44" s="53"/>
      <c r="AH44" s="53"/>
      <c r="AI44" s="53"/>
      <c r="AJ44" s="53"/>
      <c r="AK44" s="53"/>
      <c r="AL44" s="53"/>
      <c r="AM44" s="53"/>
      <c r="AN44" s="53"/>
      <c r="AO44" s="53"/>
      <c r="AP44" s="53"/>
      <c r="AQ44" s="53"/>
      <c r="AR44" s="54"/>
    </row>
    <row r="45" spans="1:57" s="5" customFormat="1" ht="36.950000000000003" customHeight="1">
      <c r="B45" s="55"/>
      <c r="C45" s="56" t="s">
        <v>16</v>
      </c>
      <c r="D45" s="57"/>
      <c r="E45" s="57"/>
      <c r="F45" s="57"/>
      <c r="G45" s="57"/>
      <c r="H45" s="57"/>
      <c r="I45" s="57"/>
      <c r="J45" s="57"/>
      <c r="K45" s="57"/>
      <c r="L45" s="331" t="str">
        <f>K6</f>
        <v>SFC Opava, fotbalový stadion, vnitřní vybavení, oprava povodňových škod</v>
      </c>
      <c r="M45" s="332"/>
      <c r="N45" s="332"/>
      <c r="O45" s="332"/>
      <c r="P45" s="332"/>
      <c r="Q45" s="332"/>
      <c r="R45" s="332"/>
      <c r="S45" s="332"/>
      <c r="T45" s="332"/>
      <c r="U45" s="332"/>
      <c r="V45" s="332"/>
      <c r="W45" s="332"/>
      <c r="X45" s="332"/>
      <c r="Y45" s="332"/>
      <c r="Z45" s="332"/>
      <c r="AA45" s="332"/>
      <c r="AB45" s="332"/>
      <c r="AC45" s="332"/>
      <c r="AD45" s="332"/>
      <c r="AE45" s="332"/>
      <c r="AF45" s="332"/>
      <c r="AG45" s="332"/>
      <c r="AH45" s="332"/>
      <c r="AI45" s="332"/>
      <c r="AJ45" s="332"/>
      <c r="AK45" s="332"/>
      <c r="AL45" s="332"/>
      <c r="AM45" s="332"/>
      <c r="AN45" s="332"/>
      <c r="AO45" s="332"/>
      <c r="AP45" s="57"/>
      <c r="AQ45" s="57"/>
      <c r="AR45" s="58"/>
    </row>
    <row r="46" spans="1:57" s="2" customFormat="1" ht="6.95" customHeight="1">
      <c r="A46" s="35"/>
      <c r="B46" s="36"/>
      <c r="C46" s="37"/>
      <c r="D46" s="37"/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  <c r="AF46" s="37"/>
      <c r="AG46" s="37"/>
      <c r="AH46" s="37"/>
      <c r="AI46" s="37"/>
      <c r="AJ46" s="37"/>
      <c r="AK46" s="37"/>
      <c r="AL46" s="37"/>
      <c r="AM46" s="37"/>
      <c r="AN46" s="37"/>
      <c r="AO46" s="37"/>
      <c r="AP46" s="37"/>
      <c r="AQ46" s="37"/>
      <c r="AR46" s="40"/>
      <c r="BE46" s="35"/>
    </row>
    <row r="47" spans="1:57" s="2" customFormat="1" ht="12" customHeight="1">
      <c r="A47" s="35"/>
      <c r="B47" s="36"/>
      <c r="C47" s="30" t="s">
        <v>21</v>
      </c>
      <c r="D47" s="37"/>
      <c r="E47" s="37"/>
      <c r="F47" s="37"/>
      <c r="G47" s="37"/>
      <c r="H47" s="37"/>
      <c r="I47" s="37"/>
      <c r="J47" s="37"/>
      <c r="K47" s="37"/>
      <c r="L47" s="59" t="str">
        <f>IF(K8="","",K8)</f>
        <v>Lípová 105/2, 746 01 Opava</v>
      </c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  <c r="AF47" s="37"/>
      <c r="AG47" s="37"/>
      <c r="AH47" s="37"/>
      <c r="AI47" s="30" t="s">
        <v>23</v>
      </c>
      <c r="AJ47" s="37"/>
      <c r="AK47" s="37"/>
      <c r="AL47" s="37"/>
      <c r="AM47" s="333" t="str">
        <f>IF(AN8= "","",AN8)</f>
        <v>10. 3. 2025</v>
      </c>
      <c r="AN47" s="333"/>
      <c r="AO47" s="37"/>
      <c r="AP47" s="37"/>
      <c r="AQ47" s="37"/>
      <c r="AR47" s="40"/>
      <c r="BE47" s="35"/>
    </row>
    <row r="48" spans="1:57" s="2" customFormat="1" ht="6.95" customHeight="1">
      <c r="A48" s="35"/>
      <c r="B48" s="36"/>
      <c r="C48" s="37"/>
      <c r="D48" s="37"/>
      <c r="E48" s="37"/>
      <c r="F48" s="37"/>
      <c r="G48" s="37"/>
      <c r="H48" s="37"/>
      <c r="I48" s="37"/>
      <c r="J48" s="37"/>
      <c r="K48" s="37"/>
      <c r="L48" s="37"/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  <c r="AF48" s="37"/>
      <c r="AG48" s="37"/>
      <c r="AH48" s="37"/>
      <c r="AI48" s="37"/>
      <c r="AJ48" s="37"/>
      <c r="AK48" s="37"/>
      <c r="AL48" s="37"/>
      <c r="AM48" s="37"/>
      <c r="AN48" s="37"/>
      <c r="AO48" s="37"/>
      <c r="AP48" s="37"/>
      <c r="AQ48" s="37"/>
      <c r="AR48" s="40"/>
      <c r="BE48" s="35"/>
    </row>
    <row r="49" spans="1:91" s="2" customFormat="1" ht="15.2" customHeight="1">
      <c r="A49" s="35"/>
      <c r="B49" s="36"/>
      <c r="C49" s="30" t="s">
        <v>25</v>
      </c>
      <c r="D49" s="37"/>
      <c r="E49" s="37"/>
      <c r="F49" s="37"/>
      <c r="G49" s="37"/>
      <c r="H49" s="37"/>
      <c r="I49" s="37"/>
      <c r="J49" s="37"/>
      <c r="K49" s="37"/>
      <c r="L49" s="53" t="str">
        <f>IF(E11= "","",E11)</f>
        <v>Statutární město Opava</v>
      </c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  <c r="AF49" s="37"/>
      <c r="AG49" s="37"/>
      <c r="AH49" s="37"/>
      <c r="AI49" s="30" t="s">
        <v>31</v>
      </c>
      <c r="AJ49" s="37"/>
      <c r="AK49" s="37"/>
      <c r="AL49" s="37"/>
      <c r="AM49" s="334" t="str">
        <f>IF(E17="","",E17)</f>
        <v xml:space="preserve"> </v>
      </c>
      <c r="AN49" s="335"/>
      <c r="AO49" s="335"/>
      <c r="AP49" s="335"/>
      <c r="AQ49" s="37"/>
      <c r="AR49" s="40"/>
      <c r="AS49" s="336" t="s">
        <v>51</v>
      </c>
      <c r="AT49" s="337"/>
      <c r="AU49" s="61"/>
      <c r="AV49" s="61"/>
      <c r="AW49" s="61"/>
      <c r="AX49" s="61"/>
      <c r="AY49" s="61"/>
      <c r="AZ49" s="61"/>
      <c r="BA49" s="61"/>
      <c r="BB49" s="61"/>
      <c r="BC49" s="61"/>
      <c r="BD49" s="62"/>
      <c r="BE49" s="35"/>
    </row>
    <row r="50" spans="1:91" s="2" customFormat="1" ht="15.2" customHeight="1">
      <c r="A50" s="35"/>
      <c r="B50" s="36"/>
      <c r="C50" s="30" t="s">
        <v>29</v>
      </c>
      <c r="D50" s="37"/>
      <c r="E50" s="37"/>
      <c r="F50" s="37"/>
      <c r="G50" s="37"/>
      <c r="H50" s="37"/>
      <c r="I50" s="37"/>
      <c r="J50" s="37"/>
      <c r="K50" s="37"/>
      <c r="L50" s="53" t="str">
        <f>IF(E14= "Vyplň údaj","",E14)</f>
        <v/>
      </c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  <c r="AF50" s="37"/>
      <c r="AG50" s="37"/>
      <c r="AH50" s="37"/>
      <c r="AI50" s="30" t="s">
        <v>34</v>
      </c>
      <c r="AJ50" s="37"/>
      <c r="AK50" s="37"/>
      <c r="AL50" s="37"/>
      <c r="AM50" s="334" t="str">
        <f>IF(E20="","",E20)</f>
        <v xml:space="preserve"> </v>
      </c>
      <c r="AN50" s="335"/>
      <c r="AO50" s="335"/>
      <c r="AP50" s="335"/>
      <c r="AQ50" s="37"/>
      <c r="AR50" s="40"/>
      <c r="AS50" s="338"/>
      <c r="AT50" s="339"/>
      <c r="AU50" s="63"/>
      <c r="AV50" s="63"/>
      <c r="AW50" s="63"/>
      <c r="AX50" s="63"/>
      <c r="AY50" s="63"/>
      <c r="AZ50" s="63"/>
      <c r="BA50" s="63"/>
      <c r="BB50" s="63"/>
      <c r="BC50" s="63"/>
      <c r="BD50" s="64"/>
      <c r="BE50" s="35"/>
    </row>
    <row r="51" spans="1:91" s="2" customFormat="1" ht="10.9" customHeight="1">
      <c r="A51" s="35"/>
      <c r="B51" s="36"/>
      <c r="C51" s="37"/>
      <c r="D51" s="37"/>
      <c r="E51" s="37"/>
      <c r="F51" s="37"/>
      <c r="G51" s="37"/>
      <c r="H51" s="37"/>
      <c r="I51" s="37"/>
      <c r="J51" s="37"/>
      <c r="K51" s="37"/>
      <c r="L51" s="37"/>
      <c r="M51" s="37"/>
      <c r="N51" s="37"/>
      <c r="O51" s="37"/>
      <c r="P51" s="37"/>
      <c r="Q51" s="37"/>
      <c r="R51" s="37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  <c r="AE51" s="37"/>
      <c r="AF51" s="37"/>
      <c r="AG51" s="37"/>
      <c r="AH51" s="37"/>
      <c r="AI51" s="37"/>
      <c r="AJ51" s="37"/>
      <c r="AK51" s="37"/>
      <c r="AL51" s="37"/>
      <c r="AM51" s="37"/>
      <c r="AN51" s="37"/>
      <c r="AO51" s="37"/>
      <c r="AP51" s="37"/>
      <c r="AQ51" s="37"/>
      <c r="AR51" s="40"/>
      <c r="AS51" s="340"/>
      <c r="AT51" s="341"/>
      <c r="AU51" s="65"/>
      <c r="AV51" s="65"/>
      <c r="AW51" s="65"/>
      <c r="AX51" s="65"/>
      <c r="AY51" s="65"/>
      <c r="AZ51" s="65"/>
      <c r="BA51" s="65"/>
      <c r="BB51" s="65"/>
      <c r="BC51" s="65"/>
      <c r="BD51" s="66"/>
      <c r="BE51" s="35"/>
    </row>
    <row r="52" spans="1:91" s="2" customFormat="1" ht="29.25" customHeight="1">
      <c r="A52" s="35"/>
      <c r="B52" s="36"/>
      <c r="C52" s="342" t="s">
        <v>52</v>
      </c>
      <c r="D52" s="343"/>
      <c r="E52" s="343"/>
      <c r="F52" s="343"/>
      <c r="G52" s="343"/>
      <c r="H52" s="67"/>
      <c r="I52" s="344" t="s">
        <v>53</v>
      </c>
      <c r="J52" s="343"/>
      <c r="K52" s="343"/>
      <c r="L52" s="343"/>
      <c r="M52" s="343"/>
      <c r="N52" s="343"/>
      <c r="O52" s="343"/>
      <c r="P52" s="343"/>
      <c r="Q52" s="343"/>
      <c r="R52" s="343"/>
      <c r="S52" s="343"/>
      <c r="T52" s="343"/>
      <c r="U52" s="343"/>
      <c r="V52" s="343"/>
      <c r="W52" s="343"/>
      <c r="X52" s="343"/>
      <c r="Y52" s="343"/>
      <c r="Z52" s="343"/>
      <c r="AA52" s="343"/>
      <c r="AB52" s="343"/>
      <c r="AC52" s="343"/>
      <c r="AD52" s="343"/>
      <c r="AE52" s="343"/>
      <c r="AF52" s="343"/>
      <c r="AG52" s="345" t="s">
        <v>54</v>
      </c>
      <c r="AH52" s="343"/>
      <c r="AI52" s="343"/>
      <c r="AJ52" s="343"/>
      <c r="AK52" s="343"/>
      <c r="AL52" s="343"/>
      <c r="AM52" s="343"/>
      <c r="AN52" s="344" t="s">
        <v>55</v>
      </c>
      <c r="AO52" s="343"/>
      <c r="AP52" s="343"/>
      <c r="AQ52" s="68" t="s">
        <v>56</v>
      </c>
      <c r="AR52" s="40"/>
      <c r="AS52" s="69" t="s">
        <v>57</v>
      </c>
      <c r="AT52" s="70" t="s">
        <v>58</v>
      </c>
      <c r="AU52" s="70" t="s">
        <v>59</v>
      </c>
      <c r="AV52" s="70" t="s">
        <v>60</v>
      </c>
      <c r="AW52" s="70" t="s">
        <v>61</v>
      </c>
      <c r="AX52" s="70" t="s">
        <v>62</v>
      </c>
      <c r="AY52" s="70" t="s">
        <v>63</v>
      </c>
      <c r="AZ52" s="70" t="s">
        <v>64</v>
      </c>
      <c r="BA52" s="70" t="s">
        <v>65</v>
      </c>
      <c r="BB52" s="70" t="s">
        <v>66</v>
      </c>
      <c r="BC52" s="70" t="s">
        <v>67</v>
      </c>
      <c r="BD52" s="71" t="s">
        <v>68</v>
      </c>
      <c r="BE52" s="35"/>
    </row>
    <row r="53" spans="1:91" s="2" customFormat="1" ht="10.9" customHeight="1">
      <c r="A53" s="35"/>
      <c r="B53" s="36"/>
      <c r="C53" s="37"/>
      <c r="D53" s="37"/>
      <c r="E53" s="37"/>
      <c r="F53" s="37"/>
      <c r="G53" s="37"/>
      <c r="H53" s="37"/>
      <c r="I53" s="37"/>
      <c r="J53" s="37"/>
      <c r="K53" s="37"/>
      <c r="L53" s="37"/>
      <c r="M53" s="37"/>
      <c r="N53" s="37"/>
      <c r="O53" s="37"/>
      <c r="P53" s="37"/>
      <c r="Q53" s="37"/>
      <c r="R53" s="37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  <c r="AF53" s="37"/>
      <c r="AG53" s="37"/>
      <c r="AH53" s="37"/>
      <c r="AI53" s="37"/>
      <c r="AJ53" s="37"/>
      <c r="AK53" s="37"/>
      <c r="AL53" s="37"/>
      <c r="AM53" s="37"/>
      <c r="AN53" s="37"/>
      <c r="AO53" s="37"/>
      <c r="AP53" s="37"/>
      <c r="AQ53" s="37"/>
      <c r="AR53" s="40"/>
      <c r="AS53" s="72"/>
      <c r="AT53" s="73"/>
      <c r="AU53" s="73"/>
      <c r="AV53" s="73"/>
      <c r="AW53" s="73"/>
      <c r="AX53" s="73"/>
      <c r="AY53" s="73"/>
      <c r="AZ53" s="73"/>
      <c r="BA53" s="73"/>
      <c r="BB53" s="73"/>
      <c r="BC53" s="73"/>
      <c r="BD53" s="74"/>
      <c r="BE53" s="35"/>
    </row>
    <row r="54" spans="1:91" s="6" customFormat="1" ht="32.450000000000003" customHeight="1">
      <c r="B54" s="75"/>
      <c r="C54" s="76" t="s">
        <v>69</v>
      </c>
      <c r="D54" s="77"/>
      <c r="E54" s="77"/>
      <c r="F54" s="77"/>
      <c r="G54" s="77"/>
      <c r="H54" s="77"/>
      <c r="I54" s="77"/>
      <c r="J54" s="77"/>
      <c r="K54" s="77"/>
      <c r="L54" s="77"/>
      <c r="M54" s="77"/>
      <c r="N54" s="77"/>
      <c r="O54" s="77"/>
      <c r="P54" s="77"/>
      <c r="Q54" s="77"/>
      <c r="R54" s="77"/>
      <c r="S54" s="77"/>
      <c r="T54" s="77"/>
      <c r="U54" s="77"/>
      <c r="V54" s="77"/>
      <c r="W54" s="77"/>
      <c r="X54" s="77"/>
      <c r="Y54" s="77"/>
      <c r="Z54" s="77"/>
      <c r="AA54" s="77"/>
      <c r="AB54" s="77"/>
      <c r="AC54" s="77"/>
      <c r="AD54" s="77"/>
      <c r="AE54" s="77"/>
      <c r="AF54" s="77"/>
      <c r="AG54" s="349">
        <f>ROUND(SUM(AG55:AG57),2)</f>
        <v>0</v>
      </c>
      <c r="AH54" s="349"/>
      <c r="AI54" s="349"/>
      <c r="AJ54" s="349"/>
      <c r="AK54" s="349"/>
      <c r="AL54" s="349"/>
      <c r="AM54" s="349"/>
      <c r="AN54" s="350">
        <f>SUM(AG54,AT54)</f>
        <v>0</v>
      </c>
      <c r="AO54" s="350"/>
      <c r="AP54" s="350"/>
      <c r="AQ54" s="79" t="s">
        <v>19</v>
      </c>
      <c r="AR54" s="80"/>
      <c r="AS54" s="81">
        <f>ROUND(SUM(AS55:AS57),2)</f>
        <v>0</v>
      </c>
      <c r="AT54" s="82">
        <f>ROUND(SUM(AV54:AW54),2)</f>
        <v>0</v>
      </c>
      <c r="AU54" s="83">
        <f>ROUND(SUM(AU55:AU57),5)</f>
        <v>0</v>
      </c>
      <c r="AV54" s="82">
        <f>ROUND(AZ54*L29,2)</f>
        <v>0</v>
      </c>
      <c r="AW54" s="82">
        <f>ROUND(BA54*L30,2)</f>
        <v>0</v>
      </c>
      <c r="AX54" s="82">
        <f>ROUND(BB54*L29,2)</f>
        <v>0</v>
      </c>
      <c r="AY54" s="82">
        <f>ROUND(BC54*L30,2)</f>
        <v>0</v>
      </c>
      <c r="AZ54" s="82">
        <f>ROUND(SUM(AZ55:AZ57),2)</f>
        <v>0</v>
      </c>
      <c r="BA54" s="82">
        <f>ROUND(SUM(BA55:BA57),2)</f>
        <v>0</v>
      </c>
      <c r="BB54" s="82">
        <f>ROUND(SUM(BB55:BB57),2)</f>
        <v>0</v>
      </c>
      <c r="BC54" s="82">
        <f>ROUND(SUM(BC55:BC57),2)</f>
        <v>0</v>
      </c>
      <c r="BD54" s="84">
        <f>ROUND(SUM(BD55:BD57),2)</f>
        <v>0</v>
      </c>
      <c r="BS54" s="85" t="s">
        <v>70</v>
      </c>
      <c r="BT54" s="85" t="s">
        <v>71</v>
      </c>
      <c r="BU54" s="86" t="s">
        <v>72</v>
      </c>
      <c r="BV54" s="85" t="s">
        <v>73</v>
      </c>
      <c r="BW54" s="85" t="s">
        <v>5</v>
      </c>
      <c r="BX54" s="85" t="s">
        <v>74</v>
      </c>
      <c r="CL54" s="85" t="s">
        <v>19</v>
      </c>
    </row>
    <row r="55" spans="1:91" s="7" customFormat="1" ht="16.5" customHeight="1">
      <c r="A55" s="87" t="s">
        <v>75</v>
      </c>
      <c r="B55" s="88"/>
      <c r="C55" s="89"/>
      <c r="D55" s="348" t="s">
        <v>76</v>
      </c>
      <c r="E55" s="348"/>
      <c r="F55" s="348"/>
      <c r="G55" s="348"/>
      <c r="H55" s="348"/>
      <c r="I55" s="90"/>
      <c r="J55" s="348" t="s">
        <v>77</v>
      </c>
      <c r="K55" s="348"/>
      <c r="L55" s="348"/>
      <c r="M55" s="348"/>
      <c r="N55" s="348"/>
      <c r="O55" s="348"/>
      <c r="P55" s="348"/>
      <c r="Q55" s="348"/>
      <c r="R55" s="348"/>
      <c r="S55" s="348"/>
      <c r="T55" s="348"/>
      <c r="U55" s="348"/>
      <c r="V55" s="348"/>
      <c r="W55" s="348"/>
      <c r="X55" s="348"/>
      <c r="Y55" s="348"/>
      <c r="Z55" s="348"/>
      <c r="AA55" s="348"/>
      <c r="AB55" s="348"/>
      <c r="AC55" s="348"/>
      <c r="AD55" s="348"/>
      <c r="AE55" s="348"/>
      <c r="AF55" s="348"/>
      <c r="AG55" s="346">
        <f>'01 - Vybavení kabin'!J30</f>
        <v>0</v>
      </c>
      <c r="AH55" s="347"/>
      <c r="AI55" s="347"/>
      <c r="AJ55" s="347"/>
      <c r="AK55" s="347"/>
      <c r="AL55" s="347"/>
      <c r="AM55" s="347"/>
      <c r="AN55" s="346">
        <f>SUM(AG55,AT55)</f>
        <v>0</v>
      </c>
      <c r="AO55" s="347"/>
      <c r="AP55" s="347"/>
      <c r="AQ55" s="91" t="s">
        <v>78</v>
      </c>
      <c r="AR55" s="92"/>
      <c r="AS55" s="93">
        <v>0</v>
      </c>
      <c r="AT55" s="94">
        <f>ROUND(SUM(AV55:AW55),2)</f>
        <v>0</v>
      </c>
      <c r="AU55" s="95">
        <f>'01 - Vybavení kabin'!P85</f>
        <v>0</v>
      </c>
      <c r="AV55" s="94">
        <f>'01 - Vybavení kabin'!J33</f>
        <v>0</v>
      </c>
      <c r="AW55" s="94">
        <f>'01 - Vybavení kabin'!J34</f>
        <v>0</v>
      </c>
      <c r="AX55" s="94">
        <f>'01 - Vybavení kabin'!J35</f>
        <v>0</v>
      </c>
      <c r="AY55" s="94">
        <f>'01 - Vybavení kabin'!J36</f>
        <v>0</v>
      </c>
      <c r="AZ55" s="94">
        <f>'01 - Vybavení kabin'!F33</f>
        <v>0</v>
      </c>
      <c r="BA55" s="94">
        <f>'01 - Vybavení kabin'!F34</f>
        <v>0</v>
      </c>
      <c r="BB55" s="94">
        <f>'01 - Vybavení kabin'!F35</f>
        <v>0</v>
      </c>
      <c r="BC55" s="94">
        <f>'01 - Vybavení kabin'!F36</f>
        <v>0</v>
      </c>
      <c r="BD55" s="96">
        <f>'01 - Vybavení kabin'!F37</f>
        <v>0</v>
      </c>
      <c r="BT55" s="97" t="s">
        <v>79</v>
      </c>
      <c r="BV55" s="97" t="s">
        <v>73</v>
      </c>
      <c r="BW55" s="97" t="s">
        <v>80</v>
      </c>
      <c r="BX55" s="97" t="s">
        <v>5</v>
      </c>
      <c r="CL55" s="97" t="s">
        <v>19</v>
      </c>
      <c r="CM55" s="97" t="s">
        <v>81</v>
      </c>
    </row>
    <row r="56" spans="1:91" s="7" customFormat="1" ht="16.5" customHeight="1">
      <c r="A56" s="87" t="s">
        <v>75</v>
      </c>
      <c r="B56" s="88"/>
      <c r="C56" s="89"/>
      <c r="D56" s="348" t="s">
        <v>82</v>
      </c>
      <c r="E56" s="348"/>
      <c r="F56" s="348"/>
      <c r="G56" s="348"/>
      <c r="H56" s="348"/>
      <c r="I56" s="90"/>
      <c r="J56" s="348" t="s">
        <v>83</v>
      </c>
      <c r="K56" s="348"/>
      <c r="L56" s="348"/>
      <c r="M56" s="348"/>
      <c r="N56" s="348"/>
      <c r="O56" s="348"/>
      <c r="P56" s="348"/>
      <c r="Q56" s="348"/>
      <c r="R56" s="348"/>
      <c r="S56" s="348"/>
      <c r="T56" s="348"/>
      <c r="U56" s="348"/>
      <c r="V56" s="348"/>
      <c r="W56" s="348"/>
      <c r="X56" s="348"/>
      <c r="Y56" s="348"/>
      <c r="Z56" s="348"/>
      <c r="AA56" s="348"/>
      <c r="AB56" s="348"/>
      <c r="AC56" s="348"/>
      <c r="AD56" s="348"/>
      <c r="AE56" s="348"/>
      <c r="AF56" s="348"/>
      <c r="AG56" s="346">
        <f>'03 - Vybavení kabin, mládež'!J30</f>
        <v>0</v>
      </c>
      <c r="AH56" s="347"/>
      <c r="AI56" s="347"/>
      <c r="AJ56" s="347"/>
      <c r="AK56" s="347"/>
      <c r="AL56" s="347"/>
      <c r="AM56" s="347"/>
      <c r="AN56" s="346">
        <f>SUM(AG56,AT56)</f>
        <v>0</v>
      </c>
      <c r="AO56" s="347"/>
      <c r="AP56" s="347"/>
      <c r="AQ56" s="91" t="s">
        <v>78</v>
      </c>
      <c r="AR56" s="92"/>
      <c r="AS56" s="93">
        <v>0</v>
      </c>
      <c r="AT56" s="94">
        <f>ROUND(SUM(AV56:AW56),2)</f>
        <v>0</v>
      </c>
      <c r="AU56" s="95">
        <f>'03 - Vybavení kabin, mládež'!P83</f>
        <v>0</v>
      </c>
      <c r="AV56" s="94">
        <f>'03 - Vybavení kabin, mládež'!J33</f>
        <v>0</v>
      </c>
      <c r="AW56" s="94">
        <f>'03 - Vybavení kabin, mládež'!J34</f>
        <v>0</v>
      </c>
      <c r="AX56" s="94">
        <f>'03 - Vybavení kabin, mládež'!J35</f>
        <v>0</v>
      </c>
      <c r="AY56" s="94">
        <f>'03 - Vybavení kabin, mládež'!J36</f>
        <v>0</v>
      </c>
      <c r="AZ56" s="94">
        <f>'03 - Vybavení kabin, mládež'!F33</f>
        <v>0</v>
      </c>
      <c r="BA56" s="94">
        <f>'03 - Vybavení kabin, mládež'!F34</f>
        <v>0</v>
      </c>
      <c r="BB56" s="94">
        <f>'03 - Vybavení kabin, mládež'!F35</f>
        <v>0</v>
      </c>
      <c r="BC56" s="94">
        <f>'03 - Vybavení kabin, mládež'!F36</f>
        <v>0</v>
      </c>
      <c r="BD56" s="96">
        <f>'03 - Vybavení kabin, mládež'!F37</f>
        <v>0</v>
      </c>
      <c r="BT56" s="97" t="s">
        <v>79</v>
      </c>
      <c r="BV56" s="97" t="s">
        <v>73</v>
      </c>
      <c r="BW56" s="97" t="s">
        <v>84</v>
      </c>
      <c r="BX56" s="97" t="s">
        <v>5</v>
      </c>
      <c r="CL56" s="97" t="s">
        <v>19</v>
      </c>
      <c r="CM56" s="97" t="s">
        <v>81</v>
      </c>
    </row>
    <row r="57" spans="1:91" s="7" customFormat="1" ht="16.5" customHeight="1">
      <c r="A57" s="87" t="s">
        <v>75</v>
      </c>
      <c r="B57" s="88"/>
      <c r="C57" s="89"/>
      <c r="D57" s="348" t="s">
        <v>85</v>
      </c>
      <c r="E57" s="348"/>
      <c r="F57" s="348"/>
      <c r="G57" s="348"/>
      <c r="H57" s="348"/>
      <c r="I57" s="90"/>
      <c r="J57" s="348" t="s">
        <v>86</v>
      </c>
      <c r="K57" s="348"/>
      <c r="L57" s="348"/>
      <c r="M57" s="348"/>
      <c r="N57" s="348"/>
      <c r="O57" s="348"/>
      <c r="P57" s="348"/>
      <c r="Q57" s="348"/>
      <c r="R57" s="348"/>
      <c r="S57" s="348"/>
      <c r="T57" s="348"/>
      <c r="U57" s="348"/>
      <c r="V57" s="348"/>
      <c r="W57" s="348"/>
      <c r="X57" s="348"/>
      <c r="Y57" s="348"/>
      <c r="Z57" s="348"/>
      <c r="AA57" s="348"/>
      <c r="AB57" s="348"/>
      <c r="AC57" s="348"/>
      <c r="AD57" s="348"/>
      <c r="AE57" s="348"/>
      <c r="AF57" s="348"/>
      <c r="AG57" s="346">
        <f>'02 - VRN'!J30</f>
        <v>0</v>
      </c>
      <c r="AH57" s="347"/>
      <c r="AI57" s="347"/>
      <c r="AJ57" s="347"/>
      <c r="AK57" s="347"/>
      <c r="AL57" s="347"/>
      <c r="AM57" s="347"/>
      <c r="AN57" s="346">
        <f>SUM(AG57,AT57)</f>
        <v>0</v>
      </c>
      <c r="AO57" s="347"/>
      <c r="AP57" s="347"/>
      <c r="AQ57" s="91" t="s">
        <v>78</v>
      </c>
      <c r="AR57" s="92"/>
      <c r="AS57" s="98">
        <v>0</v>
      </c>
      <c r="AT57" s="99">
        <f>ROUND(SUM(AV57:AW57),2)</f>
        <v>0</v>
      </c>
      <c r="AU57" s="100">
        <f>'02 - VRN'!P83</f>
        <v>0</v>
      </c>
      <c r="AV57" s="99">
        <f>'02 - VRN'!J33</f>
        <v>0</v>
      </c>
      <c r="AW57" s="99">
        <f>'02 - VRN'!J34</f>
        <v>0</v>
      </c>
      <c r="AX57" s="99">
        <f>'02 - VRN'!J35</f>
        <v>0</v>
      </c>
      <c r="AY57" s="99">
        <f>'02 - VRN'!J36</f>
        <v>0</v>
      </c>
      <c r="AZ57" s="99">
        <f>'02 - VRN'!F33</f>
        <v>0</v>
      </c>
      <c r="BA57" s="99">
        <f>'02 - VRN'!F34</f>
        <v>0</v>
      </c>
      <c r="BB57" s="99">
        <f>'02 - VRN'!F35</f>
        <v>0</v>
      </c>
      <c r="BC57" s="99">
        <f>'02 - VRN'!F36</f>
        <v>0</v>
      </c>
      <c r="BD57" s="101">
        <f>'02 - VRN'!F37</f>
        <v>0</v>
      </c>
      <c r="BT57" s="97" t="s">
        <v>79</v>
      </c>
      <c r="BV57" s="97" t="s">
        <v>73</v>
      </c>
      <c r="BW57" s="97" t="s">
        <v>87</v>
      </c>
      <c r="BX57" s="97" t="s">
        <v>5</v>
      </c>
      <c r="CL57" s="97" t="s">
        <v>19</v>
      </c>
      <c r="CM57" s="97" t="s">
        <v>81</v>
      </c>
    </row>
    <row r="58" spans="1:91" s="2" customFormat="1" ht="30" customHeight="1">
      <c r="A58" s="35"/>
      <c r="B58" s="36"/>
      <c r="C58" s="37"/>
      <c r="D58" s="37"/>
      <c r="E58" s="37"/>
      <c r="F58" s="37"/>
      <c r="G58" s="37"/>
      <c r="H58" s="37"/>
      <c r="I58" s="37"/>
      <c r="J58" s="37"/>
      <c r="K58" s="37"/>
      <c r="L58" s="37"/>
      <c r="M58" s="37"/>
      <c r="N58" s="37"/>
      <c r="O58" s="37"/>
      <c r="P58" s="37"/>
      <c r="Q58" s="37"/>
      <c r="R58" s="37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  <c r="AF58" s="37"/>
      <c r="AG58" s="37"/>
      <c r="AH58" s="37"/>
      <c r="AI58" s="37"/>
      <c r="AJ58" s="37"/>
      <c r="AK58" s="37"/>
      <c r="AL58" s="37"/>
      <c r="AM58" s="37"/>
      <c r="AN58" s="37"/>
      <c r="AO58" s="37"/>
      <c r="AP58" s="37"/>
      <c r="AQ58" s="37"/>
      <c r="AR58" s="40"/>
      <c r="AS58" s="35"/>
      <c r="AT58" s="35"/>
      <c r="AU58" s="35"/>
      <c r="AV58" s="35"/>
      <c r="AW58" s="35"/>
      <c r="AX58" s="35"/>
      <c r="AY58" s="35"/>
      <c r="AZ58" s="35"/>
      <c r="BA58" s="35"/>
      <c r="BB58" s="35"/>
      <c r="BC58" s="35"/>
      <c r="BD58" s="35"/>
      <c r="BE58" s="35"/>
    </row>
    <row r="59" spans="1:91" s="2" customFormat="1" ht="6.95" customHeight="1">
      <c r="A59" s="35"/>
      <c r="B59" s="48"/>
      <c r="C59" s="49"/>
      <c r="D59" s="49"/>
      <c r="E59" s="49"/>
      <c r="F59" s="49"/>
      <c r="G59" s="49"/>
      <c r="H59" s="49"/>
      <c r="I59" s="49"/>
      <c r="J59" s="49"/>
      <c r="K59" s="49"/>
      <c r="L59" s="49"/>
      <c r="M59" s="49"/>
      <c r="N59" s="49"/>
      <c r="O59" s="49"/>
      <c r="P59" s="49"/>
      <c r="Q59" s="49"/>
      <c r="R59" s="49"/>
      <c r="S59" s="49"/>
      <c r="T59" s="49"/>
      <c r="U59" s="49"/>
      <c r="V59" s="49"/>
      <c r="W59" s="49"/>
      <c r="X59" s="49"/>
      <c r="Y59" s="49"/>
      <c r="Z59" s="49"/>
      <c r="AA59" s="49"/>
      <c r="AB59" s="49"/>
      <c r="AC59" s="49"/>
      <c r="AD59" s="49"/>
      <c r="AE59" s="49"/>
      <c r="AF59" s="49"/>
      <c r="AG59" s="49"/>
      <c r="AH59" s="49"/>
      <c r="AI59" s="49"/>
      <c r="AJ59" s="49"/>
      <c r="AK59" s="49"/>
      <c r="AL59" s="49"/>
      <c r="AM59" s="49"/>
      <c r="AN59" s="49"/>
      <c r="AO59" s="49"/>
      <c r="AP59" s="49"/>
      <c r="AQ59" s="49"/>
      <c r="AR59" s="40"/>
      <c r="AS59" s="35"/>
      <c r="AT59" s="35"/>
      <c r="AU59" s="35"/>
      <c r="AV59" s="35"/>
      <c r="AW59" s="35"/>
      <c r="AX59" s="35"/>
      <c r="AY59" s="35"/>
      <c r="AZ59" s="35"/>
      <c r="BA59" s="35"/>
      <c r="BB59" s="35"/>
      <c r="BC59" s="35"/>
      <c r="BD59" s="35"/>
      <c r="BE59" s="35"/>
    </row>
  </sheetData>
  <sheetProtection algorithmName="SHA-512" hashValue="vJrdnc3VjJ6v7k5JdVKlVVnpG9nBZ4lh1uA+P4+4/WjtlUI9OUzrIEm/fi141vvT8kbVX9Tfb+c74Gr8eA7b5g==" saltValue="IW9GTqTCsnKY8KSpMtrR4PTbxs9LOh34iQ8q7IyLoPK7P1rtpGB+qLdNhdZGQe12T9WxUWA/dlYWDRs+PrEOGg==" spinCount="100000" sheet="1" objects="1" scenarios="1" formatColumns="0" formatRows="0"/>
  <mergeCells count="50">
    <mergeCell ref="AR2:BE2"/>
    <mergeCell ref="AN56:AP56"/>
    <mergeCell ref="AG56:AM56"/>
    <mergeCell ref="D56:H56"/>
    <mergeCell ref="J56:AF56"/>
    <mergeCell ref="AN57:AP57"/>
    <mergeCell ref="AG57:AM57"/>
    <mergeCell ref="D57:H57"/>
    <mergeCell ref="J57:AF57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AG54:AM54"/>
    <mergeCell ref="AN54:AP54"/>
    <mergeCell ref="L45:AO45"/>
    <mergeCell ref="AM47:AN47"/>
    <mergeCell ref="AM49:AP49"/>
    <mergeCell ref="AS49:AT51"/>
    <mergeCell ref="AM50:AP50"/>
    <mergeCell ref="W33:AE33"/>
    <mergeCell ref="AK33:AO33"/>
    <mergeCell ref="L33:P33"/>
    <mergeCell ref="X35:AB35"/>
    <mergeCell ref="AK35:AO35"/>
    <mergeCell ref="AK31:AO31"/>
    <mergeCell ref="L31:P31"/>
    <mergeCell ref="W32:AE32"/>
    <mergeCell ref="AK32:AO32"/>
    <mergeCell ref="L32:P32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</mergeCells>
  <hyperlinks>
    <hyperlink ref="A55" location="'01 - Vybavení kabin'!C2" display="/" xr:uid="{00000000-0004-0000-0000-000000000000}"/>
    <hyperlink ref="A56" location="'03 - Vybavení kabin, mládež'!C2" display="/" xr:uid="{00000000-0004-0000-0000-000001000000}"/>
    <hyperlink ref="A57" location="'02 - VRN'!C2" display="/" xr:uid="{00000000-0004-0000-0000-000002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BM284"/>
  <sheetViews>
    <sheetView showGridLines="0" topLeftCell="A221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56" s="1" customFormat="1" ht="36.950000000000003" customHeight="1">
      <c r="L2" s="351"/>
      <c r="M2" s="351"/>
      <c r="N2" s="351"/>
      <c r="O2" s="351"/>
      <c r="P2" s="351"/>
      <c r="Q2" s="351"/>
      <c r="R2" s="351"/>
      <c r="S2" s="351"/>
      <c r="T2" s="351"/>
      <c r="U2" s="351"/>
      <c r="V2" s="351"/>
      <c r="AT2" s="18" t="s">
        <v>80</v>
      </c>
      <c r="AZ2" s="102" t="s">
        <v>88</v>
      </c>
      <c r="BA2" s="102" t="s">
        <v>89</v>
      </c>
      <c r="BB2" s="102" t="s">
        <v>19</v>
      </c>
      <c r="BC2" s="102" t="s">
        <v>90</v>
      </c>
      <c r="BD2" s="102" t="s">
        <v>91</v>
      </c>
    </row>
    <row r="3" spans="1:56" s="1" customFormat="1" ht="6.95" customHeight="1">
      <c r="B3" s="103"/>
      <c r="C3" s="104"/>
      <c r="D3" s="104"/>
      <c r="E3" s="104"/>
      <c r="F3" s="104"/>
      <c r="G3" s="104"/>
      <c r="H3" s="104"/>
      <c r="I3" s="104"/>
      <c r="J3" s="104"/>
      <c r="K3" s="104"/>
      <c r="L3" s="21"/>
      <c r="AT3" s="18" t="s">
        <v>81</v>
      </c>
    </row>
    <row r="4" spans="1:56" s="1" customFormat="1" ht="24.95" customHeight="1">
      <c r="B4" s="21"/>
      <c r="D4" s="105" t="s">
        <v>92</v>
      </c>
      <c r="L4" s="21"/>
      <c r="M4" s="106" t="s">
        <v>10</v>
      </c>
      <c r="AT4" s="18" t="s">
        <v>4</v>
      </c>
    </row>
    <row r="5" spans="1:56" s="1" customFormat="1" ht="6.95" customHeight="1">
      <c r="B5" s="21"/>
      <c r="L5" s="21"/>
    </row>
    <row r="6" spans="1:56" s="1" customFormat="1" ht="12" customHeight="1">
      <c r="B6" s="21"/>
      <c r="D6" s="107" t="s">
        <v>16</v>
      </c>
      <c r="L6" s="21"/>
    </row>
    <row r="7" spans="1:56" s="1" customFormat="1" ht="16.5" customHeight="1">
      <c r="B7" s="21"/>
      <c r="E7" s="352" t="str">
        <f>'Rekapitulace stavby'!K6</f>
        <v>SFC Opava, fotbalový stadion, vnitřní vybavení, oprava povodňových škod</v>
      </c>
      <c r="F7" s="353"/>
      <c r="G7" s="353"/>
      <c r="H7" s="353"/>
      <c r="L7" s="21"/>
    </row>
    <row r="8" spans="1:56" s="2" customFormat="1" ht="12" customHeight="1">
      <c r="A8" s="35"/>
      <c r="B8" s="40"/>
      <c r="C8" s="35"/>
      <c r="D8" s="107" t="s">
        <v>93</v>
      </c>
      <c r="E8" s="35"/>
      <c r="F8" s="35"/>
      <c r="G8" s="35"/>
      <c r="H8" s="35"/>
      <c r="I8" s="35"/>
      <c r="J8" s="35"/>
      <c r="K8" s="35"/>
      <c r="L8" s="108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pans="1:56" s="2" customFormat="1" ht="16.5" customHeight="1">
      <c r="A9" s="35"/>
      <c r="B9" s="40"/>
      <c r="C9" s="35"/>
      <c r="D9" s="35"/>
      <c r="E9" s="354" t="s">
        <v>94</v>
      </c>
      <c r="F9" s="355"/>
      <c r="G9" s="355"/>
      <c r="H9" s="355"/>
      <c r="I9" s="35"/>
      <c r="J9" s="35"/>
      <c r="K9" s="35"/>
      <c r="L9" s="108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56" s="2" customFormat="1" ht="11.25">
      <c r="A10" s="35"/>
      <c r="B10" s="40"/>
      <c r="C10" s="35"/>
      <c r="D10" s="35"/>
      <c r="E10" s="35"/>
      <c r="F10" s="35"/>
      <c r="G10" s="35"/>
      <c r="H10" s="35"/>
      <c r="I10" s="35"/>
      <c r="J10" s="35"/>
      <c r="K10" s="35"/>
      <c r="L10" s="108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56" s="2" customFormat="1" ht="12" customHeight="1">
      <c r="A11" s="35"/>
      <c r="B11" s="40"/>
      <c r="C11" s="35"/>
      <c r="D11" s="107" t="s">
        <v>18</v>
      </c>
      <c r="E11" s="35"/>
      <c r="F11" s="109" t="s">
        <v>19</v>
      </c>
      <c r="G11" s="35"/>
      <c r="H11" s="35"/>
      <c r="I11" s="107" t="s">
        <v>20</v>
      </c>
      <c r="J11" s="109" t="s">
        <v>19</v>
      </c>
      <c r="K11" s="35"/>
      <c r="L11" s="108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56" s="2" customFormat="1" ht="12" customHeight="1">
      <c r="A12" s="35"/>
      <c r="B12" s="40"/>
      <c r="C12" s="35"/>
      <c r="D12" s="107" t="s">
        <v>21</v>
      </c>
      <c r="E12" s="35"/>
      <c r="F12" s="109" t="s">
        <v>32</v>
      </c>
      <c r="G12" s="35"/>
      <c r="H12" s="35"/>
      <c r="I12" s="107" t="s">
        <v>23</v>
      </c>
      <c r="J12" s="110" t="str">
        <f>'Rekapitulace stavby'!AN8</f>
        <v>10. 3. 2025</v>
      </c>
      <c r="K12" s="35"/>
      <c r="L12" s="108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56" s="2" customFormat="1" ht="10.9" customHeight="1">
      <c r="A13" s="35"/>
      <c r="B13" s="40"/>
      <c r="C13" s="35"/>
      <c r="D13" s="35"/>
      <c r="E13" s="35"/>
      <c r="F13" s="35"/>
      <c r="G13" s="35"/>
      <c r="H13" s="35"/>
      <c r="I13" s="35"/>
      <c r="J13" s="35"/>
      <c r="K13" s="35"/>
      <c r="L13" s="108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56" s="2" customFormat="1" ht="12" customHeight="1">
      <c r="A14" s="35"/>
      <c r="B14" s="40"/>
      <c r="C14" s="35"/>
      <c r="D14" s="107" t="s">
        <v>25</v>
      </c>
      <c r="E14" s="35"/>
      <c r="F14" s="35"/>
      <c r="G14" s="35"/>
      <c r="H14" s="35"/>
      <c r="I14" s="107" t="s">
        <v>26</v>
      </c>
      <c r="J14" s="109" t="str">
        <f>IF('Rekapitulace stavby'!AN10="","",'Rekapitulace stavby'!AN10)</f>
        <v/>
      </c>
      <c r="K14" s="35"/>
      <c r="L14" s="108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56" s="2" customFormat="1" ht="18" customHeight="1">
      <c r="A15" s="35"/>
      <c r="B15" s="40"/>
      <c r="C15" s="35"/>
      <c r="D15" s="35"/>
      <c r="E15" s="109" t="str">
        <f>IF('Rekapitulace stavby'!E11="","",'Rekapitulace stavby'!E11)</f>
        <v>Statutární město Opava</v>
      </c>
      <c r="F15" s="35"/>
      <c r="G15" s="35"/>
      <c r="H15" s="35"/>
      <c r="I15" s="107" t="s">
        <v>28</v>
      </c>
      <c r="J15" s="109" t="str">
        <f>IF('Rekapitulace stavby'!AN11="","",'Rekapitulace stavby'!AN11)</f>
        <v/>
      </c>
      <c r="K15" s="35"/>
      <c r="L15" s="108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56" s="2" customFormat="1" ht="6.95" customHeight="1">
      <c r="A16" s="35"/>
      <c r="B16" s="40"/>
      <c r="C16" s="35"/>
      <c r="D16" s="35"/>
      <c r="E16" s="35"/>
      <c r="F16" s="35"/>
      <c r="G16" s="35"/>
      <c r="H16" s="35"/>
      <c r="I16" s="35"/>
      <c r="J16" s="35"/>
      <c r="K16" s="35"/>
      <c r="L16" s="108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2" customHeight="1">
      <c r="A17" s="35"/>
      <c r="B17" s="40"/>
      <c r="C17" s="35"/>
      <c r="D17" s="107" t="s">
        <v>29</v>
      </c>
      <c r="E17" s="35"/>
      <c r="F17" s="35"/>
      <c r="G17" s="35"/>
      <c r="H17" s="35"/>
      <c r="I17" s="107" t="s">
        <v>26</v>
      </c>
      <c r="J17" s="31" t="str">
        <f>'Rekapitulace stavby'!AN13</f>
        <v>Vyplň údaj</v>
      </c>
      <c r="K17" s="35"/>
      <c r="L17" s="108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8" customHeight="1">
      <c r="A18" s="35"/>
      <c r="B18" s="40"/>
      <c r="C18" s="35"/>
      <c r="D18" s="35"/>
      <c r="E18" s="356" t="str">
        <f>'Rekapitulace stavby'!E14</f>
        <v>Vyplň údaj</v>
      </c>
      <c r="F18" s="357"/>
      <c r="G18" s="357"/>
      <c r="H18" s="357"/>
      <c r="I18" s="107" t="s">
        <v>28</v>
      </c>
      <c r="J18" s="31" t="str">
        <f>'Rekapitulace stavby'!AN14</f>
        <v>Vyplň údaj</v>
      </c>
      <c r="K18" s="35"/>
      <c r="L18" s="108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6.95" customHeight="1">
      <c r="A19" s="35"/>
      <c r="B19" s="40"/>
      <c r="C19" s="35"/>
      <c r="D19" s="35"/>
      <c r="E19" s="35"/>
      <c r="F19" s="35"/>
      <c r="G19" s="35"/>
      <c r="H19" s="35"/>
      <c r="I19" s="35"/>
      <c r="J19" s="35"/>
      <c r="K19" s="35"/>
      <c r="L19" s="108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2" customHeight="1">
      <c r="A20" s="35"/>
      <c r="B20" s="40"/>
      <c r="C20" s="35"/>
      <c r="D20" s="107" t="s">
        <v>31</v>
      </c>
      <c r="E20" s="35"/>
      <c r="F20" s="35"/>
      <c r="G20" s="35"/>
      <c r="H20" s="35"/>
      <c r="I20" s="107" t="s">
        <v>26</v>
      </c>
      <c r="J20" s="109" t="str">
        <f>IF('Rekapitulace stavby'!AN16="","",'Rekapitulace stavby'!AN16)</f>
        <v/>
      </c>
      <c r="K20" s="35"/>
      <c r="L20" s="108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8" customHeight="1">
      <c r="A21" s="35"/>
      <c r="B21" s="40"/>
      <c r="C21" s="35"/>
      <c r="D21" s="35"/>
      <c r="E21" s="109" t="str">
        <f>IF('Rekapitulace stavby'!E17="","",'Rekapitulace stavby'!E17)</f>
        <v xml:space="preserve"> </v>
      </c>
      <c r="F21" s="35"/>
      <c r="G21" s="35"/>
      <c r="H21" s="35"/>
      <c r="I21" s="107" t="s">
        <v>28</v>
      </c>
      <c r="J21" s="109" t="str">
        <f>IF('Rekapitulace stavby'!AN17="","",'Rekapitulace stavby'!AN17)</f>
        <v/>
      </c>
      <c r="K21" s="35"/>
      <c r="L21" s="108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6.95" customHeight="1">
      <c r="A22" s="35"/>
      <c r="B22" s="40"/>
      <c r="C22" s="35"/>
      <c r="D22" s="35"/>
      <c r="E22" s="35"/>
      <c r="F22" s="35"/>
      <c r="G22" s="35"/>
      <c r="H22" s="35"/>
      <c r="I22" s="35"/>
      <c r="J22" s="35"/>
      <c r="K22" s="35"/>
      <c r="L22" s="108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2" customHeight="1">
      <c r="A23" s="35"/>
      <c r="B23" s="40"/>
      <c r="C23" s="35"/>
      <c r="D23" s="107" t="s">
        <v>34</v>
      </c>
      <c r="E23" s="35"/>
      <c r="F23" s="35"/>
      <c r="G23" s="35"/>
      <c r="H23" s="35"/>
      <c r="I23" s="107" t="s">
        <v>26</v>
      </c>
      <c r="J23" s="109" t="str">
        <f>IF('Rekapitulace stavby'!AN19="","",'Rekapitulace stavby'!AN19)</f>
        <v/>
      </c>
      <c r="K23" s="35"/>
      <c r="L23" s="108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8" customHeight="1">
      <c r="A24" s="35"/>
      <c r="B24" s="40"/>
      <c r="C24" s="35"/>
      <c r="D24" s="35"/>
      <c r="E24" s="109" t="str">
        <f>IF('Rekapitulace stavby'!E20="","",'Rekapitulace stavby'!E20)</f>
        <v xml:space="preserve"> </v>
      </c>
      <c r="F24" s="35"/>
      <c r="G24" s="35"/>
      <c r="H24" s="35"/>
      <c r="I24" s="107" t="s">
        <v>28</v>
      </c>
      <c r="J24" s="109" t="str">
        <f>IF('Rekapitulace stavby'!AN20="","",'Rekapitulace stavby'!AN20)</f>
        <v/>
      </c>
      <c r="K24" s="35"/>
      <c r="L24" s="108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6.95" customHeight="1">
      <c r="A25" s="35"/>
      <c r="B25" s="40"/>
      <c r="C25" s="35"/>
      <c r="D25" s="35"/>
      <c r="E25" s="35"/>
      <c r="F25" s="35"/>
      <c r="G25" s="35"/>
      <c r="H25" s="35"/>
      <c r="I25" s="35"/>
      <c r="J25" s="35"/>
      <c r="K25" s="35"/>
      <c r="L25" s="108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2" customHeight="1">
      <c r="A26" s="35"/>
      <c r="B26" s="40"/>
      <c r="C26" s="35"/>
      <c r="D26" s="107" t="s">
        <v>35</v>
      </c>
      <c r="E26" s="35"/>
      <c r="F26" s="35"/>
      <c r="G26" s="35"/>
      <c r="H26" s="35"/>
      <c r="I26" s="35"/>
      <c r="J26" s="35"/>
      <c r="K26" s="35"/>
      <c r="L26" s="108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8" customFormat="1" ht="16.5" customHeight="1">
      <c r="A27" s="111"/>
      <c r="B27" s="112"/>
      <c r="C27" s="111"/>
      <c r="D27" s="111"/>
      <c r="E27" s="358" t="s">
        <v>19</v>
      </c>
      <c r="F27" s="358"/>
      <c r="G27" s="358"/>
      <c r="H27" s="358"/>
      <c r="I27" s="111"/>
      <c r="J27" s="111"/>
      <c r="K27" s="111"/>
      <c r="L27" s="113"/>
      <c r="S27" s="111"/>
      <c r="T27" s="111"/>
      <c r="U27" s="111"/>
      <c r="V27" s="111"/>
      <c r="W27" s="111"/>
      <c r="X27" s="111"/>
      <c r="Y27" s="111"/>
      <c r="Z27" s="111"/>
      <c r="AA27" s="111"/>
      <c r="AB27" s="111"/>
      <c r="AC27" s="111"/>
      <c r="AD27" s="111"/>
      <c r="AE27" s="111"/>
    </row>
    <row r="28" spans="1:31" s="2" customFormat="1" ht="6.95" customHeight="1">
      <c r="A28" s="35"/>
      <c r="B28" s="40"/>
      <c r="C28" s="35"/>
      <c r="D28" s="35"/>
      <c r="E28" s="35"/>
      <c r="F28" s="35"/>
      <c r="G28" s="35"/>
      <c r="H28" s="35"/>
      <c r="I28" s="35"/>
      <c r="J28" s="35"/>
      <c r="K28" s="35"/>
      <c r="L28" s="108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>
      <c r="A29" s="35"/>
      <c r="B29" s="40"/>
      <c r="C29" s="35"/>
      <c r="D29" s="114"/>
      <c r="E29" s="114"/>
      <c r="F29" s="114"/>
      <c r="G29" s="114"/>
      <c r="H29" s="114"/>
      <c r="I29" s="114"/>
      <c r="J29" s="114"/>
      <c r="K29" s="114"/>
      <c r="L29" s="108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25.35" customHeight="1">
      <c r="A30" s="35"/>
      <c r="B30" s="40"/>
      <c r="C30" s="35"/>
      <c r="D30" s="115" t="s">
        <v>37</v>
      </c>
      <c r="E30" s="35"/>
      <c r="F30" s="35"/>
      <c r="G30" s="35"/>
      <c r="H30" s="35"/>
      <c r="I30" s="35"/>
      <c r="J30" s="116">
        <f>ROUND(J85, 2)</f>
        <v>0</v>
      </c>
      <c r="K30" s="35"/>
      <c r="L30" s="108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>
      <c r="A31" s="35"/>
      <c r="B31" s="40"/>
      <c r="C31" s="35"/>
      <c r="D31" s="114"/>
      <c r="E31" s="114"/>
      <c r="F31" s="114"/>
      <c r="G31" s="114"/>
      <c r="H31" s="114"/>
      <c r="I31" s="114"/>
      <c r="J31" s="114"/>
      <c r="K31" s="114"/>
      <c r="L31" s="108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14.45" customHeight="1">
      <c r="A32" s="35"/>
      <c r="B32" s="40"/>
      <c r="C32" s="35"/>
      <c r="D32" s="35"/>
      <c r="E32" s="35"/>
      <c r="F32" s="117" t="s">
        <v>39</v>
      </c>
      <c r="G32" s="35"/>
      <c r="H32" s="35"/>
      <c r="I32" s="117" t="s">
        <v>38</v>
      </c>
      <c r="J32" s="117" t="s">
        <v>40</v>
      </c>
      <c r="K32" s="35"/>
      <c r="L32" s="108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14.45" customHeight="1">
      <c r="A33" s="35"/>
      <c r="B33" s="40"/>
      <c r="C33" s="35"/>
      <c r="D33" s="118" t="s">
        <v>41</v>
      </c>
      <c r="E33" s="107" t="s">
        <v>42</v>
      </c>
      <c r="F33" s="119">
        <f>ROUND((SUM(BE85:BE283)),  2)</f>
        <v>0</v>
      </c>
      <c r="G33" s="35"/>
      <c r="H33" s="35"/>
      <c r="I33" s="120">
        <v>0.21</v>
      </c>
      <c r="J33" s="119">
        <f>ROUND(((SUM(BE85:BE283))*I33),  2)</f>
        <v>0</v>
      </c>
      <c r="K33" s="35"/>
      <c r="L33" s="108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40"/>
      <c r="C34" s="35"/>
      <c r="D34" s="35"/>
      <c r="E34" s="107" t="s">
        <v>43</v>
      </c>
      <c r="F34" s="119">
        <f>ROUND((SUM(BF85:BF283)),  2)</f>
        <v>0</v>
      </c>
      <c r="G34" s="35"/>
      <c r="H34" s="35"/>
      <c r="I34" s="120">
        <v>0.12</v>
      </c>
      <c r="J34" s="119">
        <f>ROUND(((SUM(BF85:BF283))*I34),  2)</f>
        <v>0</v>
      </c>
      <c r="K34" s="35"/>
      <c r="L34" s="108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hidden="1" customHeight="1">
      <c r="A35" s="35"/>
      <c r="B35" s="40"/>
      <c r="C35" s="35"/>
      <c r="D35" s="35"/>
      <c r="E35" s="107" t="s">
        <v>44</v>
      </c>
      <c r="F35" s="119">
        <f>ROUND((SUM(BG85:BG283)),  2)</f>
        <v>0</v>
      </c>
      <c r="G35" s="35"/>
      <c r="H35" s="35"/>
      <c r="I35" s="120">
        <v>0.21</v>
      </c>
      <c r="J35" s="119">
        <f>0</f>
        <v>0</v>
      </c>
      <c r="K35" s="35"/>
      <c r="L35" s="108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hidden="1" customHeight="1">
      <c r="A36" s="35"/>
      <c r="B36" s="40"/>
      <c r="C36" s="35"/>
      <c r="D36" s="35"/>
      <c r="E36" s="107" t="s">
        <v>45</v>
      </c>
      <c r="F36" s="119">
        <f>ROUND((SUM(BH85:BH283)),  2)</f>
        <v>0</v>
      </c>
      <c r="G36" s="35"/>
      <c r="H36" s="35"/>
      <c r="I36" s="120">
        <v>0.12</v>
      </c>
      <c r="J36" s="119">
        <f>0</f>
        <v>0</v>
      </c>
      <c r="K36" s="35"/>
      <c r="L36" s="108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40"/>
      <c r="C37" s="35"/>
      <c r="D37" s="35"/>
      <c r="E37" s="107" t="s">
        <v>46</v>
      </c>
      <c r="F37" s="119">
        <f>ROUND((SUM(BI85:BI283)),  2)</f>
        <v>0</v>
      </c>
      <c r="G37" s="35"/>
      <c r="H37" s="35"/>
      <c r="I37" s="120">
        <v>0</v>
      </c>
      <c r="J37" s="119">
        <f>0</f>
        <v>0</v>
      </c>
      <c r="K37" s="35"/>
      <c r="L37" s="108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6.95" customHeight="1">
      <c r="A38" s="35"/>
      <c r="B38" s="40"/>
      <c r="C38" s="35"/>
      <c r="D38" s="35"/>
      <c r="E38" s="35"/>
      <c r="F38" s="35"/>
      <c r="G38" s="35"/>
      <c r="H38" s="35"/>
      <c r="I38" s="35"/>
      <c r="J38" s="35"/>
      <c r="K38" s="35"/>
      <c r="L38" s="108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25.35" customHeight="1">
      <c r="A39" s="35"/>
      <c r="B39" s="40"/>
      <c r="C39" s="121"/>
      <c r="D39" s="122" t="s">
        <v>47</v>
      </c>
      <c r="E39" s="123"/>
      <c r="F39" s="123"/>
      <c r="G39" s="124" t="s">
        <v>48</v>
      </c>
      <c r="H39" s="125" t="s">
        <v>49</v>
      </c>
      <c r="I39" s="123"/>
      <c r="J39" s="126">
        <f>SUM(J30:J37)</f>
        <v>0</v>
      </c>
      <c r="K39" s="127"/>
      <c r="L39" s="108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5" customHeight="1">
      <c r="A40" s="35"/>
      <c r="B40" s="128"/>
      <c r="C40" s="129"/>
      <c r="D40" s="129"/>
      <c r="E40" s="129"/>
      <c r="F40" s="129"/>
      <c r="G40" s="129"/>
      <c r="H40" s="129"/>
      <c r="I40" s="129"/>
      <c r="J40" s="129"/>
      <c r="K40" s="129"/>
      <c r="L40" s="108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4" spans="1:31" s="2" customFormat="1" ht="6.95" customHeight="1">
      <c r="A44" s="35"/>
      <c r="B44" s="130"/>
      <c r="C44" s="131"/>
      <c r="D44" s="131"/>
      <c r="E44" s="131"/>
      <c r="F44" s="131"/>
      <c r="G44" s="131"/>
      <c r="H44" s="131"/>
      <c r="I44" s="131"/>
      <c r="J44" s="131"/>
      <c r="K44" s="131"/>
      <c r="L44" s="108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</row>
    <row r="45" spans="1:31" s="2" customFormat="1" ht="24.95" customHeight="1">
      <c r="A45" s="35"/>
      <c r="B45" s="36"/>
      <c r="C45" s="24" t="s">
        <v>95</v>
      </c>
      <c r="D45" s="37"/>
      <c r="E45" s="37"/>
      <c r="F45" s="37"/>
      <c r="G45" s="37"/>
      <c r="H45" s="37"/>
      <c r="I45" s="37"/>
      <c r="J45" s="37"/>
      <c r="K45" s="37"/>
      <c r="L45" s="108"/>
      <c r="S45" s="35"/>
      <c r="T45" s="35"/>
      <c r="U45" s="35"/>
      <c r="V45" s="35"/>
      <c r="W45" s="35"/>
      <c r="X45" s="35"/>
      <c r="Y45" s="35"/>
      <c r="Z45" s="35"/>
      <c r="AA45" s="35"/>
      <c r="AB45" s="35"/>
      <c r="AC45" s="35"/>
      <c r="AD45" s="35"/>
      <c r="AE45" s="35"/>
    </row>
    <row r="46" spans="1:31" s="2" customFormat="1" ht="6.95" customHeight="1">
      <c r="A46" s="35"/>
      <c r="B46" s="36"/>
      <c r="C46" s="37"/>
      <c r="D46" s="37"/>
      <c r="E46" s="37"/>
      <c r="F46" s="37"/>
      <c r="G46" s="37"/>
      <c r="H46" s="37"/>
      <c r="I46" s="37"/>
      <c r="J46" s="37"/>
      <c r="K46" s="37"/>
      <c r="L46" s="108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</row>
    <row r="47" spans="1:31" s="2" customFormat="1" ht="12" customHeight="1">
      <c r="A47" s="35"/>
      <c r="B47" s="36"/>
      <c r="C47" s="30" t="s">
        <v>16</v>
      </c>
      <c r="D47" s="37"/>
      <c r="E47" s="37"/>
      <c r="F47" s="37"/>
      <c r="G47" s="37"/>
      <c r="H47" s="37"/>
      <c r="I47" s="37"/>
      <c r="J47" s="37"/>
      <c r="K47" s="37"/>
      <c r="L47" s="108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</row>
    <row r="48" spans="1:31" s="2" customFormat="1" ht="16.5" customHeight="1">
      <c r="A48" s="35"/>
      <c r="B48" s="36"/>
      <c r="C48" s="37"/>
      <c r="D48" s="37"/>
      <c r="E48" s="359" t="str">
        <f>E7</f>
        <v>SFC Opava, fotbalový stadion, vnitřní vybavení, oprava povodňových škod</v>
      </c>
      <c r="F48" s="360"/>
      <c r="G48" s="360"/>
      <c r="H48" s="360"/>
      <c r="I48" s="37"/>
      <c r="J48" s="37"/>
      <c r="K48" s="37"/>
      <c r="L48" s="108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</row>
    <row r="49" spans="1:47" s="2" customFormat="1" ht="12" customHeight="1">
      <c r="A49" s="35"/>
      <c r="B49" s="36"/>
      <c r="C49" s="30" t="s">
        <v>93</v>
      </c>
      <c r="D49" s="37"/>
      <c r="E49" s="37"/>
      <c r="F49" s="37"/>
      <c r="G49" s="37"/>
      <c r="H49" s="37"/>
      <c r="I49" s="37"/>
      <c r="J49" s="37"/>
      <c r="K49" s="37"/>
      <c r="L49" s="108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</row>
    <row r="50" spans="1:47" s="2" customFormat="1" ht="16.5" customHeight="1">
      <c r="A50" s="35"/>
      <c r="B50" s="36"/>
      <c r="C50" s="37"/>
      <c r="D50" s="37"/>
      <c r="E50" s="331" t="str">
        <f>E9</f>
        <v>01 - Vybavení kabin</v>
      </c>
      <c r="F50" s="361"/>
      <c r="G50" s="361"/>
      <c r="H50" s="361"/>
      <c r="I50" s="37"/>
      <c r="J50" s="37"/>
      <c r="K50" s="37"/>
      <c r="L50" s="108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</row>
    <row r="51" spans="1:47" s="2" customFormat="1" ht="6.95" customHeight="1">
      <c r="A51" s="35"/>
      <c r="B51" s="36"/>
      <c r="C51" s="37"/>
      <c r="D51" s="37"/>
      <c r="E51" s="37"/>
      <c r="F51" s="37"/>
      <c r="G51" s="37"/>
      <c r="H51" s="37"/>
      <c r="I51" s="37"/>
      <c r="J51" s="37"/>
      <c r="K51" s="37"/>
      <c r="L51" s="108"/>
      <c r="S51" s="35"/>
      <c r="T51" s="35"/>
      <c r="U51" s="35"/>
      <c r="V51" s="35"/>
      <c r="W51" s="35"/>
      <c r="X51" s="35"/>
      <c r="Y51" s="35"/>
      <c r="Z51" s="35"/>
      <c r="AA51" s="35"/>
      <c r="AB51" s="35"/>
      <c r="AC51" s="35"/>
      <c r="AD51" s="35"/>
      <c r="AE51" s="35"/>
    </row>
    <row r="52" spans="1:47" s="2" customFormat="1" ht="12" customHeight="1">
      <c r="A52" s="35"/>
      <c r="B52" s="36"/>
      <c r="C52" s="30" t="s">
        <v>21</v>
      </c>
      <c r="D52" s="37"/>
      <c r="E52" s="37"/>
      <c r="F52" s="28" t="str">
        <f>F12</f>
        <v xml:space="preserve"> </v>
      </c>
      <c r="G52" s="37"/>
      <c r="H52" s="37"/>
      <c r="I52" s="30" t="s">
        <v>23</v>
      </c>
      <c r="J52" s="60" t="str">
        <f>IF(J12="","",J12)</f>
        <v>10. 3. 2025</v>
      </c>
      <c r="K52" s="37"/>
      <c r="L52" s="108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35"/>
      <c r="AE52" s="35"/>
    </row>
    <row r="53" spans="1:47" s="2" customFormat="1" ht="6.95" customHeight="1">
      <c r="A53" s="35"/>
      <c r="B53" s="36"/>
      <c r="C53" s="37"/>
      <c r="D53" s="37"/>
      <c r="E53" s="37"/>
      <c r="F53" s="37"/>
      <c r="G53" s="37"/>
      <c r="H53" s="37"/>
      <c r="I53" s="37"/>
      <c r="J53" s="37"/>
      <c r="K53" s="37"/>
      <c r="L53" s="108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</row>
    <row r="54" spans="1:47" s="2" customFormat="1" ht="15.2" customHeight="1">
      <c r="A54" s="35"/>
      <c r="B54" s="36"/>
      <c r="C54" s="30" t="s">
        <v>25</v>
      </c>
      <c r="D54" s="37"/>
      <c r="E54" s="37"/>
      <c r="F54" s="28" t="str">
        <f>E15</f>
        <v>Statutární město Opava</v>
      </c>
      <c r="G54" s="37"/>
      <c r="H54" s="37"/>
      <c r="I54" s="30" t="s">
        <v>31</v>
      </c>
      <c r="J54" s="33" t="str">
        <f>E21</f>
        <v xml:space="preserve"> </v>
      </c>
      <c r="K54" s="37"/>
      <c r="L54" s="108"/>
      <c r="S54" s="35"/>
      <c r="T54" s="35"/>
      <c r="U54" s="35"/>
      <c r="V54" s="35"/>
      <c r="W54" s="35"/>
      <c r="X54" s="35"/>
      <c r="Y54" s="35"/>
      <c r="Z54" s="35"/>
      <c r="AA54" s="35"/>
      <c r="AB54" s="35"/>
      <c r="AC54" s="35"/>
      <c r="AD54" s="35"/>
      <c r="AE54" s="35"/>
    </row>
    <row r="55" spans="1:47" s="2" customFormat="1" ht="15.2" customHeight="1">
      <c r="A55" s="35"/>
      <c r="B55" s="36"/>
      <c r="C55" s="30" t="s">
        <v>29</v>
      </c>
      <c r="D55" s="37"/>
      <c r="E55" s="37"/>
      <c r="F55" s="28" t="str">
        <f>IF(E18="","",E18)</f>
        <v>Vyplň údaj</v>
      </c>
      <c r="G55" s="37"/>
      <c r="H55" s="37"/>
      <c r="I55" s="30" t="s">
        <v>34</v>
      </c>
      <c r="J55" s="33" t="str">
        <f>E24</f>
        <v xml:space="preserve"> </v>
      </c>
      <c r="K55" s="37"/>
      <c r="L55" s="108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35"/>
      <c r="AE55" s="35"/>
    </row>
    <row r="56" spans="1:47" s="2" customFormat="1" ht="10.35" customHeight="1">
      <c r="A56" s="35"/>
      <c r="B56" s="36"/>
      <c r="C56" s="37"/>
      <c r="D56" s="37"/>
      <c r="E56" s="37"/>
      <c r="F56" s="37"/>
      <c r="G56" s="37"/>
      <c r="H56" s="37"/>
      <c r="I56" s="37"/>
      <c r="J56" s="37"/>
      <c r="K56" s="37"/>
      <c r="L56" s="108"/>
      <c r="S56" s="35"/>
      <c r="T56" s="35"/>
      <c r="U56" s="35"/>
      <c r="V56" s="35"/>
      <c r="W56" s="35"/>
      <c r="X56" s="35"/>
      <c r="Y56" s="35"/>
      <c r="Z56" s="35"/>
      <c r="AA56" s="35"/>
      <c r="AB56" s="35"/>
      <c r="AC56" s="35"/>
      <c r="AD56" s="35"/>
      <c r="AE56" s="35"/>
    </row>
    <row r="57" spans="1:47" s="2" customFormat="1" ht="29.25" customHeight="1">
      <c r="A57" s="35"/>
      <c r="B57" s="36"/>
      <c r="C57" s="132" t="s">
        <v>96</v>
      </c>
      <c r="D57" s="133"/>
      <c r="E57" s="133"/>
      <c r="F57" s="133"/>
      <c r="G57" s="133"/>
      <c r="H57" s="133"/>
      <c r="I57" s="133"/>
      <c r="J57" s="134" t="s">
        <v>97</v>
      </c>
      <c r="K57" s="133"/>
      <c r="L57" s="108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</row>
    <row r="58" spans="1:47" s="2" customFormat="1" ht="10.35" customHeight="1">
      <c r="A58" s="35"/>
      <c r="B58" s="36"/>
      <c r="C58" s="37"/>
      <c r="D58" s="37"/>
      <c r="E58" s="37"/>
      <c r="F58" s="37"/>
      <c r="G58" s="37"/>
      <c r="H58" s="37"/>
      <c r="I58" s="37"/>
      <c r="J58" s="37"/>
      <c r="K58" s="37"/>
      <c r="L58" s="108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35"/>
      <c r="AE58" s="35"/>
    </row>
    <row r="59" spans="1:47" s="2" customFormat="1" ht="22.9" customHeight="1">
      <c r="A59" s="35"/>
      <c r="B59" s="36"/>
      <c r="C59" s="135" t="s">
        <v>69</v>
      </c>
      <c r="D59" s="37"/>
      <c r="E59" s="37"/>
      <c r="F59" s="37"/>
      <c r="G59" s="37"/>
      <c r="H59" s="37"/>
      <c r="I59" s="37"/>
      <c r="J59" s="78">
        <f>J85</f>
        <v>0</v>
      </c>
      <c r="K59" s="37"/>
      <c r="L59" s="108"/>
      <c r="S59" s="35"/>
      <c r="T59" s="35"/>
      <c r="U59" s="35"/>
      <c r="V59" s="35"/>
      <c r="W59" s="35"/>
      <c r="X59" s="35"/>
      <c r="Y59" s="35"/>
      <c r="Z59" s="35"/>
      <c r="AA59" s="35"/>
      <c r="AB59" s="35"/>
      <c r="AC59" s="35"/>
      <c r="AD59" s="35"/>
      <c r="AE59" s="35"/>
      <c r="AU59" s="18" t="s">
        <v>98</v>
      </c>
    </row>
    <row r="60" spans="1:47" s="9" customFormat="1" ht="24.95" customHeight="1">
      <c r="B60" s="136"/>
      <c r="C60" s="137"/>
      <c r="D60" s="138" t="s">
        <v>99</v>
      </c>
      <c r="E60" s="139"/>
      <c r="F60" s="139"/>
      <c r="G60" s="139"/>
      <c r="H60" s="139"/>
      <c r="I60" s="139"/>
      <c r="J60" s="140">
        <f>J86</f>
        <v>0</v>
      </c>
      <c r="K60" s="137"/>
      <c r="L60" s="141"/>
    </row>
    <row r="61" spans="1:47" s="10" customFormat="1" ht="19.899999999999999" customHeight="1">
      <c r="B61" s="142"/>
      <c r="C61" s="143"/>
      <c r="D61" s="144" t="s">
        <v>100</v>
      </c>
      <c r="E61" s="145"/>
      <c r="F61" s="145"/>
      <c r="G61" s="145"/>
      <c r="H61" s="145"/>
      <c r="I61" s="145"/>
      <c r="J61" s="146">
        <f>J87</f>
        <v>0</v>
      </c>
      <c r="K61" s="143"/>
      <c r="L61" s="147"/>
    </row>
    <row r="62" spans="1:47" s="10" customFormat="1" ht="19.899999999999999" customHeight="1">
      <c r="B62" s="142"/>
      <c r="C62" s="143"/>
      <c r="D62" s="144" t="s">
        <v>101</v>
      </c>
      <c r="E62" s="145"/>
      <c r="F62" s="145"/>
      <c r="G62" s="145"/>
      <c r="H62" s="145"/>
      <c r="I62" s="145"/>
      <c r="J62" s="146">
        <f>J139</f>
        <v>0</v>
      </c>
      <c r="K62" s="143"/>
      <c r="L62" s="147"/>
    </row>
    <row r="63" spans="1:47" s="10" customFormat="1" ht="19.899999999999999" customHeight="1">
      <c r="B63" s="142"/>
      <c r="C63" s="143"/>
      <c r="D63" s="144" t="s">
        <v>102</v>
      </c>
      <c r="E63" s="145"/>
      <c r="F63" s="145"/>
      <c r="G63" s="145"/>
      <c r="H63" s="145"/>
      <c r="I63" s="145"/>
      <c r="J63" s="146">
        <f>J259</f>
        <v>0</v>
      </c>
      <c r="K63" s="143"/>
      <c r="L63" s="147"/>
    </row>
    <row r="64" spans="1:47" s="10" customFormat="1" ht="19.899999999999999" customHeight="1">
      <c r="B64" s="142"/>
      <c r="C64" s="143"/>
      <c r="D64" s="144" t="s">
        <v>103</v>
      </c>
      <c r="E64" s="145"/>
      <c r="F64" s="145"/>
      <c r="G64" s="145"/>
      <c r="H64" s="145"/>
      <c r="I64" s="145"/>
      <c r="J64" s="146">
        <f>J272</f>
        <v>0</v>
      </c>
      <c r="K64" s="143"/>
      <c r="L64" s="147"/>
    </row>
    <row r="65" spans="1:31" s="9" customFormat="1" ht="24.95" customHeight="1">
      <c r="B65" s="136"/>
      <c r="C65" s="137"/>
      <c r="D65" s="138" t="s">
        <v>104</v>
      </c>
      <c r="E65" s="139"/>
      <c r="F65" s="139"/>
      <c r="G65" s="139"/>
      <c r="H65" s="139"/>
      <c r="I65" s="139"/>
      <c r="J65" s="140">
        <f>J281</f>
        <v>0</v>
      </c>
      <c r="K65" s="137"/>
      <c r="L65" s="141"/>
    </row>
    <row r="66" spans="1:31" s="2" customFormat="1" ht="21.75" customHeight="1">
      <c r="A66" s="35"/>
      <c r="B66" s="36"/>
      <c r="C66" s="37"/>
      <c r="D66" s="37"/>
      <c r="E66" s="37"/>
      <c r="F66" s="37"/>
      <c r="G66" s="37"/>
      <c r="H66" s="37"/>
      <c r="I66" s="37"/>
      <c r="J66" s="37"/>
      <c r="K66" s="37"/>
      <c r="L66" s="108"/>
      <c r="S66" s="35"/>
      <c r="T66" s="35"/>
      <c r="U66" s="35"/>
      <c r="V66" s="35"/>
      <c r="W66" s="35"/>
      <c r="X66" s="35"/>
      <c r="Y66" s="35"/>
      <c r="Z66" s="35"/>
      <c r="AA66" s="35"/>
      <c r="AB66" s="35"/>
      <c r="AC66" s="35"/>
      <c r="AD66" s="35"/>
      <c r="AE66" s="35"/>
    </row>
    <row r="67" spans="1:31" s="2" customFormat="1" ht="6.95" customHeight="1">
      <c r="A67" s="35"/>
      <c r="B67" s="48"/>
      <c r="C67" s="49"/>
      <c r="D67" s="49"/>
      <c r="E67" s="49"/>
      <c r="F67" s="49"/>
      <c r="G67" s="49"/>
      <c r="H67" s="49"/>
      <c r="I67" s="49"/>
      <c r="J67" s="49"/>
      <c r="K67" s="49"/>
      <c r="L67" s="108"/>
      <c r="S67" s="35"/>
      <c r="T67" s="35"/>
      <c r="U67" s="35"/>
      <c r="V67" s="35"/>
      <c r="W67" s="35"/>
      <c r="X67" s="35"/>
      <c r="Y67" s="35"/>
      <c r="Z67" s="35"/>
      <c r="AA67" s="35"/>
      <c r="AB67" s="35"/>
      <c r="AC67" s="35"/>
      <c r="AD67" s="35"/>
      <c r="AE67" s="35"/>
    </row>
    <row r="71" spans="1:31" s="2" customFormat="1" ht="6.95" customHeight="1">
      <c r="A71" s="35"/>
      <c r="B71" s="50"/>
      <c r="C71" s="51"/>
      <c r="D71" s="51"/>
      <c r="E71" s="51"/>
      <c r="F71" s="51"/>
      <c r="G71" s="51"/>
      <c r="H71" s="51"/>
      <c r="I71" s="51"/>
      <c r="J71" s="51"/>
      <c r="K71" s="51"/>
      <c r="L71" s="108"/>
      <c r="S71" s="35"/>
      <c r="T71" s="35"/>
      <c r="U71" s="35"/>
      <c r="V71" s="35"/>
      <c r="W71" s="35"/>
      <c r="X71" s="35"/>
      <c r="Y71" s="35"/>
      <c r="Z71" s="35"/>
      <c r="AA71" s="35"/>
      <c r="AB71" s="35"/>
      <c r="AC71" s="35"/>
      <c r="AD71" s="35"/>
      <c r="AE71" s="35"/>
    </row>
    <row r="72" spans="1:31" s="2" customFormat="1" ht="24.95" customHeight="1">
      <c r="A72" s="35"/>
      <c r="B72" s="36"/>
      <c r="C72" s="24" t="s">
        <v>105</v>
      </c>
      <c r="D72" s="37"/>
      <c r="E72" s="37"/>
      <c r="F72" s="37"/>
      <c r="G72" s="37"/>
      <c r="H72" s="37"/>
      <c r="I72" s="37"/>
      <c r="J72" s="37"/>
      <c r="K72" s="37"/>
      <c r="L72" s="108"/>
      <c r="S72" s="35"/>
      <c r="T72" s="35"/>
      <c r="U72" s="35"/>
      <c r="V72" s="35"/>
      <c r="W72" s="35"/>
      <c r="X72" s="35"/>
      <c r="Y72" s="35"/>
      <c r="Z72" s="35"/>
      <c r="AA72" s="35"/>
      <c r="AB72" s="35"/>
      <c r="AC72" s="35"/>
      <c r="AD72" s="35"/>
      <c r="AE72" s="35"/>
    </row>
    <row r="73" spans="1:31" s="2" customFormat="1" ht="6.95" customHeight="1">
      <c r="A73" s="35"/>
      <c r="B73" s="36"/>
      <c r="C73" s="37"/>
      <c r="D73" s="37"/>
      <c r="E73" s="37"/>
      <c r="F73" s="37"/>
      <c r="G73" s="37"/>
      <c r="H73" s="37"/>
      <c r="I73" s="37"/>
      <c r="J73" s="37"/>
      <c r="K73" s="37"/>
      <c r="L73" s="108"/>
      <c r="S73" s="35"/>
      <c r="T73" s="35"/>
      <c r="U73" s="35"/>
      <c r="V73" s="35"/>
      <c r="W73" s="35"/>
      <c r="X73" s="35"/>
      <c r="Y73" s="35"/>
      <c r="Z73" s="35"/>
      <c r="AA73" s="35"/>
      <c r="AB73" s="35"/>
      <c r="AC73" s="35"/>
      <c r="AD73" s="35"/>
      <c r="AE73" s="35"/>
    </row>
    <row r="74" spans="1:31" s="2" customFormat="1" ht="12" customHeight="1">
      <c r="A74" s="35"/>
      <c r="B74" s="36"/>
      <c r="C74" s="30" t="s">
        <v>16</v>
      </c>
      <c r="D74" s="37"/>
      <c r="E74" s="37"/>
      <c r="F74" s="37"/>
      <c r="G74" s="37"/>
      <c r="H74" s="37"/>
      <c r="I74" s="37"/>
      <c r="J74" s="37"/>
      <c r="K74" s="37"/>
      <c r="L74" s="108"/>
      <c r="S74" s="35"/>
      <c r="T74" s="35"/>
      <c r="U74" s="35"/>
      <c r="V74" s="35"/>
      <c r="W74" s="35"/>
      <c r="X74" s="35"/>
      <c r="Y74" s="35"/>
      <c r="Z74" s="35"/>
      <c r="AA74" s="35"/>
      <c r="AB74" s="35"/>
      <c r="AC74" s="35"/>
      <c r="AD74" s="35"/>
      <c r="AE74" s="35"/>
    </row>
    <row r="75" spans="1:31" s="2" customFormat="1" ht="16.5" customHeight="1">
      <c r="A75" s="35"/>
      <c r="B75" s="36"/>
      <c r="C75" s="37"/>
      <c r="D75" s="37"/>
      <c r="E75" s="359" t="str">
        <f>E7</f>
        <v>SFC Opava, fotbalový stadion, vnitřní vybavení, oprava povodňových škod</v>
      </c>
      <c r="F75" s="360"/>
      <c r="G75" s="360"/>
      <c r="H75" s="360"/>
      <c r="I75" s="37"/>
      <c r="J75" s="37"/>
      <c r="K75" s="37"/>
      <c r="L75" s="108"/>
      <c r="S75" s="35"/>
      <c r="T75" s="35"/>
      <c r="U75" s="35"/>
      <c r="V75" s="35"/>
      <c r="W75" s="35"/>
      <c r="X75" s="35"/>
      <c r="Y75" s="35"/>
      <c r="Z75" s="35"/>
      <c r="AA75" s="35"/>
      <c r="AB75" s="35"/>
      <c r="AC75" s="35"/>
      <c r="AD75" s="35"/>
      <c r="AE75" s="35"/>
    </row>
    <row r="76" spans="1:31" s="2" customFormat="1" ht="12" customHeight="1">
      <c r="A76" s="35"/>
      <c r="B76" s="36"/>
      <c r="C76" s="30" t="s">
        <v>93</v>
      </c>
      <c r="D76" s="37"/>
      <c r="E76" s="37"/>
      <c r="F76" s="37"/>
      <c r="G76" s="37"/>
      <c r="H76" s="37"/>
      <c r="I76" s="37"/>
      <c r="J76" s="37"/>
      <c r="K76" s="37"/>
      <c r="L76" s="108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6.5" customHeight="1">
      <c r="A77" s="35"/>
      <c r="B77" s="36"/>
      <c r="C77" s="37"/>
      <c r="D77" s="37"/>
      <c r="E77" s="331" t="str">
        <f>E9</f>
        <v>01 - Vybavení kabin</v>
      </c>
      <c r="F77" s="361"/>
      <c r="G77" s="361"/>
      <c r="H77" s="361"/>
      <c r="I77" s="37"/>
      <c r="J77" s="37"/>
      <c r="K77" s="37"/>
      <c r="L77" s="108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78" spans="1:31" s="2" customFormat="1" ht="6.95" customHeight="1">
      <c r="A78" s="35"/>
      <c r="B78" s="36"/>
      <c r="C78" s="37"/>
      <c r="D78" s="37"/>
      <c r="E78" s="37"/>
      <c r="F78" s="37"/>
      <c r="G78" s="37"/>
      <c r="H78" s="37"/>
      <c r="I78" s="37"/>
      <c r="J78" s="37"/>
      <c r="K78" s="37"/>
      <c r="L78" s="108"/>
      <c r="S78" s="35"/>
      <c r="T78" s="35"/>
      <c r="U78" s="35"/>
      <c r="V78" s="35"/>
      <c r="W78" s="35"/>
      <c r="X78" s="35"/>
      <c r="Y78" s="35"/>
      <c r="Z78" s="35"/>
      <c r="AA78" s="35"/>
      <c r="AB78" s="35"/>
      <c r="AC78" s="35"/>
      <c r="AD78" s="35"/>
      <c r="AE78" s="35"/>
    </row>
    <row r="79" spans="1:31" s="2" customFormat="1" ht="12" customHeight="1">
      <c r="A79" s="35"/>
      <c r="B79" s="36"/>
      <c r="C79" s="30" t="s">
        <v>21</v>
      </c>
      <c r="D79" s="37"/>
      <c r="E79" s="37"/>
      <c r="F79" s="28" t="str">
        <f>F12</f>
        <v xml:space="preserve"> </v>
      </c>
      <c r="G79" s="37"/>
      <c r="H79" s="37"/>
      <c r="I79" s="30" t="s">
        <v>23</v>
      </c>
      <c r="J79" s="60" t="str">
        <f>IF(J12="","",J12)</f>
        <v>10. 3. 2025</v>
      </c>
      <c r="K79" s="37"/>
      <c r="L79" s="108"/>
      <c r="S79" s="35"/>
      <c r="T79" s="35"/>
      <c r="U79" s="35"/>
      <c r="V79" s="35"/>
      <c r="W79" s="35"/>
      <c r="X79" s="35"/>
      <c r="Y79" s="35"/>
      <c r="Z79" s="35"/>
      <c r="AA79" s="35"/>
      <c r="AB79" s="35"/>
      <c r="AC79" s="35"/>
      <c r="AD79" s="35"/>
      <c r="AE79" s="35"/>
    </row>
    <row r="80" spans="1:31" s="2" customFormat="1" ht="6.95" customHeight="1">
      <c r="A80" s="35"/>
      <c r="B80" s="36"/>
      <c r="C80" s="37"/>
      <c r="D80" s="37"/>
      <c r="E80" s="37"/>
      <c r="F80" s="37"/>
      <c r="G80" s="37"/>
      <c r="H80" s="37"/>
      <c r="I80" s="37"/>
      <c r="J80" s="37"/>
      <c r="K80" s="37"/>
      <c r="L80" s="108"/>
      <c r="S80" s="35"/>
      <c r="T80" s="35"/>
      <c r="U80" s="35"/>
      <c r="V80" s="35"/>
      <c r="W80" s="35"/>
      <c r="X80" s="35"/>
      <c r="Y80" s="35"/>
      <c r="Z80" s="35"/>
      <c r="AA80" s="35"/>
      <c r="AB80" s="35"/>
      <c r="AC80" s="35"/>
      <c r="AD80" s="35"/>
      <c r="AE80" s="35"/>
    </row>
    <row r="81" spans="1:65" s="2" customFormat="1" ht="15.2" customHeight="1">
      <c r="A81" s="35"/>
      <c r="B81" s="36"/>
      <c r="C81" s="30" t="s">
        <v>25</v>
      </c>
      <c r="D81" s="37"/>
      <c r="E81" s="37"/>
      <c r="F81" s="28" t="str">
        <f>E15</f>
        <v>Statutární město Opava</v>
      </c>
      <c r="G81" s="37"/>
      <c r="H81" s="37"/>
      <c r="I81" s="30" t="s">
        <v>31</v>
      </c>
      <c r="J81" s="33" t="str">
        <f>E21</f>
        <v xml:space="preserve"> </v>
      </c>
      <c r="K81" s="37"/>
      <c r="L81" s="108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65" s="2" customFormat="1" ht="15.2" customHeight="1">
      <c r="A82" s="35"/>
      <c r="B82" s="36"/>
      <c r="C82" s="30" t="s">
        <v>29</v>
      </c>
      <c r="D82" s="37"/>
      <c r="E82" s="37"/>
      <c r="F82" s="28" t="str">
        <f>IF(E18="","",E18)</f>
        <v>Vyplň údaj</v>
      </c>
      <c r="G82" s="37"/>
      <c r="H82" s="37"/>
      <c r="I82" s="30" t="s">
        <v>34</v>
      </c>
      <c r="J82" s="33" t="str">
        <f>E24</f>
        <v xml:space="preserve"> </v>
      </c>
      <c r="K82" s="37"/>
      <c r="L82" s="108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65" s="2" customFormat="1" ht="10.35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108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65" s="11" customFormat="1" ht="29.25" customHeight="1">
      <c r="A84" s="148"/>
      <c r="B84" s="149"/>
      <c r="C84" s="150" t="s">
        <v>106</v>
      </c>
      <c r="D84" s="151" t="s">
        <v>56</v>
      </c>
      <c r="E84" s="151" t="s">
        <v>52</v>
      </c>
      <c r="F84" s="151" t="s">
        <v>53</v>
      </c>
      <c r="G84" s="151" t="s">
        <v>107</v>
      </c>
      <c r="H84" s="151" t="s">
        <v>108</v>
      </c>
      <c r="I84" s="151" t="s">
        <v>109</v>
      </c>
      <c r="J84" s="151" t="s">
        <v>97</v>
      </c>
      <c r="K84" s="152" t="s">
        <v>110</v>
      </c>
      <c r="L84" s="153"/>
      <c r="M84" s="69" t="s">
        <v>19</v>
      </c>
      <c r="N84" s="70" t="s">
        <v>41</v>
      </c>
      <c r="O84" s="70" t="s">
        <v>111</v>
      </c>
      <c r="P84" s="70" t="s">
        <v>112</v>
      </c>
      <c r="Q84" s="70" t="s">
        <v>113</v>
      </c>
      <c r="R84" s="70" t="s">
        <v>114</v>
      </c>
      <c r="S84" s="70" t="s">
        <v>115</v>
      </c>
      <c r="T84" s="71" t="s">
        <v>116</v>
      </c>
      <c r="U84" s="148"/>
      <c r="V84" s="148"/>
      <c r="W84" s="148"/>
      <c r="X84" s="148"/>
      <c r="Y84" s="148"/>
      <c r="Z84" s="148"/>
      <c r="AA84" s="148"/>
      <c r="AB84" s="148"/>
      <c r="AC84" s="148"/>
      <c r="AD84" s="148"/>
      <c r="AE84" s="148"/>
    </row>
    <row r="85" spans="1:65" s="2" customFormat="1" ht="22.9" customHeight="1">
      <c r="A85" s="35"/>
      <c r="B85" s="36"/>
      <c r="C85" s="76" t="s">
        <v>117</v>
      </c>
      <c r="D85" s="37"/>
      <c r="E85" s="37"/>
      <c r="F85" s="37"/>
      <c r="G85" s="37"/>
      <c r="H85" s="37"/>
      <c r="I85" s="37"/>
      <c r="J85" s="154">
        <f>BK85</f>
        <v>0</v>
      </c>
      <c r="K85" s="37"/>
      <c r="L85" s="40"/>
      <c r="M85" s="72"/>
      <c r="N85" s="155"/>
      <c r="O85" s="73"/>
      <c r="P85" s="156">
        <f>P86+P281</f>
        <v>0</v>
      </c>
      <c r="Q85" s="73"/>
      <c r="R85" s="156">
        <f>R86+R281</f>
        <v>5.465236</v>
      </c>
      <c r="S85" s="73"/>
      <c r="T85" s="157">
        <f>T86+T281</f>
        <v>0</v>
      </c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  <c r="AT85" s="18" t="s">
        <v>70</v>
      </c>
      <c r="AU85" s="18" t="s">
        <v>98</v>
      </c>
      <c r="BK85" s="158">
        <f>BK86+BK281</f>
        <v>0</v>
      </c>
    </row>
    <row r="86" spans="1:65" s="12" customFormat="1" ht="25.9" customHeight="1">
      <c r="B86" s="159"/>
      <c r="C86" s="160"/>
      <c r="D86" s="161" t="s">
        <v>70</v>
      </c>
      <c r="E86" s="162" t="s">
        <v>118</v>
      </c>
      <c r="F86" s="162" t="s">
        <v>119</v>
      </c>
      <c r="G86" s="160"/>
      <c r="H86" s="160"/>
      <c r="I86" s="163"/>
      <c r="J86" s="164">
        <f>BK86</f>
        <v>0</v>
      </c>
      <c r="K86" s="160"/>
      <c r="L86" s="165"/>
      <c r="M86" s="166"/>
      <c r="N86" s="167"/>
      <c r="O86" s="167"/>
      <c r="P86" s="168">
        <f>P87+P139+P259+P272</f>
        <v>0</v>
      </c>
      <c r="Q86" s="167"/>
      <c r="R86" s="168">
        <f>R87+R139+R259+R272</f>
        <v>5.465236</v>
      </c>
      <c r="S86" s="167"/>
      <c r="T86" s="169">
        <f>T87+T139+T259+T272</f>
        <v>0</v>
      </c>
      <c r="AR86" s="170" t="s">
        <v>81</v>
      </c>
      <c r="AT86" s="171" t="s">
        <v>70</v>
      </c>
      <c r="AU86" s="171" t="s">
        <v>71</v>
      </c>
      <c r="AY86" s="170" t="s">
        <v>120</v>
      </c>
      <c r="BK86" s="172">
        <f>BK87+BK139+BK259+BK272</f>
        <v>0</v>
      </c>
    </row>
    <row r="87" spans="1:65" s="12" customFormat="1" ht="22.9" customHeight="1">
      <c r="B87" s="159"/>
      <c r="C87" s="160"/>
      <c r="D87" s="161" t="s">
        <v>70</v>
      </c>
      <c r="E87" s="173" t="s">
        <v>121</v>
      </c>
      <c r="F87" s="173" t="s">
        <v>122</v>
      </c>
      <c r="G87" s="160"/>
      <c r="H87" s="160"/>
      <c r="I87" s="163"/>
      <c r="J87" s="174">
        <f>BK87</f>
        <v>0</v>
      </c>
      <c r="K87" s="160"/>
      <c r="L87" s="165"/>
      <c r="M87" s="166"/>
      <c r="N87" s="167"/>
      <c r="O87" s="167"/>
      <c r="P87" s="168">
        <f>SUM(P88:P138)</f>
        <v>0</v>
      </c>
      <c r="Q87" s="167"/>
      <c r="R87" s="168">
        <f>SUM(R88:R138)</f>
        <v>0.81623600000000007</v>
      </c>
      <c r="S87" s="167"/>
      <c r="T87" s="169">
        <f>SUM(T88:T138)</f>
        <v>0</v>
      </c>
      <c r="AR87" s="170" t="s">
        <v>81</v>
      </c>
      <c r="AT87" s="171" t="s">
        <v>70</v>
      </c>
      <c r="AU87" s="171" t="s">
        <v>79</v>
      </c>
      <c r="AY87" s="170" t="s">
        <v>120</v>
      </c>
      <c r="BK87" s="172">
        <f>SUM(BK88:BK138)</f>
        <v>0</v>
      </c>
    </row>
    <row r="88" spans="1:65" s="2" customFormat="1" ht="37.9" customHeight="1">
      <c r="A88" s="35"/>
      <c r="B88" s="36"/>
      <c r="C88" s="175" t="s">
        <v>79</v>
      </c>
      <c r="D88" s="175" t="s">
        <v>123</v>
      </c>
      <c r="E88" s="176" t="s">
        <v>124</v>
      </c>
      <c r="F88" s="177" t="s">
        <v>125</v>
      </c>
      <c r="G88" s="178" t="s">
        <v>126</v>
      </c>
      <c r="H88" s="179">
        <v>6.2</v>
      </c>
      <c r="I88" s="180"/>
      <c r="J88" s="181">
        <f>ROUND(I88*H88,2)</f>
        <v>0</v>
      </c>
      <c r="K88" s="177" t="s">
        <v>19</v>
      </c>
      <c r="L88" s="40"/>
      <c r="M88" s="182" t="s">
        <v>19</v>
      </c>
      <c r="N88" s="183" t="s">
        <v>42</v>
      </c>
      <c r="O88" s="65"/>
      <c r="P88" s="184">
        <f>O88*H88</f>
        <v>0</v>
      </c>
      <c r="Q88" s="184">
        <v>1.2E-2</v>
      </c>
      <c r="R88" s="184">
        <f>Q88*H88</f>
        <v>7.4400000000000008E-2</v>
      </c>
      <c r="S88" s="184">
        <v>0</v>
      </c>
      <c r="T88" s="185">
        <f>S88*H88</f>
        <v>0</v>
      </c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  <c r="AR88" s="186" t="s">
        <v>127</v>
      </c>
      <c r="AT88" s="186" t="s">
        <v>123</v>
      </c>
      <c r="AU88" s="186" t="s">
        <v>81</v>
      </c>
      <c r="AY88" s="18" t="s">
        <v>120</v>
      </c>
      <c r="BE88" s="187">
        <f>IF(N88="základní",J88,0)</f>
        <v>0</v>
      </c>
      <c r="BF88" s="187">
        <f>IF(N88="snížená",J88,0)</f>
        <v>0</v>
      </c>
      <c r="BG88" s="187">
        <f>IF(N88="zákl. přenesená",J88,0)</f>
        <v>0</v>
      </c>
      <c r="BH88" s="187">
        <f>IF(N88="sníž. přenesená",J88,0)</f>
        <v>0</v>
      </c>
      <c r="BI88" s="187">
        <f>IF(N88="nulová",J88,0)</f>
        <v>0</v>
      </c>
      <c r="BJ88" s="18" t="s">
        <v>79</v>
      </c>
      <c r="BK88" s="187">
        <f>ROUND(I88*H88,2)</f>
        <v>0</v>
      </c>
      <c r="BL88" s="18" t="s">
        <v>127</v>
      </c>
      <c r="BM88" s="186" t="s">
        <v>81</v>
      </c>
    </row>
    <row r="89" spans="1:65" s="13" customFormat="1" ht="11.25">
      <c r="B89" s="188"/>
      <c r="C89" s="189"/>
      <c r="D89" s="190" t="s">
        <v>128</v>
      </c>
      <c r="E89" s="191" t="s">
        <v>19</v>
      </c>
      <c r="F89" s="192" t="s">
        <v>129</v>
      </c>
      <c r="G89" s="189"/>
      <c r="H89" s="193">
        <v>2.2000000000000002</v>
      </c>
      <c r="I89" s="194"/>
      <c r="J89" s="189"/>
      <c r="K89" s="189"/>
      <c r="L89" s="195"/>
      <c r="M89" s="196"/>
      <c r="N89" s="197"/>
      <c r="O89" s="197"/>
      <c r="P89" s="197"/>
      <c r="Q89" s="197"/>
      <c r="R89" s="197"/>
      <c r="S89" s="197"/>
      <c r="T89" s="198"/>
      <c r="AT89" s="199" t="s">
        <v>128</v>
      </c>
      <c r="AU89" s="199" t="s">
        <v>81</v>
      </c>
      <c r="AV89" s="13" t="s">
        <v>81</v>
      </c>
      <c r="AW89" s="13" t="s">
        <v>33</v>
      </c>
      <c r="AX89" s="13" t="s">
        <v>71</v>
      </c>
      <c r="AY89" s="199" t="s">
        <v>120</v>
      </c>
    </row>
    <row r="90" spans="1:65" s="13" customFormat="1" ht="11.25">
      <c r="B90" s="188"/>
      <c r="C90" s="189"/>
      <c r="D90" s="190" t="s">
        <v>128</v>
      </c>
      <c r="E90" s="191" t="s">
        <v>19</v>
      </c>
      <c r="F90" s="192" t="s">
        <v>130</v>
      </c>
      <c r="G90" s="189"/>
      <c r="H90" s="193">
        <v>1.6</v>
      </c>
      <c r="I90" s="194"/>
      <c r="J90" s="189"/>
      <c r="K90" s="189"/>
      <c r="L90" s="195"/>
      <c r="M90" s="196"/>
      <c r="N90" s="197"/>
      <c r="O90" s="197"/>
      <c r="P90" s="197"/>
      <c r="Q90" s="197"/>
      <c r="R90" s="197"/>
      <c r="S90" s="197"/>
      <c r="T90" s="198"/>
      <c r="AT90" s="199" t="s">
        <v>128</v>
      </c>
      <c r="AU90" s="199" t="s">
        <v>81</v>
      </c>
      <c r="AV90" s="13" t="s">
        <v>81</v>
      </c>
      <c r="AW90" s="13" t="s">
        <v>33</v>
      </c>
      <c r="AX90" s="13" t="s">
        <v>71</v>
      </c>
      <c r="AY90" s="199" t="s">
        <v>120</v>
      </c>
    </row>
    <row r="91" spans="1:65" s="13" customFormat="1" ht="11.25">
      <c r="B91" s="188"/>
      <c r="C91" s="189"/>
      <c r="D91" s="190" t="s">
        <v>128</v>
      </c>
      <c r="E91" s="191" t="s">
        <v>19</v>
      </c>
      <c r="F91" s="192" t="s">
        <v>131</v>
      </c>
      <c r="G91" s="189"/>
      <c r="H91" s="193">
        <v>0.8</v>
      </c>
      <c r="I91" s="194"/>
      <c r="J91" s="189"/>
      <c r="K91" s="189"/>
      <c r="L91" s="195"/>
      <c r="M91" s="196"/>
      <c r="N91" s="197"/>
      <c r="O91" s="197"/>
      <c r="P91" s="197"/>
      <c r="Q91" s="197"/>
      <c r="R91" s="197"/>
      <c r="S91" s="197"/>
      <c r="T91" s="198"/>
      <c r="AT91" s="199" t="s">
        <v>128</v>
      </c>
      <c r="AU91" s="199" t="s">
        <v>81</v>
      </c>
      <c r="AV91" s="13" t="s">
        <v>81</v>
      </c>
      <c r="AW91" s="13" t="s">
        <v>33</v>
      </c>
      <c r="AX91" s="13" t="s">
        <v>71</v>
      </c>
      <c r="AY91" s="199" t="s">
        <v>120</v>
      </c>
    </row>
    <row r="92" spans="1:65" s="13" customFormat="1" ht="11.25">
      <c r="B92" s="188"/>
      <c r="C92" s="189"/>
      <c r="D92" s="190" t="s">
        <v>128</v>
      </c>
      <c r="E92" s="191" t="s">
        <v>19</v>
      </c>
      <c r="F92" s="192" t="s">
        <v>132</v>
      </c>
      <c r="G92" s="189"/>
      <c r="H92" s="193">
        <v>1.6</v>
      </c>
      <c r="I92" s="194"/>
      <c r="J92" s="189"/>
      <c r="K92" s="189"/>
      <c r="L92" s="195"/>
      <c r="M92" s="196"/>
      <c r="N92" s="197"/>
      <c r="O92" s="197"/>
      <c r="P92" s="197"/>
      <c r="Q92" s="197"/>
      <c r="R92" s="197"/>
      <c r="S92" s="197"/>
      <c r="T92" s="198"/>
      <c r="AT92" s="199" t="s">
        <v>128</v>
      </c>
      <c r="AU92" s="199" t="s">
        <v>81</v>
      </c>
      <c r="AV92" s="13" t="s">
        <v>81</v>
      </c>
      <c r="AW92" s="13" t="s">
        <v>33</v>
      </c>
      <c r="AX92" s="13" t="s">
        <v>71</v>
      </c>
      <c r="AY92" s="199" t="s">
        <v>120</v>
      </c>
    </row>
    <row r="93" spans="1:65" s="13" customFormat="1" ht="11.25">
      <c r="B93" s="188"/>
      <c r="C93" s="189"/>
      <c r="D93" s="190" t="s">
        <v>128</v>
      </c>
      <c r="E93" s="191" t="s">
        <v>19</v>
      </c>
      <c r="F93" s="192" t="s">
        <v>88</v>
      </c>
      <c r="G93" s="189"/>
      <c r="H93" s="193">
        <v>6.2</v>
      </c>
      <c r="I93" s="194"/>
      <c r="J93" s="189"/>
      <c r="K93" s="189"/>
      <c r="L93" s="195"/>
      <c r="M93" s="196"/>
      <c r="N93" s="197"/>
      <c r="O93" s="197"/>
      <c r="P93" s="197"/>
      <c r="Q93" s="197"/>
      <c r="R93" s="197"/>
      <c r="S93" s="197"/>
      <c r="T93" s="198"/>
      <c r="AT93" s="199" t="s">
        <v>128</v>
      </c>
      <c r="AU93" s="199" t="s">
        <v>81</v>
      </c>
      <c r="AV93" s="13" t="s">
        <v>81</v>
      </c>
      <c r="AW93" s="13" t="s">
        <v>33</v>
      </c>
      <c r="AX93" s="13" t="s">
        <v>79</v>
      </c>
      <c r="AY93" s="199" t="s">
        <v>120</v>
      </c>
    </row>
    <row r="94" spans="1:65" s="2" customFormat="1" ht="21.75" customHeight="1">
      <c r="A94" s="35"/>
      <c r="B94" s="36"/>
      <c r="C94" s="175" t="s">
        <v>81</v>
      </c>
      <c r="D94" s="175" t="s">
        <v>123</v>
      </c>
      <c r="E94" s="176" t="s">
        <v>133</v>
      </c>
      <c r="F94" s="177" t="s">
        <v>134</v>
      </c>
      <c r="G94" s="178" t="s">
        <v>135</v>
      </c>
      <c r="H94" s="179">
        <v>3</v>
      </c>
      <c r="I94" s="180"/>
      <c r="J94" s="181">
        <f>ROUND(I94*H94,2)</f>
        <v>0</v>
      </c>
      <c r="K94" s="177" t="s">
        <v>19</v>
      </c>
      <c r="L94" s="40"/>
      <c r="M94" s="182" t="s">
        <v>19</v>
      </c>
      <c r="N94" s="183" t="s">
        <v>42</v>
      </c>
      <c r="O94" s="65"/>
      <c r="P94" s="184">
        <f>O94*H94</f>
        <v>0</v>
      </c>
      <c r="Q94" s="184">
        <v>1.1000000000000001E-3</v>
      </c>
      <c r="R94" s="184">
        <f>Q94*H94</f>
        <v>3.3E-3</v>
      </c>
      <c r="S94" s="184">
        <v>0</v>
      </c>
      <c r="T94" s="185">
        <f>S94*H94</f>
        <v>0</v>
      </c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  <c r="AR94" s="186" t="s">
        <v>127</v>
      </c>
      <c r="AT94" s="186" t="s">
        <v>123</v>
      </c>
      <c r="AU94" s="186" t="s">
        <v>81</v>
      </c>
      <c r="AY94" s="18" t="s">
        <v>120</v>
      </c>
      <c r="BE94" s="187">
        <f>IF(N94="základní",J94,0)</f>
        <v>0</v>
      </c>
      <c r="BF94" s="187">
        <f>IF(N94="snížená",J94,0)</f>
        <v>0</v>
      </c>
      <c r="BG94" s="187">
        <f>IF(N94="zákl. přenesená",J94,0)</f>
        <v>0</v>
      </c>
      <c r="BH94" s="187">
        <f>IF(N94="sníž. přenesená",J94,0)</f>
        <v>0</v>
      </c>
      <c r="BI94" s="187">
        <f>IF(N94="nulová",J94,0)</f>
        <v>0</v>
      </c>
      <c r="BJ94" s="18" t="s">
        <v>79</v>
      </c>
      <c r="BK94" s="187">
        <f>ROUND(I94*H94,2)</f>
        <v>0</v>
      </c>
      <c r="BL94" s="18" t="s">
        <v>127</v>
      </c>
      <c r="BM94" s="186" t="s">
        <v>136</v>
      </c>
    </row>
    <row r="95" spans="1:65" s="13" customFormat="1" ht="11.25">
      <c r="B95" s="188"/>
      <c r="C95" s="189"/>
      <c r="D95" s="190" t="s">
        <v>128</v>
      </c>
      <c r="E95" s="191" t="s">
        <v>19</v>
      </c>
      <c r="F95" s="192" t="s">
        <v>137</v>
      </c>
      <c r="G95" s="189"/>
      <c r="H95" s="193">
        <v>1</v>
      </c>
      <c r="I95" s="194"/>
      <c r="J95" s="189"/>
      <c r="K95" s="189"/>
      <c r="L95" s="195"/>
      <c r="M95" s="196"/>
      <c r="N95" s="197"/>
      <c r="O95" s="197"/>
      <c r="P95" s="197"/>
      <c r="Q95" s="197"/>
      <c r="R95" s="197"/>
      <c r="S95" s="197"/>
      <c r="T95" s="198"/>
      <c r="AT95" s="199" t="s">
        <v>128</v>
      </c>
      <c r="AU95" s="199" t="s">
        <v>81</v>
      </c>
      <c r="AV95" s="13" t="s">
        <v>81</v>
      </c>
      <c r="AW95" s="13" t="s">
        <v>33</v>
      </c>
      <c r="AX95" s="13" t="s">
        <v>71</v>
      </c>
      <c r="AY95" s="199" t="s">
        <v>120</v>
      </c>
    </row>
    <row r="96" spans="1:65" s="13" customFormat="1" ht="11.25">
      <c r="B96" s="188"/>
      <c r="C96" s="189"/>
      <c r="D96" s="190" t="s">
        <v>128</v>
      </c>
      <c r="E96" s="191" t="s">
        <v>19</v>
      </c>
      <c r="F96" s="192" t="s">
        <v>138</v>
      </c>
      <c r="G96" s="189"/>
      <c r="H96" s="193">
        <v>1</v>
      </c>
      <c r="I96" s="194"/>
      <c r="J96" s="189"/>
      <c r="K96" s="189"/>
      <c r="L96" s="195"/>
      <c r="M96" s="196"/>
      <c r="N96" s="197"/>
      <c r="O96" s="197"/>
      <c r="P96" s="197"/>
      <c r="Q96" s="197"/>
      <c r="R96" s="197"/>
      <c r="S96" s="197"/>
      <c r="T96" s="198"/>
      <c r="AT96" s="199" t="s">
        <v>128</v>
      </c>
      <c r="AU96" s="199" t="s">
        <v>81</v>
      </c>
      <c r="AV96" s="13" t="s">
        <v>81</v>
      </c>
      <c r="AW96" s="13" t="s">
        <v>33</v>
      </c>
      <c r="AX96" s="13" t="s">
        <v>71</v>
      </c>
      <c r="AY96" s="199" t="s">
        <v>120</v>
      </c>
    </row>
    <row r="97" spans="1:65" s="13" customFormat="1" ht="11.25">
      <c r="B97" s="188"/>
      <c r="C97" s="189"/>
      <c r="D97" s="190" t="s">
        <v>128</v>
      </c>
      <c r="E97" s="191" t="s">
        <v>19</v>
      </c>
      <c r="F97" s="192" t="s">
        <v>139</v>
      </c>
      <c r="G97" s="189"/>
      <c r="H97" s="193">
        <v>1</v>
      </c>
      <c r="I97" s="194"/>
      <c r="J97" s="189"/>
      <c r="K97" s="189"/>
      <c r="L97" s="195"/>
      <c r="M97" s="196"/>
      <c r="N97" s="197"/>
      <c r="O97" s="197"/>
      <c r="P97" s="197"/>
      <c r="Q97" s="197"/>
      <c r="R97" s="197"/>
      <c r="S97" s="197"/>
      <c r="T97" s="198"/>
      <c r="AT97" s="199" t="s">
        <v>128</v>
      </c>
      <c r="AU97" s="199" t="s">
        <v>81</v>
      </c>
      <c r="AV97" s="13" t="s">
        <v>81</v>
      </c>
      <c r="AW97" s="13" t="s">
        <v>33</v>
      </c>
      <c r="AX97" s="13" t="s">
        <v>71</v>
      </c>
      <c r="AY97" s="199" t="s">
        <v>120</v>
      </c>
    </row>
    <row r="98" spans="1:65" s="14" customFormat="1" ht="11.25">
      <c r="B98" s="200"/>
      <c r="C98" s="201"/>
      <c r="D98" s="190" t="s">
        <v>128</v>
      </c>
      <c r="E98" s="202" t="s">
        <v>19</v>
      </c>
      <c r="F98" s="203" t="s">
        <v>140</v>
      </c>
      <c r="G98" s="201"/>
      <c r="H98" s="204">
        <v>3</v>
      </c>
      <c r="I98" s="205"/>
      <c r="J98" s="201"/>
      <c r="K98" s="201"/>
      <c r="L98" s="206"/>
      <c r="M98" s="207"/>
      <c r="N98" s="208"/>
      <c r="O98" s="208"/>
      <c r="P98" s="208"/>
      <c r="Q98" s="208"/>
      <c r="R98" s="208"/>
      <c r="S98" s="208"/>
      <c r="T98" s="209"/>
      <c r="AT98" s="210" t="s">
        <v>128</v>
      </c>
      <c r="AU98" s="210" t="s">
        <v>81</v>
      </c>
      <c r="AV98" s="14" t="s">
        <v>136</v>
      </c>
      <c r="AW98" s="14" t="s">
        <v>33</v>
      </c>
      <c r="AX98" s="14" t="s">
        <v>79</v>
      </c>
      <c r="AY98" s="210" t="s">
        <v>120</v>
      </c>
    </row>
    <row r="99" spans="1:65" s="2" customFormat="1" ht="37.9" customHeight="1">
      <c r="A99" s="35"/>
      <c r="B99" s="36"/>
      <c r="C99" s="175" t="s">
        <v>91</v>
      </c>
      <c r="D99" s="175" t="s">
        <v>123</v>
      </c>
      <c r="E99" s="176" t="s">
        <v>141</v>
      </c>
      <c r="F99" s="177" t="s">
        <v>142</v>
      </c>
      <c r="G99" s="178" t="s">
        <v>135</v>
      </c>
      <c r="H99" s="179">
        <v>3</v>
      </c>
      <c r="I99" s="180"/>
      <c r="J99" s="181">
        <f>ROUND(I99*H99,2)</f>
        <v>0</v>
      </c>
      <c r="K99" s="177" t="s">
        <v>19</v>
      </c>
      <c r="L99" s="40"/>
      <c r="M99" s="182" t="s">
        <v>19</v>
      </c>
      <c r="N99" s="183" t="s">
        <v>42</v>
      </c>
      <c r="O99" s="65"/>
      <c r="P99" s="184">
        <f>O99*H99</f>
        <v>0</v>
      </c>
      <c r="Q99" s="184">
        <v>3.65E-3</v>
      </c>
      <c r="R99" s="184">
        <f>Q99*H99</f>
        <v>1.095E-2</v>
      </c>
      <c r="S99" s="184">
        <v>0</v>
      </c>
      <c r="T99" s="185">
        <f>S99*H99</f>
        <v>0</v>
      </c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  <c r="AR99" s="186" t="s">
        <v>127</v>
      </c>
      <c r="AT99" s="186" t="s">
        <v>123</v>
      </c>
      <c r="AU99" s="186" t="s">
        <v>81</v>
      </c>
      <c r="AY99" s="18" t="s">
        <v>120</v>
      </c>
      <c r="BE99" s="187">
        <f>IF(N99="základní",J99,0)</f>
        <v>0</v>
      </c>
      <c r="BF99" s="187">
        <f>IF(N99="snížená",J99,0)</f>
        <v>0</v>
      </c>
      <c r="BG99" s="187">
        <f>IF(N99="zákl. přenesená",J99,0)</f>
        <v>0</v>
      </c>
      <c r="BH99" s="187">
        <f>IF(N99="sníž. přenesená",J99,0)</f>
        <v>0</v>
      </c>
      <c r="BI99" s="187">
        <f>IF(N99="nulová",J99,0)</f>
        <v>0</v>
      </c>
      <c r="BJ99" s="18" t="s">
        <v>79</v>
      </c>
      <c r="BK99" s="187">
        <f>ROUND(I99*H99,2)</f>
        <v>0</v>
      </c>
      <c r="BL99" s="18" t="s">
        <v>127</v>
      </c>
      <c r="BM99" s="186" t="s">
        <v>143</v>
      </c>
    </row>
    <row r="100" spans="1:65" s="13" customFormat="1" ht="11.25">
      <c r="B100" s="188"/>
      <c r="C100" s="189"/>
      <c r="D100" s="190" t="s">
        <v>128</v>
      </c>
      <c r="E100" s="191" t="s">
        <v>19</v>
      </c>
      <c r="F100" s="192" t="s">
        <v>137</v>
      </c>
      <c r="G100" s="189"/>
      <c r="H100" s="193">
        <v>1</v>
      </c>
      <c r="I100" s="194"/>
      <c r="J100" s="189"/>
      <c r="K100" s="189"/>
      <c r="L100" s="195"/>
      <c r="M100" s="196"/>
      <c r="N100" s="197"/>
      <c r="O100" s="197"/>
      <c r="P100" s="197"/>
      <c r="Q100" s="197"/>
      <c r="R100" s="197"/>
      <c r="S100" s="197"/>
      <c r="T100" s="198"/>
      <c r="AT100" s="199" t="s">
        <v>128</v>
      </c>
      <c r="AU100" s="199" t="s">
        <v>81</v>
      </c>
      <c r="AV100" s="13" t="s">
        <v>81</v>
      </c>
      <c r="AW100" s="13" t="s">
        <v>33</v>
      </c>
      <c r="AX100" s="13" t="s">
        <v>71</v>
      </c>
      <c r="AY100" s="199" t="s">
        <v>120</v>
      </c>
    </row>
    <row r="101" spans="1:65" s="13" customFormat="1" ht="11.25">
      <c r="B101" s="188"/>
      <c r="C101" s="189"/>
      <c r="D101" s="190" t="s">
        <v>128</v>
      </c>
      <c r="E101" s="191" t="s">
        <v>19</v>
      </c>
      <c r="F101" s="192" t="s">
        <v>138</v>
      </c>
      <c r="G101" s="189"/>
      <c r="H101" s="193">
        <v>1</v>
      </c>
      <c r="I101" s="194"/>
      <c r="J101" s="189"/>
      <c r="K101" s="189"/>
      <c r="L101" s="195"/>
      <c r="M101" s="196"/>
      <c r="N101" s="197"/>
      <c r="O101" s="197"/>
      <c r="P101" s="197"/>
      <c r="Q101" s="197"/>
      <c r="R101" s="197"/>
      <c r="S101" s="197"/>
      <c r="T101" s="198"/>
      <c r="AT101" s="199" t="s">
        <v>128</v>
      </c>
      <c r="AU101" s="199" t="s">
        <v>81</v>
      </c>
      <c r="AV101" s="13" t="s">
        <v>81</v>
      </c>
      <c r="AW101" s="13" t="s">
        <v>33</v>
      </c>
      <c r="AX101" s="13" t="s">
        <v>71</v>
      </c>
      <c r="AY101" s="199" t="s">
        <v>120</v>
      </c>
    </row>
    <row r="102" spans="1:65" s="13" customFormat="1" ht="11.25">
      <c r="B102" s="188"/>
      <c r="C102" s="189"/>
      <c r="D102" s="190" t="s">
        <v>128</v>
      </c>
      <c r="E102" s="191" t="s">
        <v>19</v>
      </c>
      <c r="F102" s="192" t="s">
        <v>139</v>
      </c>
      <c r="G102" s="189"/>
      <c r="H102" s="193">
        <v>1</v>
      </c>
      <c r="I102" s="194"/>
      <c r="J102" s="189"/>
      <c r="K102" s="189"/>
      <c r="L102" s="195"/>
      <c r="M102" s="196"/>
      <c r="N102" s="197"/>
      <c r="O102" s="197"/>
      <c r="P102" s="197"/>
      <c r="Q102" s="197"/>
      <c r="R102" s="197"/>
      <c r="S102" s="197"/>
      <c r="T102" s="198"/>
      <c r="AT102" s="199" t="s">
        <v>128</v>
      </c>
      <c r="AU102" s="199" t="s">
        <v>81</v>
      </c>
      <c r="AV102" s="13" t="s">
        <v>81</v>
      </c>
      <c r="AW102" s="13" t="s">
        <v>33</v>
      </c>
      <c r="AX102" s="13" t="s">
        <v>71</v>
      </c>
      <c r="AY102" s="199" t="s">
        <v>120</v>
      </c>
    </row>
    <row r="103" spans="1:65" s="14" customFormat="1" ht="11.25">
      <c r="B103" s="200"/>
      <c r="C103" s="201"/>
      <c r="D103" s="190" t="s">
        <v>128</v>
      </c>
      <c r="E103" s="202" t="s">
        <v>19</v>
      </c>
      <c r="F103" s="203" t="s">
        <v>140</v>
      </c>
      <c r="G103" s="201"/>
      <c r="H103" s="204">
        <v>3</v>
      </c>
      <c r="I103" s="205"/>
      <c r="J103" s="201"/>
      <c r="K103" s="201"/>
      <c r="L103" s="206"/>
      <c r="M103" s="207"/>
      <c r="N103" s="208"/>
      <c r="O103" s="208"/>
      <c r="P103" s="208"/>
      <c r="Q103" s="208"/>
      <c r="R103" s="208"/>
      <c r="S103" s="208"/>
      <c r="T103" s="209"/>
      <c r="AT103" s="210" t="s">
        <v>128</v>
      </c>
      <c r="AU103" s="210" t="s">
        <v>81</v>
      </c>
      <c r="AV103" s="14" t="s">
        <v>136</v>
      </c>
      <c r="AW103" s="14" t="s">
        <v>33</v>
      </c>
      <c r="AX103" s="14" t="s">
        <v>79</v>
      </c>
      <c r="AY103" s="210" t="s">
        <v>120</v>
      </c>
    </row>
    <row r="104" spans="1:65" s="2" customFormat="1" ht="55.5" customHeight="1">
      <c r="A104" s="35"/>
      <c r="B104" s="36"/>
      <c r="C104" s="175" t="s">
        <v>136</v>
      </c>
      <c r="D104" s="175" t="s">
        <v>123</v>
      </c>
      <c r="E104" s="176" t="s">
        <v>144</v>
      </c>
      <c r="F104" s="177" t="s">
        <v>145</v>
      </c>
      <c r="G104" s="178" t="s">
        <v>135</v>
      </c>
      <c r="H104" s="179">
        <v>4</v>
      </c>
      <c r="I104" s="180"/>
      <c r="J104" s="181">
        <f>ROUND(I104*H104,2)</f>
        <v>0</v>
      </c>
      <c r="K104" s="177" t="s">
        <v>19</v>
      </c>
      <c r="L104" s="40"/>
      <c r="M104" s="182" t="s">
        <v>19</v>
      </c>
      <c r="N104" s="183" t="s">
        <v>42</v>
      </c>
      <c r="O104" s="65"/>
      <c r="P104" s="184">
        <f>O104*H104</f>
        <v>0</v>
      </c>
      <c r="Q104" s="184">
        <v>3.5000000000000003E-2</v>
      </c>
      <c r="R104" s="184">
        <f>Q104*H104</f>
        <v>0.14000000000000001</v>
      </c>
      <c r="S104" s="184">
        <v>0</v>
      </c>
      <c r="T104" s="185">
        <f>S104*H104</f>
        <v>0</v>
      </c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  <c r="AR104" s="186" t="s">
        <v>127</v>
      </c>
      <c r="AT104" s="186" t="s">
        <v>123</v>
      </c>
      <c r="AU104" s="186" t="s">
        <v>81</v>
      </c>
      <c r="AY104" s="18" t="s">
        <v>120</v>
      </c>
      <c r="BE104" s="187">
        <f>IF(N104="základní",J104,0)</f>
        <v>0</v>
      </c>
      <c r="BF104" s="187">
        <f>IF(N104="snížená",J104,0)</f>
        <v>0</v>
      </c>
      <c r="BG104" s="187">
        <f>IF(N104="zákl. přenesená",J104,0)</f>
        <v>0</v>
      </c>
      <c r="BH104" s="187">
        <f>IF(N104="sníž. přenesená",J104,0)</f>
        <v>0</v>
      </c>
      <c r="BI104" s="187">
        <f>IF(N104="nulová",J104,0)</f>
        <v>0</v>
      </c>
      <c r="BJ104" s="18" t="s">
        <v>79</v>
      </c>
      <c r="BK104" s="187">
        <f>ROUND(I104*H104,2)</f>
        <v>0</v>
      </c>
      <c r="BL104" s="18" t="s">
        <v>127</v>
      </c>
      <c r="BM104" s="186" t="s">
        <v>146</v>
      </c>
    </row>
    <row r="105" spans="1:65" s="13" customFormat="1" ht="11.25">
      <c r="B105" s="188"/>
      <c r="C105" s="189"/>
      <c r="D105" s="190" t="s">
        <v>128</v>
      </c>
      <c r="E105" s="191" t="s">
        <v>19</v>
      </c>
      <c r="F105" s="192" t="s">
        <v>137</v>
      </c>
      <c r="G105" s="189"/>
      <c r="H105" s="193">
        <v>1</v>
      </c>
      <c r="I105" s="194"/>
      <c r="J105" s="189"/>
      <c r="K105" s="189"/>
      <c r="L105" s="195"/>
      <c r="M105" s="196"/>
      <c r="N105" s="197"/>
      <c r="O105" s="197"/>
      <c r="P105" s="197"/>
      <c r="Q105" s="197"/>
      <c r="R105" s="197"/>
      <c r="S105" s="197"/>
      <c r="T105" s="198"/>
      <c r="AT105" s="199" t="s">
        <v>128</v>
      </c>
      <c r="AU105" s="199" t="s">
        <v>81</v>
      </c>
      <c r="AV105" s="13" t="s">
        <v>81</v>
      </c>
      <c r="AW105" s="13" t="s">
        <v>33</v>
      </c>
      <c r="AX105" s="13" t="s">
        <v>71</v>
      </c>
      <c r="AY105" s="199" t="s">
        <v>120</v>
      </c>
    </row>
    <row r="106" spans="1:65" s="13" customFormat="1" ht="11.25">
      <c r="B106" s="188"/>
      <c r="C106" s="189"/>
      <c r="D106" s="190" t="s">
        <v>128</v>
      </c>
      <c r="E106" s="191" t="s">
        <v>19</v>
      </c>
      <c r="F106" s="192" t="s">
        <v>138</v>
      </c>
      <c r="G106" s="189"/>
      <c r="H106" s="193">
        <v>1</v>
      </c>
      <c r="I106" s="194"/>
      <c r="J106" s="189"/>
      <c r="K106" s="189"/>
      <c r="L106" s="195"/>
      <c r="M106" s="196"/>
      <c r="N106" s="197"/>
      <c r="O106" s="197"/>
      <c r="P106" s="197"/>
      <c r="Q106" s="197"/>
      <c r="R106" s="197"/>
      <c r="S106" s="197"/>
      <c r="T106" s="198"/>
      <c r="AT106" s="199" t="s">
        <v>128</v>
      </c>
      <c r="AU106" s="199" t="s">
        <v>81</v>
      </c>
      <c r="AV106" s="13" t="s">
        <v>81</v>
      </c>
      <c r="AW106" s="13" t="s">
        <v>33</v>
      </c>
      <c r="AX106" s="13" t="s">
        <v>71</v>
      </c>
      <c r="AY106" s="199" t="s">
        <v>120</v>
      </c>
    </row>
    <row r="107" spans="1:65" s="13" customFormat="1" ht="11.25">
      <c r="B107" s="188"/>
      <c r="C107" s="189"/>
      <c r="D107" s="190" t="s">
        <v>128</v>
      </c>
      <c r="E107" s="191" t="s">
        <v>19</v>
      </c>
      <c r="F107" s="192" t="s">
        <v>147</v>
      </c>
      <c r="G107" s="189"/>
      <c r="H107" s="193">
        <v>1</v>
      </c>
      <c r="I107" s="194"/>
      <c r="J107" s="189"/>
      <c r="K107" s="189"/>
      <c r="L107" s="195"/>
      <c r="M107" s="196"/>
      <c r="N107" s="197"/>
      <c r="O107" s="197"/>
      <c r="P107" s="197"/>
      <c r="Q107" s="197"/>
      <c r="R107" s="197"/>
      <c r="S107" s="197"/>
      <c r="T107" s="198"/>
      <c r="AT107" s="199" t="s">
        <v>128</v>
      </c>
      <c r="AU107" s="199" t="s">
        <v>81</v>
      </c>
      <c r="AV107" s="13" t="s">
        <v>81</v>
      </c>
      <c r="AW107" s="13" t="s">
        <v>33</v>
      </c>
      <c r="AX107" s="13" t="s">
        <v>71</v>
      </c>
      <c r="AY107" s="199" t="s">
        <v>120</v>
      </c>
    </row>
    <row r="108" spans="1:65" s="13" customFormat="1" ht="11.25">
      <c r="B108" s="188"/>
      <c r="C108" s="189"/>
      <c r="D108" s="190" t="s">
        <v>128</v>
      </c>
      <c r="E108" s="191" t="s">
        <v>19</v>
      </c>
      <c r="F108" s="192" t="s">
        <v>139</v>
      </c>
      <c r="G108" s="189"/>
      <c r="H108" s="193">
        <v>1</v>
      </c>
      <c r="I108" s="194"/>
      <c r="J108" s="189"/>
      <c r="K108" s="189"/>
      <c r="L108" s="195"/>
      <c r="M108" s="196"/>
      <c r="N108" s="197"/>
      <c r="O108" s="197"/>
      <c r="P108" s="197"/>
      <c r="Q108" s="197"/>
      <c r="R108" s="197"/>
      <c r="S108" s="197"/>
      <c r="T108" s="198"/>
      <c r="AT108" s="199" t="s">
        <v>128</v>
      </c>
      <c r="AU108" s="199" t="s">
        <v>81</v>
      </c>
      <c r="AV108" s="13" t="s">
        <v>81</v>
      </c>
      <c r="AW108" s="13" t="s">
        <v>33</v>
      </c>
      <c r="AX108" s="13" t="s">
        <v>71</v>
      </c>
      <c r="AY108" s="199" t="s">
        <v>120</v>
      </c>
    </row>
    <row r="109" spans="1:65" s="14" customFormat="1" ht="11.25">
      <c r="B109" s="200"/>
      <c r="C109" s="201"/>
      <c r="D109" s="190" t="s">
        <v>128</v>
      </c>
      <c r="E109" s="202" t="s">
        <v>19</v>
      </c>
      <c r="F109" s="203" t="s">
        <v>140</v>
      </c>
      <c r="G109" s="201"/>
      <c r="H109" s="204">
        <v>4</v>
      </c>
      <c r="I109" s="205"/>
      <c r="J109" s="201"/>
      <c r="K109" s="201"/>
      <c r="L109" s="206"/>
      <c r="M109" s="207"/>
      <c r="N109" s="208"/>
      <c r="O109" s="208"/>
      <c r="P109" s="208"/>
      <c r="Q109" s="208"/>
      <c r="R109" s="208"/>
      <c r="S109" s="208"/>
      <c r="T109" s="209"/>
      <c r="AT109" s="210" t="s">
        <v>128</v>
      </c>
      <c r="AU109" s="210" t="s">
        <v>81</v>
      </c>
      <c r="AV109" s="14" t="s">
        <v>136</v>
      </c>
      <c r="AW109" s="14" t="s">
        <v>33</v>
      </c>
      <c r="AX109" s="14" t="s">
        <v>79</v>
      </c>
      <c r="AY109" s="210" t="s">
        <v>120</v>
      </c>
    </row>
    <row r="110" spans="1:65" s="2" customFormat="1" ht="55.5" customHeight="1">
      <c r="A110" s="35"/>
      <c r="B110" s="36"/>
      <c r="C110" s="175" t="s">
        <v>148</v>
      </c>
      <c r="D110" s="175" t="s">
        <v>123</v>
      </c>
      <c r="E110" s="176" t="s">
        <v>149</v>
      </c>
      <c r="F110" s="177" t="s">
        <v>150</v>
      </c>
      <c r="G110" s="178" t="s">
        <v>135</v>
      </c>
      <c r="H110" s="179">
        <v>2</v>
      </c>
      <c r="I110" s="180"/>
      <c r="J110" s="181">
        <f>ROUND(I110*H110,2)</f>
        <v>0</v>
      </c>
      <c r="K110" s="177" t="s">
        <v>19</v>
      </c>
      <c r="L110" s="40"/>
      <c r="M110" s="182" t="s">
        <v>19</v>
      </c>
      <c r="N110" s="183" t="s">
        <v>42</v>
      </c>
      <c r="O110" s="65"/>
      <c r="P110" s="184">
        <f>O110*H110</f>
        <v>0</v>
      </c>
      <c r="Q110" s="184">
        <v>5.5E-2</v>
      </c>
      <c r="R110" s="184">
        <f>Q110*H110</f>
        <v>0.11</v>
      </c>
      <c r="S110" s="184">
        <v>0</v>
      </c>
      <c r="T110" s="185">
        <f>S110*H110</f>
        <v>0</v>
      </c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  <c r="AR110" s="186" t="s">
        <v>127</v>
      </c>
      <c r="AT110" s="186" t="s">
        <v>123</v>
      </c>
      <c r="AU110" s="186" t="s">
        <v>81</v>
      </c>
      <c r="AY110" s="18" t="s">
        <v>120</v>
      </c>
      <c r="BE110" s="187">
        <f>IF(N110="základní",J110,0)</f>
        <v>0</v>
      </c>
      <c r="BF110" s="187">
        <f>IF(N110="snížená",J110,0)</f>
        <v>0</v>
      </c>
      <c r="BG110" s="187">
        <f>IF(N110="zákl. přenesená",J110,0)</f>
        <v>0</v>
      </c>
      <c r="BH110" s="187">
        <f>IF(N110="sníž. přenesená",J110,0)</f>
        <v>0</v>
      </c>
      <c r="BI110" s="187">
        <f>IF(N110="nulová",J110,0)</f>
        <v>0</v>
      </c>
      <c r="BJ110" s="18" t="s">
        <v>79</v>
      </c>
      <c r="BK110" s="187">
        <f>ROUND(I110*H110,2)</f>
        <v>0</v>
      </c>
      <c r="BL110" s="18" t="s">
        <v>127</v>
      </c>
      <c r="BM110" s="186" t="s">
        <v>151</v>
      </c>
    </row>
    <row r="111" spans="1:65" s="13" customFormat="1" ht="11.25">
      <c r="B111" s="188"/>
      <c r="C111" s="189"/>
      <c r="D111" s="190" t="s">
        <v>128</v>
      </c>
      <c r="E111" s="191" t="s">
        <v>19</v>
      </c>
      <c r="F111" s="192" t="s">
        <v>138</v>
      </c>
      <c r="G111" s="189"/>
      <c r="H111" s="193">
        <v>1</v>
      </c>
      <c r="I111" s="194"/>
      <c r="J111" s="189"/>
      <c r="K111" s="189"/>
      <c r="L111" s="195"/>
      <c r="M111" s="196"/>
      <c r="N111" s="197"/>
      <c r="O111" s="197"/>
      <c r="P111" s="197"/>
      <c r="Q111" s="197"/>
      <c r="R111" s="197"/>
      <c r="S111" s="197"/>
      <c r="T111" s="198"/>
      <c r="AT111" s="199" t="s">
        <v>128</v>
      </c>
      <c r="AU111" s="199" t="s">
        <v>81</v>
      </c>
      <c r="AV111" s="13" t="s">
        <v>81</v>
      </c>
      <c r="AW111" s="13" t="s">
        <v>33</v>
      </c>
      <c r="AX111" s="13" t="s">
        <v>71</v>
      </c>
      <c r="AY111" s="199" t="s">
        <v>120</v>
      </c>
    </row>
    <row r="112" spans="1:65" s="13" customFormat="1" ht="11.25">
      <c r="B112" s="188"/>
      <c r="C112" s="189"/>
      <c r="D112" s="190" t="s">
        <v>128</v>
      </c>
      <c r="E112" s="191" t="s">
        <v>19</v>
      </c>
      <c r="F112" s="192" t="s">
        <v>139</v>
      </c>
      <c r="G112" s="189"/>
      <c r="H112" s="193">
        <v>1</v>
      </c>
      <c r="I112" s="194"/>
      <c r="J112" s="189"/>
      <c r="K112" s="189"/>
      <c r="L112" s="195"/>
      <c r="M112" s="196"/>
      <c r="N112" s="197"/>
      <c r="O112" s="197"/>
      <c r="P112" s="197"/>
      <c r="Q112" s="197"/>
      <c r="R112" s="197"/>
      <c r="S112" s="197"/>
      <c r="T112" s="198"/>
      <c r="AT112" s="199" t="s">
        <v>128</v>
      </c>
      <c r="AU112" s="199" t="s">
        <v>81</v>
      </c>
      <c r="AV112" s="13" t="s">
        <v>81</v>
      </c>
      <c r="AW112" s="13" t="s">
        <v>33</v>
      </c>
      <c r="AX112" s="13" t="s">
        <v>71</v>
      </c>
      <c r="AY112" s="199" t="s">
        <v>120</v>
      </c>
    </row>
    <row r="113" spans="1:65" s="14" customFormat="1" ht="11.25">
      <c r="B113" s="200"/>
      <c r="C113" s="201"/>
      <c r="D113" s="190" t="s">
        <v>128</v>
      </c>
      <c r="E113" s="202" t="s">
        <v>19</v>
      </c>
      <c r="F113" s="203" t="s">
        <v>140</v>
      </c>
      <c r="G113" s="201"/>
      <c r="H113" s="204">
        <v>2</v>
      </c>
      <c r="I113" s="205"/>
      <c r="J113" s="201"/>
      <c r="K113" s="201"/>
      <c r="L113" s="206"/>
      <c r="M113" s="207"/>
      <c r="N113" s="208"/>
      <c r="O113" s="208"/>
      <c r="P113" s="208"/>
      <c r="Q113" s="208"/>
      <c r="R113" s="208"/>
      <c r="S113" s="208"/>
      <c r="T113" s="209"/>
      <c r="AT113" s="210" t="s">
        <v>128</v>
      </c>
      <c r="AU113" s="210" t="s">
        <v>81</v>
      </c>
      <c r="AV113" s="14" t="s">
        <v>136</v>
      </c>
      <c r="AW113" s="14" t="s">
        <v>33</v>
      </c>
      <c r="AX113" s="14" t="s">
        <v>79</v>
      </c>
      <c r="AY113" s="210" t="s">
        <v>120</v>
      </c>
    </row>
    <row r="114" spans="1:65" s="2" customFormat="1" ht="55.5" customHeight="1">
      <c r="A114" s="35"/>
      <c r="B114" s="36"/>
      <c r="C114" s="175" t="s">
        <v>143</v>
      </c>
      <c r="D114" s="175" t="s">
        <v>123</v>
      </c>
      <c r="E114" s="176" t="s">
        <v>152</v>
      </c>
      <c r="F114" s="177" t="s">
        <v>153</v>
      </c>
      <c r="G114" s="178" t="s">
        <v>135</v>
      </c>
      <c r="H114" s="179">
        <v>2</v>
      </c>
      <c r="I114" s="180"/>
      <c r="J114" s="181">
        <f>ROUND(I114*H114,2)</f>
        <v>0</v>
      </c>
      <c r="K114" s="177" t="s">
        <v>19</v>
      </c>
      <c r="L114" s="40"/>
      <c r="M114" s="182" t="s">
        <v>19</v>
      </c>
      <c r="N114" s="183" t="s">
        <v>42</v>
      </c>
      <c r="O114" s="65"/>
      <c r="P114" s="184">
        <f>O114*H114</f>
        <v>0</v>
      </c>
      <c r="Q114" s="184">
        <v>0.05</v>
      </c>
      <c r="R114" s="184">
        <f>Q114*H114</f>
        <v>0.1</v>
      </c>
      <c r="S114" s="184">
        <v>0</v>
      </c>
      <c r="T114" s="185">
        <f>S114*H114</f>
        <v>0</v>
      </c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  <c r="AR114" s="186" t="s">
        <v>127</v>
      </c>
      <c r="AT114" s="186" t="s">
        <v>123</v>
      </c>
      <c r="AU114" s="186" t="s">
        <v>81</v>
      </c>
      <c r="AY114" s="18" t="s">
        <v>120</v>
      </c>
      <c r="BE114" s="187">
        <f>IF(N114="základní",J114,0)</f>
        <v>0</v>
      </c>
      <c r="BF114" s="187">
        <f>IF(N114="snížená",J114,0)</f>
        <v>0</v>
      </c>
      <c r="BG114" s="187">
        <f>IF(N114="zákl. přenesená",J114,0)</f>
        <v>0</v>
      </c>
      <c r="BH114" s="187">
        <f>IF(N114="sníž. přenesená",J114,0)</f>
        <v>0</v>
      </c>
      <c r="BI114" s="187">
        <f>IF(N114="nulová",J114,0)</f>
        <v>0</v>
      </c>
      <c r="BJ114" s="18" t="s">
        <v>79</v>
      </c>
      <c r="BK114" s="187">
        <f>ROUND(I114*H114,2)</f>
        <v>0</v>
      </c>
      <c r="BL114" s="18" t="s">
        <v>127</v>
      </c>
      <c r="BM114" s="186" t="s">
        <v>8</v>
      </c>
    </row>
    <row r="115" spans="1:65" s="13" customFormat="1" ht="11.25">
      <c r="B115" s="188"/>
      <c r="C115" s="189"/>
      <c r="D115" s="190" t="s">
        <v>128</v>
      </c>
      <c r="E115" s="191" t="s">
        <v>19</v>
      </c>
      <c r="F115" s="192" t="s">
        <v>137</v>
      </c>
      <c r="G115" s="189"/>
      <c r="H115" s="193">
        <v>1</v>
      </c>
      <c r="I115" s="194"/>
      <c r="J115" s="189"/>
      <c r="K115" s="189"/>
      <c r="L115" s="195"/>
      <c r="M115" s="196"/>
      <c r="N115" s="197"/>
      <c r="O115" s="197"/>
      <c r="P115" s="197"/>
      <c r="Q115" s="197"/>
      <c r="R115" s="197"/>
      <c r="S115" s="197"/>
      <c r="T115" s="198"/>
      <c r="AT115" s="199" t="s">
        <v>128</v>
      </c>
      <c r="AU115" s="199" t="s">
        <v>81</v>
      </c>
      <c r="AV115" s="13" t="s">
        <v>81</v>
      </c>
      <c r="AW115" s="13" t="s">
        <v>33</v>
      </c>
      <c r="AX115" s="13" t="s">
        <v>71</v>
      </c>
      <c r="AY115" s="199" t="s">
        <v>120</v>
      </c>
    </row>
    <row r="116" spans="1:65" s="13" customFormat="1" ht="11.25">
      <c r="B116" s="188"/>
      <c r="C116" s="189"/>
      <c r="D116" s="190" t="s">
        <v>128</v>
      </c>
      <c r="E116" s="191" t="s">
        <v>19</v>
      </c>
      <c r="F116" s="192" t="s">
        <v>147</v>
      </c>
      <c r="G116" s="189"/>
      <c r="H116" s="193">
        <v>1</v>
      </c>
      <c r="I116" s="194"/>
      <c r="J116" s="189"/>
      <c r="K116" s="189"/>
      <c r="L116" s="195"/>
      <c r="M116" s="196"/>
      <c r="N116" s="197"/>
      <c r="O116" s="197"/>
      <c r="P116" s="197"/>
      <c r="Q116" s="197"/>
      <c r="R116" s="197"/>
      <c r="S116" s="197"/>
      <c r="T116" s="198"/>
      <c r="AT116" s="199" t="s">
        <v>128</v>
      </c>
      <c r="AU116" s="199" t="s">
        <v>81</v>
      </c>
      <c r="AV116" s="13" t="s">
        <v>81</v>
      </c>
      <c r="AW116" s="13" t="s">
        <v>33</v>
      </c>
      <c r="AX116" s="13" t="s">
        <v>71</v>
      </c>
      <c r="AY116" s="199" t="s">
        <v>120</v>
      </c>
    </row>
    <row r="117" spans="1:65" s="14" customFormat="1" ht="11.25">
      <c r="B117" s="200"/>
      <c r="C117" s="201"/>
      <c r="D117" s="190" t="s">
        <v>128</v>
      </c>
      <c r="E117" s="202" t="s">
        <v>19</v>
      </c>
      <c r="F117" s="203" t="s">
        <v>140</v>
      </c>
      <c r="G117" s="201"/>
      <c r="H117" s="204">
        <v>2</v>
      </c>
      <c r="I117" s="205"/>
      <c r="J117" s="201"/>
      <c r="K117" s="201"/>
      <c r="L117" s="206"/>
      <c r="M117" s="207"/>
      <c r="N117" s="208"/>
      <c r="O117" s="208"/>
      <c r="P117" s="208"/>
      <c r="Q117" s="208"/>
      <c r="R117" s="208"/>
      <c r="S117" s="208"/>
      <c r="T117" s="209"/>
      <c r="AT117" s="210" t="s">
        <v>128</v>
      </c>
      <c r="AU117" s="210" t="s">
        <v>81</v>
      </c>
      <c r="AV117" s="14" t="s">
        <v>136</v>
      </c>
      <c r="AW117" s="14" t="s">
        <v>33</v>
      </c>
      <c r="AX117" s="14" t="s">
        <v>79</v>
      </c>
      <c r="AY117" s="210" t="s">
        <v>120</v>
      </c>
    </row>
    <row r="118" spans="1:65" s="2" customFormat="1" ht="66.75" customHeight="1">
      <c r="A118" s="35"/>
      <c r="B118" s="36"/>
      <c r="C118" s="175" t="s">
        <v>154</v>
      </c>
      <c r="D118" s="175" t="s">
        <v>123</v>
      </c>
      <c r="E118" s="176" t="s">
        <v>155</v>
      </c>
      <c r="F118" s="177" t="s">
        <v>156</v>
      </c>
      <c r="G118" s="178" t="s">
        <v>135</v>
      </c>
      <c r="H118" s="179">
        <v>2</v>
      </c>
      <c r="I118" s="180"/>
      <c r="J118" s="181">
        <f>ROUND(I118*H118,2)</f>
        <v>0</v>
      </c>
      <c r="K118" s="177" t="s">
        <v>19</v>
      </c>
      <c r="L118" s="40"/>
      <c r="M118" s="182" t="s">
        <v>19</v>
      </c>
      <c r="N118" s="183" t="s">
        <v>42</v>
      </c>
      <c r="O118" s="65"/>
      <c r="P118" s="184">
        <f>O118*H118</f>
        <v>0</v>
      </c>
      <c r="Q118" s="184">
        <v>3.5000000000000003E-2</v>
      </c>
      <c r="R118" s="184">
        <f>Q118*H118</f>
        <v>7.0000000000000007E-2</v>
      </c>
      <c r="S118" s="184">
        <v>0</v>
      </c>
      <c r="T118" s="185">
        <f>S118*H118</f>
        <v>0</v>
      </c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  <c r="AR118" s="186" t="s">
        <v>127</v>
      </c>
      <c r="AT118" s="186" t="s">
        <v>123</v>
      </c>
      <c r="AU118" s="186" t="s">
        <v>81</v>
      </c>
      <c r="AY118" s="18" t="s">
        <v>120</v>
      </c>
      <c r="BE118" s="187">
        <f>IF(N118="základní",J118,0)</f>
        <v>0</v>
      </c>
      <c r="BF118" s="187">
        <f>IF(N118="snížená",J118,0)</f>
        <v>0</v>
      </c>
      <c r="BG118" s="187">
        <f>IF(N118="zákl. přenesená",J118,0)</f>
        <v>0</v>
      </c>
      <c r="BH118" s="187">
        <f>IF(N118="sníž. přenesená",J118,0)</f>
        <v>0</v>
      </c>
      <c r="BI118" s="187">
        <f>IF(N118="nulová",J118,0)</f>
        <v>0</v>
      </c>
      <c r="BJ118" s="18" t="s">
        <v>79</v>
      </c>
      <c r="BK118" s="187">
        <f>ROUND(I118*H118,2)</f>
        <v>0</v>
      </c>
      <c r="BL118" s="18" t="s">
        <v>127</v>
      </c>
      <c r="BM118" s="186" t="s">
        <v>157</v>
      </c>
    </row>
    <row r="119" spans="1:65" s="13" customFormat="1" ht="11.25">
      <c r="B119" s="188"/>
      <c r="C119" s="189"/>
      <c r="D119" s="190" t="s">
        <v>128</v>
      </c>
      <c r="E119" s="191" t="s">
        <v>19</v>
      </c>
      <c r="F119" s="192" t="s">
        <v>138</v>
      </c>
      <c r="G119" s="189"/>
      <c r="H119" s="193">
        <v>1</v>
      </c>
      <c r="I119" s="194"/>
      <c r="J119" s="189"/>
      <c r="K119" s="189"/>
      <c r="L119" s="195"/>
      <c r="M119" s="196"/>
      <c r="N119" s="197"/>
      <c r="O119" s="197"/>
      <c r="P119" s="197"/>
      <c r="Q119" s="197"/>
      <c r="R119" s="197"/>
      <c r="S119" s="197"/>
      <c r="T119" s="198"/>
      <c r="AT119" s="199" t="s">
        <v>128</v>
      </c>
      <c r="AU119" s="199" t="s">
        <v>81</v>
      </c>
      <c r="AV119" s="13" t="s">
        <v>81</v>
      </c>
      <c r="AW119" s="13" t="s">
        <v>33</v>
      </c>
      <c r="AX119" s="13" t="s">
        <v>71</v>
      </c>
      <c r="AY119" s="199" t="s">
        <v>120</v>
      </c>
    </row>
    <row r="120" spans="1:65" s="13" customFormat="1" ht="11.25">
      <c r="B120" s="188"/>
      <c r="C120" s="189"/>
      <c r="D120" s="190" t="s">
        <v>128</v>
      </c>
      <c r="E120" s="191" t="s">
        <v>19</v>
      </c>
      <c r="F120" s="192" t="s">
        <v>139</v>
      </c>
      <c r="G120" s="189"/>
      <c r="H120" s="193">
        <v>1</v>
      </c>
      <c r="I120" s="194"/>
      <c r="J120" s="189"/>
      <c r="K120" s="189"/>
      <c r="L120" s="195"/>
      <c r="M120" s="196"/>
      <c r="N120" s="197"/>
      <c r="O120" s="197"/>
      <c r="P120" s="197"/>
      <c r="Q120" s="197"/>
      <c r="R120" s="197"/>
      <c r="S120" s="197"/>
      <c r="T120" s="198"/>
      <c r="AT120" s="199" t="s">
        <v>128</v>
      </c>
      <c r="AU120" s="199" t="s">
        <v>81</v>
      </c>
      <c r="AV120" s="13" t="s">
        <v>81</v>
      </c>
      <c r="AW120" s="13" t="s">
        <v>33</v>
      </c>
      <c r="AX120" s="13" t="s">
        <v>71</v>
      </c>
      <c r="AY120" s="199" t="s">
        <v>120</v>
      </c>
    </row>
    <row r="121" spans="1:65" s="14" customFormat="1" ht="11.25">
      <c r="B121" s="200"/>
      <c r="C121" s="201"/>
      <c r="D121" s="190" t="s">
        <v>128</v>
      </c>
      <c r="E121" s="202" t="s">
        <v>19</v>
      </c>
      <c r="F121" s="203" t="s">
        <v>140</v>
      </c>
      <c r="G121" s="201"/>
      <c r="H121" s="204">
        <v>2</v>
      </c>
      <c r="I121" s="205"/>
      <c r="J121" s="201"/>
      <c r="K121" s="201"/>
      <c r="L121" s="206"/>
      <c r="M121" s="207"/>
      <c r="N121" s="208"/>
      <c r="O121" s="208"/>
      <c r="P121" s="208"/>
      <c r="Q121" s="208"/>
      <c r="R121" s="208"/>
      <c r="S121" s="208"/>
      <c r="T121" s="209"/>
      <c r="AT121" s="210" t="s">
        <v>128</v>
      </c>
      <c r="AU121" s="210" t="s">
        <v>81</v>
      </c>
      <c r="AV121" s="14" t="s">
        <v>136</v>
      </c>
      <c r="AW121" s="14" t="s">
        <v>33</v>
      </c>
      <c r="AX121" s="14" t="s">
        <v>79</v>
      </c>
      <c r="AY121" s="210" t="s">
        <v>120</v>
      </c>
    </row>
    <row r="122" spans="1:65" s="2" customFormat="1" ht="66.75" customHeight="1">
      <c r="A122" s="35"/>
      <c r="B122" s="36"/>
      <c r="C122" s="175" t="s">
        <v>146</v>
      </c>
      <c r="D122" s="175" t="s">
        <v>123</v>
      </c>
      <c r="E122" s="176" t="s">
        <v>158</v>
      </c>
      <c r="F122" s="177" t="s">
        <v>159</v>
      </c>
      <c r="G122" s="178" t="s">
        <v>135</v>
      </c>
      <c r="H122" s="179">
        <v>1</v>
      </c>
      <c r="I122" s="180"/>
      <c r="J122" s="181">
        <f>ROUND(I122*H122,2)</f>
        <v>0</v>
      </c>
      <c r="K122" s="177" t="s">
        <v>19</v>
      </c>
      <c r="L122" s="40"/>
      <c r="M122" s="182" t="s">
        <v>19</v>
      </c>
      <c r="N122" s="183" t="s">
        <v>42</v>
      </c>
      <c r="O122" s="65"/>
      <c r="P122" s="184">
        <f>O122*H122</f>
        <v>0</v>
      </c>
      <c r="Q122" s="184">
        <v>0.05</v>
      </c>
      <c r="R122" s="184">
        <f>Q122*H122</f>
        <v>0.05</v>
      </c>
      <c r="S122" s="184">
        <v>0</v>
      </c>
      <c r="T122" s="185">
        <f>S122*H122</f>
        <v>0</v>
      </c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  <c r="AR122" s="186" t="s">
        <v>127</v>
      </c>
      <c r="AT122" s="186" t="s">
        <v>123</v>
      </c>
      <c r="AU122" s="186" t="s">
        <v>81</v>
      </c>
      <c r="AY122" s="18" t="s">
        <v>120</v>
      </c>
      <c r="BE122" s="187">
        <f>IF(N122="základní",J122,0)</f>
        <v>0</v>
      </c>
      <c r="BF122" s="187">
        <f>IF(N122="snížená",J122,0)</f>
        <v>0</v>
      </c>
      <c r="BG122" s="187">
        <f>IF(N122="zákl. přenesená",J122,0)</f>
        <v>0</v>
      </c>
      <c r="BH122" s="187">
        <f>IF(N122="sníž. přenesená",J122,0)</f>
        <v>0</v>
      </c>
      <c r="BI122" s="187">
        <f>IF(N122="nulová",J122,0)</f>
        <v>0</v>
      </c>
      <c r="BJ122" s="18" t="s">
        <v>79</v>
      </c>
      <c r="BK122" s="187">
        <f>ROUND(I122*H122,2)</f>
        <v>0</v>
      </c>
      <c r="BL122" s="18" t="s">
        <v>127</v>
      </c>
      <c r="BM122" s="186" t="s">
        <v>127</v>
      </c>
    </row>
    <row r="123" spans="1:65" s="13" customFormat="1" ht="11.25">
      <c r="B123" s="188"/>
      <c r="C123" s="189"/>
      <c r="D123" s="190" t="s">
        <v>128</v>
      </c>
      <c r="E123" s="191" t="s">
        <v>19</v>
      </c>
      <c r="F123" s="192" t="s">
        <v>137</v>
      </c>
      <c r="G123" s="189"/>
      <c r="H123" s="193">
        <v>1</v>
      </c>
      <c r="I123" s="194"/>
      <c r="J123" s="189"/>
      <c r="K123" s="189"/>
      <c r="L123" s="195"/>
      <c r="M123" s="196"/>
      <c r="N123" s="197"/>
      <c r="O123" s="197"/>
      <c r="P123" s="197"/>
      <c r="Q123" s="197"/>
      <c r="R123" s="197"/>
      <c r="S123" s="197"/>
      <c r="T123" s="198"/>
      <c r="AT123" s="199" t="s">
        <v>128</v>
      </c>
      <c r="AU123" s="199" t="s">
        <v>81</v>
      </c>
      <c r="AV123" s="13" t="s">
        <v>81</v>
      </c>
      <c r="AW123" s="13" t="s">
        <v>33</v>
      </c>
      <c r="AX123" s="13" t="s">
        <v>71</v>
      </c>
      <c r="AY123" s="199" t="s">
        <v>120</v>
      </c>
    </row>
    <row r="124" spans="1:65" s="14" customFormat="1" ht="11.25">
      <c r="B124" s="200"/>
      <c r="C124" s="201"/>
      <c r="D124" s="190" t="s">
        <v>128</v>
      </c>
      <c r="E124" s="202" t="s">
        <v>19</v>
      </c>
      <c r="F124" s="203" t="s">
        <v>140</v>
      </c>
      <c r="G124" s="201"/>
      <c r="H124" s="204">
        <v>1</v>
      </c>
      <c r="I124" s="205"/>
      <c r="J124" s="201"/>
      <c r="K124" s="201"/>
      <c r="L124" s="206"/>
      <c r="M124" s="207"/>
      <c r="N124" s="208"/>
      <c r="O124" s="208"/>
      <c r="P124" s="208"/>
      <c r="Q124" s="208"/>
      <c r="R124" s="208"/>
      <c r="S124" s="208"/>
      <c r="T124" s="209"/>
      <c r="AT124" s="210" t="s">
        <v>128</v>
      </c>
      <c r="AU124" s="210" t="s">
        <v>81</v>
      </c>
      <c r="AV124" s="14" t="s">
        <v>136</v>
      </c>
      <c r="AW124" s="14" t="s">
        <v>33</v>
      </c>
      <c r="AX124" s="14" t="s">
        <v>79</v>
      </c>
      <c r="AY124" s="210" t="s">
        <v>120</v>
      </c>
    </row>
    <row r="125" spans="1:65" s="2" customFormat="1" ht="66.75" customHeight="1">
      <c r="A125" s="35"/>
      <c r="B125" s="36"/>
      <c r="C125" s="175" t="s">
        <v>160</v>
      </c>
      <c r="D125" s="175" t="s">
        <v>123</v>
      </c>
      <c r="E125" s="176" t="s">
        <v>161</v>
      </c>
      <c r="F125" s="177" t="s">
        <v>162</v>
      </c>
      <c r="G125" s="178" t="s">
        <v>135</v>
      </c>
      <c r="H125" s="179">
        <v>1</v>
      </c>
      <c r="I125" s="180"/>
      <c r="J125" s="181">
        <f>ROUND(I125*H125,2)</f>
        <v>0</v>
      </c>
      <c r="K125" s="177" t="s">
        <v>19</v>
      </c>
      <c r="L125" s="40"/>
      <c r="M125" s="182" t="s">
        <v>19</v>
      </c>
      <c r="N125" s="183" t="s">
        <v>42</v>
      </c>
      <c r="O125" s="65"/>
      <c r="P125" s="184">
        <f>O125*H125</f>
        <v>0</v>
      </c>
      <c r="Q125" s="184">
        <v>4.7E-2</v>
      </c>
      <c r="R125" s="184">
        <f>Q125*H125</f>
        <v>4.7E-2</v>
      </c>
      <c r="S125" s="184">
        <v>0</v>
      </c>
      <c r="T125" s="185">
        <f>S125*H125</f>
        <v>0</v>
      </c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  <c r="AR125" s="186" t="s">
        <v>127</v>
      </c>
      <c r="AT125" s="186" t="s">
        <v>123</v>
      </c>
      <c r="AU125" s="186" t="s">
        <v>81</v>
      </c>
      <c r="AY125" s="18" t="s">
        <v>120</v>
      </c>
      <c r="BE125" s="187">
        <f>IF(N125="základní",J125,0)</f>
        <v>0</v>
      </c>
      <c r="BF125" s="187">
        <f>IF(N125="snížená",J125,0)</f>
        <v>0</v>
      </c>
      <c r="BG125" s="187">
        <f>IF(N125="zákl. přenesená",J125,0)</f>
        <v>0</v>
      </c>
      <c r="BH125" s="187">
        <f>IF(N125="sníž. přenesená",J125,0)</f>
        <v>0</v>
      </c>
      <c r="BI125" s="187">
        <f>IF(N125="nulová",J125,0)</f>
        <v>0</v>
      </c>
      <c r="BJ125" s="18" t="s">
        <v>79</v>
      </c>
      <c r="BK125" s="187">
        <f>ROUND(I125*H125,2)</f>
        <v>0</v>
      </c>
      <c r="BL125" s="18" t="s">
        <v>127</v>
      </c>
      <c r="BM125" s="186" t="s">
        <v>163</v>
      </c>
    </row>
    <row r="126" spans="1:65" s="13" customFormat="1" ht="11.25">
      <c r="B126" s="188"/>
      <c r="C126" s="189"/>
      <c r="D126" s="190" t="s">
        <v>128</v>
      </c>
      <c r="E126" s="191" t="s">
        <v>19</v>
      </c>
      <c r="F126" s="192" t="s">
        <v>137</v>
      </c>
      <c r="G126" s="189"/>
      <c r="H126" s="193">
        <v>1</v>
      </c>
      <c r="I126" s="194"/>
      <c r="J126" s="189"/>
      <c r="K126" s="189"/>
      <c r="L126" s="195"/>
      <c r="M126" s="196"/>
      <c r="N126" s="197"/>
      <c r="O126" s="197"/>
      <c r="P126" s="197"/>
      <c r="Q126" s="197"/>
      <c r="R126" s="197"/>
      <c r="S126" s="197"/>
      <c r="T126" s="198"/>
      <c r="AT126" s="199" t="s">
        <v>128</v>
      </c>
      <c r="AU126" s="199" t="s">
        <v>81</v>
      </c>
      <c r="AV126" s="13" t="s">
        <v>81</v>
      </c>
      <c r="AW126" s="13" t="s">
        <v>33</v>
      </c>
      <c r="AX126" s="13" t="s">
        <v>71</v>
      </c>
      <c r="AY126" s="199" t="s">
        <v>120</v>
      </c>
    </row>
    <row r="127" spans="1:65" s="14" customFormat="1" ht="11.25">
      <c r="B127" s="200"/>
      <c r="C127" s="201"/>
      <c r="D127" s="190" t="s">
        <v>128</v>
      </c>
      <c r="E127" s="202" t="s">
        <v>19</v>
      </c>
      <c r="F127" s="203" t="s">
        <v>140</v>
      </c>
      <c r="G127" s="201"/>
      <c r="H127" s="204">
        <v>1</v>
      </c>
      <c r="I127" s="205"/>
      <c r="J127" s="201"/>
      <c r="K127" s="201"/>
      <c r="L127" s="206"/>
      <c r="M127" s="207"/>
      <c r="N127" s="208"/>
      <c r="O127" s="208"/>
      <c r="P127" s="208"/>
      <c r="Q127" s="208"/>
      <c r="R127" s="208"/>
      <c r="S127" s="208"/>
      <c r="T127" s="209"/>
      <c r="AT127" s="210" t="s">
        <v>128</v>
      </c>
      <c r="AU127" s="210" t="s">
        <v>81</v>
      </c>
      <c r="AV127" s="14" t="s">
        <v>136</v>
      </c>
      <c r="AW127" s="14" t="s">
        <v>33</v>
      </c>
      <c r="AX127" s="14" t="s">
        <v>79</v>
      </c>
      <c r="AY127" s="210" t="s">
        <v>120</v>
      </c>
    </row>
    <row r="128" spans="1:65" s="2" customFormat="1" ht="66.75" customHeight="1">
      <c r="A128" s="35"/>
      <c r="B128" s="36"/>
      <c r="C128" s="175" t="s">
        <v>151</v>
      </c>
      <c r="D128" s="175" t="s">
        <v>123</v>
      </c>
      <c r="E128" s="176" t="s">
        <v>164</v>
      </c>
      <c r="F128" s="177" t="s">
        <v>165</v>
      </c>
      <c r="G128" s="178" t="s">
        <v>135</v>
      </c>
      <c r="H128" s="179">
        <v>5</v>
      </c>
      <c r="I128" s="180"/>
      <c r="J128" s="181">
        <f>ROUND(I128*H128,2)</f>
        <v>0</v>
      </c>
      <c r="K128" s="177" t="s">
        <v>19</v>
      </c>
      <c r="L128" s="40"/>
      <c r="M128" s="182" t="s">
        <v>19</v>
      </c>
      <c r="N128" s="183" t="s">
        <v>42</v>
      </c>
      <c r="O128" s="65"/>
      <c r="P128" s="184">
        <f>O128*H128</f>
        <v>0</v>
      </c>
      <c r="Q128" s="184">
        <v>4.1000000000000002E-2</v>
      </c>
      <c r="R128" s="184">
        <f>Q128*H128</f>
        <v>0.20500000000000002</v>
      </c>
      <c r="S128" s="184">
        <v>0</v>
      </c>
      <c r="T128" s="185">
        <f>S128*H128</f>
        <v>0</v>
      </c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R128" s="186" t="s">
        <v>127</v>
      </c>
      <c r="AT128" s="186" t="s">
        <v>123</v>
      </c>
      <c r="AU128" s="186" t="s">
        <v>81</v>
      </c>
      <c r="AY128" s="18" t="s">
        <v>120</v>
      </c>
      <c r="BE128" s="187">
        <f>IF(N128="základní",J128,0)</f>
        <v>0</v>
      </c>
      <c r="BF128" s="187">
        <f>IF(N128="snížená",J128,0)</f>
        <v>0</v>
      </c>
      <c r="BG128" s="187">
        <f>IF(N128="zákl. přenesená",J128,0)</f>
        <v>0</v>
      </c>
      <c r="BH128" s="187">
        <f>IF(N128="sníž. přenesená",J128,0)</f>
        <v>0</v>
      </c>
      <c r="BI128" s="187">
        <f>IF(N128="nulová",J128,0)</f>
        <v>0</v>
      </c>
      <c r="BJ128" s="18" t="s">
        <v>79</v>
      </c>
      <c r="BK128" s="187">
        <f>ROUND(I128*H128,2)</f>
        <v>0</v>
      </c>
      <c r="BL128" s="18" t="s">
        <v>127</v>
      </c>
      <c r="BM128" s="186" t="s">
        <v>166</v>
      </c>
    </row>
    <row r="129" spans="1:65" s="13" customFormat="1" ht="11.25">
      <c r="B129" s="188"/>
      <c r="C129" s="189"/>
      <c r="D129" s="190" t="s">
        <v>128</v>
      </c>
      <c r="E129" s="191" t="s">
        <v>19</v>
      </c>
      <c r="F129" s="192" t="s">
        <v>167</v>
      </c>
      <c r="G129" s="189"/>
      <c r="H129" s="193">
        <v>2</v>
      </c>
      <c r="I129" s="194"/>
      <c r="J129" s="189"/>
      <c r="K129" s="189"/>
      <c r="L129" s="195"/>
      <c r="M129" s="196"/>
      <c r="N129" s="197"/>
      <c r="O129" s="197"/>
      <c r="P129" s="197"/>
      <c r="Q129" s="197"/>
      <c r="R129" s="197"/>
      <c r="S129" s="197"/>
      <c r="T129" s="198"/>
      <c r="AT129" s="199" t="s">
        <v>128</v>
      </c>
      <c r="AU129" s="199" t="s">
        <v>81</v>
      </c>
      <c r="AV129" s="13" t="s">
        <v>81</v>
      </c>
      <c r="AW129" s="13" t="s">
        <v>33</v>
      </c>
      <c r="AX129" s="13" t="s">
        <v>71</v>
      </c>
      <c r="AY129" s="199" t="s">
        <v>120</v>
      </c>
    </row>
    <row r="130" spans="1:65" s="13" customFormat="1" ht="11.25">
      <c r="B130" s="188"/>
      <c r="C130" s="189"/>
      <c r="D130" s="190" t="s">
        <v>128</v>
      </c>
      <c r="E130" s="191" t="s">
        <v>19</v>
      </c>
      <c r="F130" s="192" t="s">
        <v>147</v>
      </c>
      <c r="G130" s="189"/>
      <c r="H130" s="193">
        <v>1</v>
      </c>
      <c r="I130" s="194"/>
      <c r="J130" s="189"/>
      <c r="K130" s="189"/>
      <c r="L130" s="195"/>
      <c r="M130" s="196"/>
      <c r="N130" s="197"/>
      <c r="O130" s="197"/>
      <c r="P130" s="197"/>
      <c r="Q130" s="197"/>
      <c r="R130" s="197"/>
      <c r="S130" s="197"/>
      <c r="T130" s="198"/>
      <c r="AT130" s="199" t="s">
        <v>128</v>
      </c>
      <c r="AU130" s="199" t="s">
        <v>81</v>
      </c>
      <c r="AV130" s="13" t="s">
        <v>81</v>
      </c>
      <c r="AW130" s="13" t="s">
        <v>33</v>
      </c>
      <c r="AX130" s="13" t="s">
        <v>71</v>
      </c>
      <c r="AY130" s="199" t="s">
        <v>120</v>
      </c>
    </row>
    <row r="131" spans="1:65" s="13" customFormat="1" ht="11.25">
      <c r="B131" s="188"/>
      <c r="C131" s="189"/>
      <c r="D131" s="190" t="s">
        <v>128</v>
      </c>
      <c r="E131" s="191" t="s">
        <v>19</v>
      </c>
      <c r="F131" s="192" t="s">
        <v>168</v>
      </c>
      <c r="G131" s="189"/>
      <c r="H131" s="193">
        <v>2</v>
      </c>
      <c r="I131" s="194"/>
      <c r="J131" s="189"/>
      <c r="K131" s="189"/>
      <c r="L131" s="195"/>
      <c r="M131" s="196"/>
      <c r="N131" s="197"/>
      <c r="O131" s="197"/>
      <c r="P131" s="197"/>
      <c r="Q131" s="197"/>
      <c r="R131" s="197"/>
      <c r="S131" s="197"/>
      <c r="T131" s="198"/>
      <c r="AT131" s="199" t="s">
        <v>128</v>
      </c>
      <c r="AU131" s="199" t="s">
        <v>81</v>
      </c>
      <c r="AV131" s="13" t="s">
        <v>81</v>
      </c>
      <c r="AW131" s="13" t="s">
        <v>33</v>
      </c>
      <c r="AX131" s="13" t="s">
        <v>71</v>
      </c>
      <c r="AY131" s="199" t="s">
        <v>120</v>
      </c>
    </row>
    <row r="132" spans="1:65" s="14" customFormat="1" ht="11.25">
      <c r="B132" s="200"/>
      <c r="C132" s="201"/>
      <c r="D132" s="190" t="s">
        <v>128</v>
      </c>
      <c r="E132" s="202" t="s">
        <v>19</v>
      </c>
      <c r="F132" s="203" t="s">
        <v>140</v>
      </c>
      <c r="G132" s="201"/>
      <c r="H132" s="204">
        <v>5</v>
      </c>
      <c r="I132" s="205"/>
      <c r="J132" s="201"/>
      <c r="K132" s="201"/>
      <c r="L132" s="206"/>
      <c r="M132" s="207"/>
      <c r="N132" s="208"/>
      <c r="O132" s="208"/>
      <c r="P132" s="208"/>
      <c r="Q132" s="208"/>
      <c r="R132" s="208"/>
      <c r="S132" s="208"/>
      <c r="T132" s="209"/>
      <c r="AT132" s="210" t="s">
        <v>128</v>
      </c>
      <c r="AU132" s="210" t="s">
        <v>81</v>
      </c>
      <c r="AV132" s="14" t="s">
        <v>136</v>
      </c>
      <c r="AW132" s="14" t="s">
        <v>33</v>
      </c>
      <c r="AX132" s="14" t="s">
        <v>79</v>
      </c>
      <c r="AY132" s="210" t="s">
        <v>120</v>
      </c>
    </row>
    <row r="133" spans="1:65" s="2" customFormat="1" ht="24.2" customHeight="1">
      <c r="A133" s="35"/>
      <c r="B133" s="36"/>
      <c r="C133" s="175" t="s">
        <v>169</v>
      </c>
      <c r="D133" s="175" t="s">
        <v>123</v>
      </c>
      <c r="E133" s="176" t="s">
        <v>170</v>
      </c>
      <c r="F133" s="177" t="s">
        <v>171</v>
      </c>
      <c r="G133" s="178" t="s">
        <v>126</v>
      </c>
      <c r="H133" s="179">
        <v>9.8000000000000007</v>
      </c>
      <c r="I133" s="180"/>
      <c r="J133" s="181">
        <f>ROUND(I133*H133,2)</f>
        <v>0</v>
      </c>
      <c r="K133" s="177" t="s">
        <v>19</v>
      </c>
      <c r="L133" s="40"/>
      <c r="M133" s="182" t="s">
        <v>19</v>
      </c>
      <c r="N133" s="183" t="s">
        <v>42</v>
      </c>
      <c r="O133" s="65"/>
      <c r="P133" s="184">
        <f>O133*H133</f>
        <v>0</v>
      </c>
      <c r="Q133" s="184">
        <v>5.6999999999999998E-4</v>
      </c>
      <c r="R133" s="184">
        <f>Q133*H133</f>
        <v>5.5859999999999998E-3</v>
      </c>
      <c r="S133" s="184">
        <v>0</v>
      </c>
      <c r="T133" s="185">
        <f>S133*H133</f>
        <v>0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R133" s="186" t="s">
        <v>127</v>
      </c>
      <c r="AT133" s="186" t="s">
        <v>123</v>
      </c>
      <c r="AU133" s="186" t="s">
        <v>81</v>
      </c>
      <c r="AY133" s="18" t="s">
        <v>120</v>
      </c>
      <c r="BE133" s="187">
        <f>IF(N133="základní",J133,0)</f>
        <v>0</v>
      </c>
      <c r="BF133" s="187">
        <f>IF(N133="snížená",J133,0)</f>
        <v>0</v>
      </c>
      <c r="BG133" s="187">
        <f>IF(N133="zákl. přenesená",J133,0)</f>
        <v>0</v>
      </c>
      <c r="BH133" s="187">
        <f>IF(N133="sníž. přenesená",J133,0)</f>
        <v>0</v>
      </c>
      <c r="BI133" s="187">
        <f>IF(N133="nulová",J133,0)</f>
        <v>0</v>
      </c>
      <c r="BJ133" s="18" t="s">
        <v>79</v>
      </c>
      <c r="BK133" s="187">
        <f>ROUND(I133*H133,2)</f>
        <v>0</v>
      </c>
      <c r="BL133" s="18" t="s">
        <v>127</v>
      </c>
      <c r="BM133" s="186" t="s">
        <v>172</v>
      </c>
    </row>
    <row r="134" spans="1:65" s="13" customFormat="1" ht="11.25">
      <c r="B134" s="188"/>
      <c r="C134" s="189"/>
      <c r="D134" s="190" t="s">
        <v>128</v>
      </c>
      <c r="E134" s="191" t="s">
        <v>19</v>
      </c>
      <c r="F134" s="192" t="s">
        <v>173</v>
      </c>
      <c r="G134" s="189"/>
      <c r="H134" s="193">
        <v>2.8</v>
      </c>
      <c r="I134" s="194"/>
      <c r="J134" s="189"/>
      <c r="K134" s="189"/>
      <c r="L134" s="195"/>
      <c r="M134" s="196"/>
      <c r="N134" s="197"/>
      <c r="O134" s="197"/>
      <c r="P134" s="197"/>
      <c r="Q134" s="197"/>
      <c r="R134" s="197"/>
      <c r="S134" s="197"/>
      <c r="T134" s="198"/>
      <c r="AT134" s="199" t="s">
        <v>128</v>
      </c>
      <c r="AU134" s="199" t="s">
        <v>81</v>
      </c>
      <c r="AV134" s="13" t="s">
        <v>81</v>
      </c>
      <c r="AW134" s="13" t="s">
        <v>33</v>
      </c>
      <c r="AX134" s="13" t="s">
        <v>71</v>
      </c>
      <c r="AY134" s="199" t="s">
        <v>120</v>
      </c>
    </row>
    <row r="135" spans="1:65" s="13" customFormat="1" ht="11.25">
      <c r="B135" s="188"/>
      <c r="C135" s="189"/>
      <c r="D135" s="190" t="s">
        <v>128</v>
      </c>
      <c r="E135" s="191" t="s">
        <v>19</v>
      </c>
      <c r="F135" s="192" t="s">
        <v>174</v>
      </c>
      <c r="G135" s="189"/>
      <c r="H135" s="193">
        <v>2.8</v>
      </c>
      <c r="I135" s="194"/>
      <c r="J135" s="189"/>
      <c r="K135" s="189"/>
      <c r="L135" s="195"/>
      <c r="M135" s="196"/>
      <c r="N135" s="197"/>
      <c r="O135" s="197"/>
      <c r="P135" s="197"/>
      <c r="Q135" s="197"/>
      <c r="R135" s="197"/>
      <c r="S135" s="197"/>
      <c r="T135" s="198"/>
      <c r="AT135" s="199" t="s">
        <v>128</v>
      </c>
      <c r="AU135" s="199" t="s">
        <v>81</v>
      </c>
      <c r="AV135" s="13" t="s">
        <v>81</v>
      </c>
      <c r="AW135" s="13" t="s">
        <v>33</v>
      </c>
      <c r="AX135" s="13" t="s">
        <v>71</v>
      </c>
      <c r="AY135" s="199" t="s">
        <v>120</v>
      </c>
    </row>
    <row r="136" spans="1:65" s="13" customFormat="1" ht="11.25">
      <c r="B136" s="188"/>
      <c r="C136" s="189"/>
      <c r="D136" s="190" t="s">
        <v>128</v>
      </c>
      <c r="E136" s="191" t="s">
        <v>19</v>
      </c>
      <c r="F136" s="192" t="s">
        <v>175</v>
      </c>
      <c r="G136" s="189"/>
      <c r="H136" s="193">
        <v>2</v>
      </c>
      <c r="I136" s="194"/>
      <c r="J136" s="189"/>
      <c r="K136" s="189"/>
      <c r="L136" s="195"/>
      <c r="M136" s="196"/>
      <c r="N136" s="197"/>
      <c r="O136" s="197"/>
      <c r="P136" s="197"/>
      <c r="Q136" s="197"/>
      <c r="R136" s="197"/>
      <c r="S136" s="197"/>
      <c r="T136" s="198"/>
      <c r="AT136" s="199" t="s">
        <v>128</v>
      </c>
      <c r="AU136" s="199" t="s">
        <v>81</v>
      </c>
      <c r="AV136" s="13" t="s">
        <v>81</v>
      </c>
      <c r="AW136" s="13" t="s">
        <v>33</v>
      </c>
      <c r="AX136" s="13" t="s">
        <v>71</v>
      </c>
      <c r="AY136" s="199" t="s">
        <v>120</v>
      </c>
    </row>
    <row r="137" spans="1:65" s="13" customFormat="1" ht="11.25">
      <c r="B137" s="188"/>
      <c r="C137" s="189"/>
      <c r="D137" s="190" t="s">
        <v>128</v>
      </c>
      <c r="E137" s="191" t="s">
        <v>19</v>
      </c>
      <c r="F137" s="192" t="s">
        <v>176</v>
      </c>
      <c r="G137" s="189"/>
      <c r="H137" s="193">
        <v>2.2000000000000002</v>
      </c>
      <c r="I137" s="194"/>
      <c r="J137" s="189"/>
      <c r="K137" s="189"/>
      <c r="L137" s="195"/>
      <c r="M137" s="196"/>
      <c r="N137" s="197"/>
      <c r="O137" s="197"/>
      <c r="P137" s="197"/>
      <c r="Q137" s="197"/>
      <c r="R137" s="197"/>
      <c r="S137" s="197"/>
      <c r="T137" s="198"/>
      <c r="AT137" s="199" t="s">
        <v>128</v>
      </c>
      <c r="AU137" s="199" t="s">
        <v>81</v>
      </c>
      <c r="AV137" s="13" t="s">
        <v>81</v>
      </c>
      <c r="AW137" s="13" t="s">
        <v>33</v>
      </c>
      <c r="AX137" s="13" t="s">
        <v>71</v>
      </c>
      <c r="AY137" s="199" t="s">
        <v>120</v>
      </c>
    </row>
    <row r="138" spans="1:65" s="14" customFormat="1" ht="11.25">
      <c r="B138" s="200"/>
      <c r="C138" s="201"/>
      <c r="D138" s="190" t="s">
        <v>128</v>
      </c>
      <c r="E138" s="202" t="s">
        <v>19</v>
      </c>
      <c r="F138" s="203" t="s">
        <v>140</v>
      </c>
      <c r="G138" s="201"/>
      <c r="H138" s="204">
        <v>9.8000000000000007</v>
      </c>
      <c r="I138" s="205"/>
      <c r="J138" s="201"/>
      <c r="K138" s="201"/>
      <c r="L138" s="206"/>
      <c r="M138" s="207"/>
      <c r="N138" s="208"/>
      <c r="O138" s="208"/>
      <c r="P138" s="208"/>
      <c r="Q138" s="208"/>
      <c r="R138" s="208"/>
      <c r="S138" s="208"/>
      <c r="T138" s="209"/>
      <c r="AT138" s="210" t="s">
        <v>128</v>
      </c>
      <c r="AU138" s="210" t="s">
        <v>81</v>
      </c>
      <c r="AV138" s="14" t="s">
        <v>136</v>
      </c>
      <c r="AW138" s="14" t="s">
        <v>33</v>
      </c>
      <c r="AX138" s="14" t="s">
        <v>79</v>
      </c>
      <c r="AY138" s="210" t="s">
        <v>120</v>
      </c>
    </row>
    <row r="139" spans="1:65" s="12" customFormat="1" ht="22.9" customHeight="1">
      <c r="B139" s="159"/>
      <c r="C139" s="160"/>
      <c r="D139" s="161" t="s">
        <v>70</v>
      </c>
      <c r="E139" s="173" t="s">
        <v>177</v>
      </c>
      <c r="F139" s="173" t="s">
        <v>178</v>
      </c>
      <c r="G139" s="160"/>
      <c r="H139" s="160"/>
      <c r="I139" s="163"/>
      <c r="J139" s="174">
        <f>BK139</f>
        <v>0</v>
      </c>
      <c r="K139" s="160"/>
      <c r="L139" s="165"/>
      <c r="M139" s="166"/>
      <c r="N139" s="167"/>
      <c r="O139" s="167"/>
      <c r="P139" s="168">
        <f>SUM(P140:P258)</f>
        <v>0</v>
      </c>
      <c r="Q139" s="167"/>
      <c r="R139" s="168">
        <f>SUM(R140:R258)</f>
        <v>3.9947999999999997</v>
      </c>
      <c r="S139" s="167"/>
      <c r="T139" s="169">
        <f>SUM(T140:T258)</f>
        <v>0</v>
      </c>
      <c r="AR139" s="170" t="s">
        <v>81</v>
      </c>
      <c r="AT139" s="171" t="s">
        <v>70</v>
      </c>
      <c r="AU139" s="171" t="s">
        <v>79</v>
      </c>
      <c r="AY139" s="170" t="s">
        <v>120</v>
      </c>
      <c r="BK139" s="172">
        <f>SUM(BK140:BK258)</f>
        <v>0</v>
      </c>
    </row>
    <row r="140" spans="1:65" s="2" customFormat="1" ht="33" customHeight="1">
      <c r="A140" s="35"/>
      <c r="B140" s="36"/>
      <c r="C140" s="175" t="s">
        <v>8</v>
      </c>
      <c r="D140" s="175" t="s">
        <v>123</v>
      </c>
      <c r="E140" s="176" t="s">
        <v>179</v>
      </c>
      <c r="F140" s="177" t="s">
        <v>180</v>
      </c>
      <c r="G140" s="178" t="s">
        <v>135</v>
      </c>
      <c r="H140" s="179">
        <v>2</v>
      </c>
      <c r="I140" s="180"/>
      <c r="J140" s="181">
        <f>ROUND(I140*H140,2)</f>
        <v>0</v>
      </c>
      <c r="K140" s="177" t="s">
        <v>19</v>
      </c>
      <c r="L140" s="40"/>
      <c r="M140" s="182" t="s">
        <v>19</v>
      </c>
      <c r="N140" s="183" t="s">
        <v>42</v>
      </c>
      <c r="O140" s="65"/>
      <c r="P140" s="184">
        <f>O140*H140</f>
        <v>0</v>
      </c>
      <c r="Q140" s="184">
        <v>0.02</v>
      </c>
      <c r="R140" s="184">
        <f>Q140*H140</f>
        <v>0.04</v>
      </c>
      <c r="S140" s="184">
        <v>0</v>
      </c>
      <c r="T140" s="185">
        <f>S140*H140</f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186" t="s">
        <v>127</v>
      </c>
      <c r="AT140" s="186" t="s">
        <v>123</v>
      </c>
      <c r="AU140" s="186" t="s">
        <v>81</v>
      </c>
      <c r="AY140" s="18" t="s">
        <v>120</v>
      </c>
      <c r="BE140" s="187">
        <f>IF(N140="základní",J140,0)</f>
        <v>0</v>
      </c>
      <c r="BF140" s="187">
        <f>IF(N140="snížená",J140,0)</f>
        <v>0</v>
      </c>
      <c r="BG140" s="187">
        <f>IF(N140="zákl. přenesená",J140,0)</f>
        <v>0</v>
      </c>
      <c r="BH140" s="187">
        <f>IF(N140="sníž. přenesená",J140,0)</f>
        <v>0</v>
      </c>
      <c r="BI140" s="187">
        <f>IF(N140="nulová",J140,0)</f>
        <v>0</v>
      </c>
      <c r="BJ140" s="18" t="s">
        <v>79</v>
      </c>
      <c r="BK140" s="187">
        <f>ROUND(I140*H140,2)</f>
        <v>0</v>
      </c>
      <c r="BL140" s="18" t="s">
        <v>127</v>
      </c>
      <c r="BM140" s="186" t="s">
        <v>181</v>
      </c>
    </row>
    <row r="141" spans="1:65" s="13" customFormat="1" ht="11.25">
      <c r="B141" s="188"/>
      <c r="C141" s="189"/>
      <c r="D141" s="190" t="s">
        <v>128</v>
      </c>
      <c r="E141" s="191" t="s">
        <v>19</v>
      </c>
      <c r="F141" s="192" t="s">
        <v>182</v>
      </c>
      <c r="G141" s="189"/>
      <c r="H141" s="193">
        <v>2</v>
      </c>
      <c r="I141" s="194"/>
      <c r="J141" s="189"/>
      <c r="K141" s="189"/>
      <c r="L141" s="195"/>
      <c r="M141" s="196"/>
      <c r="N141" s="197"/>
      <c r="O141" s="197"/>
      <c r="P141" s="197"/>
      <c r="Q141" s="197"/>
      <c r="R141" s="197"/>
      <c r="S141" s="197"/>
      <c r="T141" s="198"/>
      <c r="AT141" s="199" t="s">
        <v>128</v>
      </c>
      <c r="AU141" s="199" t="s">
        <v>81</v>
      </c>
      <c r="AV141" s="13" t="s">
        <v>81</v>
      </c>
      <c r="AW141" s="13" t="s">
        <v>33</v>
      </c>
      <c r="AX141" s="13" t="s">
        <v>71</v>
      </c>
      <c r="AY141" s="199" t="s">
        <v>120</v>
      </c>
    </row>
    <row r="142" spans="1:65" s="14" customFormat="1" ht="11.25">
      <c r="B142" s="200"/>
      <c r="C142" s="201"/>
      <c r="D142" s="190" t="s">
        <v>128</v>
      </c>
      <c r="E142" s="202" t="s">
        <v>19</v>
      </c>
      <c r="F142" s="203" t="s">
        <v>140</v>
      </c>
      <c r="G142" s="201"/>
      <c r="H142" s="204">
        <v>2</v>
      </c>
      <c r="I142" s="205"/>
      <c r="J142" s="201"/>
      <c r="K142" s="201"/>
      <c r="L142" s="206"/>
      <c r="M142" s="207"/>
      <c r="N142" s="208"/>
      <c r="O142" s="208"/>
      <c r="P142" s="208"/>
      <c r="Q142" s="208"/>
      <c r="R142" s="208"/>
      <c r="S142" s="208"/>
      <c r="T142" s="209"/>
      <c r="AT142" s="210" t="s">
        <v>128</v>
      </c>
      <c r="AU142" s="210" t="s">
        <v>81</v>
      </c>
      <c r="AV142" s="14" t="s">
        <v>136</v>
      </c>
      <c r="AW142" s="14" t="s">
        <v>33</v>
      </c>
      <c r="AX142" s="14" t="s">
        <v>79</v>
      </c>
      <c r="AY142" s="210" t="s">
        <v>120</v>
      </c>
    </row>
    <row r="143" spans="1:65" s="2" customFormat="1" ht="33" customHeight="1">
      <c r="A143" s="35"/>
      <c r="B143" s="36"/>
      <c r="C143" s="175" t="s">
        <v>183</v>
      </c>
      <c r="D143" s="175" t="s">
        <v>123</v>
      </c>
      <c r="E143" s="176" t="s">
        <v>184</v>
      </c>
      <c r="F143" s="177" t="s">
        <v>185</v>
      </c>
      <c r="G143" s="178" t="s">
        <v>135</v>
      </c>
      <c r="H143" s="179">
        <v>14</v>
      </c>
      <c r="I143" s="180"/>
      <c r="J143" s="181">
        <f>ROUND(I143*H143,2)</f>
        <v>0</v>
      </c>
      <c r="K143" s="177" t="s">
        <v>19</v>
      </c>
      <c r="L143" s="40"/>
      <c r="M143" s="182" t="s">
        <v>19</v>
      </c>
      <c r="N143" s="183" t="s">
        <v>42</v>
      </c>
      <c r="O143" s="65"/>
      <c r="P143" s="184">
        <f>O143*H143</f>
        <v>0</v>
      </c>
      <c r="Q143" s="184">
        <v>2.1999999999999999E-2</v>
      </c>
      <c r="R143" s="184">
        <f>Q143*H143</f>
        <v>0.308</v>
      </c>
      <c r="S143" s="184">
        <v>0</v>
      </c>
      <c r="T143" s="185">
        <f>S143*H143</f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186" t="s">
        <v>127</v>
      </c>
      <c r="AT143" s="186" t="s">
        <v>123</v>
      </c>
      <c r="AU143" s="186" t="s">
        <v>81</v>
      </c>
      <c r="AY143" s="18" t="s">
        <v>120</v>
      </c>
      <c r="BE143" s="187">
        <f>IF(N143="základní",J143,0)</f>
        <v>0</v>
      </c>
      <c r="BF143" s="187">
        <f>IF(N143="snížená",J143,0)</f>
        <v>0</v>
      </c>
      <c r="BG143" s="187">
        <f>IF(N143="zákl. přenesená",J143,0)</f>
        <v>0</v>
      </c>
      <c r="BH143" s="187">
        <f>IF(N143="sníž. přenesená",J143,0)</f>
        <v>0</v>
      </c>
      <c r="BI143" s="187">
        <f>IF(N143="nulová",J143,0)</f>
        <v>0</v>
      </c>
      <c r="BJ143" s="18" t="s">
        <v>79</v>
      </c>
      <c r="BK143" s="187">
        <f>ROUND(I143*H143,2)</f>
        <v>0</v>
      </c>
      <c r="BL143" s="18" t="s">
        <v>127</v>
      </c>
      <c r="BM143" s="186" t="s">
        <v>186</v>
      </c>
    </row>
    <row r="144" spans="1:65" s="13" customFormat="1" ht="11.25">
      <c r="B144" s="188"/>
      <c r="C144" s="189"/>
      <c r="D144" s="190" t="s">
        <v>128</v>
      </c>
      <c r="E144" s="191" t="s">
        <v>19</v>
      </c>
      <c r="F144" s="192" t="s">
        <v>187</v>
      </c>
      <c r="G144" s="189"/>
      <c r="H144" s="193">
        <v>3</v>
      </c>
      <c r="I144" s="194"/>
      <c r="J144" s="189"/>
      <c r="K144" s="189"/>
      <c r="L144" s="195"/>
      <c r="M144" s="196"/>
      <c r="N144" s="197"/>
      <c r="O144" s="197"/>
      <c r="P144" s="197"/>
      <c r="Q144" s="197"/>
      <c r="R144" s="197"/>
      <c r="S144" s="197"/>
      <c r="T144" s="198"/>
      <c r="AT144" s="199" t="s">
        <v>128</v>
      </c>
      <c r="AU144" s="199" t="s">
        <v>81</v>
      </c>
      <c r="AV144" s="13" t="s">
        <v>81</v>
      </c>
      <c r="AW144" s="13" t="s">
        <v>33</v>
      </c>
      <c r="AX144" s="13" t="s">
        <v>71</v>
      </c>
      <c r="AY144" s="199" t="s">
        <v>120</v>
      </c>
    </row>
    <row r="145" spans="1:65" s="13" customFormat="1" ht="11.25">
      <c r="B145" s="188"/>
      <c r="C145" s="189"/>
      <c r="D145" s="190" t="s">
        <v>128</v>
      </c>
      <c r="E145" s="191" t="s">
        <v>19</v>
      </c>
      <c r="F145" s="192" t="s">
        <v>188</v>
      </c>
      <c r="G145" s="189"/>
      <c r="H145" s="193">
        <v>8</v>
      </c>
      <c r="I145" s="194"/>
      <c r="J145" s="189"/>
      <c r="K145" s="189"/>
      <c r="L145" s="195"/>
      <c r="M145" s="196"/>
      <c r="N145" s="197"/>
      <c r="O145" s="197"/>
      <c r="P145" s="197"/>
      <c r="Q145" s="197"/>
      <c r="R145" s="197"/>
      <c r="S145" s="197"/>
      <c r="T145" s="198"/>
      <c r="AT145" s="199" t="s">
        <v>128</v>
      </c>
      <c r="AU145" s="199" t="s">
        <v>81</v>
      </c>
      <c r="AV145" s="13" t="s">
        <v>81</v>
      </c>
      <c r="AW145" s="13" t="s">
        <v>33</v>
      </c>
      <c r="AX145" s="13" t="s">
        <v>71</v>
      </c>
      <c r="AY145" s="199" t="s">
        <v>120</v>
      </c>
    </row>
    <row r="146" spans="1:65" s="13" customFormat="1" ht="11.25">
      <c r="B146" s="188"/>
      <c r="C146" s="189"/>
      <c r="D146" s="190" t="s">
        <v>128</v>
      </c>
      <c r="E146" s="191" t="s">
        <v>19</v>
      </c>
      <c r="F146" s="192" t="s">
        <v>189</v>
      </c>
      <c r="G146" s="189"/>
      <c r="H146" s="193">
        <v>3</v>
      </c>
      <c r="I146" s="194"/>
      <c r="J146" s="189"/>
      <c r="K146" s="189"/>
      <c r="L146" s="195"/>
      <c r="M146" s="196"/>
      <c r="N146" s="197"/>
      <c r="O146" s="197"/>
      <c r="P146" s="197"/>
      <c r="Q146" s="197"/>
      <c r="R146" s="197"/>
      <c r="S146" s="197"/>
      <c r="T146" s="198"/>
      <c r="AT146" s="199" t="s">
        <v>128</v>
      </c>
      <c r="AU146" s="199" t="s">
        <v>81</v>
      </c>
      <c r="AV146" s="13" t="s">
        <v>81</v>
      </c>
      <c r="AW146" s="13" t="s">
        <v>33</v>
      </c>
      <c r="AX146" s="13" t="s">
        <v>71</v>
      </c>
      <c r="AY146" s="199" t="s">
        <v>120</v>
      </c>
    </row>
    <row r="147" spans="1:65" s="14" customFormat="1" ht="11.25">
      <c r="B147" s="200"/>
      <c r="C147" s="201"/>
      <c r="D147" s="190" t="s">
        <v>128</v>
      </c>
      <c r="E147" s="202" t="s">
        <v>19</v>
      </c>
      <c r="F147" s="203" t="s">
        <v>140</v>
      </c>
      <c r="G147" s="201"/>
      <c r="H147" s="204">
        <v>14</v>
      </c>
      <c r="I147" s="205"/>
      <c r="J147" s="201"/>
      <c r="K147" s="201"/>
      <c r="L147" s="206"/>
      <c r="M147" s="207"/>
      <c r="N147" s="208"/>
      <c r="O147" s="208"/>
      <c r="P147" s="208"/>
      <c r="Q147" s="208"/>
      <c r="R147" s="208"/>
      <c r="S147" s="208"/>
      <c r="T147" s="209"/>
      <c r="AT147" s="210" t="s">
        <v>128</v>
      </c>
      <c r="AU147" s="210" t="s">
        <v>81</v>
      </c>
      <c r="AV147" s="14" t="s">
        <v>136</v>
      </c>
      <c r="AW147" s="14" t="s">
        <v>33</v>
      </c>
      <c r="AX147" s="14" t="s">
        <v>79</v>
      </c>
      <c r="AY147" s="210" t="s">
        <v>120</v>
      </c>
    </row>
    <row r="148" spans="1:65" s="2" customFormat="1" ht="33" customHeight="1">
      <c r="A148" s="35"/>
      <c r="B148" s="36"/>
      <c r="C148" s="175" t="s">
        <v>157</v>
      </c>
      <c r="D148" s="175" t="s">
        <v>123</v>
      </c>
      <c r="E148" s="176" t="s">
        <v>190</v>
      </c>
      <c r="F148" s="177" t="s">
        <v>191</v>
      </c>
      <c r="G148" s="178" t="s">
        <v>135</v>
      </c>
      <c r="H148" s="179">
        <v>1</v>
      </c>
      <c r="I148" s="180"/>
      <c r="J148" s="181">
        <f>ROUND(I148*H148,2)</f>
        <v>0</v>
      </c>
      <c r="K148" s="177" t="s">
        <v>19</v>
      </c>
      <c r="L148" s="40"/>
      <c r="M148" s="182" t="s">
        <v>19</v>
      </c>
      <c r="N148" s="183" t="s">
        <v>42</v>
      </c>
      <c r="O148" s="65"/>
      <c r="P148" s="184">
        <f>O148*H148</f>
        <v>0</v>
      </c>
      <c r="Q148" s="184">
        <v>3.1E-2</v>
      </c>
      <c r="R148" s="184">
        <f>Q148*H148</f>
        <v>3.1E-2</v>
      </c>
      <c r="S148" s="184">
        <v>0</v>
      </c>
      <c r="T148" s="185">
        <f>S148*H148</f>
        <v>0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186" t="s">
        <v>127</v>
      </c>
      <c r="AT148" s="186" t="s">
        <v>123</v>
      </c>
      <c r="AU148" s="186" t="s">
        <v>81</v>
      </c>
      <c r="AY148" s="18" t="s">
        <v>120</v>
      </c>
      <c r="BE148" s="187">
        <f>IF(N148="základní",J148,0)</f>
        <v>0</v>
      </c>
      <c r="BF148" s="187">
        <f>IF(N148="snížená",J148,0)</f>
        <v>0</v>
      </c>
      <c r="BG148" s="187">
        <f>IF(N148="zákl. přenesená",J148,0)</f>
        <v>0</v>
      </c>
      <c r="BH148" s="187">
        <f>IF(N148="sníž. přenesená",J148,0)</f>
        <v>0</v>
      </c>
      <c r="BI148" s="187">
        <f>IF(N148="nulová",J148,0)</f>
        <v>0</v>
      </c>
      <c r="BJ148" s="18" t="s">
        <v>79</v>
      </c>
      <c r="BK148" s="187">
        <f>ROUND(I148*H148,2)</f>
        <v>0</v>
      </c>
      <c r="BL148" s="18" t="s">
        <v>127</v>
      </c>
      <c r="BM148" s="186" t="s">
        <v>192</v>
      </c>
    </row>
    <row r="149" spans="1:65" s="13" customFormat="1" ht="11.25">
      <c r="B149" s="188"/>
      <c r="C149" s="189"/>
      <c r="D149" s="190" t="s">
        <v>128</v>
      </c>
      <c r="E149" s="191" t="s">
        <v>19</v>
      </c>
      <c r="F149" s="192" t="s">
        <v>137</v>
      </c>
      <c r="G149" s="189"/>
      <c r="H149" s="193">
        <v>1</v>
      </c>
      <c r="I149" s="194"/>
      <c r="J149" s="189"/>
      <c r="K149" s="189"/>
      <c r="L149" s="195"/>
      <c r="M149" s="196"/>
      <c r="N149" s="197"/>
      <c r="O149" s="197"/>
      <c r="P149" s="197"/>
      <c r="Q149" s="197"/>
      <c r="R149" s="197"/>
      <c r="S149" s="197"/>
      <c r="T149" s="198"/>
      <c r="AT149" s="199" t="s">
        <v>128</v>
      </c>
      <c r="AU149" s="199" t="s">
        <v>81</v>
      </c>
      <c r="AV149" s="13" t="s">
        <v>81</v>
      </c>
      <c r="AW149" s="13" t="s">
        <v>33</v>
      </c>
      <c r="AX149" s="13" t="s">
        <v>71</v>
      </c>
      <c r="AY149" s="199" t="s">
        <v>120</v>
      </c>
    </row>
    <row r="150" spans="1:65" s="14" customFormat="1" ht="11.25">
      <c r="B150" s="200"/>
      <c r="C150" s="201"/>
      <c r="D150" s="190" t="s">
        <v>128</v>
      </c>
      <c r="E150" s="202" t="s">
        <v>19</v>
      </c>
      <c r="F150" s="203" t="s">
        <v>140</v>
      </c>
      <c r="G150" s="201"/>
      <c r="H150" s="204">
        <v>1</v>
      </c>
      <c r="I150" s="205"/>
      <c r="J150" s="201"/>
      <c r="K150" s="201"/>
      <c r="L150" s="206"/>
      <c r="M150" s="207"/>
      <c r="N150" s="208"/>
      <c r="O150" s="208"/>
      <c r="P150" s="208"/>
      <c r="Q150" s="208"/>
      <c r="R150" s="208"/>
      <c r="S150" s="208"/>
      <c r="T150" s="209"/>
      <c r="AT150" s="210" t="s">
        <v>128</v>
      </c>
      <c r="AU150" s="210" t="s">
        <v>81</v>
      </c>
      <c r="AV150" s="14" t="s">
        <v>136</v>
      </c>
      <c r="AW150" s="14" t="s">
        <v>33</v>
      </c>
      <c r="AX150" s="14" t="s">
        <v>79</v>
      </c>
      <c r="AY150" s="210" t="s">
        <v>120</v>
      </c>
    </row>
    <row r="151" spans="1:65" s="2" customFormat="1" ht="33" customHeight="1">
      <c r="A151" s="35"/>
      <c r="B151" s="36"/>
      <c r="C151" s="175" t="s">
        <v>193</v>
      </c>
      <c r="D151" s="175" t="s">
        <v>123</v>
      </c>
      <c r="E151" s="176" t="s">
        <v>194</v>
      </c>
      <c r="F151" s="177" t="s">
        <v>195</v>
      </c>
      <c r="G151" s="178" t="s">
        <v>135</v>
      </c>
      <c r="H151" s="179">
        <v>3</v>
      </c>
      <c r="I151" s="180"/>
      <c r="J151" s="181">
        <f>ROUND(I151*H151,2)</f>
        <v>0</v>
      </c>
      <c r="K151" s="177" t="s">
        <v>19</v>
      </c>
      <c r="L151" s="40"/>
      <c r="M151" s="182" t="s">
        <v>19</v>
      </c>
      <c r="N151" s="183" t="s">
        <v>42</v>
      </c>
      <c r="O151" s="65"/>
      <c r="P151" s="184">
        <f>O151*H151</f>
        <v>0</v>
      </c>
      <c r="Q151" s="184">
        <v>4.1000000000000002E-2</v>
      </c>
      <c r="R151" s="184">
        <f>Q151*H151</f>
        <v>0.123</v>
      </c>
      <c r="S151" s="184">
        <v>0</v>
      </c>
      <c r="T151" s="185">
        <f>S151*H151</f>
        <v>0</v>
      </c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R151" s="186" t="s">
        <v>127</v>
      </c>
      <c r="AT151" s="186" t="s">
        <v>123</v>
      </c>
      <c r="AU151" s="186" t="s">
        <v>81</v>
      </c>
      <c r="AY151" s="18" t="s">
        <v>120</v>
      </c>
      <c r="BE151" s="187">
        <f>IF(N151="základní",J151,0)</f>
        <v>0</v>
      </c>
      <c r="BF151" s="187">
        <f>IF(N151="snížená",J151,0)</f>
        <v>0</v>
      </c>
      <c r="BG151" s="187">
        <f>IF(N151="zákl. přenesená",J151,0)</f>
        <v>0</v>
      </c>
      <c r="BH151" s="187">
        <f>IF(N151="sníž. přenesená",J151,0)</f>
        <v>0</v>
      </c>
      <c r="BI151" s="187">
        <f>IF(N151="nulová",J151,0)</f>
        <v>0</v>
      </c>
      <c r="BJ151" s="18" t="s">
        <v>79</v>
      </c>
      <c r="BK151" s="187">
        <f>ROUND(I151*H151,2)</f>
        <v>0</v>
      </c>
      <c r="BL151" s="18" t="s">
        <v>127</v>
      </c>
      <c r="BM151" s="186" t="s">
        <v>196</v>
      </c>
    </row>
    <row r="152" spans="1:65" s="13" customFormat="1" ht="11.25">
      <c r="B152" s="188"/>
      <c r="C152" s="189"/>
      <c r="D152" s="190" t="s">
        <v>128</v>
      </c>
      <c r="E152" s="191" t="s">
        <v>19</v>
      </c>
      <c r="F152" s="192" t="s">
        <v>187</v>
      </c>
      <c r="G152" s="189"/>
      <c r="H152" s="193">
        <v>3</v>
      </c>
      <c r="I152" s="194"/>
      <c r="J152" s="189"/>
      <c r="K152" s="189"/>
      <c r="L152" s="195"/>
      <c r="M152" s="196"/>
      <c r="N152" s="197"/>
      <c r="O152" s="197"/>
      <c r="P152" s="197"/>
      <c r="Q152" s="197"/>
      <c r="R152" s="197"/>
      <c r="S152" s="197"/>
      <c r="T152" s="198"/>
      <c r="AT152" s="199" t="s">
        <v>128</v>
      </c>
      <c r="AU152" s="199" t="s">
        <v>81</v>
      </c>
      <c r="AV152" s="13" t="s">
        <v>81</v>
      </c>
      <c r="AW152" s="13" t="s">
        <v>33</v>
      </c>
      <c r="AX152" s="13" t="s">
        <v>71</v>
      </c>
      <c r="AY152" s="199" t="s">
        <v>120</v>
      </c>
    </row>
    <row r="153" spans="1:65" s="14" customFormat="1" ht="11.25">
      <c r="B153" s="200"/>
      <c r="C153" s="201"/>
      <c r="D153" s="190" t="s">
        <v>128</v>
      </c>
      <c r="E153" s="202" t="s">
        <v>19</v>
      </c>
      <c r="F153" s="203" t="s">
        <v>140</v>
      </c>
      <c r="G153" s="201"/>
      <c r="H153" s="204">
        <v>3</v>
      </c>
      <c r="I153" s="205"/>
      <c r="J153" s="201"/>
      <c r="K153" s="201"/>
      <c r="L153" s="206"/>
      <c r="M153" s="207"/>
      <c r="N153" s="208"/>
      <c r="O153" s="208"/>
      <c r="P153" s="208"/>
      <c r="Q153" s="208"/>
      <c r="R153" s="208"/>
      <c r="S153" s="208"/>
      <c r="T153" s="209"/>
      <c r="AT153" s="210" t="s">
        <v>128</v>
      </c>
      <c r="AU153" s="210" t="s">
        <v>81</v>
      </c>
      <c r="AV153" s="14" t="s">
        <v>136</v>
      </c>
      <c r="AW153" s="14" t="s">
        <v>33</v>
      </c>
      <c r="AX153" s="14" t="s">
        <v>79</v>
      </c>
      <c r="AY153" s="210" t="s">
        <v>120</v>
      </c>
    </row>
    <row r="154" spans="1:65" s="2" customFormat="1" ht="62.65" customHeight="1">
      <c r="A154" s="35"/>
      <c r="B154" s="36"/>
      <c r="C154" s="175" t="s">
        <v>127</v>
      </c>
      <c r="D154" s="175" t="s">
        <v>123</v>
      </c>
      <c r="E154" s="176" t="s">
        <v>197</v>
      </c>
      <c r="F154" s="177" t="s">
        <v>198</v>
      </c>
      <c r="G154" s="178" t="s">
        <v>135</v>
      </c>
      <c r="H154" s="179">
        <v>1</v>
      </c>
      <c r="I154" s="180"/>
      <c r="J154" s="181">
        <f>ROUND(I154*H154,2)</f>
        <v>0</v>
      </c>
      <c r="K154" s="177" t="s">
        <v>19</v>
      </c>
      <c r="L154" s="40"/>
      <c r="M154" s="182" t="s">
        <v>19</v>
      </c>
      <c r="N154" s="183" t="s">
        <v>42</v>
      </c>
      <c r="O154" s="65"/>
      <c r="P154" s="184">
        <f>O154*H154</f>
        <v>0</v>
      </c>
      <c r="Q154" s="184">
        <v>6.7000000000000004E-2</v>
      </c>
      <c r="R154" s="184">
        <f>Q154*H154</f>
        <v>6.7000000000000004E-2</v>
      </c>
      <c r="S154" s="184">
        <v>0</v>
      </c>
      <c r="T154" s="185">
        <f>S154*H154</f>
        <v>0</v>
      </c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R154" s="186" t="s">
        <v>127</v>
      </c>
      <c r="AT154" s="186" t="s">
        <v>123</v>
      </c>
      <c r="AU154" s="186" t="s">
        <v>81</v>
      </c>
      <c r="AY154" s="18" t="s">
        <v>120</v>
      </c>
      <c r="BE154" s="187">
        <f>IF(N154="základní",J154,0)</f>
        <v>0</v>
      </c>
      <c r="BF154" s="187">
        <f>IF(N154="snížená",J154,0)</f>
        <v>0</v>
      </c>
      <c r="BG154" s="187">
        <f>IF(N154="zákl. přenesená",J154,0)</f>
        <v>0</v>
      </c>
      <c r="BH154" s="187">
        <f>IF(N154="sníž. přenesená",J154,0)</f>
        <v>0</v>
      </c>
      <c r="BI154" s="187">
        <f>IF(N154="nulová",J154,0)</f>
        <v>0</v>
      </c>
      <c r="BJ154" s="18" t="s">
        <v>79</v>
      </c>
      <c r="BK154" s="187">
        <f>ROUND(I154*H154,2)</f>
        <v>0</v>
      </c>
      <c r="BL154" s="18" t="s">
        <v>127</v>
      </c>
      <c r="BM154" s="186" t="s">
        <v>199</v>
      </c>
    </row>
    <row r="155" spans="1:65" s="13" customFormat="1" ht="11.25">
      <c r="B155" s="188"/>
      <c r="C155" s="189"/>
      <c r="D155" s="190" t="s">
        <v>128</v>
      </c>
      <c r="E155" s="191" t="s">
        <v>19</v>
      </c>
      <c r="F155" s="192" t="s">
        <v>200</v>
      </c>
      <c r="G155" s="189"/>
      <c r="H155" s="193">
        <v>1</v>
      </c>
      <c r="I155" s="194"/>
      <c r="J155" s="189"/>
      <c r="K155" s="189"/>
      <c r="L155" s="195"/>
      <c r="M155" s="196"/>
      <c r="N155" s="197"/>
      <c r="O155" s="197"/>
      <c r="P155" s="197"/>
      <c r="Q155" s="197"/>
      <c r="R155" s="197"/>
      <c r="S155" s="197"/>
      <c r="T155" s="198"/>
      <c r="AT155" s="199" t="s">
        <v>128</v>
      </c>
      <c r="AU155" s="199" t="s">
        <v>81</v>
      </c>
      <c r="AV155" s="13" t="s">
        <v>81</v>
      </c>
      <c r="AW155" s="13" t="s">
        <v>33</v>
      </c>
      <c r="AX155" s="13" t="s">
        <v>71</v>
      </c>
      <c r="AY155" s="199" t="s">
        <v>120</v>
      </c>
    </row>
    <row r="156" spans="1:65" s="14" customFormat="1" ht="11.25">
      <c r="B156" s="200"/>
      <c r="C156" s="201"/>
      <c r="D156" s="190" t="s">
        <v>128</v>
      </c>
      <c r="E156" s="202" t="s">
        <v>19</v>
      </c>
      <c r="F156" s="203" t="s">
        <v>140</v>
      </c>
      <c r="G156" s="201"/>
      <c r="H156" s="204">
        <v>1</v>
      </c>
      <c r="I156" s="205"/>
      <c r="J156" s="201"/>
      <c r="K156" s="201"/>
      <c r="L156" s="206"/>
      <c r="M156" s="207"/>
      <c r="N156" s="208"/>
      <c r="O156" s="208"/>
      <c r="P156" s="208"/>
      <c r="Q156" s="208"/>
      <c r="R156" s="208"/>
      <c r="S156" s="208"/>
      <c r="T156" s="209"/>
      <c r="AT156" s="210" t="s">
        <v>128</v>
      </c>
      <c r="AU156" s="210" t="s">
        <v>81</v>
      </c>
      <c r="AV156" s="14" t="s">
        <v>136</v>
      </c>
      <c r="AW156" s="14" t="s">
        <v>33</v>
      </c>
      <c r="AX156" s="14" t="s">
        <v>79</v>
      </c>
      <c r="AY156" s="210" t="s">
        <v>120</v>
      </c>
    </row>
    <row r="157" spans="1:65" s="2" customFormat="1" ht="49.15" customHeight="1">
      <c r="A157" s="35"/>
      <c r="B157" s="36"/>
      <c r="C157" s="175" t="s">
        <v>201</v>
      </c>
      <c r="D157" s="175" t="s">
        <v>123</v>
      </c>
      <c r="E157" s="176" t="s">
        <v>202</v>
      </c>
      <c r="F157" s="177" t="s">
        <v>203</v>
      </c>
      <c r="G157" s="178" t="s">
        <v>135</v>
      </c>
      <c r="H157" s="179">
        <v>9</v>
      </c>
      <c r="I157" s="180"/>
      <c r="J157" s="181">
        <f>ROUND(I157*H157,2)</f>
        <v>0</v>
      </c>
      <c r="K157" s="177" t="s">
        <v>19</v>
      </c>
      <c r="L157" s="40"/>
      <c r="M157" s="182" t="s">
        <v>19</v>
      </c>
      <c r="N157" s="183" t="s">
        <v>42</v>
      </c>
      <c r="O157" s="65"/>
      <c r="P157" s="184">
        <f>O157*H157</f>
        <v>0</v>
      </c>
      <c r="Q157" s="184">
        <v>7.6999999999999999E-2</v>
      </c>
      <c r="R157" s="184">
        <f>Q157*H157</f>
        <v>0.69299999999999995</v>
      </c>
      <c r="S157" s="184">
        <v>0</v>
      </c>
      <c r="T157" s="185">
        <f>S157*H157</f>
        <v>0</v>
      </c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R157" s="186" t="s">
        <v>127</v>
      </c>
      <c r="AT157" s="186" t="s">
        <v>123</v>
      </c>
      <c r="AU157" s="186" t="s">
        <v>81</v>
      </c>
      <c r="AY157" s="18" t="s">
        <v>120</v>
      </c>
      <c r="BE157" s="187">
        <f>IF(N157="základní",J157,0)</f>
        <v>0</v>
      </c>
      <c r="BF157" s="187">
        <f>IF(N157="snížená",J157,0)</f>
        <v>0</v>
      </c>
      <c r="BG157" s="187">
        <f>IF(N157="zákl. přenesená",J157,0)</f>
        <v>0</v>
      </c>
      <c r="BH157" s="187">
        <f>IF(N157="sníž. přenesená",J157,0)</f>
        <v>0</v>
      </c>
      <c r="BI157" s="187">
        <f>IF(N157="nulová",J157,0)</f>
        <v>0</v>
      </c>
      <c r="BJ157" s="18" t="s">
        <v>79</v>
      </c>
      <c r="BK157" s="187">
        <f>ROUND(I157*H157,2)</f>
        <v>0</v>
      </c>
      <c r="BL157" s="18" t="s">
        <v>127</v>
      </c>
      <c r="BM157" s="186" t="s">
        <v>204</v>
      </c>
    </row>
    <row r="158" spans="1:65" s="13" customFormat="1" ht="11.25">
      <c r="B158" s="188"/>
      <c r="C158" s="189"/>
      <c r="D158" s="190" t="s">
        <v>128</v>
      </c>
      <c r="E158" s="191" t="s">
        <v>19</v>
      </c>
      <c r="F158" s="192" t="s">
        <v>205</v>
      </c>
      <c r="G158" s="189"/>
      <c r="H158" s="193">
        <v>2</v>
      </c>
      <c r="I158" s="194"/>
      <c r="J158" s="189"/>
      <c r="K158" s="189"/>
      <c r="L158" s="195"/>
      <c r="M158" s="196"/>
      <c r="N158" s="197"/>
      <c r="O158" s="197"/>
      <c r="P158" s="197"/>
      <c r="Q158" s="197"/>
      <c r="R158" s="197"/>
      <c r="S158" s="197"/>
      <c r="T158" s="198"/>
      <c r="AT158" s="199" t="s">
        <v>128</v>
      </c>
      <c r="AU158" s="199" t="s">
        <v>81</v>
      </c>
      <c r="AV158" s="13" t="s">
        <v>81</v>
      </c>
      <c r="AW158" s="13" t="s">
        <v>33</v>
      </c>
      <c r="AX158" s="13" t="s">
        <v>71</v>
      </c>
      <c r="AY158" s="199" t="s">
        <v>120</v>
      </c>
    </row>
    <row r="159" spans="1:65" s="13" customFormat="1" ht="11.25">
      <c r="B159" s="188"/>
      <c r="C159" s="189"/>
      <c r="D159" s="190" t="s">
        <v>128</v>
      </c>
      <c r="E159" s="191" t="s">
        <v>19</v>
      </c>
      <c r="F159" s="192" t="s">
        <v>206</v>
      </c>
      <c r="G159" s="189"/>
      <c r="H159" s="193">
        <v>1</v>
      </c>
      <c r="I159" s="194"/>
      <c r="J159" s="189"/>
      <c r="K159" s="189"/>
      <c r="L159" s="195"/>
      <c r="M159" s="196"/>
      <c r="N159" s="197"/>
      <c r="O159" s="197"/>
      <c r="P159" s="197"/>
      <c r="Q159" s="197"/>
      <c r="R159" s="197"/>
      <c r="S159" s="197"/>
      <c r="T159" s="198"/>
      <c r="AT159" s="199" t="s">
        <v>128</v>
      </c>
      <c r="AU159" s="199" t="s">
        <v>81</v>
      </c>
      <c r="AV159" s="13" t="s">
        <v>81</v>
      </c>
      <c r="AW159" s="13" t="s">
        <v>33</v>
      </c>
      <c r="AX159" s="13" t="s">
        <v>71</v>
      </c>
      <c r="AY159" s="199" t="s">
        <v>120</v>
      </c>
    </row>
    <row r="160" spans="1:65" s="13" customFormat="1" ht="11.25">
      <c r="B160" s="188"/>
      <c r="C160" s="189"/>
      <c r="D160" s="190" t="s">
        <v>128</v>
      </c>
      <c r="E160" s="191" t="s">
        <v>19</v>
      </c>
      <c r="F160" s="192" t="s">
        <v>138</v>
      </c>
      <c r="G160" s="189"/>
      <c r="H160" s="193">
        <v>1</v>
      </c>
      <c r="I160" s="194"/>
      <c r="J160" s="189"/>
      <c r="K160" s="189"/>
      <c r="L160" s="195"/>
      <c r="M160" s="196"/>
      <c r="N160" s="197"/>
      <c r="O160" s="197"/>
      <c r="P160" s="197"/>
      <c r="Q160" s="197"/>
      <c r="R160" s="197"/>
      <c r="S160" s="197"/>
      <c r="T160" s="198"/>
      <c r="AT160" s="199" t="s">
        <v>128</v>
      </c>
      <c r="AU160" s="199" t="s">
        <v>81</v>
      </c>
      <c r="AV160" s="13" t="s">
        <v>81</v>
      </c>
      <c r="AW160" s="13" t="s">
        <v>33</v>
      </c>
      <c r="AX160" s="13" t="s">
        <v>71</v>
      </c>
      <c r="AY160" s="199" t="s">
        <v>120</v>
      </c>
    </row>
    <row r="161" spans="1:65" s="13" customFormat="1" ht="11.25">
      <c r="B161" s="188"/>
      <c r="C161" s="189"/>
      <c r="D161" s="190" t="s">
        <v>128</v>
      </c>
      <c r="E161" s="191" t="s">
        <v>19</v>
      </c>
      <c r="F161" s="192" t="s">
        <v>207</v>
      </c>
      <c r="G161" s="189"/>
      <c r="H161" s="193">
        <v>1</v>
      </c>
      <c r="I161" s="194"/>
      <c r="J161" s="189"/>
      <c r="K161" s="189"/>
      <c r="L161" s="195"/>
      <c r="M161" s="196"/>
      <c r="N161" s="197"/>
      <c r="O161" s="197"/>
      <c r="P161" s="197"/>
      <c r="Q161" s="197"/>
      <c r="R161" s="197"/>
      <c r="S161" s="197"/>
      <c r="T161" s="198"/>
      <c r="AT161" s="199" t="s">
        <v>128</v>
      </c>
      <c r="AU161" s="199" t="s">
        <v>81</v>
      </c>
      <c r="AV161" s="13" t="s">
        <v>81</v>
      </c>
      <c r="AW161" s="13" t="s">
        <v>33</v>
      </c>
      <c r="AX161" s="13" t="s">
        <v>71</v>
      </c>
      <c r="AY161" s="199" t="s">
        <v>120</v>
      </c>
    </row>
    <row r="162" spans="1:65" s="13" customFormat="1" ht="11.25">
      <c r="B162" s="188"/>
      <c r="C162" s="189"/>
      <c r="D162" s="190" t="s">
        <v>128</v>
      </c>
      <c r="E162" s="191" t="s">
        <v>19</v>
      </c>
      <c r="F162" s="192" t="s">
        <v>208</v>
      </c>
      <c r="G162" s="189"/>
      <c r="H162" s="193">
        <v>4</v>
      </c>
      <c r="I162" s="194"/>
      <c r="J162" s="189"/>
      <c r="K162" s="189"/>
      <c r="L162" s="195"/>
      <c r="M162" s="196"/>
      <c r="N162" s="197"/>
      <c r="O162" s="197"/>
      <c r="P162" s="197"/>
      <c r="Q162" s="197"/>
      <c r="R162" s="197"/>
      <c r="S162" s="197"/>
      <c r="T162" s="198"/>
      <c r="AT162" s="199" t="s">
        <v>128</v>
      </c>
      <c r="AU162" s="199" t="s">
        <v>81</v>
      </c>
      <c r="AV162" s="13" t="s">
        <v>81</v>
      </c>
      <c r="AW162" s="13" t="s">
        <v>33</v>
      </c>
      <c r="AX162" s="13" t="s">
        <v>71</v>
      </c>
      <c r="AY162" s="199" t="s">
        <v>120</v>
      </c>
    </row>
    <row r="163" spans="1:65" s="14" customFormat="1" ht="11.25">
      <c r="B163" s="200"/>
      <c r="C163" s="201"/>
      <c r="D163" s="190" t="s">
        <v>128</v>
      </c>
      <c r="E163" s="202" t="s">
        <v>19</v>
      </c>
      <c r="F163" s="203" t="s">
        <v>140</v>
      </c>
      <c r="G163" s="201"/>
      <c r="H163" s="204">
        <v>9</v>
      </c>
      <c r="I163" s="205"/>
      <c r="J163" s="201"/>
      <c r="K163" s="201"/>
      <c r="L163" s="206"/>
      <c r="M163" s="207"/>
      <c r="N163" s="208"/>
      <c r="O163" s="208"/>
      <c r="P163" s="208"/>
      <c r="Q163" s="208"/>
      <c r="R163" s="208"/>
      <c r="S163" s="208"/>
      <c r="T163" s="209"/>
      <c r="AT163" s="210" t="s">
        <v>128</v>
      </c>
      <c r="AU163" s="210" t="s">
        <v>81</v>
      </c>
      <c r="AV163" s="14" t="s">
        <v>136</v>
      </c>
      <c r="AW163" s="14" t="s">
        <v>33</v>
      </c>
      <c r="AX163" s="14" t="s">
        <v>79</v>
      </c>
      <c r="AY163" s="210" t="s">
        <v>120</v>
      </c>
    </row>
    <row r="164" spans="1:65" s="2" customFormat="1" ht="49.15" customHeight="1">
      <c r="A164" s="35"/>
      <c r="B164" s="36"/>
      <c r="C164" s="175" t="s">
        <v>163</v>
      </c>
      <c r="D164" s="175" t="s">
        <v>123</v>
      </c>
      <c r="E164" s="176" t="s">
        <v>209</v>
      </c>
      <c r="F164" s="177" t="s">
        <v>210</v>
      </c>
      <c r="G164" s="178" t="s">
        <v>135</v>
      </c>
      <c r="H164" s="179">
        <v>3</v>
      </c>
      <c r="I164" s="180"/>
      <c r="J164" s="181">
        <f>ROUND(I164*H164,2)</f>
        <v>0</v>
      </c>
      <c r="K164" s="177" t="s">
        <v>19</v>
      </c>
      <c r="L164" s="40"/>
      <c r="M164" s="182" t="s">
        <v>19</v>
      </c>
      <c r="N164" s="183" t="s">
        <v>42</v>
      </c>
      <c r="O164" s="65"/>
      <c r="P164" s="184">
        <f>O164*H164</f>
        <v>0</v>
      </c>
      <c r="Q164" s="184">
        <v>6.5000000000000002E-2</v>
      </c>
      <c r="R164" s="184">
        <f>Q164*H164</f>
        <v>0.19500000000000001</v>
      </c>
      <c r="S164" s="184">
        <v>0</v>
      </c>
      <c r="T164" s="185">
        <f>S164*H164</f>
        <v>0</v>
      </c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R164" s="186" t="s">
        <v>127</v>
      </c>
      <c r="AT164" s="186" t="s">
        <v>123</v>
      </c>
      <c r="AU164" s="186" t="s">
        <v>81</v>
      </c>
      <c r="AY164" s="18" t="s">
        <v>120</v>
      </c>
      <c r="BE164" s="187">
        <f>IF(N164="základní",J164,0)</f>
        <v>0</v>
      </c>
      <c r="BF164" s="187">
        <f>IF(N164="snížená",J164,0)</f>
        <v>0</v>
      </c>
      <c r="BG164" s="187">
        <f>IF(N164="zákl. přenesená",J164,0)</f>
        <v>0</v>
      </c>
      <c r="BH164" s="187">
        <f>IF(N164="sníž. přenesená",J164,0)</f>
        <v>0</v>
      </c>
      <c r="BI164" s="187">
        <f>IF(N164="nulová",J164,0)</f>
        <v>0</v>
      </c>
      <c r="BJ164" s="18" t="s">
        <v>79</v>
      </c>
      <c r="BK164" s="187">
        <f>ROUND(I164*H164,2)</f>
        <v>0</v>
      </c>
      <c r="BL164" s="18" t="s">
        <v>127</v>
      </c>
      <c r="BM164" s="186" t="s">
        <v>211</v>
      </c>
    </row>
    <row r="165" spans="1:65" s="13" customFormat="1" ht="11.25">
      <c r="B165" s="188"/>
      <c r="C165" s="189"/>
      <c r="D165" s="190" t="s">
        <v>128</v>
      </c>
      <c r="E165" s="191" t="s">
        <v>19</v>
      </c>
      <c r="F165" s="192" t="s">
        <v>206</v>
      </c>
      <c r="G165" s="189"/>
      <c r="H165" s="193">
        <v>1</v>
      </c>
      <c r="I165" s="194"/>
      <c r="J165" s="189"/>
      <c r="K165" s="189"/>
      <c r="L165" s="195"/>
      <c r="M165" s="196"/>
      <c r="N165" s="197"/>
      <c r="O165" s="197"/>
      <c r="P165" s="197"/>
      <c r="Q165" s="197"/>
      <c r="R165" s="197"/>
      <c r="S165" s="197"/>
      <c r="T165" s="198"/>
      <c r="AT165" s="199" t="s">
        <v>128</v>
      </c>
      <c r="AU165" s="199" t="s">
        <v>81</v>
      </c>
      <c r="AV165" s="13" t="s">
        <v>81</v>
      </c>
      <c r="AW165" s="13" t="s">
        <v>33</v>
      </c>
      <c r="AX165" s="13" t="s">
        <v>71</v>
      </c>
      <c r="AY165" s="199" t="s">
        <v>120</v>
      </c>
    </row>
    <row r="166" spans="1:65" s="13" customFormat="1" ht="11.25">
      <c r="B166" s="188"/>
      <c r="C166" s="189"/>
      <c r="D166" s="190" t="s">
        <v>128</v>
      </c>
      <c r="E166" s="191" t="s">
        <v>19</v>
      </c>
      <c r="F166" s="192" t="s">
        <v>138</v>
      </c>
      <c r="G166" s="189"/>
      <c r="H166" s="193">
        <v>1</v>
      </c>
      <c r="I166" s="194"/>
      <c r="J166" s="189"/>
      <c r="K166" s="189"/>
      <c r="L166" s="195"/>
      <c r="M166" s="196"/>
      <c r="N166" s="197"/>
      <c r="O166" s="197"/>
      <c r="P166" s="197"/>
      <c r="Q166" s="197"/>
      <c r="R166" s="197"/>
      <c r="S166" s="197"/>
      <c r="T166" s="198"/>
      <c r="AT166" s="199" t="s">
        <v>128</v>
      </c>
      <c r="AU166" s="199" t="s">
        <v>81</v>
      </c>
      <c r="AV166" s="13" t="s">
        <v>81</v>
      </c>
      <c r="AW166" s="13" t="s">
        <v>33</v>
      </c>
      <c r="AX166" s="13" t="s">
        <v>71</v>
      </c>
      <c r="AY166" s="199" t="s">
        <v>120</v>
      </c>
    </row>
    <row r="167" spans="1:65" s="13" customFormat="1" ht="11.25">
      <c r="B167" s="188"/>
      <c r="C167" s="189"/>
      <c r="D167" s="190" t="s">
        <v>128</v>
      </c>
      <c r="E167" s="191" t="s">
        <v>19</v>
      </c>
      <c r="F167" s="192" t="s">
        <v>207</v>
      </c>
      <c r="G167" s="189"/>
      <c r="H167" s="193">
        <v>1</v>
      </c>
      <c r="I167" s="194"/>
      <c r="J167" s="189"/>
      <c r="K167" s="189"/>
      <c r="L167" s="195"/>
      <c r="M167" s="196"/>
      <c r="N167" s="197"/>
      <c r="O167" s="197"/>
      <c r="P167" s="197"/>
      <c r="Q167" s="197"/>
      <c r="R167" s="197"/>
      <c r="S167" s="197"/>
      <c r="T167" s="198"/>
      <c r="AT167" s="199" t="s">
        <v>128</v>
      </c>
      <c r="AU167" s="199" t="s">
        <v>81</v>
      </c>
      <c r="AV167" s="13" t="s">
        <v>81</v>
      </c>
      <c r="AW167" s="13" t="s">
        <v>33</v>
      </c>
      <c r="AX167" s="13" t="s">
        <v>71</v>
      </c>
      <c r="AY167" s="199" t="s">
        <v>120</v>
      </c>
    </row>
    <row r="168" spans="1:65" s="14" customFormat="1" ht="11.25">
      <c r="B168" s="200"/>
      <c r="C168" s="201"/>
      <c r="D168" s="190" t="s">
        <v>128</v>
      </c>
      <c r="E168" s="202" t="s">
        <v>19</v>
      </c>
      <c r="F168" s="203" t="s">
        <v>140</v>
      </c>
      <c r="G168" s="201"/>
      <c r="H168" s="204">
        <v>3</v>
      </c>
      <c r="I168" s="205"/>
      <c r="J168" s="201"/>
      <c r="K168" s="201"/>
      <c r="L168" s="206"/>
      <c r="M168" s="207"/>
      <c r="N168" s="208"/>
      <c r="O168" s="208"/>
      <c r="P168" s="208"/>
      <c r="Q168" s="208"/>
      <c r="R168" s="208"/>
      <c r="S168" s="208"/>
      <c r="T168" s="209"/>
      <c r="AT168" s="210" t="s">
        <v>128</v>
      </c>
      <c r="AU168" s="210" t="s">
        <v>81</v>
      </c>
      <c r="AV168" s="14" t="s">
        <v>136</v>
      </c>
      <c r="AW168" s="14" t="s">
        <v>33</v>
      </c>
      <c r="AX168" s="14" t="s">
        <v>79</v>
      </c>
      <c r="AY168" s="210" t="s">
        <v>120</v>
      </c>
    </row>
    <row r="169" spans="1:65" s="2" customFormat="1" ht="37.9" customHeight="1">
      <c r="A169" s="35"/>
      <c r="B169" s="36"/>
      <c r="C169" s="175" t="s">
        <v>212</v>
      </c>
      <c r="D169" s="175" t="s">
        <v>123</v>
      </c>
      <c r="E169" s="176" t="s">
        <v>213</v>
      </c>
      <c r="F169" s="177" t="s">
        <v>214</v>
      </c>
      <c r="G169" s="178" t="s">
        <v>135</v>
      </c>
      <c r="H169" s="179">
        <v>1</v>
      </c>
      <c r="I169" s="180"/>
      <c r="J169" s="181">
        <f>ROUND(I169*H169,2)</f>
        <v>0</v>
      </c>
      <c r="K169" s="177" t="s">
        <v>19</v>
      </c>
      <c r="L169" s="40"/>
      <c r="M169" s="182" t="s">
        <v>19</v>
      </c>
      <c r="N169" s="183" t="s">
        <v>42</v>
      </c>
      <c r="O169" s="65"/>
      <c r="P169" s="184">
        <f>O169*H169</f>
        <v>0</v>
      </c>
      <c r="Q169" s="184">
        <v>5.0999999999999997E-2</v>
      </c>
      <c r="R169" s="184">
        <f>Q169*H169</f>
        <v>5.0999999999999997E-2</v>
      </c>
      <c r="S169" s="184">
        <v>0</v>
      </c>
      <c r="T169" s="185">
        <f>S169*H169</f>
        <v>0</v>
      </c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R169" s="186" t="s">
        <v>127</v>
      </c>
      <c r="AT169" s="186" t="s">
        <v>123</v>
      </c>
      <c r="AU169" s="186" t="s">
        <v>81</v>
      </c>
      <c r="AY169" s="18" t="s">
        <v>120</v>
      </c>
      <c r="BE169" s="187">
        <f>IF(N169="základní",J169,0)</f>
        <v>0</v>
      </c>
      <c r="BF169" s="187">
        <f>IF(N169="snížená",J169,0)</f>
        <v>0</v>
      </c>
      <c r="BG169" s="187">
        <f>IF(N169="zákl. přenesená",J169,0)</f>
        <v>0</v>
      </c>
      <c r="BH169" s="187">
        <f>IF(N169="sníž. přenesená",J169,0)</f>
        <v>0</v>
      </c>
      <c r="BI169" s="187">
        <f>IF(N169="nulová",J169,0)</f>
        <v>0</v>
      </c>
      <c r="BJ169" s="18" t="s">
        <v>79</v>
      </c>
      <c r="BK169" s="187">
        <f>ROUND(I169*H169,2)</f>
        <v>0</v>
      </c>
      <c r="BL169" s="18" t="s">
        <v>127</v>
      </c>
      <c r="BM169" s="186" t="s">
        <v>215</v>
      </c>
    </row>
    <row r="170" spans="1:65" s="13" customFormat="1" ht="11.25">
      <c r="B170" s="188"/>
      <c r="C170" s="189"/>
      <c r="D170" s="190" t="s">
        <v>128</v>
      </c>
      <c r="E170" s="191" t="s">
        <v>19</v>
      </c>
      <c r="F170" s="192" t="s">
        <v>139</v>
      </c>
      <c r="G170" s="189"/>
      <c r="H170" s="193">
        <v>1</v>
      </c>
      <c r="I170" s="194"/>
      <c r="J170" s="189"/>
      <c r="K170" s="189"/>
      <c r="L170" s="195"/>
      <c r="M170" s="196"/>
      <c r="N170" s="197"/>
      <c r="O170" s="197"/>
      <c r="P170" s="197"/>
      <c r="Q170" s="197"/>
      <c r="R170" s="197"/>
      <c r="S170" s="197"/>
      <c r="T170" s="198"/>
      <c r="AT170" s="199" t="s">
        <v>128</v>
      </c>
      <c r="AU170" s="199" t="s">
        <v>81</v>
      </c>
      <c r="AV170" s="13" t="s">
        <v>81</v>
      </c>
      <c r="AW170" s="13" t="s">
        <v>33</v>
      </c>
      <c r="AX170" s="13" t="s">
        <v>71</v>
      </c>
      <c r="AY170" s="199" t="s">
        <v>120</v>
      </c>
    </row>
    <row r="171" spans="1:65" s="14" customFormat="1" ht="11.25">
      <c r="B171" s="200"/>
      <c r="C171" s="201"/>
      <c r="D171" s="190" t="s">
        <v>128</v>
      </c>
      <c r="E171" s="202" t="s">
        <v>19</v>
      </c>
      <c r="F171" s="203" t="s">
        <v>140</v>
      </c>
      <c r="G171" s="201"/>
      <c r="H171" s="204">
        <v>1</v>
      </c>
      <c r="I171" s="205"/>
      <c r="J171" s="201"/>
      <c r="K171" s="201"/>
      <c r="L171" s="206"/>
      <c r="M171" s="207"/>
      <c r="N171" s="208"/>
      <c r="O171" s="208"/>
      <c r="P171" s="208"/>
      <c r="Q171" s="208"/>
      <c r="R171" s="208"/>
      <c r="S171" s="208"/>
      <c r="T171" s="209"/>
      <c r="AT171" s="210" t="s">
        <v>128</v>
      </c>
      <c r="AU171" s="210" t="s">
        <v>81</v>
      </c>
      <c r="AV171" s="14" t="s">
        <v>136</v>
      </c>
      <c r="AW171" s="14" t="s">
        <v>33</v>
      </c>
      <c r="AX171" s="14" t="s">
        <v>79</v>
      </c>
      <c r="AY171" s="210" t="s">
        <v>120</v>
      </c>
    </row>
    <row r="172" spans="1:65" s="2" customFormat="1" ht="37.9" customHeight="1">
      <c r="A172" s="35"/>
      <c r="B172" s="36"/>
      <c r="C172" s="175" t="s">
        <v>166</v>
      </c>
      <c r="D172" s="175" t="s">
        <v>123</v>
      </c>
      <c r="E172" s="176" t="s">
        <v>216</v>
      </c>
      <c r="F172" s="177" t="s">
        <v>217</v>
      </c>
      <c r="G172" s="178" t="s">
        <v>135</v>
      </c>
      <c r="H172" s="179">
        <v>1</v>
      </c>
      <c r="I172" s="180"/>
      <c r="J172" s="181">
        <f>ROUND(I172*H172,2)</f>
        <v>0</v>
      </c>
      <c r="K172" s="177" t="s">
        <v>19</v>
      </c>
      <c r="L172" s="40"/>
      <c r="M172" s="182" t="s">
        <v>19</v>
      </c>
      <c r="N172" s="183" t="s">
        <v>42</v>
      </c>
      <c r="O172" s="65"/>
      <c r="P172" s="184">
        <f>O172*H172</f>
        <v>0</v>
      </c>
      <c r="Q172" s="184">
        <v>4.7E-2</v>
      </c>
      <c r="R172" s="184">
        <f>Q172*H172</f>
        <v>4.7E-2</v>
      </c>
      <c r="S172" s="184">
        <v>0</v>
      </c>
      <c r="T172" s="185">
        <f>S172*H172</f>
        <v>0</v>
      </c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R172" s="186" t="s">
        <v>127</v>
      </c>
      <c r="AT172" s="186" t="s">
        <v>123</v>
      </c>
      <c r="AU172" s="186" t="s">
        <v>81</v>
      </c>
      <c r="AY172" s="18" t="s">
        <v>120</v>
      </c>
      <c r="BE172" s="187">
        <f>IF(N172="základní",J172,0)</f>
        <v>0</v>
      </c>
      <c r="BF172" s="187">
        <f>IF(N172="snížená",J172,0)</f>
        <v>0</v>
      </c>
      <c r="BG172" s="187">
        <f>IF(N172="zákl. přenesená",J172,0)</f>
        <v>0</v>
      </c>
      <c r="BH172" s="187">
        <f>IF(N172="sníž. přenesená",J172,0)</f>
        <v>0</v>
      </c>
      <c r="BI172" s="187">
        <f>IF(N172="nulová",J172,0)</f>
        <v>0</v>
      </c>
      <c r="BJ172" s="18" t="s">
        <v>79</v>
      </c>
      <c r="BK172" s="187">
        <f>ROUND(I172*H172,2)</f>
        <v>0</v>
      </c>
      <c r="BL172" s="18" t="s">
        <v>127</v>
      </c>
      <c r="BM172" s="186" t="s">
        <v>218</v>
      </c>
    </row>
    <row r="173" spans="1:65" s="13" customFormat="1" ht="11.25">
      <c r="B173" s="188"/>
      <c r="C173" s="189"/>
      <c r="D173" s="190" t="s">
        <v>128</v>
      </c>
      <c r="E173" s="191" t="s">
        <v>19</v>
      </c>
      <c r="F173" s="192" t="s">
        <v>207</v>
      </c>
      <c r="G173" s="189"/>
      <c r="H173" s="193">
        <v>1</v>
      </c>
      <c r="I173" s="194"/>
      <c r="J173" s="189"/>
      <c r="K173" s="189"/>
      <c r="L173" s="195"/>
      <c r="M173" s="196"/>
      <c r="N173" s="197"/>
      <c r="O173" s="197"/>
      <c r="P173" s="197"/>
      <c r="Q173" s="197"/>
      <c r="R173" s="197"/>
      <c r="S173" s="197"/>
      <c r="T173" s="198"/>
      <c r="AT173" s="199" t="s">
        <v>128</v>
      </c>
      <c r="AU173" s="199" t="s">
        <v>81</v>
      </c>
      <c r="AV173" s="13" t="s">
        <v>81</v>
      </c>
      <c r="AW173" s="13" t="s">
        <v>33</v>
      </c>
      <c r="AX173" s="13" t="s">
        <v>71</v>
      </c>
      <c r="AY173" s="199" t="s">
        <v>120</v>
      </c>
    </row>
    <row r="174" spans="1:65" s="14" customFormat="1" ht="11.25">
      <c r="B174" s="200"/>
      <c r="C174" s="201"/>
      <c r="D174" s="190" t="s">
        <v>128</v>
      </c>
      <c r="E174" s="202" t="s">
        <v>19</v>
      </c>
      <c r="F174" s="203" t="s">
        <v>140</v>
      </c>
      <c r="G174" s="201"/>
      <c r="H174" s="204">
        <v>1</v>
      </c>
      <c r="I174" s="205"/>
      <c r="J174" s="201"/>
      <c r="K174" s="201"/>
      <c r="L174" s="206"/>
      <c r="M174" s="207"/>
      <c r="N174" s="208"/>
      <c r="O174" s="208"/>
      <c r="P174" s="208"/>
      <c r="Q174" s="208"/>
      <c r="R174" s="208"/>
      <c r="S174" s="208"/>
      <c r="T174" s="209"/>
      <c r="AT174" s="210" t="s">
        <v>128</v>
      </c>
      <c r="AU174" s="210" t="s">
        <v>81</v>
      </c>
      <c r="AV174" s="14" t="s">
        <v>136</v>
      </c>
      <c r="AW174" s="14" t="s">
        <v>33</v>
      </c>
      <c r="AX174" s="14" t="s">
        <v>79</v>
      </c>
      <c r="AY174" s="210" t="s">
        <v>120</v>
      </c>
    </row>
    <row r="175" spans="1:65" s="2" customFormat="1" ht="66.75" customHeight="1">
      <c r="A175" s="35"/>
      <c r="B175" s="36"/>
      <c r="C175" s="175" t="s">
        <v>7</v>
      </c>
      <c r="D175" s="175" t="s">
        <v>123</v>
      </c>
      <c r="E175" s="176" t="s">
        <v>219</v>
      </c>
      <c r="F175" s="177" t="s">
        <v>220</v>
      </c>
      <c r="G175" s="178" t="s">
        <v>135</v>
      </c>
      <c r="H175" s="179">
        <v>30</v>
      </c>
      <c r="I175" s="180"/>
      <c r="J175" s="181">
        <f>ROUND(I175*H175,2)</f>
        <v>0</v>
      </c>
      <c r="K175" s="177" t="s">
        <v>19</v>
      </c>
      <c r="L175" s="40"/>
      <c r="M175" s="182" t="s">
        <v>19</v>
      </c>
      <c r="N175" s="183" t="s">
        <v>42</v>
      </c>
      <c r="O175" s="65"/>
      <c r="P175" s="184">
        <f>O175*H175</f>
        <v>0</v>
      </c>
      <c r="Q175" s="184">
        <v>1.4999999999999999E-2</v>
      </c>
      <c r="R175" s="184">
        <f>Q175*H175</f>
        <v>0.44999999999999996</v>
      </c>
      <c r="S175" s="184">
        <v>0</v>
      </c>
      <c r="T175" s="185">
        <f>S175*H175</f>
        <v>0</v>
      </c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R175" s="186" t="s">
        <v>127</v>
      </c>
      <c r="AT175" s="186" t="s">
        <v>123</v>
      </c>
      <c r="AU175" s="186" t="s">
        <v>81</v>
      </c>
      <c r="AY175" s="18" t="s">
        <v>120</v>
      </c>
      <c r="BE175" s="187">
        <f>IF(N175="základní",J175,0)</f>
        <v>0</v>
      </c>
      <c r="BF175" s="187">
        <f>IF(N175="snížená",J175,0)</f>
        <v>0</v>
      </c>
      <c r="BG175" s="187">
        <f>IF(N175="zákl. přenesená",J175,0)</f>
        <v>0</v>
      </c>
      <c r="BH175" s="187">
        <f>IF(N175="sníž. přenesená",J175,0)</f>
        <v>0</v>
      </c>
      <c r="BI175" s="187">
        <f>IF(N175="nulová",J175,0)</f>
        <v>0</v>
      </c>
      <c r="BJ175" s="18" t="s">
        <v>79</v>
      </c>
      <c r="BK175" s="187">
        <f>ROUND(I175*H175,2)</f>
        <v>0</v>
      </c>
      <c r="BL175" s="18" t="s">
        <v>127</v>
      </c>
      <c r="BM175" s="186" t="s">
        <v>221</v>
      </c>
    </row>
    <row r="176" spans="1:65" s="13" customFormat="1" ht="11.25">
      <c r="B176" s="188"/>
      <c r="C176" s="189"/>
      <c r="D176" s="190" t="s">
        <v>128</v>
      </c>
      <c r="E176" s="191" t="s">
        <v>19</v>
      </c>
      <c r="F176" s="192" t="s">
        <v>222</v>
      </c>
      <c r="G176" s="189"/>
      <c r="H176" s="193">
        <v>30</v>
      </c>
      <c r="I176" s="194"/>
      <c r="J176" s="189"/>
      <c r="K176" s="189"/>
      <c r="L176" s="195"/>
      <c r="M176" s="196"/>
      <c r="N176" s="197"/>
      <c r="O176" s="197"/>
      <c r="P176" s="197"/>
      <c r="Q176" s="197"/>
      <c r="R176" s="197"/>
      <c r="S176" s="197"/>
      <c r="T176" s="198"/>
      <c r="AT176" s="199" t="s">
        <v>128</v>
      </c>
      <c r="AU176" s="199" t="s">
        <v>81</v>
      </c>
      <c r="AV176" s="13" t="s">
        <v>81</v>
      </c>
      <c r="AW176" s="13" t="s">
        <v>33</v>
      </c>
      <c r="AX176" s="13" t="s">
        <v>71</v>
      </c>
      <c r="AY176" s="199" t="s">
        <v>120</v>
      </c>
    </row>
    <row r="177" spans="1:65" s="14" customFormat="1" ht="11.25">
      <c r="B177" s="200"/>
      <c r="C177" s="201"/>
      <c r="D177" s="190" t="s">
        <v>128</v>
      </c>
      <c r="E177" s="202" t="s">
        <v>19</v>
      </c>
      <c r="F177" s="203" t="s">
        <v>140</v>
      </c>
      <c r="G177" s="201"/>
      <c r="H177" s="204">
        <v>30</v>
      </c>
      <c r="I177" s="205"/>
      <c r="J177" s="201"/>
      <c r="K177" s="201"/>
      <c r="L177" s="206"/>
      <c r="M177" s="207"/>
      <c r="N177" s="208"/>
      <c r="O177" s="208"/>
      <c r="P177" s="208"/>
      <c r="Q177" s="208"/>
      <c r="R177" s="208"/>
      <c r="S177" s="208"/>
      <c r="T177" s="209"/>
      <c r="AT177" s="210" t="s">
        <v>128</v>
      </c>
      <c r="AU177" s="210" t="s">
        <v>81</v>
      </c>
      <c r="AV177" s="14" t="s">
        <v>136</v>
      </c>
      <c r="AW177" s="14" t="s">
        <v>33</v>
      </c>
      <c r="AX177" s="14" t="s">
        <v>79</v>
      </c>
      <c r="AY177" s="210" t="s">
        <v>120</v>
      </c>
    </row>
    <row r="178" spans="1:65" s="2" customFormat="1" ht="37.9" customHeight="1">
      <c r="A178" s="35"/>
      <c r="B178" s="36"/>
      <c r="C178" s="175" t="s">
        <v>172</v>
      </c>
      <c r="D178" s="175" t="s">
        <v>123</v>
      </c>
      <c r="E178" s="176" t="s">
        <v>223</v>
      </c>
      <c r="F178" s="177" t="s">
        <v>224</v>
      </c>
      <c r="G178" s="178" t="s">
        <v>135</v>
      </c>
      <c r="H178" s="179">
        <v>30</v>
      </c>
      <c r="I178" s="180"/>
      <c r="J178" s="181">
        <f>ROUND(I178*H178,2)</f>
        <v>0</v>
      </c>
      <c r="K178" s="177" t="s">
        <v>19</v>
      </c>
      <c r="L178" s="40"/>
      <c r="M178" s="182" t="s">
        <v>19</v>
      </c>
      <c r="N178" s="183" t="s">
        <v>42</v>
      </c>
      <c r="O178" s="65"/>
      <c r="P178" s="184">
        <f>O178*H178</f>
        <v>0</v>
      </c>
      <c r="Q178" s="184">
        <v>5.4000000000000003E-3</v>
      </c>
      <c r="R178" s="184">
        <f>Q178*H178</f>
        <v>0.16200000000000001</v>
      </c>
      <c r="S178" s="184">
        <v>0</v>
      </c>
      <c r="T178" s="185">
        <f>S178*H178</f>
        <v>0</v>
      </c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R178" s="186" t="s">
        <v>127</v>
      </c>
      <c r="AT178" s="186" t="s">
        <v>123</v>
      </c>
      <c r="AU178" s="186" t="s">
        <v>81</v>
      </c>
      <c r="AY178" s="18" t="s">
        <v>120</v>
      </c>
      <c r="BE178" s="187">
        <f>IF(N178="základní",J178,0)</f>
        <v>0</v>
      </c>
      <c r="BF178" s="187">
        <f>IF(N178="snížená",J178,0)</f>
        <v>0</v>
      </c>
      <c r="BG178" s="187">
        <f>IF(N178="zákl. přenesená",J178,0)</f>
        <v>0</v>
      </c>
      <c r="BH178" s="187">
        <f>IF(N178="sníž. přenesená",J178,0)</f>
        <v>0</v>
      </c>
      <c r="BI178" s="187">
        <f>IF(N178="nulová",J178,0)</f>
        <v>0</v>
      </c>
      <c r="BJ178" s="18" t="s">
        <v>79</v>
      </c>
      <c r="BK178" s="187">
        <f>ROUND(I178*H178,2)</f>
        <v>0</v>
      </c>
      <c r="BL178" s="18" t="s">
        <v>127</v>
      </c>
      <c r="BM178" s="186" t="s">
        <v>225</v>
      </c>
    </row>
    <row r="179" spans="1:65" s="14" customFormat="1" ht="11.25">
      <c r="B179" s="200"/>
      <c r="C179" s="201"/>
      <c r="D179" s="190" t="s">
        <v>128</v>
      </c>
      <c r="E179" s="202" t="s">
        <v>19</v>
      </c>
      <c r="F179" s="203" t="s">
        <v>140</v>
      </c>
      <c r="G179" s="201"/>
      <c r="H179" s="204">
        <v>30</v>
      </c>
      <c r="I179" s="205"/>
      <c r="J179" s="201"/>
      <c r="K179" s="201"/>
      <c r="L179" s="206"/>
      <c r="M179" s="207"/>
      <c r="N179" s="208"/>
      <c r="O179" s="208"/>
      <c r="P179" s="208"/>
      <c r="Q179" s="208"/>
      <c r="R179" s="208"/>
      <c r="S179" s="208"/>
      <c r="T179" s="209"/>
      <c r="AT179" s="210" t="s">
        <v>128</v>
      </c>
      <c r="AU179" s="210" t="s">
        <v>81</v>
      </c>
      <c r="AV179" s="14" t="s">
        <v>136</v>
      </c>
      <c r="AW179" s="14" t="s">
        <v>33</v>
      </c>
      <c r="AX179" s="14" t="s">
        <v>71</v>
      </c>
      <c r="AY179" s="210" t="s">
        <v>120</v>
      </c>
    </row>
    <row r="180" spans="1:65" s="2" customFormat="1" ht="37.9" customHeight="1">
      <c r="A180" s="35"/>
      <c r="B180" s="36"/>
      <c r="C180" s="175" t="s">
        <v>226</v>
      </c>
      <c r="D180" s="175" t="s">
        <v>123</v>
      </c>
      <c r="E180" s="176" t="s">
        <v>227</v>
      </c>
      <c r="F180" s="177" t="s">
        <v>228</v>
      </c>
      <c r="G180" s="178" t="s">
        <v>135</v>
      </c>
      <c r="H180" s="179">
        <v>127</v>
      </c>
      <c r="I180" s="180"/>
      <c r="J180" s="181">
        <f>ROUND(I180*H180,2)</f>
        <v>0</v>
      </c>
      <c r="K180" s="177" t="s">
        <v>19</v>
      </c>
      <c r="L180" s="40"/>
      <c r="M180" s="182" t="s">
        <v>19</v>
      </c>
      <c r="N180" s="183" t="s">
        <v>42</v>
      </c>
      <c r="O180" s="65"/>
      <c r="P180" s="184">
        <f>O180*H180</f>
        <v>0</v>
      </c>
      <c r="Q180" s="184">
        <v>1.6999999999999999E-3</v>
      </c>
      <c r="R180" s="184">
        <f>Q180*H180</f>
        <v>0.21589999999999998</v>
      </c>
      <c r="S180" s="184">
        <v>0</v>
      </c>
      <c r="T180" s="185">
        <f>S180*H180</f>
        <v>0</v>
      </c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R180" s="186" t="s">
        <v>127</v>
      </c>
      <c r="AT180" s="186" t="s">
        <v>123</v>
      </c>
      <c r="AU180" s="186" t="s">
        <v>81</v>
      </c>
      <c r="AY180" s="18" t="s">
        <v>120</v>
      </c>
      <c r="BE180" s="187">
        <f>IF(N180="základní",J180,0)</f>
        <v>0</v>
      </c>
      <c r="BF180" s="187">
        <f>IF(N180="snížená",J180,0)</f>
        <v>0</v>
      </c>
      <c r="BG180" s="187">
        <f>IF(N180="zákl. přenesená",J180,0)</f>
        <v>0</v>
      </c>
      <c r="BH180" s="187">
        <f>IF(N180="sníž. přenesená",J180,0)</f>
        <v>0</v>
      </c>
      <c r="BI180" s="187">
        <f>IF(N180="nulová",J180,0)</f>
        <v>0</v>
      </c>
      <c r="BJ180" s="18" t="s">
        <v>79</v>
      </c>
      <c r="BK180" s="187">
        <f>ROUND(I180*H180,2)</f>
        <v>0</v>
      </c>
      <c r="BL180" s="18" t="s">
        <v>127</v>
      </c>
      <c r="BM180" s="186" t="s">
        <v>229</v>
      </c>
    </row>
    <row r="181" spans="1:65" s="13" customFormat="1" ht="11.25">
      <c r="B181" s="188"/>
      <c r="C181" s="189"/>
      <c r="D181" s="190" t="s">
        <v>128</v>
      </c>
      <c r="E181" s="191" t="s">
        <v>19</v>
      </c>
      <c r="F181" s="192" t="s">
        <v>230</v>
      </c>
      <c r="G181" s="189"/>
      <c r="H181" s="193">
        <v>11</v>
      </c>
      <c r="I181" s="194"/>
      <c r="J181" s="189"/>
      <c r="K181" s="189"/>
      <c r="L181" s="195"/>
      <c r="M181" s="196"/>
      <c r="N181" s="197"/>
      <c r="O181" s="197"/>
      <c r="P181" s="197"/>
      <c r="Q181" s="197"/>
      <c r="R181" s="197"/>
      <c r="S181" s="197"/>
      <c r="T181" s="198"/>
      <c r="AT181" s="199" t="s">
        <v>128</v>
      </c>
      <c r="AU181" s="199" t="s">
        <v>81</v>
      </c>
      <c r="AV181" s="13" t="s">
        <v>81</v>
      </c>
      <c r="AW181" s="13" t="s">
        <v>33</v>
      </c>
      <c r="AX181" s="13" t="s">
        <v>71</v>
      </c>
      <c r="AY181" s="199" t="s">
        <v>120</v>
      </c>
    </row>
    <row r="182" spans="1:65" s="13" customFormat="1" ht="11.25">
      <c r="B182" s="188"/>
      <c r="C182" s="189"/>
      <c r="D182" s="190" t="s">
        <v>128</v>
      </c>
      <c r="E182" s="191" t="s">
        <v>19</v>
      </c>
      <c r="F182" s="192" t="s">
        <v>231</v>
      </c>
      <c r="G182" s="189"/>
      <c r="H182" s="193">
        <v>11</v>
      </c>
      <c r="I182" s="194"/>
      <c r="J182" s="189"/>
      <c r="K182" s="189"/>
      <c r="L182" s="195"/>
      <c r="M182" s="196"/>
      <c r="N182" s="197"/>
      <c r="O182" s="197"/>
      <c r="P182" s="197"/>
      <c r="Q182" s="197"/>
      <c r="R182" s="197"/>
      <c r="S182" s="197"/>
      <c r="T182" s="198"/>
      <c r="AT182" s="199" t="s">
        <v>128</v>
      </c>
      <c r="AU182" s="199" t="s">
        <v>81</v>
      </c>
      <c r="AV182" s="13" t="s">
        <v>81</v>
      </c>
      <c r="AW182" s="13" t="s">
        <v>33</v>
      </c>
      <c r="AX182" s="13" t="s">
        <v>71</v>
      </c>
      <c r="AY182" s="199" t="s">
        <v>120</v>
      </c>
    </row>
    <row r="183" spans="1:65" s="13" customFormat="1" ht="11.25">
      <c r="B183" s="188"/>
      <c r="C183" s="189"/>
      <c r="D183" s="190" t="s">
        <v>128</v>
      </c>
      <c r="E183" s="191" t="s">
        <v>19</v>
      </c>
      <c r="F183" s="192" t="s">
        <v>232</v>
      </c>
      <c r="G183" s="189"/>
      <c r="H183" s="193">
        <v>3</v>
      </c>
      <c r="I183" s="194"/>
      <c r="J183" s="189"/>
      <c r="K183" s="189"/>
      <c r="L183" s="195"/>
      <c r="M183" s="196"/>
      <c r="N183" s="197"/>
      <c r="O183" s="197"/>
      <c r="P183" s="197"/>
      <c r="Q183" s="197"/>
      <c r="R183" s="197"/>
      <c r="S183" s="197"/>
      <c r="T183" s="198"/>
      <c r="AT183" s="199" t="s">
        <v>128</v>
      </c>
      <c r="AU183" s="199" t="s">
        <v>81</v>
      </c>
      <c r="AV183" s="13" t="s">
        <v>81</v>
      </c>
      <c r="AW183" s="13" t="s">
        <v>33</v>
      </c>
      <c r="AX183" s="13" t="s">
        <v>71</v>
      </c>
      <c r="AY183" s="199" t="s">
        <v>120</v>
      </c>
    </row>
    <row r="184" spans="1:65" s="13" customFormat="1" ht="11.25">
      <c r="B184" s="188"/>
      <c r="C184" s="189"/>
      <c r="D184" s="190" t="s">
        <v>128</v>
      </c>
      <c r="E184" s="191" t="s">
        <v>19</v>
      </c>
      <c r="F184" s="192" t="s">
        <v>233</v>
      </c>
      <c r="G184" s="189"/>
      <c r="H184" s="193">
        <v>3</v>
      </c>
      <c r="I184" s="194"/>
      <c r="J184" s="189"/>
      <c r="K184" s="189"/>
      <c r="L184" s="195"/>
      <c r="M184" s="196"/>
      <c r="N184" s="197"/>
      <c r="O184" s="197"/>
      <c r="P184" s="197"/>
      <c r="Q184" s="197"/>
      <c r="R184" s="197"/>
      <c r="S184" s="197"/>
      <c r="T184" s="198"/>
      <c r="AT184" s="199" t="s">
        <v>128</v>
      </c>
      <c r="AU184" s="199" t="s">
        <v>81</v>
      </c>
      <c r="AV184" s="13" t="s">
        <v>81</v>
      </c>
      <c r="AW184" s="13" t="s">
        <v>33</v>
      </c>
      <c r="AX184" s="13" t="s">
        <v>71</v>
      </c>
      <c r="AY184" s="199" t="s">
        <v>120</v>
      </c>
    </row>
    <row r="185" spans="1:65" s="13" customFormat="1" ht="11.25">
      <c r="B185" s="188"/>
      <c r="C185" s="189"/>
      <c r="D185" s="190" t="s">
        <v>128</v>
      </c>
      <c r="E185" s="191" t="s">
        <v>19</v>
      </c>
      <c r="F185" s="192" t="s">
        <v>234</v>
      </c>
      <c r="G185" s="189"/>
      <c r="H185" s="193">
        <v>3</v>
      </c>
      <c r="I185" s="194"/>
      <c r="J185" s="189"/>
      <c r="K185" s="189"/>
      <c r="L185" s="195"/>
      <c r="M185" s="196"/>
      <c r="N185" s="197"/>
      <c r="O185" s="197"/>
      <c r="P185" s="197"/>
      <c r="Q185" s="197"/>
      <c r="R185" s="197"/>
      <c r="S185" s="197"/>
      <c r="T185" s="198"/>
      <c r="AT185" s="199" t="s">
        <v>128</v>
      </c>
      <c r="AU185" s="199" t="s">
        <v>81</v>
      </c>
      <c r="AV185" s="13" t="s">
        <v>81</v>
      </c>
      <c r="AW185" s="13" t="s">
        <v>33</v>
      </c>
      <c r="AX185" s="13" t="s">
        <v>71</v>
      </c>
      <c r="AY185" s="199" t="s">
        <v>120</v>
      </c>
    </row>
    <row r="186" spans="1:65" s="13" customFormat="1" ht="11.25">
      <c r="B186" s="188"/>
      <c r="C186" s="189"/>
      <c r="D186" s="190" t="s">
        <v>128</v>
      </c>
      <c r="E186" s="191" t="s">
        <v>19</v>
      </c>
      <c r="F186" s="192" t="s">
        <v>235</v>
      </c>
      <c r="G186" s="189"/>
      <c r="H186" s="193">
        <v>11</v>
      </c>
      <c r="I186" s="194"/>
      <c r="J186" s="189"/>
      <c r="K186" s="189"/>
      <c r="L186" s="195"/>
      <c r="M186" s="196"/>
      <c r="N186" s="197"/>
      <c r="O186" s="197"/>
      <c r="P186" s="197"/>
      <c r="Q186" s="197"/>
      <c r="R186" s="197"/>
      <c r="S186" s="197"/>
      <c r="T186" s="198"/>
      <c r="AT186" s="199" t="s">
        <v>128</v>
      </c>
      <c r="AU186" s="199" t="s">
        <v>81</v>
      </c>
      <c r="AV186" s="13" t="s">
        <v>81</v>
      </c>
      <c r="AW186" s="13" t="s">
        <v>33</v>
      </c>
      <c r="AX186" s="13" t="s">
        <v>71</v>
      </c>
      <c r="AY186" s="199" t="s">
        <v>120</v>
      </c>
    </row>
    <row r="187" spans="1:65" s="13" customFormat="1" ht="11.25">
      <c r="B187" s="188"/>
      <c r="C187" s="189"/>
      <c r="D187" s="190" t="s">
        <v>128</v>
      </c>
      <c r="E187" s="191" t="s">
        <v>19</v>
      </c>
      <c r="F187" s="192" t="s">
        <v>236</v>
      </c>
      <c r="G187" s="189"/>
      <c r="H187" s="193">
        <v>11</v>
      </c>
      <c r="I187" s="194"/>
      <c r="J187" s="189"/>
      <c r="K187" s="189"/>
      <c r="L187" s="195"/>
      <c r="M187" s="196"/>
      <c r="N187" s="197"/>
      <c r="O187" s="197"/>
      <c r="P187" s="197"/>
      <c r="Q187" s="197"/>
      <c r="R187" s="197"/>
      <c r="S187" s="197"/>
      <c r="T187" s="198"/>
      <c r="AT187" s="199" t="s">
        <v>128</v>
      </c>
      <c r="AU187" s="199" t="s">
        <v>81</v>
      </c>
      <c r="AV187" s="13" t="s">
        <v>81</v>
      </c>
      <c r="AW187" s="13" t="s">
        <v>33</v>
      </c>
      <c r="AX187" s="13" t="s">
        <v>71</v>
      </c>
      <c r="AY187" s="199" t="s">
        <v>120</v>
      </c>
    </row>
    <row r="188" spans="1:65" s="13" customFormat="1" ht="11.25">
      <c r="B188" s="188"/>
      <c r="C188" s="189"/>
      <c r="D188" s="190" t="s">
        <v>128</v>
      </c>
      <c r="E188" s="191" t="s">
        <v>19</v>
      </c>
      <c r="F188" s="192" t="s">
        <v>237</v>
      </c>
      <c r="G188" s="189"/>
      <c r="H188" s="193">
        <v>11</v>
      </c>
      <c r="I188" s="194"/>
      <c r="J188" s="189"/>
      <c r="K188" s="189"/>
      <c r="L188" s="195"/>
      <c r="M188" s="196"/>
      <c r="N188" s="197"/>
      <c r="O188" s="197"/>
      <c r="P188" s="197"/>
      <c r="Q188" s="197"/>
      <c r="R188" s="197"/>
      <c r="S188" s="197"/>
      <c r="T188" s="198"/>
      <c r="AT188" s="199" t="s">
        <v>128</v>
      </c>
      <c r="AU188" s="199" t="s">
        <v>81</v>
      </c>
      <c r="AV188" s="13" t="s">
        <v>81</v>
      </c>
      <c r="AW188" s="13" t="s">
        <v>33</v>
      </c>
      <c r="AX188" s="13" t="s">
        <v>71</v>
      </c>
      <c r="AY188" s="199" t="s">
        <v>120</v>
      </c>
    </row>
    <row r="189" spans="1:65" s="13" customFormat="1" ht="11.25">
      <c r="B189" s="188"/>
      <c r="C189" s="189"/>
      <c r="D189" s="190" t="s">
        <v>128</v>
      </c>
      <c r="E189" s="191" t="s">
        <v>19</v>
      </c>
      <c r="F189" s="192" t="s">
        <v>238</v>
      </c>
      <c r="G189" s="189"/>
      <c r="H189" s="193">
        <v>11</v>
      </c>
      <c r="I189" s="194"/>
      <c r="J189" s="189"/>
      <c r="K189" s="189"/>
      <c r="L189" s="195"/>
      <c r="M189" s="196"/>
      <c r="N189" s="197"/>
      <c r="O189" s="197"/>
      <c r="P189" s="197"/>
      <c r="Q189" s="197"/>
      <c r="R189" s="197"/>
      <c r="S189" s="197"/>
      <c r="T189" s="198"/>
      <c r="AT189" s="199" t="s">
        <v>128</v>
      </c>
      <c r="AU189" s="199" t="s">
        <v>81</v>
      </c>
      <c r="AV189" s="13" t="s">
        <v>81</v>
      </c>
      <c r="AW189" s="13" t="s">
        <v>33</v>
      </c>
      <c r="AX189" s="13" t="s">
        <v>71</v>
      </c>
      <c r="AY189" s="199" t="s">
        <v>120</v>
      </c>
    </row>
    <row r="190" spans="1:65" s="13" customFormat="1" ht="11.25">
      <c r="B190" s="188"/>
      <c r="C190" s="189"/>
      <c r="D190" s="190" t="s">
        <v>128</v>
      </c>
      <c r="E190" s="191" t="s">
        <v>19</v>
      </c>
      <c r="F190" s="192" t="s">
        <v>239</v>
      </c>
      <c r="G190" s="189"/>
      <c r="H190" s="193">
        <v>4</v>
      </c>
      <c r="I190" s="194"/>
      <c r="J190" s="189"/>
      <c r="K190" s="189"/>
      <c r="L190" s="195"/>
      <c r="M190" s="196"/>
      <c r="N190" s="197"/>
      <c r="O190" s="197"/>
      <c r="P190" s="197"/>
      <c r="Q190" s="197"/>
      <c r="R190" s="197"/>
      <c r="S190" s="197"/>
      <c r="T190" s="198"/>
      <c r="AT190" s="199" t="s">
        <v>128</v>
      </c>
      <c r="AU190" s="199" t="s">
        <v>81</v>
      </c>
      <c r="AV190" s="13" t="s">
        <v>81</v>
      </c>
      <c r="AW190" s="13" t="s">
        <v>33</v>
      </c>
      <c r="AX190" s="13" t="s">
        <v>71</v>
      </c>
      <c r="AY190" s="199" t="s">
        <v>120</v>
      </c>
    </row>
    <row r="191" spans="1:65" s="13" customFormat="1" ht="11.25">
      <c r="B191" s="188"/>
      <c r="C191" s="189"/>
      <c r="D191" s="190" t="s">
        <v>128</v>
      </c>
      <c r="E191" s="191" t="s">
        <v>19</v>
      </c>
      <c r="F191" s="192" t="s">
        <v>240</v>
      </c>
      <c r="G191" s="189"/>
      <c r="H191" s="193">
        <v>11</v>
      </c>
      <c r="I191" s="194"/>
      <c r="J191" s="189"/>
      <c r="K191" s="189"/>
      <c r="L191" s="195"/>
      <c r="M191" s="196"/>
      <c r="N191" s="197"/>
      <c r="O191" s="197"/>
      <c r="P191" s="197"/>
      <c r="Q191" s="197"/>
      <c r="R191" s="197"/>
      <c r="S191" s="197"/>
      <c r="T191" s="198"/>
      <c r="AT191" s="199" t="s">
        <v>128</v>
      </c>
      <c r="AU191" s="199" t="s">
        <v>81</v>
      </c>
      <c r="AV191" s="13" t="s">
        <v>81</v>
      </c>
      <c r="AW191" s="13" t="s">
        <v>33</v>
      </c>
      <c r="AX191" s="13" t="s">
        <v>71</v>
      </c>
      <c r="AY191" s="199" t="s">
        <v>120</v>
      </c>
    </row>
    <row r="192" spans="1:65" s="13" customFormat="1" ht="11.25">
      <c r="B192" s="188"/>
      <c r="C192" s="189"/>
      <c r="D192" s="190" t="s">
        <v>128</v>
      </c>
      <c r="E192" s="191" t="s">
        <v>19</v>
      </c>
      <c r="F192" s="192" t="s">
        <v>241</v>
      </c>
      <c r="G192" s="189"/>
      <c r="H192" s="193">
        <v>11</v>
      </c>
      <c r="I192" s="194"/>
      <c r="J192" s="189"/>
      <c r="K192" s="189"/>
      <c r="L192" s="195"/>
      <c r="M192" s="196"/>
      <c r="N192" s="197"/>
      <c r="O192" s="197"/>
      <c r="P192" s="197"/>
      <c r="Q192" s="197"/>
      <c r="R192" s="197"/>
      <c r="S192" s="197"/>
      <c r="T192" s="198"/>
      <c r="AT192" s="199" t="s">
        <v>128</v>
      </c>
      <c r="AU192" s="199" t="s">
        <v>81</v>
      </c>
      <c r="AV192" s="13" t="s">
        <v>81</v>
      </c>
      <c r="AW192" s="13" t="s">
        <v>33</v>
      </c>
      <c r="AX192" s="13" t="s">
        <v>71</v>
      </c>
      <c r="AY192" s="199" t="s">
        <v>120</v>
      </c>
    </row>
    <row r="193" spans="1:65" s="13" customFormat="1" ht="11.25">
      <c r="B193" s="188"/>
      <c r="C193" s="189"/>
      <c r="D193" s="190" t="s">
        <v>128</v>
      </c>
      <c r="E193" s="191" t="s">
        <v>19</v>
      </c>
      <c r="F193" s="192" t="s">
        <v>242</v>
      </c>
      <c r="G193" s="189"/>
      <c r="H193" s="193">
        <v>11</v>
      </c>
      <c r="I193" s="194"/>
      <c r="J193" s="189"/>
      <c r="K193" s="189"/>
      <c r="L193" s="195"/>
      <c r="M193" s="196"/>
      <c r="N193" s="197"/>
      <c r="O193" s="197"/>
      <c r="P193" s="197"/>
      <c r="Q193" s="197"/>
      <c r="R193" s="197"/>
      <c r="S193" s="197"/>
      <c r="T193" s="198"/>
      <c r="AT193" s="199" t="s">
        <v>128</v>
      </c>
      <c r="AU193" s="199" t="s">
        <v>81</v>
      </c>
      <c r="AV193" s="13" t="s">
        <v>81</v>
      </c>
      <c r="AW193" s="13" t="s">
        <v>33</v>
      </c>
      <c r="AX193" s="13" t="s">
        <v>71</v>
      </c>
      <c r="AY193" s="199" t="s">
        <v>120</v>
      </c>
    </row>
    <row r="194" spans="1:65" s="13" customFormat="1" ht="11.25">
      <c r="B194" s="188"/>
      <c r="C194" s="189"/>
      <c r="D194" s="190" t="s">
        <v>128</v>
      </c>
      <c r="E194" s="191" t="s">
        <v>19</v>
      </c>
      <c r="F194" s="192" t="s">
        <v>243</v>
      </c>
      <c r="G194" s="189"/>
      <c r="H194" s="193">
        <v>11</v>
      </c>
      <c r="I194" s="194"/>
      <c r="J194" s="189"/>
      <c r="K194" s="189"/>
      <c r="L194" s="195"/>
      <c r="M194" s="196"/>
      <c r="N194" s="197"/>
      <c r="O194" s="197"/>
      <c r="P194" s="197"/>
      <c r="Q194" s="197"/>
      <c r="R194" s="197"/>
      <c r="S194" s="197"/>
      <c r="T194" s="198"/>
      <c r="AT194" s="199" t="s">
        <v>128</v>
      </c>
      <c r="AU194" s="199" t="s">
        <v>81</v>
      </c>
      <c r="AV194" s="13" t="s">
        <v>81</v>
      </c>
      <c r="AW194" s="13" t="s">
        <v>33</v>
      </c>
      <c r="AX194" s="13" t="s">
        <v>71</v>
      </c>
      <c r="AY194" s="199" t="s">
        <v>120</v>
      </c>
    </row>
    <row r="195" spans="1:65" s="13" customFormat="1" ht="11.25">
      <c r="B195" s="188"/>
      <c r="C195" s="189"/>
      <c r="D195" s="190" t="s">
        <v>128</v>
      </c>
      <c r="E195" s="191" t="s">
        <v>19</v>
      </c>
      <c r="F195" s="192" t="s">
        <v>244</v>
      </c>
      <c r="G195" s="189"/>
      <c r="H195" s="193">
        <v>4</v>
      </c>
      <c r="I195" s="194"/>
      <c r="J195" s="189"/>
      <c r="K195" s="189"/>
      <c r="L195" s="195"/>
      <c r="M195" s="196"/>
      <c r="N195" s="197"/>
      <c r="O195" s="197"/>
      <c r="P195" s="197"/>
      <c r="Q195" s="197"/>
      <c r="R195" s="197"/>
      <c r="S195" s="197"/>
      <c r="T195" s="198"/>
      <c r="AT195" s="199" t="s">
        <v>128</v>
      </c>
      <c r="AU195" s="199" t="s">
        <v>81</v>
      </c>
      <c r="AV195" s="13" t="s">
        <v>81</v>
      </c>
      <c r="AW195" s="13" t="s">
        <v>33</v>
      </c>
      <c r="AX195" s="13" t="s">
        <v>71</v>
      </c>
      <c r="AY195" s="199" t="s">
        <v>120</v>
      </c>
    </row>
    <row r="196" spans="1:65" s="14" customFormat="1" ht="11.25">
      <c r="B196" s="200"/>
      <c r="C196" s="201"/>
      <c r="D196" s="190" t="s">
        <v>128</v>
      </c>
      <c r="E196" s="202" t="s">
        <v>19</v>
      </c>
      <c r="F196" s="203" t="s">
        <v>140</v>
      </c>
      <c r="G196" s="201"/>
      <c r="H196" s="204">
        <v>127</v>
      </c>
      <c r="I196" s="205"/>
      <c r="J196" s="201"/>
      <c r="K196" s="201"/>
      <c r="L196" s="206"/>
      <c r="M196" s="207"/>
      <c r="N196" s="208"/>
      <c r="O196" s="208"/>
      <c r="P196" s="208"/>
      <c r="Q196" s="208"/>
      <c r="R196" s="208"/>
      <c r="S196" s="208"/>
      <c r="T196" s="209"/>
      <c r="AT196" s="210" t="s">
        <v>128</v>
      </c>
      <c r="AU196" s="210" t="s">
        <v>81</v>
      </c>
      <c r="AV196" s="14" t="s">
        <v>136</v>
      </c>
      <c r="AW196" s="14" t="s">
        <v>33</v>
      </c>
      <c r="AX196" s="14" t="s">
        <v>79</v>
      </c>
      <c r="AY196" s="210" t="s">
        <v>120</v>
      </c>
    </row>
    <row r="197" spans="1:65" s="2" customFormat="1" ht="37.9" customHeight="1">
      <c r="A197" s="35"/>
      <c r="B197" s="36"/>
      <c r="C197" s="175" t="s">
        <v>181</v>
      </c>
      <c r="D197" s="175" t="s">
        <v>123</v>
      </c>
      <c r="E197" s="176" t="s">
        <v>245</v>
      </c>
      <c r="F197" s="177" t="s">
        <v>246</v>
      </c>
      <c r="G197" s="178" t="s">
        <v>135</v>
      </c>
      <c r="H197" s="179">
        <v>127</v>
      </c>
      <c r="I197" s="180"/>
      <c r="J197" s="181">
        <f>ROUND(I197*H197,2)</f>
        <v>0</v>
      </c>
      <c r="K197" s="177" t="s">
        <v>19</v>
      </c>
      <c r="L197" s="40"/>
      <c r="M197" s="182" t="s">
        <v>19</v>
      </c>
      <c r="N197" s="183" t="s">
        <v>42</v>
      </c>
      <c r="O197" s="65"/>
      <c r="P197" s="184">
        <f>O197*H197</f>
        <v>0</v>
      </c>
      <c r="Q197" s="184">
        <v>5.1000000000000004E-3</v>
      </c>
      <c r="R197" s="184">
        <f>Q197*H197</f>
        <v>0.64770000000000005</v>
      </c>
      <c r="S197" s="184">
        <v>0</v>
      </c>
      <c r="T197" s="185">
        <f>S197*H197</f>
        <v>0</v>
      </c>
      <c r="U197" s="35"/>
      <c r="V197" s="35"/>
      <c r="W197" s="35"/>
      <c r="X197" s="35"/>
      <c r="Y197" s="35"/>
      <c r="Z197" s="35"/>
      <c r="AA197" s="35"/>
      <c r="AB197" s="35"/>
      <c r="AC197" s="35"/>
      <c r="AD197" s="35"/>
      <c r="AE197" s="35"/>
      <c r="AR197" s="186" t="s">
        <v>127</v>
      </c>
      <c r="AT197" s="186" t="s">
        <v>123</v>
      </c>
      <c r="AU197" s="186" t="s">
        <v>81</v>
      </c>
      <c r="AY197" s="18" t="s">
        <v>120</v>
      </c>
      <c r="BE197" s="187">
        <f>IF(N197="základní",J197,0)</f>
        <v>0</v>
      </c>
      <c r="BF197" s="187">
        <f>IF(N197="snížená",J197,0)</f>
        <v>0</v>
      </c>
      <c r="BG197" s="187">
        <f>IF(N197="zákl. přenesená",J197,0)</f>
        <v>0</v>
      </c>
      <c r="BH197" s="187">
        <f>IF(N197="sníž. přenesená",J197,0)</f>
        <v>0</v>
      </c>
      <c r="BI197" s="187">
        <f>IF(N197="nulová",J197,0)</f>
        <v>0</v>
      </c>
      <c r="BJ197" s="18" t="s">
        <v>79</v>
      </c>
      <c r="BK197" s="187">
        <f>ROUND(I197*H197,2)</f>
        <v>0</v>
      </c>
      <c r="BL197" s="18" t="s">
        <v>127</v>
      </c>
      <c r="BM197" s="186" t="s">
        <v>247</v>
      </c>
    </row>
    <row r="198" spans="1:65" s="14" customFormat="1" ht="11.25">
      <c r="B198" s="200"/>
      <c r="C198" s="201"/>
      <c r="D198" s="190" t="s">
        <v>128</v>
      </c>
      <c r="E198" s="202" t="s">
        <v>19</v>
      </c>
      <c r="F198" s="203" t="s">
        <v>140</v>
      </c>
      <c r="G198" s="201"/>
      <c r="H198" s="204">
        <v>127</v>
      </c>
      <c r="I198" s="205"/>
      <c r="J198" s="201"/>
      <c r="K198" s="201"/>
      <c r="L198" s="206"/>
      <c r="M198" s="207"/>
      <c r="N198" s="208"/>
      <c r="O198" s="208"/>
      <c r="P198" s="208"/>
      <c r="Q198" s="208"/>
      <c r="R198" s="208"/>
      <c r="S198" s="208"/>
      <c r="T198" s="209"/>
      <c r="AT198" s="210" t="s">
        <v>128</v>
      </c>
      <c r="AU198" s="210" t="s">
        <v>81</v>
      </c>
      <c r="AV198" s="14" t="s">
        <v>136</v>
      </c>
      <c r="AW198" s="14" t="s">
        <v>33</v>
      </c>
      <c r="AX198" s="14" t="s">
        <v>71</v>
      </c>
      <c r="AY198" s="210" t="s">
        <v>120</v>
      </c>
    </row>
    <row r="199" spans="1:65" s="2" customFormat="1" ht="33" customHeight="1">
      <c r="A199" s="35"/>
      <c r="B199" s="36"/>
      <c r="C199" s="175" t="s">
        <v>248</v>
      </c>
      <c r="D199" s="175" t="s">
        <v>123</v>
      </c>
      <c r="E199" s="176" t="s">
        <v>249</v>
      </c>
      <c r="F199" s="177" t="s">
        <v>250</v>
      </c>
      <c r="G199" s="178" t="s">
        <v>135</v>
      </c>
      <c r="H199" s="179">
        <v>1</v>
      </c>
      <c r="I199" s="180"/>
      <c r="J199" s="181">
        <f>ROUND(I199*H199,2)</f>
        <v>0</v>
      </c>
      <c r="K199" s="177" t="s">
        <v>19</v>
      </c>
      <c r="L199" s="40"/>
      <c r="M199" s="182" t="s">
        <v>19</v>
      </c>
      <c r="N199" s="183" t="s">
        <v>42</v>
      </c>
      <c r="O199" s="65"/>
      <c r="P199" s="184">
        <f>O199*H199</f>
        <v>0</v>
      </c>
      <c r="Q199" s="184">
        <v>1.1000000000000001E-3</v>
      </c>
      <c r="R199" s="184">
        <f>Q199*H199</f>
        <v>1.1000000000000001E-3</v>
      </c>
      <c r="S199" s="184">
        <v>0</v>
      </c>
      <c r="T199" s="185">
        <f>S199*H199</f>
        <v>0</v>
      </c>
      <c r="U199" s="35"/>
      <c r="V199" s="35"/>
      <c r="W199" s="35"/>
      <c r="X199" s="35"/>
      <c r="Y199" s="35"/>
      <c r="Z199" s="35"/>
      <c r="AA199" s="35"/>
      <c r="AB199" s="35"/>
      <c r="AC199" s="35"/>
      <c r="AD199" s="35"/>
      <c r="AE199" s="35"/>
      <c r="AR199" s="186" t="s">
        <v>127</v>
      </c>
      <c r="AT199" s="186" t="s">
        <v>123</v>
      </c>
      <c r="AU199" s="186" t="s">
        <v>81</v>
      </c>
      <c r="AY199" s="18" t="s">
        <v>120</v>
      </c>
      <c r="BE199" s="187">
        <f>IF(N199="základní",J199,0)</f>
        <v>0</v>
      </c>
      <c r="BF199" s="187">
        <f>IF(N199="snížená",J199,0)</f>
        <v>0</v>
      </c>
      <c r="BG199" s="187">
        <f>IF(N199="zákl. přenesená",J199,0)</f>
        <v>0</v>
      </c>
      <c r="BH199" s="187">
        <f>IF(N199="sníž. přenesená",J199,0)</f>
        <v>0</v>
      </c>
      <c r="BI199" s="187">
        <f>IF(N199="nulová",J199,0)</f>
        <v>0</v>
      </c>
      <c r="BJ199" s="18" t="s">
        <v>79</v>
      </c>
      <c r="BK199" s="187">
        <f>ROUND(I199*H199,2)</f>
        <v>0</v>
      </c>
      <c r="BL199" s="18" t="s">
        <v>127</v>
      </c>
      <c r="BM199" s="186" t="s">
        <v>251</v>
      </c>
    </row>
    <row r="200" spans="1:65" s="13" customFormat="1" ht="11.25">
      <c r="B200" s="188"/>
      <c r="C200" s="189"/>
      <c r="D200" s="190" t="s">
        <v>128</v>
      </c>
      <c r="E200" s="191" t="s">
        <v>19</v>
      </c>
      <c r="F200" s="192" t="s">
        <v>252</v>
      </c>
      <c r="G200" s="189"/>
      <c r="H200" s="193">
        <v>1</v>
      </c>
      <c r="I200" s="194"/>
      <c r="J200" s="189"/>
      <c r="K200" s="189"/>
      <c r="L200" s="195"/>
      <c r="M200" s="196"/>
      <c r="N200" s="197"/>
      <c r="O200" s="197"/>
      <c r="P200" s="197"/>
      <c r="Q200" s="197"/>
      <c r="R200" s="197"/>
      <c r="S200" s="197"/>
      <c r="T200" s="198"/>
      <c r="AT200" s="199" t="s">
        <v>128</v>
      </c>
      <c r="AU200" s="199" t="s">
        <v>81</v>
      </c>
      <c r="AV200" s="13" t="s">
        <v>81</v>
      </c>
      <c r="AW200" s="13" t="s">
        <v>33</v>
      </c>
      <c r="AX200" s="13" t="s">
        <v>71</v>
      </c>
      <c r="AY200" s="199" t="s">
        <v>120</v>
      </c>
    </row>
    <row r="201" spans="1:65" s="14" customFormat="1" ht="11.25">
      <c r="B201" s="200"/>
      <c r="C201" s="201"/>
      <c r="D201" s="190" t="s">
        <v>128</v>
      </c>
      <c r="E201" s="202" t="s">
        <v>19</v>
      </c>
      <c r="F201" s="203" t="s">
        <v>140</v>
      </c>
      <c r="G201" s="201"/>
      <c r="H201" s="204">
        <v>1</v>
      </c>
      <c r="I201" s="205"/>
      <c r="J201" s="201"/>
      <c r="K201" s="201"/>
      <c r="L201" s="206"/>
      <c r="M201" s="207"/>
      <c r="N201" s="208"/>
      <c r="O201" s="208"/>
      <c r="P201" s="208"/>
      <c r="Q201" s="208"/>
      <c r="R201" s="208"/>
      <c r="S201" s="208"/>
      <c r="T201" s="209"/>
      <c r="AT201" s="210" t="s">
        <v>128</v>
      </c>
      <c r="AU201" s="210" t="s">
        <v>81</v>
      </c>
      <c r="AV201" s="14" t="s">
        <v>136</v>
      </c>
      <c r="AW201" s="14" t="s">
        <v>33</v>
      </c>
      <c r="AX201" s="14" t="s">
        <v>79</v>
      </c>
      <c r="AY201" s="210" t="s">
        <v>120</v>
      </c>
    </row>
    <row r="202" spans="1:65" s="2" customFormat="1" ht="33" customHeight="1">
      <c r="A202" s="35"/>
      <c r="B202" s="36"/>
      <c r="C202" s="175" t="s">
        <v>186</v>
      </c>
      <c r="D202" s="175" t="s">
        <v>123</v>
      </c>
      <c r="E202" s="176" t="s">
        <v>253</v>
      </c>
      <c r="F202" s="177" t="s">
        <v>254</v>
      </c>
      <c r="G202" s="178" t="s">
        <v>135</v>
      </c>
      <c r="H202" s="179">
        <v>16</v>
      </c>
      <c r="I202" s="180"/>
      <c r="J202" s="181">
        <f>ROUND(I202*H202,2)</f>
        <v>0</v>
      </c>
      <c r="K202" s="177" t="s">
        <v>19</v>
      </c>
      <c r="L202" s="40"/>
      <c r="M202" s="182" t="s">
        <v>19</v>
      </c>
      <c r="N202" s="183" t="s">
        <v>42</v>
      </c>
      <c r="O202" s="65"/>
      <c r="P202" s="184">
        <f>O202*H202</f>
        <v>0</v>
      </c>
      <c r="Q202" s="184">
        <v>1.5E-3</v>
      </c>
      <c r="R202" s="184">
        <f>Q202*H202</f>
        <v>2.4E-2</v>
      </c>
      <c r="S202" s="184">
        <v>0</v>
      </c>
      <c r="T202" s="185">
        <f>S202*H202</f>
        <v>0</v>
      </c>
      <c r="U202" s="35"/>
      <c r="V202" s="35"/>
      <c r="W202" s="35"/>
      <c r="X202" s="35"/>
      <c r="Y202" s="35"/>
      <c r="Z202" s="35"/>
      <c r="AA202" s="35"/>
      <c r="AB202" s="35"/>
      <c r="AC202" s="35"/>
      <c r="AD202" s="35"/>
      <c r="AE202" s="35"/>
      <c r="AR202" s="186" t="s">
        <v>127</v>
      </c>
      <c r="AT202" s="186" t="s">
        <v>123</v>
      </c>
      <c r="AU202" s="186" t="s">
        <v>81</v>
      </c>
      <c r="AY202" s="18" t="s">
        <v>120</v>
      </c>
      <c r="BE202" s="187">
        <f>IF(N202="základní",J202,0)</f>
        <v>0</v>
      </c>
      <c r="BF202" s="187">
        <f>IF(N202="snížená",J202,0)</f>
        <v>0</v>
      </c>
      <c r="BG202" s="187">
        <f>IF(N202="zákl. přenesená",J202,0)</f>
        <v>0</v>
      </c>
      <c r="BH202" s="187">
        <f>IF(N202="sníž. přenesená",J202,0)</f>
        <v>0</v>
      </c>
      <c r="BI202" s="187">
        <f>IF(N202="nulová",J202,0)</f>
        <v>0</v>
      </c>
      <c r="BJ202" s="18" t="s">
        <v>79</v>
      </c>
      <c r="BK202" s="187">
        <f>ROUND(I202*H202,2)</f>
        <v>0</v>
      </c>
      <c r="BL202" s="18" t="s">
        <v>127</v>
      </c>
      <c r="BM202" s="186" t="s">
        <v>255</v>
      </c>
    </row>
    <row r="203" spans="1:65" s="13" customFormat="1" ht="11.25">
      <c r="B203" s="188"/>
      <c r="C203" s="189"/>
      <c r="D203" s="190" t="s">
        <v>128</v>
      </c>
      <c r="E203" s="191" t="s">
        <v>19</v>
      </c>
      <c r="F203" s="192" t="s">
        <v>206</v>
      </c>
      <c r="G203" s="189"/>
      <c r="H203" s="193">
        <v>1</v>
      </c>
      <c r="I203" s="194"/>
      <c r="J203" s="189"/>
      <c r="K203" s="189"/>
      <c r="L203" s="195"/>
      <c r="M203" s="196"/>
      <c r="N203" s="197"/>
      <c r="O203" s="197"/>
      <c r="P203" s="197"/>
      <c r="Q203" s="197"/>
      <c r="R203" s="197"/>
      <c r="S203" s="197"/>
      <c r="T203" s="198"/>
      <c r="AT203" s="199" t="s">
        <v>128</v>
      </c>
      <c r="AU203" s="199" t="s">
        <v>81</v>
      </c>
      <c r="AV203" s="13" t="s">
        <v>81</v>
      </c>
      <c r="AW203" s="13" t="s">
        <v>33</v>
      </c>
      <c r="AX203" s="13" t="s">
        <v>71</v>
      </c>
      <c r="AY203" s="199" t="s">
        <v>120</v>
      </c>
    </row>
    <row r="204" spans="1:65" s="13" customFormat="1" ht="11.25">
      <c r="B204" s="188"/>
      <c r="C204" s="189"/>
      <c r="D204" s="190" t="s">
        <v>128</v>
      </c>
      <c r="E204" s="191" t="s">
        <v>19</v>
      </c>
      <c r="F204" s="192" t="s">
        <v>256</v>
      </c>
      <c r="G204" s="189"/>
      <c r="H204" s="193">
        <v>2</v>
      </c>
      <c r="I204" s="194"/>
      <c r="J204" s="189"/>
      <c r="K204" s="189"/>
      <c r="L204" s="195"/>
      <c r="M204" s="196"/>
      <c r="N204" s="197"/>
      <c r="O204" s="197"/>
      <c r="P204" s="197"/>
      <c r="Q204" s="197"/>
      <c r="R204" s="197"/>
      <c r="S204" s="197"/>
      <c r="T204" s="198"/>
      <c r="AT204" s="199" t="s">
        <v>128</v>
      </c>
      <c r="AU204" s="199" t="s">
        <v>81</v>
      </c>
      <c r="AV204" s="13" t="s">
        <v>81</v>
      </c>
      <c r="AW204" s="13" t="s">
        <v>33</v>
      </c>
      <c r="AX204" s="13" t="s">
        <v>71</v>
      </c>
      <c r="AY204" s="199" t="s">
        <v>120</v>
      </c>
    </row>
    <row r="205" spans="1:65" s="13" customFormat="1" ht="11.25">
      <c r="B205" s="188"/>
      <c r="C205" s="189"/>
      <c r="D205" s="190" t="s">
        <v>128</v>
      </c>
      <c r="E205" s="191" t="s">
        <v>19</v>
      </c>
      <c r="F205" s="192" t="s">
        <v>257</v>
      </c>
      <c r="G205" s="189"/>
      <c r="H205" s="193">
        <v>6</v>
      </c>
      <c r="I205" s="194"/>
      <c r="J205" s="189"/>
      <c r="K205" s="189"/>
      <c r="L205" s="195"/>
      <c r="M205" s="196"/>
      <c r="N205" s="197"/>
      <c r="O205" s="197"/>
      <c r="P205" s="197"/>
      <c r="Q205" s="197"/>
      <c r="R205" s="197"/>
      <c r="S205" s="197"/>
      <c r="T205" s="198"/>
      <c r="AT205" s="199" t="s">
        <v>128</v>
      </c>
      <c r="AU205" s="199" t="s">
        <v>81</v>
      </c>
      <c r="AV205" s="13" t="s">
        <v>81</v>
      </c>
      <c r="AW205" s="13" t="s">
        <v>33</v>
      </c>
      <c r="AX205" s="13" t="s">
        <v>71</v>
      </c>
      <c r="AY205" s="199" t="s">
        <v>120</v>
      </c>
    </row>
    <row r="206" spans="1:65" s="13" customFormat="1" ht="11.25">
      <c r="B206" s="188"/>
      <c r="C206" s="189"/>
      <c r="D206" s="190" t="s">
        <v>128</v>
      </c>
      <c r="E206" s="191" t="s">
        <v>19</v>
      </c>
      <c r="F206" s="192" t="s">
        <v>234</v>
      </c>
      <c r="G206" s="189"/>
      <c r="H206" s="193">
        <v>3</v>
      </c>
      <c r="I206" s="194"/>
      <c r="J206" s="189"/>
      <c r="K206" s="189"/>
      <c r="L206" s="195"/>
      <c r="M206" s="196"/>
      <c r="N206" s="197"/>
      <c r="O206" s="197"/>
      <c r="P206" s="197"/>
      <c r="Q206" s="197"/>
      <c r="R206" s="197"/>
      <c r="S206" s="197"/>
      <c r="T206" s="198"/>
      <c r="AT206" s="199" t="s">
        <v>128</v>
      </c>
      <c r="AU206" s="199" t="s">
        <v>81</v>
      </c>
      <c r="AV206" s="13" t="s">
        <v>81</v>
      </c>
      <c r="AW206" s="13" t="s">
        <v>33</v>
      </c>
      <c r="AX206" s="13" t="s">
        <v>71</v>
      </c>
      <c r="AY206" s="199" t="s">
        <v>120</v>
      </c>
    </row>
    <row r="207" spans="1:65" s="13" customFormat="1" ht="11.25">
      <c r="B207" s="188"/>
      <c r="C207" s="189"/>
      <c r="D207" s="190" t="s">
        <v>128</v>
      </c>
      <c r="E207" s="191" t="s">
        <v>19</v>
      </c>
      <c r="F207" s="192" t="s">
        <v>139</v>
      </c>
      <c r="G207" s="189"/>
      <c r="H207" s="193">
        <v>1</v>
      </c>
      <c r="I207" s="194"/>
      <c r="J207" s="189"/>
      <c r="K207" s="189"/>
      <c r="L207" s="195"/>
      <c r="M207" s="196"/>
      <c r="N207" s="197"/>
      <c r="O207" s="197"/>
      <c r="P207" s="197"/>
      <c r="Q207" s="197"/>
      <c r="R207" s="197"/>
      <c r="S207" s="197"/>
      <c r="T207" s="198"/>
      <c r="AT207" s="199" t="s">
        <v>128</v>
      </c>
      <c r="AU207" s="199" t="s">
        <v>81</v>
      </c>
      <c r="AV207" s="13" t="s">
        <v>81</v>
      </c>
      <c r="AW207" s="13" t="s">
        <v>33</v>
      </c>
      <c r="AX207" s="13" t="s">
        <v>71</v>
      </c>
      <c r="AY207" s="199" t="s">
        <v>120</v>
      </c>
    </row>
    <row r="208" spans="1:65" s="13" customFormat="1" ht="11.25">
      <c r="B208" s="188"/>
      <c r="C208" s="189"/>
      <c r="D208" s="190" t="s">
        <v>128</v>
      </c>
      <c r="E208" s="191" t="s">
        <v>19</v>
      </c>
      <c r="F208" s="192" t="s">
        <v>258</v>
      </c>
      <c r="G208" s="189"/>
      <c r="H208" s="193">
        <v>3</v>
      </c>
      <c r="I208" s="194"/>
      <c r="J208" s="189"/>
      <c r="K208" s="189"/>
      <c r="L208" s="195"/>
      <c r="M208" s="196"/>
      <c r="N208" s="197"/>
      <c r="O208" s="197"/>
      <c r="P208" s="197"/>
      <c r="Q208" s="197"/>
      <c r="R208" s="197"/>
      <c r="S208" s="197"/>
      <c r="T208" s="198"/>
      <c r="AT208" s="199" t="s">
        <v>128</v>
      </c>
      <c r="AU208" s="199" t="s">
        <v>81</v>
      </c>
      <c r="AV208" s="13" t="s">
        <v>81</v>
      </c>
      <c r="AW208" s="13" t="s">
        <v>33</v>
      </c>
      <c r="AX208" s="13" t="s">
        <v>71</v>
      </c>
      <c r="AY208" s="199" t="s">
        <v>120</v>
      </c>
    </row>
    <row r="209" spans="1:65" s="14" customFormat="1" ht="11.25">
      <c r="B209" s="200"/>
      <c r="C209" s="201"/>
      <c r="D209" s="190" t="s">
        <v>128</v>
      </c>
      <c r="E209" s="202" t="s">
        <v>19</v>
      </c>
      <c r="F209" s="203" t="s">
        <v>140</v>
      </c>
      <c r="G209" s="201"/>
      <c r="H209" s="204">
        <v>16</v>
      </c>
      <c r="I209" s="205"/>
      <c r="J209" s="201"/>
      <c r="K209" s="201"/>
      <c r="L209" s="206"/>
      <c r="M209" s="207"/>
      <c r="N209" s="208"/>
      <c r="O209" s="208"/>
      <c r="P209" s="208"/>
      <c r="Q209" s="208"/>
      <c r="R209" s="208"/>
      <c r="S209" s="208"/>
      <c r="T209" s="209"/>
      <c r="AT209" s="210" t="s">
        <v>128</v>
      </c>
      <c r="AU209" s="210" t="s">
        <v>81</v>
      </c>
      <c r="AV209" s="14" t="s">
        <v>136</v>
      </c>
      <c r="AW209" s="14" t="s">
        <v>33</v>
      </c>
      <c r="AX209" s="14" t="s">
        <v>79</v>
      </c>
      <c r="AY209" s="210" t="s">
        <v>120</v>
      </c>
    </row>
    <row r="210" spans="1:65" s="2" customFormat="1" ht="33" customHeight="1">
      <c r="A210" s="35"/>
      <c r="B210" s="36"/>
      <c r="C210" s="175" t="s">
        <v>259</v>
      </c>
      <c r="D210" s="175" t="s">
        <v>123</v>
      </c>
      <c r="E210" s="176" t="s">
        <v>260</v>
      </c>
      <c r="F210" s="177" t="s">
        <v>261</v>
      </c>
      <c r="G210" s="178" t="s">
        <v>135</v>
      </c>
      <c r="H210" s="179">
        <v>1</v>
      </c>
      <c r="I210" s="180"/>
      <c r="J210" s="181">
        <f>ROUND(I210*H210,2)</f>
        <v>0</v>
      </c>
      <c r="K210" s="177" t="s">
        <v>19</v>
      </c>
      <c r="L210" s="40"/>
      <c r="M210" s="182" t="s">
        <v>19</v>
      </c>
      <c r="N210" s="183" t="s">
        <v>42</v>
      </c>
      <c r="O210" s="65"/>
      <c r="P210" s="184">
        <f>O210*H210</f>
        <v>0</v>
      </c>
      <c r="Q210" s="184">
        <v>1.8E-3</v>
      </c>
      <c r="R210" s="184">
        <f>Q210*H210</f>
        <v>1.8E-3</v>
      </c>
      <c r="S210" s="184">
        <v>0</v>
      </c>
      <c r="T210" s="185">
        <f>S210*H210</f>
        <v>0</v>
      </c>
      <c r="U210" s="35"/>
      <c r="V210" s="35"/>
      <c r="W210" s="35"/>
      <c r="X210" s="35"/>
      <c r="Y210" s="35"/>
      <c r="Z210" s="35"/>
      <c r="AA210" s="35"/>
      <c r="AB210" s="35"/>
      <c r="AC210" s="35"/>
      <c r="AD210" s="35"/>
      <c r="AE210" s="35"/>
      <c r="AR210" s="186" t="s">
        <v>127</v>
      </c>
      <c r="AT210" s="186" t="s">
        <v>123</v>
      </c>
      <c r="AU210" s="186" t="s">
        <v>81</v>
      </c>
      <c r="AY210" s="18" t="s">
        <v>120</v>
      </c>
      <c r="BE210" s="187">
        <f>IF(N210="základní",J210,0)</f>
        <v>0</v>
      </c>
      <c r="BF210" s="187">
        <f>IF(N210="snížená",J210,0)</f>
        <v>0</v>
      </c>
      <c r="BG210" s="187">
        <f>IF(N210="zákl. přenesená",J210,0)</f>
        <v>0</v>
      </c>
      <c r="BH210" s="187">
        <f>IF(N210="sníž. přenesená",J210,0)</f>
        <v>0</v>
      </c>
      <c r="BI210" s="187">
        <f>IF(N210="nulová",J210,0)</f>
        <v>0</v>
      </c>
      <c r="BJ210" s="18" t="s">
        <v>79</v>
      </c>
      <c r="BK210" s="187">
        <f>ROUND(I210*H210,2)</f>
        <v>0</v>
      </c>
      <c r="BL210" s="18" t="s">
        <v>127</v>
      </c>
      <c r="BM210" s="186" t="s">
        <v>262</v>
      </c>
    </row>
    <row r="211" spans="1:65" s="13" customFormat="1" ht="11.25">
      <c r="B211" s="188"/>
      <c r="C211" s="189"/>
      <c r="D211" s="190" t="s">
        <v>128</v>
      </c>
      <c r="E211" s="191" t="s">
        <v>19</v>
      </c>
      <c r="F211" s="192" t="s">
        <v>263</v>
      </c>
      <c r="G211" s="189"/>
      <c r="H211" s="193">
        <v>1</v>
      </c>
      <c r="I211" s="194"/>
      <c r="J211" s="189"/>
      <c r="K211" s="189"/>
      <c r="L211" s="195"/>
      <c r="M211" s="196"/>
      <c r="N211" s="197"/>
      <c r="O211" s="197"/>
      <c r="P211" s="197"/>
      <c r="Q211" s="197"/>
      <c r="R211" s="197"/>
      <c r="S211" s="197"/>
      <c r="T211" s="198"/>
      <c r="AT211" s="199" t="s">
        <v>128</v>
      </c>
      <c r="AU211" s="199" t="s">
        <v>81</v>
      </c>
      <c r="AV211" s="13" t="s">
        <v>81</v>
      </c>
      <c r="AW211" s="13" t="s">
        <v>33</v>
      </c>
      <c r="AX211" s="13" t="s">
        <v>71</v>
      </c>
      <c r="AY211" s="199" t="s">
        <v>120</v>
      </c>
    </row>
    <row r="212" spans="1:65" s="14" customFormat="1" ht="11.25">
      <c r="B212" s="200"/>
      <c r="C212" s="201"/>
      <c r="D212" s="190" t="s">
        <v>128</v>
      </c>
      <c r="E212" s="202" t="s">
        <v>19</v>
      </c>
      <c r="F212" s="203" t="s">
        <v>140</v>
      </c>
      <c r="G212" s="201"/>
      <c r="H212" s="204">
        <v>1</v>
      </c>
      <c r="I212" s="205"/>
      <c r="J212" s="201"/>
      <c r="K212" s="201"/>
      <c r="L212" s="206"/>
      <c r="M212" s="207"/>
      <c r="N212" s="208"/>
      <c r="O212" s="208"/>
      <c r="P212" s="208"/>
      <c r="Q212" s="208"/>
      <c r="R212" s="208"/>
      <c r="S212" s="208"/>
      <c r="T212" s="209"/>
      <c r="AT212" s="210" t="s">
        <v>128</v>
      </c>
      <c r="AU212" s="210" t="s">
        <v>81</v>
      </c>
      <c r="AV212" s="14" t="s">
        <v>136</v>
      </c>
      <c r="AW212" s="14" t="s">
        <v>33</v>
      </c>
      <c r="AX212" s="14" t="s">
        <v>79</v>
      </c>
      <c r="AY212" s="210" t="s">
        <v>120</v>
      </c>
    </row>
    <row r="213" spans="1:65" s="2" customFormat="1" ht="33" customHeight="1">
      <c r="A213" s="35"/>
      <c r="B213" s="36"/>
      <c r="C213" s="175" t="s">
        <v>192</v>
      </c>
      <c r="D213" s="175" t="s">
        <v>123</v>
      </c>
      <c r="E213" s="176" t="s">
        <v>264</v>
      </c>
      <c r="F213" s="177" t="s">
        <v>265</v>
      </c>
      <c r="G213" s="178" t="s">
        <v>135</v>
      </c>
      <c r="H213" s="179">
        <v>8</v>
      </c>
      <c r="I213" s="180"/>
      <c r="J213" s="181">
        <f>ROUND(I213*H213,2)</f>
        <v>0</v>
      </c>
      <c r="K213" s="177" t="s">
        <v>19</v>
      </c>
      <c r="L213" s="40"/>
      <c r="M213" s="182" t="s">
        <v>19</v>
      </c>
      <c r="N213" s="183" t="s">
        <v>42</v>
      </c>
      <c r="O213" s="65"/>
      <c r="P213" s="184">
        <f>O213*H213</f>
        <v>0</v>
      </c>
      <c r="Q213" s="184">
        <v>2.0999999999999999E-3</v>
      </c>
      <c r="R213" s="184">
        <f>Q213*H213</f>
        <v>1.6799999999999999E-2</v>
      </c>
      <c r="S213" s="184">
        <v>0</v>
      </c>
      <c r="T213" s="185">
        <f>S213*H213</f>
        <v>0</v>
      </c>
      <c r="U213" s="35"/>
      <c r="V213" s="35"/>
      <c r="W213" s="35"/>
      <c r="X213" s="35"/>
      <c r="Y213" s="35"/>
      <c r="Z213" s="35"/>
      <c r="AA213" s="35"/>
      <c r="AB213" s="35"/>
      <c r="AC213" s="35"/>
      <c r="AD213" s="35"/>
      <c r="AE213" s="35"/>
      <c r="AR213" s="186" t="s">
        <v>127</v>
      </c>
      <c r="AT213" s="186" t="s">
        <v>123</v>
      </c>
      <c r="AU213" s="186" t="s">
        <v>81</v>
      </c>
      <c r="AY213" s="18" t="s">
        <v>120</v>
      </c>
      <c r="BE213" s="187">
        <f>IF(N213="základní",J213,0)</f>
        <v>0</v>
      </c>
      <c r="BF213" s="187">
        <f>IF(N213="snížená",J213,0)</f>
        <v>0</v>
      </c>
      <c r="BG213" s="187">
        <f>IF(N213="zákl. přenesená",J213,0)</f>
        <v>0</v>
      </c>
      <c r="BH213" s="187">
        <f>IF(N213="sníž. přenesená",J213,0)</f>
        <v>0</v>
      </c>
      <c r="BI213" s="187">
        <f>IF(N213="nulová",J213,0)</f>
        <v>0</v>
      </c>
      <c r="BJ213" s="18" t="s">
        <v>79</v>
      </c>
      <c r="BK213" s="187">
        <f>ROUND(I213*H213,2)</f>
        <v>0</v>
      </c>
      <c r="BL213" s="18" t="s">
        <v>127</v>
      </c>
      <c r="BM213" s="186" t="s">
        <v>266</v>
      </c>
    </row>
    <row r="214" spans="1:65" s="13" customFormat="1" ht="11.25">
      <c r="B214" s="188"/>
      <c r="C214" s="189"/>
      <c r="D214" s="190" t="s">
        <v>128</v>
      </c>
      <c r="E214" s="191" t="s">
        <v>19</v>
      </c>
      <c r="F214" s="192" t="s">
        <v>267</v>
      </c>
      <c r="G214" s="189"/>
      <c r="H214" s="193">
        <v>1</v>
      </c>
      <c r="I214" s="194"/>
      <c r="J214" s="189"/>
      <c r="K214" s="189"/>
      <c r="L214" s="195"/>
      <c r="M214" s="196"/>
      <c r="N214" s="197"/>
      <c r="O214" s="197"/>
      <c r="P214" s="197"/>
      <c r="Q214" s="197"/>
      <c r="R214" s="197"/>
      <c r="S214" s="197"/>
      <c r="T214" s="198"/>
      <c r="AT214" s="199" t="s">
        <v>128</v>
      </c>
      <c r="AU214" s="199" t="s">
        <v>81</v>
      </c>
      <c r="AV214" s="13" t="s">
        <v>81</v>
      </c>
      <c r="AW214" s="13" t="s">
        <v>33</v>
      </c>
      <c r="AX214" s="13" t="s">
        <v>71</v>
      </c>
      <c r="AY214" s="199" t="s">
        <v>120</v>
      </c>
    </row>
    <row r="215" spans="1:65" s="13" customFormat="1" ht="11.25">
      <c r="B215" s="188"/>
      <c r="C215" s="189"/>
      <c r="D215" s="190" t="s">
        <v>128</v>
      </c>
      <c r="E215" s="191" t="s">
        <v>19</v>
      </c>
      <c r="F215" s="192" t="s">
        <v>268</v>
      </c>
      <c r="G215" s="189"/>
      <c r="H215" s="193">
        <v>1</v>
      </c>
      <c r="I215" s="194"/>
      <c r="J215" s="189"/>
      <c r="K215" s="189"/>
      <c r="L215" s="195"/>
      <c r="M215" s="196"/>
      <c r="N215" s="197"/>
      <c r="O215" s="197"/>
      <c r="P215" s="197"/>
      <c r="Q215" s="197"/>
      <c r="R215" s="197"/>
      <c r="S215" s="197"/>
      <c r="T215" s="198"/>
      <c r="AT215" s="199" t="s">
        <v>128</v>
      </c>
      <c r="AU215" s="199" t="s">
        <v>81</v>
      </c>
      <c r="AV215" s="13" t="s">
        <v>81</v>
      </c>
      <c r="AW215" s="13" t="s">
        <v>33</v>
      </c>
      <c r="AX215" s="13" t="s">
        <v>71</v>
      </c>
      <c r="AY215" s="199" t="s">
        <v>120</v>
      </c>
    </row>
    <row r="216" spans="1:65" s="13" customFormat="1" ht="11.25">
      <c r="B216" s="188"/>
      <c r="C216" s="189"/>
      <c r="D216" s="190" t="s">
        <v>128</v>
      </c>
      <c r="E216" s="191" t="s">
        <v>19</v>
      </c>
      <c r="F216" s="192" t="s">
        <v>269</v>
      </c>
      <c r="G216" s="189"/>
      <c r="H216" s="193">
        <v>6</v>
      </c>
      <c r="I216" s="194"/>
      <c r="J216" s="189"/>
      <c r="K216" s="189"/>
      <c r="L216" s="195"/>
      <c r="M216" s="196"/>
      <c r="N216" s="197"/>
      <c r="O216" s="197"/>
      <c r="P216" s="197"/>
      <c r="Q216" s="197"/>
      <c r="R216" s="197"/>
      <c r="S216" s="197"/>
      <c r="T216" s="198"/>
      <c r="AT216" s="199" t="s">
        <v>128</v>
      </c>
      <c r="AU216" s="199" t="s">
        <v>81</v>
      </c>
      <c r="AV216" s="13" t="s">
        <v>81</v>
      </c>
      <c r="AW216" s="13" t="s">
        <v>33</v>
      </c>
      <c r="AX216" s="13" t="s">
        <v>71</v>
      </c>
      <c r="AY216" s="199" t="s">
        <v>120</v>
      </c>
    </row>
    <row r="217" spans="1:65" s="14" customFormat="1" ht="11.25">
      <c r="B217" s="200"/>
      <c r="C217" s="201"/>
      <c r="D217" s="190" t="s">
        <v>128</v>
      </c>
      <c r="E217" s="202" t="s">
        <v>19</v>
      </c>
      <c r="F217" s="203" t="s">
        <v>140</v>
      </c>
      <c r="G217" s="201"/>
      <c r="H217" s="204">
        <v>8</v>
      </c>
      <c r="I217" s="205"/>
      <c r="J217" s="201"/>
      <c r="K217" s="201"/>
      <c r="L217" s="206"/>
      <c r="M217" s="207"/>
      <c r="N217" s="208"/>
      <c r="O217" s="208"/>
      <c r="P217" s="208"/>
      <c r="Q217" s="208"/>
      <c r="R217" s="208"/>
      <c r="S217" s="208"/>
      <c r="T217" s="209"/>
      <c r="AT217" s="210" t="s">
        <v>128</v>
      </c>
      <c r="AU217" s="210" t="s">
        <v>81</v>
      </c>
      <c r="AV217" s="14" t="s">
        <v>136</v>
      </c>
      <c r="AW217" s="14" t="s">
        <v>33</v>
      </c>
      <c r="AX217" s="14" t="s">
        <v>79</v>
      </c>
      <c r="AY217" s="210" t="s">
        <v>120</v>
      </c>
    </row>
    <row r="218" spans="1:65" s="2" customFormat="1" ht="37.9" customHeight="1">
      <c r="A218" s="35"/>
      <c r="B218" s="36"/>
      <c r="C218" s="175" t="s">
        <v>270</v>
      </c>
      <c r="D218" s="175" t="s">
        <v>123</v>
      </c>
      <c r="E218" s="176" t="s">
        <v>271</v>
      </c>
      <c r="F218" s="177" t="s">
        <v>272</v>
      </c>
      <c r="G218" s="178" t="s">
        <v>135</v>
      </c>
      <c r="H218" s="179">
        <v>4</v>
      </c>
      <c r="I218" s="180"/>
      <c r="J218" s="181">
        <f>ROUND(I218*H218,2)</f>
        <v>0</v>
      </c>
      <c r="K218" s="177" t="s">
        <v>19</v>
      </c>
      <c r="L218" s="40"/>
      <c r="M218" s="182" t="s">
        <v>19</v>
      </c>
      <c r="N218" s="183" t="s">
        <v>42</v>
      </c>
      <c r="O218" s="65"/>
      <c r="P218" s="184">
        <f>O218*H218</f>
        <v>0</v>
      </c>
      <c r="Q218" s="184">
        <v>1.2E-2</v>
      </c>
      <c r="R218" s="184">
        <f>Q218*H218</f>
        <v>4.8000000000000001E-2</v>
      </c>
      <c r="S218" s="184">
        <v>0</v>
      </c>
      <c r="T218" s="185">
        <f>S218*H218</f>
        <v>0</v>
      </c>
      <c r="U218" s="35"/>
      <c r="V218" s="35"/>
      <c r="W218" s="35"/>
      <c r="X218" s="35"/>
      <c r="Y218" s="35"/>
      <c r="Z218" s="35"/>
      <c r="AA218" s="35"/>
      <c r="AB218" s="35"/>
      <c r="AC218" s="35"/>
      <c r="AD218" s="35"/>
      <c r="AE218" s="35"/>
      <c r="AR218" s="186" t="s">
        <v>127</v>
      </c>
      <c r="AT218" s="186" t="s">
        <v>123</v>
      </c>
      <c r="AU218" s="186" t="s">
        <v>81</v>
      </c>
      <c r="AY218" s="18" t="s">
        <v>120</v>
      </c>
      <c r="BE218" s="187">
        <f>IF(N218="základní",J218,0)</f>
        <v>0</v>
      </c>
      <c r="BF218" s="187">
        <f>IF(N218="snížená",J218,0)</f>
        <v>0</v>
      </c>
      <c r="BG218" s="187">
        <f>IF(N218="zákl. přenesená",J218,0)</f>
        <v>0</v>
      </c>
      <c r="BH218" s="187">
        <f>IF(N218="sníž. přenesená",J218,0)</f>
        <v>0</v>
      </c>
      <c r="BI218" s="187">
        <f>IF(N218="nulová",J218,0)</f>
        <v>0</v>
      </c>
      <c r="BJ218" s="18" t="s">
        <v>79</v>
      </c>
      <c r="BK218" s="187">
        <f>ROUND(I218*H218,2)</f>
        <v>0</v>
      </c>
      <c r="BL218" s="18" t="s">
        <v>127</v>
      </c>
      <c r="BM218" s="186" t="s">
        <v>273</v>
      </c>
    </row>
    <row r="219" spans="1:65" s="13" customFormat="1" ht="11.25">
      <c r="B219" s="188"/>
      <c r="C219" s="189"/>
      <c r="D219" s="190" t="s">
        <v>128</v>
      </c>
      <c r="E219" s="191" t="s">
        <v>19</v>
      </c>
      <c r="F219" s="192" t="s">
        <v>274</v>
      </c>
      <c r="G219" s="189"/>
      <c r="H219" s="193">
        <v>4</v>
      </c>
      <c r="I219" s="194"/>
      <c r="J219" s="189"/>
      <c r="K219" s="189"/>
      <c r="L219" s="195"/>
      <c r="M219" s="196"/>
      <c r="N219" s="197"/>
      <c r="O219" s="197"/>
      <c r="P219" s="197"/>
      <c r="Q219" s="197"/>
      <c r="R219" s="197"/>
      <c r="S219" s="197"/>
      <c r="T219" s="198"/>
      <c r="AT219" s="199" t="s">
        <v>128</v>
      </c>
      <c r="AU219" s="199" t="s">
        <v>81</v>
      </c>
      <c r="AV219" s="13" t="s">
        <v>81</v>
      </c>
      <c r="AW219" s="13" t="s">
        <v>33</v>
      </c>
      <c r="AX219" s="13" t="s">
        <v>71</v>
      </c>
      <c r="AY219" s="199" t="s">
        <v>120</v>
      </c>
    </row>
    <row r="220" spans="1:65" s="14" customFormat="1" ht="11.25">
      <c r="B220" s="200"/>
      <c r="C220" s="201"/>
      <c r="D220" s="190" t="s">
        <v>128</v>
      </c>
      <c r="E220" s="202" t="s">
        <v>19</v>
      </c>
      <c r="F220" s="203" t="s">
        <v>140</v>
      </c>
      <c r="G220" s="201"/>
      <c r="H220" s="204">
        <v>4</v>
      </c>
      <c r="I220" s="205"/>
      <c r="J220" s="201"/>
      <c r="K220" s="201"/>
      <c r="L220" s="206"/>
      <c r="M220" s="207"/>
      <c r="N220" s="208"/>
      <c r="O220" s="208"/>
      <c r="P220" s="208"/>
      <c r="Q220" s="208"/>
      <c r="R220" s="208"/>
      <c r="S220" s="208"/>
      <c r="T220" s="209"/>
      <c r="AT220" s="210" t="s">
        <v>128</v>
      </c>
      <c r="AU220" s="210" t="s">
        <v>81</v>
      </c>
      <c r="AV220" s="14" t="s">
        <v>136</v>
      </c>
      <c r="AW220" s="14" t="s">
        <v>33</v>
      </c>
      <c r="AX220" s="14" t="s">
        <v>79</v>
      </c>
      <c r="AY220" s="210" t="s">
        <v>120</v>
      </c>
    </row>
    <row r="221" spans="1:65" s="2" customFormat="1" ht="33" customHeight="1">
      <c r="A221" s="35"/>
      <c r="B221" s="36"/>
      <c r="C221" s="175" t="s">
        <v>196</v>
      </c>
      <c r="D221" s="175" t="s">
        <v>123</v>
      </c>
      <c r="E221" s="176" t="s">
        <v>275</v>
      </c>
      <c r="F221" s="177" t="s">
        <v>276</v>
      </c>
      <c r="G221" s="178" t="s">
        <v>135</v>
      </c>
      <c r="H221" s="179">
        <v>1</v>
      </c>
      <c r="I221" s="180"/>
      <c r="J221" s="181">
        <f>ROUND(I221*H221,2)</f>
        <v>0</v>
      </c>
      <c r="K221" s="177" t="s">
        <v>19</v>
      </c>
      <c r="L221" s="40"/>
      <c r="M221" s="182" t="s">
        <v>19</v>
      </c>
      <c r="N221" s="183" t="s">
        <v>42</v>
      </c>
      <c r="O221" s="65"/>
      <c r="P221" s="184">
        <f>O221*H221</f>
        <v>0</v>
      </c>
      <c r="Q221" s="184">
        <v>8.9999999999999993E-3</v>
      </c>
      <c r="R221" s="184">
        <f>Q221*H221</f>
        <v>8.9999999999999993E-3</v>
      </c>
      <c r="S221" s="184">
        <v>0</v>
      </c>
      <c r="T221" s="185">
        <f>S221*H221</f>
        <v>0</v>
      </c>
      <c r="U221" s="35"/>
      <c r="V221" s="35"/>
      <c r="W221" s="35"/>
      <c r="X221" s="35"/>
      <c r="Y221" s="35"/>
      <c r="Z221" s="35"/>
      <c r="AA221" s="35"/>
      <c r="AB221" s="35"/>
      <c r="AC221" s="35"/>
      <c r="AD221" s="35"/>
      <c r="AE221" s="35"/>
      <c r="AR221" s="186" t="s">
        <v>127</v>
      </c>
      <c r="AT221" s="186" t="s">
        <v>123</v>
      </c>
      <c r="AU221" s="186" t="s">
        <v>81</v>
      </c>
      <c r="AY221" s="18" t="s">
        <v>120</v>
      </c>
      <c r="BE221" s="187">
        <f>IF(N221="základní",J221,0)</f>
        <v>0</v>
      </c>
      <c r="BF221" s="187">
        <f>IF(N221="snížená",J221,0)</f>
        <v>0</v>
      </c>
      <c r="BG221" s="187">
        <f>IF(N221="zákl. přenesená",J221,0)</f>
        <v>0</v>
      </c>
      <c r="BH221" s="187">
        <f>IF(N221="sníž. přenesená",J221,0)</f>
        <v>0</v>
      </c>
      <c r="BI221" s="187">
        <f>IF(N221="nulová",J221,0)</f>
        <v>0</v>
      </c>
      <c r="BJ221" s="18" t="s">
        <v>79</v>
      </c>
      <c r="BK221" s="187">
        <f>ROUND(I221*H221,2)</f>
        <v>0</v>
      </c>
      <c r="BL221" s="18" t="s">
        <v>127</v>
      </c>
      <c r="BM221" s="186" t="s">
        <v>277</v>
      </c>
    </row>
    <row r="222" spans="1:65" s="13" customFormat="1" ht="11.25">
      <c r="B222" s="188"/>
      <c r="C222" s="189"/>
      <c r="D222" s="190" t="s">
        <v>128</v>
      </c>
      <c r="E222" s="191" t="s">
        <v>19</v>
      </c>
      <c r="F222" s="192" t="s">
        <v>252</v>
      </c>
      <c r="G222" s="189"/>
      <c r="H222" s="193">
        <v>1</v>
      </c>
      <c r="I222" s="194"/>
      <c r="J222" s="189"/>
      <c r="K222" s="189"/>
      <c r="L222" s="195"/>
      <c r="M222" s="196"/>
      <c r="N222" s="197"/>
      <c r="O222" s="197"/>
      <c r="P222" s="197"/>
      <c r="Q222" s="197"/>
      <c r="R222" s="197"/>
      <c r="S222" s="197"/>
      <c r="T222" s="198"/>
      <c r="AT222" s="199" t="s">
        <v>128</v>
      </c>
      <c r="AU222" s="199" t="s">
        <v>81</v>
      </c>
      <c r="AV222" s="13" t="s">
        <v>81</v>
      </c>
      <c r="AW222" s="13" t="s">
        <v>33</v>
      </c>
      <c r="AX222" s="13" t="s">
        <v>71</v>
      </c>
      <c r="AY222" s="199" t="s">
        <v>120</v>
      </c>
    </row>
    <row r="223" spans="1:65" s="14" customFormat="1" ht="11.25">
      <c r="B223" s="200"/>
      <c r="C223" s="201"/>
      <c r="D223" s="190" t="s">
        <v>128</v>
      </c>
      <c r="E223" s="202" t="s">
        <v>19</v>
      </c>
      <c r="F223" s="203" t="s">
        <v>140</v>
      </c>
      <c r="G223" s="201"/>
      <c r="H223" s="204">
        <v>1</v>
      </c>
      <c r="I223" s="205"/>
      <c r="J223" s="201"/>
      <c r="K223" s="201"/>
      <c r="L223" s="206"/>
      <c r="M223" s="207"/>
      <c r="N223" s="208"/>
      <c r="O223" s="208"/>
      <c r="P223" s="208"/>
      <c r="Q223" s="208"/>
      <c r="R223" s="208"/>
      <c r="S223" s="208"/>
      <c r="T223" s="209"/>
      <c r="AT223" s="210" t="s">
        <v>128</v>
      </c>
      <c r="AU223" s="210" t="s">
        <v>81</v>
      </c>
      <c r="AV223" s="14" t="s">
        <v>136</v>
      </c>
      <c r="AW223" s="14" t="s">
        <v>33</v>
      </c>
      <c r="AX223" s="14" t="s">
        <v>79</v>
      </c>
      <c r="AY223" s="210" t="s">
        <v>120</v>
      </c>
    </row>
    <row r="224" spans="1:65" s="2" customFormat="1" ht="37.9" customHeight="1">
      <c r="A224" s="35"/>
      <c r="B224" s="36"/>
      <c r="C224" s="175" t="s">
        <v>278</v>
      </c>
      <c r="D224" s="175" t="s">
        <v>123</v>
      </c>
      <c r="E224" s="176" t="s">
        <v>279</v>
      </c>
      <c r="F224" s="177" t="s">
        <v>280</v>
      </c>
      <c r="G224" s="178" t="s">
        <v>135</v>
      </c>
      <c r="H224" s="179">
        <v>1</v>
      </c>
      <c r="I224" s="180"/>
      <c r="J224" s="181">
        <f>ROUND(I224*H224,2)</f>
        <v>0</v>
      </c>
      <c r="K224" s="177" t="s">
        <v>19</v>
      </c>
      <c r="L224" s="40"/>
      <c r="M224" s="182" t="s">
        <v>19</v>
      </c>
      <c r="N224" s="183" t="s">
        <v>42</v>
      </c>
      <c r="O224" s="65"/>
      <c r="P224" s="184">
        <f>O224*H224</f>
        <v>0</v>
      </c>
      <c r="Q224" s="184">
        <v>0</v>
      </c>
      <c r="R224" s="184">
        <f>Q224*H224</f>
        <v>0</v>
      </c>
      <c r="S224" s="184">
        <v>0</v>
      </c>
      <c r="T224" s="185">
        <f>S224*H224</f>
        <v>0</v>
      </c>
      <c r="U224" s="35"/>
      <c r="V224" s="35"/>
      <c r="W224" s="35"/>
      <c r="X224" s="35"/>
      <c r="Y224" s="35"/>
      <c r="Z224" s="35"/>
      <c r="AA224" s="35"/>
      <c r="AB224" s="35"/>
      <c r="AC224" s="35"/>
      <c r="AD224" s="35"/>
      <c r="AE224" s="35"/>
      <c r="AR224" s="186" t="s">
        <v>127</v>
      </c>
      <c r="AT224" s="186" t="s">
        <v>123</v>
      </c>
      <c r="AU224" s="186" t="s">
        <v>81</v>
      </c>
      <c r="AY224" s="18" t="s">
        <v>120</v>
      </c>
      <c r="BE224" s="187">
        <f>IF(N224="základní",J224,0)</f>
        <v>0</v>
      </c>
      <c r="BF224" s="187">
        <f>IF(N224="snížená",J224,0)</f>
        <v>0</v>
      </c>
      <c r="BG224" s="187">
        <f>IF(N224="zákl. přenesená",J224,0)</f>
        <v>0</v>
      </c>
      <c r="BH224" s="187">
        <f>IF(N224="sníž. přenesená",J224,0)</f>
        <v>0</v>
      </c>
      <c r="BI224" s="187">
        <f>IF(N224="nulová",J224,0)</f>
        <v>0</v>
      </c>
      <c r="BJ224" s="18" t="s">
        <v>79</v>
      </c>
      <c r="BK224" s="187">
        <f>ROUND(I224*H224,2)</f>
        <v>0</v>
      </c>
      <c r="BL224" s="18" t="s">
        <v>127</v>
      </c>
      <c r="BM224" s="186" t="s">
        <v>281</v>
      </c>
    </row>
    <row r="225" spans="1:65" s="13" customFormat="1" ht="11.25">
      <c r="B225" s="188"/>
      <c r="C225" s="189"/>
      <c r="D225" s="190" t="s">
        <v>128</v>
      </c>
      <c r="E225" s="191" t="s">
        <v>19</v>
      </c>
      <c r="F225" s="192" t="s">
        <v>282</v>
      </c>
      <c r="G225" s="189"/>
      <c r="H225" s="193">
        <v>1</v>
      </c>
      <c r="I225" s="194"/>
      <c r="J225" s="189"/>
      <c r="K225" s="189"/>
      <c r="L225" s="195"/>
      <c r="M225" s="196"/>
      <c r="N225" s="197"/>
      <c r="O225" s="197"/>
      <c r="P225" s="197"/>
      <c r="Q225" s="197"/>
      <c r="R225" s="197"/>
      <c r="S225" s="197"/>
      <c r="T225" s="198"/>
      <c r="AT225" s="199" t="s">
        <v>128</v>
      </c>
      <c r="AU225" s="199" t="s">
        <v>81</v>
      </c>
      <c r="AV225" s="13" t="s">
        <v>81</v>
      </c>
      <c r="AW225" s="13" t="s">
        <v>33</v>
      </c>
      <c r="AX225" s="13" t="s">
        <v>71</v>
      </c>
      <c r="AY225" s="199" t="s">
        <v>120</v>
      </c>
    </row>
    <row r="226" spans="1:65" s="14" customFormat="1" ht="11.25">
      <c r="B226" s="200"/>
      <c r="C226" s="201"/>
      <c r="D226" s="190" t="s">
        <v>128</v>
      </c>
      <c r="E226" s="202" t="s">
        <v>19</v>
      </c>
      <c r="F226" s="203" t="s">
        <v>140</v>
      </c>
      <c r="G226" s="201"/>
      <c r="H226" s="204">
        <v>1</v>
      </c>
      <c r="I226" s="205"/>
      <c r="J226" s="201"/>
      <c r="K226" s="201"/>
      <c r="L226" s="206"/>
      <c r="M226" s="207"/>
      <c r="N226" s="208"/>
      <c r="O226" s="208"/>
      <c r="P226" s="208"/>
      <c r="Q226" s="208"/>
      <c r="R226" s="208"/>
      <c r="S226" s="208"/>
      <c r="T226" s="209"/>
      <c r="AT226" s="210" t="s">
        <v>128</v>
      </c>
      <c r="AU226" s="210" t="s">
        <v>81</v>
      </c>
      <c r="AV226" s="14" t="s">
        <v>136</v>
      </c>
      <c r="AW226" s="14" t="s">
        <v>33</v>
      </c>
      <c r="AX226" s="14" t="s">
        <v>79</v>
      </c>
      <c r="AY226" s="210" t="s">
        <v>120</v>
      </c>
    </row>
    <row r="227" spans="1:65" s="2" customFormat="1" ht="44.25" customHeight="1">
      <c r="A227" s="35"/>
      <c r="B227" s="36"/>
      <c r="C227" s="175" t="s">
        <v>199</v>
      </c>
      <c r="D227" s="175" t="s">
        <v>123</v>
      </c>
      <c r="E227" s="176" t="s">
        <v>283</v>
      </c>
      <c r="F227" s="177" t="s">
        <v>284</v>
      </c>
      <c r="G227" s="178" t="s">
        <v>135</v>
      </c>
      <c r="H227" s="179">
        <v>22</v>
      </c>
      <c r="I227" s="180"/>
      <c r="J227" s="181">
        <f>ROUND(I227*H227,2)</f>
        <v>0</v>
      </c>
      <c r="K227" s="177" t="s">
        <v>19</v>
      </c>
      <c r="L227" s="40"/>
      <c r="M227" s="182" t="s">
        <v>19</v>
      </c>
      <c r="N227" s="183" t="s">
        <v>42</v>
      </c>
      <c r="O227" s="65"/>
      <c r="P227" s="184">
        <f>O227*H227</f>
        <v>0</v>
      </c>
      <c r="Q227" s="184">
        <v>1.0999999999999999E-2</v>
      </c>
      <c r="R227" s="184">
        <f>Q227*H227</f>
        <v>0.24199999999999999</v>
      </c>
      <c r="S227" s="184">
        <v>0</v>
      </c>
      <c r="T227" s="185">
        <f>S227*H227</f>
        <v>0</v>
      </c>
      <c r="U227" s="35"/>
      <c r="V227" s="35"/>
      <c r="W227" s="35"/>
      <c r="X227" s="35"/>
      <c r="Y227" s="35"/>
      <c r="Z227" s="35"/>
      <c r="AA227" s="35"/>
      <c r="AB227" s="35"/>
      <c r="AC227" s="35"/>
      <c r="AD227" s="35"/>
      <c r="AE227" s="35"/>
      <c r="AR227" s="186" t="s">
        <v>127</v>
      </c>
      <c r="AT227" s="186" t="s">
        <v>123</v>
      </c>
      <c r="AU227" s="186" t="s">
        <v>81</v>
      </c>
      <c r="AY227" s="18" t="s">
        <v>120</v>
      </c>
      <c r="BE227" s="187">
        <f>IF(N227="základní",J227,0)</f>
        <v>0</v>
      </c>
      <c r="BF227" s="187">
        <f>IF(N227="snížená",J227,0)</f>
        <v>0</v>
      </c>
      <c r="BG227" s="187">
        <f>IF(N227="zákl. přenesená",J227,0)</f>
        <v>0</v>
      </c>
      <c r="BH227" s="187">
        <f>IF(N227="sníž. přenesená",J227,0)</f>
        <v>0</v>
      </c>
      <c r="BI227" s="187">
        <f>IF(N227="nulová",J227,0)</f>
        <v>0</v>
      </c>
      <c r="BJ227" s="18" t="s">
        <v>79</v>
      </c>
      <c r="BK227" s="187">
        <f>ROUND(I227*H227,2)</f>
        <v>0</v>
      </c>
      <c r="BL227" s="18" t="s">
        <v>127</v>
      </c>
      <c r="BM227" s="186" t="s">
        <v>285</v>
      </c>
    </row>
    <row r="228" spans="1:65" s="13" customFormat="1" ht="11.25">
      <c r="B228" s="188"/>
      <c r="C228" s="189"/>
      <c r="D228" s="190" t="s">
        <v>128</v>
      </c>
      <c r="E228" s="191" t="s">
        <v>19</v>
      </c>
      <c r="F228" s="192" t="s">
        <v>286</v>
      </c>
      <c r="G228" s="189"/>
      <c r="H228" s="193">
        <v>2</v>
      </c>
      <c r="I228" s="194"/>
      <c r="J228" s="189"/>
      <c r="K228" s="189"/>
      <c r="L228" s="195"/>
      <c r="M228" s="196"/>
      <c r="N228" s="197"/>
      <c r="O228" s="197"/>
      <c r="P228" s="197"/>
      <c r="Q228" s="197"/>
      <c r="R228" s="197"/>
      <c r="S228" s="197"/>
      <c r="T228" s="198"/>
      <c r="AT228" s="199" t="s">
        <v>128</v>
      </c>
      <c r="AU228" s="199" t="s">
        <v>81</v>
      </c>
      <c r="AV228" s="13" t="s">
        <v>81</v>
      </c>
      <c r="AW228" s="13" t="s">
        <v>33</v>
      </c>
      <c r="AX228" s="13" t="s">
        <v>71</v>
      </c>
      <c r="AY228" s="199" t="s">
        <v>120</v>
      </c>
    </row>
    <row r="229" spans="1:65" s="13" customFormat="1" ht="11.25">
      <c r="B229" s="188"/>
      <c r="C229" s="189"/>
      <c r="D229" s="190" t="s">
        <v>128</v>
      </c>
      <c r="E229" s="191" t="s">
        <v>19</v>
      </c>
      <c r="F229" s="192" t="s">
        <v>287</v>
      </c>
      <c r="G229" s="189"/>
      <c r="H229" s="193">
        <v>4</v>
      </c>
      <c r="I229" s="194"/>
      <c r="J229" s="189"/>
      <c r="K229" s="189"/>
      <c r="L229" s="195"/>
      <c r="M229" s="196"/>
      <c r="N229" s="197"/>
      <c r="O229" s="197"/>
      <c r="P229" s="197"/>
      <c r="Q229" s="197"/>
      <c r="R229" s="197"/>
      <c r="S229" s="197"/>
      <c r="T229" s="198"/>
      <c r="AT229" s="199" t="s">
        <v>128</v>
      </c>
      <c r="AU229" s="199" t="s">
        <v>81</v>
      </c>
      <c r="AV229" s="13" t="s">
        <v>81</v>
      </c>
      <c r="AW229" s="13" t="s">
        <v>33</v>
      </c>
      <c r="AX229" s="13" t="s">
        <v>71</v>
      </c>
      <c r="AY229" s="199" t="s">
        <v>120</v>
      </c>
    </row>
    <row r="230" spans="1:65" s="13" customFormat="1" ht="11.25">
      <c r="B230" s="188"/>
      <c r="C230" s="189"/>
      <c r="D230" s="190" t="s">
        <v>128</v>
      </c>
      <c r="E230" s="191" t="s">
        <v>19</v>
      </c>
      <c r="F230" s="192" t="s">
        <v>288</v>
      </c>
      <c r="G230" s="189"/>
      <c r="H230" s="193">
        <v>4</v>
      </c>
      <c r="I230" s="194"/>
      <c r="J230" s="189"/>
      <c r="K230" s="189"/>
      <c r="L230" s="195"/>
      <c r="M230" s="196"/>
      <c r="N230" s="197"/>
      <c r="O230" s="197"/>
      <c r="P230" s="197"/>
      <c r="Q230" s="197"/>
      <c r="R230" s="197"/>
      <c r="S230" s="197"/>
      <c r="T230" s="198"/>
      <c r="AT230" s="199" t="s">
        <v>128</v>
      </c>
      <c r="AU230" s="199" t="s">
        <v>81</v>
      </c>
      <c r="AV230" s="13" t="s">
        <v>81</v>
      </c>
      <c r="AW230" s="13" t="s">
        <v>33</v>
      </c>
      <c r="AX230" s="13" t="s">
        <v>71</v>
      </c>
      <c r="AY230" s="199" t="s">
        <v>120</v>
      </c>
    </row>
    <row r="231" spans="1:65" s="13" customFormat="1" ht="11.25">
      <c r="B231" s="188"/>
      <c r="C231" s="189"/>
      <c r="D231" s="190" t="s">
        <v>128</v>
      </c>
      <c r="E231" s="191" t="s">
        <v>19</v>
      </c>
      <c r="F231" s="192" t="s">
        <v>289</v>
      </c>
      <c r="G231" s="189"/>
      <c r="H231" s="193">
        <v>4</v>
      </c>
      <c r="I231" s="194"/>
      <c r="J231" s="189"/>
      <c r="K231" s="189"/>
      <c r="L231" s="195"/>
      <c r="M231" s="196"/>
      <c r="N231" s="197"/>
      <c r="O231" s="197"/>
      <c r="P231" s="197"/>
      <c r="Q231" s="197"/>
      <c r="R231" s="197"/>
      <c r="S231" s="197"/>
      <c r="T231" s="198"/>
      <c r="AT231" s="199" t="s">
        <v>128</v>
      </c>
      <c r="AU231" s="199" t="s">
        <v>81</v>
      </c>
      <c r="AV231" s="13" t="s">
        <v>81</v>
      </c>
      <c r="AW231" s="13" t="s">
        <v>33</v>
      </c>
      <c r="AX231" s="13" t="s">
        <v>71</v>
      </c>
      <c r="AY231" s="199" t="s">
        <v>120</v>
      </c>
    </row>
    <row r="232" spans="1:65" s="13" customFormat="1" ht="11.25">
      <c r="B232" s="188"/>
      <c r="C232" s="189"/>
      <c r="D232" s="190" t="s">
        <v>128</v>
      </c>
      <c r="E232" s="191" t="s">
        <v>19</v>
      </c>
      <c r="F232" s="192" t="s">
        <v>208</v>
      </c>
      <c r="G232" s="189"/>
      <c r="H232" s="193">
        <v>4</v>
      </c>
      <c r="I232" s="194"/>
      <c r="J232" s="189"/>
      <c r="K232" s="189"/>
      <c r="L232" s="195"/>
      <c r="M232" s="196"/>
      <c r="N232" s="197"/>
      <c r="O232" s="197"/>
      <c r="P232" s="197"/>
      <c r="Q232" s="197"/>
      <c r="R232" s="197"/>
      <c r="S232" s="197"/>
      <c r="T232" s="198"/>
      <c r="AT232" s="199" t="s">
        <v>128</v>
      </c>
      <c r="AU232" s="199" t="s">
        <v>81</v>
      </c>
      <c r="AV232" s="13" t="s">
        <v>81</v>
      </c>
      <c r="AW232" s="13" t="s">
        <v>33</v>
      </c>
      <c r="AX232" s="13" t="s">
        <v>71</v>
      </c>
      <c r="AY232" s="199" t="s">
        <v>120</v>
      </c>
    </row>
    <row r="233" spans="1:65" s="13" customFormat="1" ht="11.25">
      <c r="B233" s="188"/>
      <c r="C233" s="189"/>
      <c r="D233" s="190" t="s">
        <v>128</v>
      </c>
      <c r="E233" s="191" t="s">
        <v>19</v>
      </c>
      <c r="F233" s="192" t="s">
        <v>290</v>
      </c>
      <c r="G233" s="189"/>
      <c r="H233" s="193">
        <v>4</v>
      </c>
      <c r="I233" s="194"/>
      <c r="J233" s="189"/>
      <c r="K233" s="189"/>
      <c r="L233" s="195"/>
      <c r="M233" s="196"/>
      <c r="N233" s="197"/>
      <c r="O233" s="197"/>
      <c r="P233" s="197"/>
      <c r="Q233" s="197"/>
      <c r="R233" s="197"/>
      <c r="S233" s="197"/>
      <c r="T233" s="198"/>
      <c r="AT233" s="199" t="s">
        <v>128</v>
      </c>
      <c r="AU233" s="199" t="s">
        <v>81</v>
      </c>
      <c r="AV233" s="13" t="s">
        <v>81</v>
      </c>
      <c r="AW233" s="13" t="s">
        <v>33</v>
      </c>
      <c r="AX233" s="13" t="s">
        <v>71</v>
      </c>
      <c r="AY233" s="199" t="s">
        <v>120</v>
      </c>
    </row>
    <row r="234" spans="1:65" s="14" customFormat="1" ht="11.25">
      <c r="B234" s="200"/>
      <c r="C234" s="201"/>
      <c r="D234" s="190" t="s">
        <v>128</v>
      </c>
      <c r="E234" s="202" t="s">
        <v>19</v>
      </c>
      <c r="F234" s="203" t="s">
        <v>140</v>
      </c>
      <c r="G234" s="201"/>
      <c r="H234" s="204">
        <v>22</v>
      </c>
      <c r="I234" s="205"/>
      <c r="J234" s="201"/>
      <c r="K234" s="201"/>
      <c r="L234" s="206"/>
      <c r="M234" s="207"/>
      <c r="N234" s="208"/>
      <c r="O234" s="208"/>
      <c r="P234" s="208"/>
      <c r="Q234" s="208"/>
      <c r="R234" s="208"/>
      <c r="S234" s="208"/>
      <c r="T234" s="209"/>
      <c r="AT234" s="210" t="s">
        <v>128</v>
      </c>
      <c r="AU234" s="210" t="s">
        <v>81</v>
      </c>
      <c r="AV234" s="14" t="s">
        <v>136</v>
      </c>
      <c r="AW234" s="14" t="s">
        <v>33</v>
      </c>
      <c r="AX234" s="14" t="s">
        <v>79</v>
      </c>
      <c r="AY234" s="210" t="s">
        <v>120</v>
      </c>
    </row>
    <row r="235" spans="1:65" s="2" customFormat="1" ht="49.15" customHeight="1">
      <c r="A235" s="35"/>
      <c r="B235" s="36"/>
      <c r="C235" s="175" t="s">
        <v>291</v>
      </c>
      <c r="D235" s="175" t="s">
        <v>123</v>
      </c>
      <c r="E235" s="176" t="s">
        <v>292</v>
      </c>
      <c r="F235" s="177" t="s">
        <v>293</v>
      </c>
      <c r="G235" s="178" t="s">
        <v>135</v>
      </c>
      <c r="H235" s="179">
        <v>20</v>
      </c>
      <c r="I235" s="180"/>
      <c r="J235" s="181">
        <f>ROUND(I235*H235,2)</f>
        <v>0</v>
      </c>
      <c r="K235" s="177" t="s">
        <v>19</v>
      </c>
      <c r="L235" s="40"/>
      <c r="M235" s="182" t="s">
        <v>19</v>
      </c>
      <c r="N235" s="183" t="s">
        <v>42</v>
      </c>
      <c r="O235" s="65"/>
      <c r="P235" s="184">
        <f>O235*H235</f>
        <v>0</v>
      </c>
      <c r="Q235" s="184">
        <v>1.2E-2</v>
      </c>
      <c r="R235" s="184">
        <f>Q235*H235</f>
        <v>0.24</v>
      </c>
      <c r="S235" s="184">
        <v>0</v>
      </c>
      <c r="T235" s="185">
        <f>S235*H235</f>
        <v>0</v>
      </c>
      <c r="U235" s="35"/>
      <c r="V235" s="35"/>
      <c r="W235" s="35"/>
      <c r="X235" s="35"/>
      <c r="Y235" s="35"/>
      <c r="Z235" s="35"/>
      <c r="AA235" s="35"/>
      <c r="AB235" s="35"/>
      <c r="AC235" s="35"/>
      <c r="AD235" s="35"/>
      <c r="AE235" s="35"/>
      <c r="AR235" s="186" t="s">
        <v>127</v>
      </c>
      <c r="AT235" s="186" t="s">
        <v>123</v>
      </c>
      <c r="AU235" s="186" t="s">
        <v>81</v>
      </c>
      <c r="AY235" s="18" t="s">
        <v>120</v>
      </c>
      <c r="BE235" s="187">
        <f>IF(N235="základní",J235,0)</f>
        <v>0</v>
      </c>
      <c r="BF235" s="187">
        <f>IF(N235="snížená",J235,0)</f>
        <v>0</v>
      </c>
      <c r="BG235" s="187">
        <f>IF(N235="zákl. přenesená",J235,0)</f>
        <v>0</v>
      </c>
      <c r="BH235" s="187">
        <f>IF(N235="sníž. přenesená",J235,0)</f>
        <v>0</v>
      </c>
      <c r="BI235" s="187">
        <f>IF(N235="nulová",J235,0)</f>
        <v>0</v>
      </c>
      <c r="BJ235" s="18" t="s">
        <v>79</v>
      </c>
      <c r="BK235" s="187">
        <f>ROUND(I235*H235,2)</f>
        <v>0</v>
      </c>
      <c r="BL235" s="18" t="s">
        <v>127</v>
      </c>
      <c r="BM235" s="186" t="s">
        <v>294</v>
      </c>
    </row>
    <row r="236" spans="1:65" s="13" customFormat="1" ht="11.25">
      <c r="B236" s="188"/>
      <c r="C236" s="189"/>
      <c r="D236" s="190" t="s">
        <v>128</v>
      </c>
      <c r="E236" s="191" t="s">
        <v>19</v>
      </c>
      <c r="F236" s="192" t="s">
        <v>295</v>
      </c>
      <c r="G236" s="189"/>
      <c r="H236" s="193">
        <v>20</v>
      </c>
      <c r="I236" s="194"/>
      <c r="J236" s="189"/>
      <c r="K236" s="189"/>
      <c r="L236" s="195"/>
      <c r="M236" s="196"/>
      <c r="N236" s="197"/>
      <c r="O236" s="197"/>
      <c r="P236" s="197"/>
      <c r="Q236" s="197"/>
      <c r="R236" s="197"/>
      <c r="S236" s="197"/>
      <c r="T236" s="198"/>
      <c r="AT236" s="199" t="s">
        <v>128</v>
      </c>
      <c r="AU236" s="199" t="s">
        <v>81</v>
      </c>
      <c r="AV236" s="13" t="s">
        <v>81</v>
      </c>
      <c r="AW236" s="13" t="s">
        <v>33</v>
      </c>
      <c r="AX236" s="13" t="s">
        <v>71</v>
      </c>
      <c r="AY236" s="199" t="s">
        <v>120</v>
      </c>
    </row>
    <row r="237" spans="1:65" s="14" customFormat="1" ht="11.25">
      <c r="B237" s="200"/>
      <c r="C237" s="201"/>
      <c r="D237" s="190" t="s">
        <v>128</v>
      </c>
      <c r="E237" s="202" t="s">
        <v>19</v>
      </c>
      <c r="F237" s="203" t="s">
        <v>140</v>
      </c>
      <c r="G237" s="201"/>
      <c r="H237" s="204">
        <v>20</v>
      </c>
      <c r="I237" s="205"/>
      <c r="J237" s="201"/>
      <c r="K237" s="201"/>
      <c r="L237" s="206"/>
      <c r="M237" s="207"/>
      <c r="N237" s="208"/>
      <c r="O237" s="208"/>
      <c r="P237" s="208"/>
      <c r="Q237" s="208"/>
      <c r="R237" s="208"/>
      <c r="S237" s="208"/>
      <c r="T237" s="209"/>
      <c r="AT237" s="210" t="s">
        <v>128</v>
      </c>
      <c r="AU237" s="210" t="s">
        <v>81</v>
      </c>
      <c r="AV237" s="14" t="s">
        <v>136</v>
      </c>
      <c r="AW237" s="14" t="s">
        <v>33</v>
      </c>
      <c r="AX237" s="14" t="s">
        <v>79</v>
      </c>
      <c r="AY237" s="210" t="s">
        <v>120</v>
      </c>
    </row>
    <row r="238" spans="1:65" s="2" customFormat="1" ht="44.25" customHeight="1">
      <c r="A238" s="35"/>
      <c r="B238" s="36"/>
      <c r="C238" s="175" t="s">
        <v>204</v>
      </c>
      <c r="D238" s="175" t="s">
        <v>123</v>
      </c>
      <c r="E238" s="176" t="s">
        <v>296</v>
      </c>
      <c r="F238" s="177" t="s">
        <v>297</v>
      </c>
      <c r="G238" s="178" t="s">
        <v>135</v>
      </c>
      <c r="H238" s="179">
        <v>5</v>
      </c>
      <c r="I238" s="180"/>
      <c r="J238" s="181">
        <f>ROUND(I238*H238,2)</f>
        <v>0</v>
      </c>
      <c r="K238" s="177" t="s">
        <v>19</v>
      </c>
      <c r="L238" s="40"/>
      <c r="M238" s="182" t="s">
        <v>19</v>
      </c>
      <c r="N238" s="183" t="s">
        <v>42</v>
      </c>
      <c r="O238" s="65"/>
      <c r="P238" s="184">
        <f>O238*H238</f>
        <v>0</v>
      </c>
      <c r="Q238" s="184">
        <v>1.6E-2</v>
      </c>
      <c r="R238" s="184">
        <f>Q238*H238</f>
        <v>0.08</v>
      </c>
      <c r="S238" s="184">
        <v>0</v>
      </c>
      <c r="T238" s="185">
        <f>S238*H238</f>
        <v>0</v>
      </c>
      <c r="U238" s="35"/>
      <c r="V238" s="35"/>
      <c r="W238" s="35"/>
      <c r="X238" s="35"/>
      <c r="Y238" s="35"/>
      <c r="Z238" s="35"/>
      <c r="AA238" s="35"/>
      <c r="AB238" s="35"/>
      <c r="AC238" s="35"/>
      <c r="AD238" s="35"/>
      <c r="AE238" s="35"/>
      <c r="AR238" s="186" t="s">
        <v>127</v>
      </c>
      <c r="AT238" s="186" t="s">
        <v>123</v>
      </c>
      <c r="AU238" s="186" t="s">
        <v>81</v>
      </c>
      <c r="AY238" s="18" t="s">
        <v>120</v>
      </c>
      <c r="BE238" s="187">
        <f>IF(N238="základní",J238,0)</f>
        <v>0</v>
      </c>
      <c r="BF238" s="187">
        <f>IF(N238="snížená",J238,0)</f>
        <v>0</v>
      </c>
      <c r="BG238" s="187">
        <f>IF(N238="zákl. přenesená",J238,0)</f>
        <v>0</v>
      </c>
      <c r="BH238" s="187">
        <f>IF(N238="sníž. přenesená",J238,0)</f>
        <v>0</v>
      </c>
      <c r="BI238" s="187">
        <f>IF(N238="nulová",J238,0)</f>
        <v>0</v>
      </c>
      <c r="BJ238" s="18" t="s">
        <v>79</v>
      </c>
      <c r="BK238" s="187">
        <f>ROUND(I238*H238,2)</f>
        <v>0</v>
      </c>
      <c r="BL238" s="18" t="s">
        <v>127</v>
      </c>
      <c r="BM238" s="186" t="s">
        <v>298</v>
      </c>
    </row>
    <row r="239" spans="1:65" s="13" customFormat="1" ht="11.25">
      <c r="B239" s="188"/>
      <c r="C239" s="189"/>
      <c r="D239" s="190" t="s">
        <v>128</v>
      </c>
      <c r="E239" s="191" t="s">
        <v>19</v>
      </c>
      <c r="F239" s="192" t="s">
        <v>299</v>
      </c>
      <c r="G239" s="189"/>
      <c r="H239" s="193">
        <v>2</v>
      </c>
      <c r="I239" s="194"/>
      <c r="J239" s="189"/>
      <c r="K239" s="189"/>
      <c r="L239" s="195"/>
      <c r="M239" s="196"/>
      <c r="N239" s="197"/>
      <c r="O239" s="197"/>
      <c r="P239" s="197"/>
      <c r="Q239" s="197"/>
      <c r="R239" s="197"/>
      <c r="S239" s="197"/>
      <c r="T239" s="198"/>
      <c r="AT239" s="199" t="s">
        <v>128</v>
      </c>
      <c r="AU239" s="199" t="s">
        <v>81</v>
      </c>
      <c r="AV239" s="13" t="s">
        <v>81</v>
      </c>
      <c r="AW239" s="13" t="s">
        <v>33</v>
      </c>
      <c r="AX239" s="13" t="s">
        <v>71</v>
      </c>
      <c r="AY239" s="199" t="s">
        <v>120</v>
      </c>
    </row>
    <row r="240" spans="1:65" s="13" customFormat="1" ht="11.25">
      <c r="B240" s="188"/>
      <c r="C240" s="189"/>
      <c r="D240" s="190" t="s">
        <v>128</v>
      </c>
      <c r="E240" s="191" t="s">
        <v>19</v>
      </c>
      <c r="F240" s="192" t="s">
        <v>258</v>
      </c>
      <c r="G240" s="189"/>
      <c r="H240" s="193">
        <v>3</v>
      </c>
      <c r="I240" s="194"/>
      <c r="J240" s="189"/>
      <c r="K240" s="189"/>
      <c r="L240" s="195"/>
      <c r="M240" s="196"/>
      <c r="N240" s="197"/>
      <c r="O240" s="197"/>
      <c r="P240" s="197"/>
      <c r="Q240" s="197"/>
      <c r="R240" s="197"/>
      <c r="S240" s="197"/>
      <c r="T240" s="198"/>
      <c r="AT240" s="199" t="s">
        <v>128</v>
      </c>
      <c r="AU240" s="199" t="s">
        <v>81</v>
      </c>
      <c r="AV240" s="13" t="s">
        <v>81</v>
      </c>
      <c r="AW240" s="13" t="s">
        <v>33</v>
      </c>
      <c r="AX240" s="13" t="s">
        <v>71</v>
      </c>
      <c r="AY240" s="199" t="s">
        <v>120</v>
      </c>
    </row>
    <row r="241" spans="1:65" s="14" customFormat="1" ht="11.25">
      <c r="B241" s="200"/>
      <c r="C241" s="201"/>
      <c r="D241" s="190" t="s">
        <v>128</v>
      </c>
      <c r="E241" s="202" t="s">
        <v>19</v>
      </c>
      <c r="F241" s="203" t="s">
        <v>140</v>
      </c>
      <c r="G241" s="201"/>
      <c r="H241" s="204">
        <v>5</v>
      </c>
      <c r="I241" s="205"/>
      <c r="J241" s="201"/>
      <c r="K241" s="201"/>
      <c r="L241" s="206"/>
      <c r="M241" s="207"/>
      <c r="N241" s="208"/>
      <c r="O241" s="208"/>
      <c r="P241" s="208"/>
      <c r="Q241" s="208"/>
      <c r="R241" s="208"/>
      <c r="S241" s="208"/>
      <c r="T241" s="209"/>
      <c r="AT241" s="210" t="s">
        <v>128</v>
      </c>
      <c r="AU241" s="210" t="s">
        <v>81</v>
      </c>
      <c r="AV241" s="14" t="s">
        <v>136</v>
      </c>
      <c r="AW241" s="14" t="s">
        <v>33</v>
      </c>
      <c r="AX241" s="14" t="s">
        <v>79</v>
      </c>
      <c r="AY241" s="210" t="s">
        <v>120</v>
      </c>
    </row>
    <row r="242" spans="1:65" s="2" customFormat="1" ht="44.25" customHeight="1">
      <c r="A242" s="35"/>
      <c r="B242" s="36"/>
      <c r="C242" s="175" t="s">
        <v>300</v>
      </c>
      <c r="D242" s="175" t="s">
        <v>123</v>
      </c>
      <c r="E242" s="176" t="s">
        <v>301</v>
      </c>
      <c r="F242" s="177" t="s">
        <v>302</v>
      </c>
      <c r="G242" s="178" t="s">
        <v>135</v>
      </c>
      <c r="H242" s="179">
        <v>6</v>
      </c>
      <c r="I242" s="180"/>
      <c r="J242" s="181">
        <f>ROUND(I242*H242,2)</f>
        <v>0</v>
      </c>
      <c r="K242" s="177" t="s">
        <v>19</v>
      </c>
      <c r="L242" s="40"/>
      <c r="M242" s="182" t="s">
        <v>19</v>
      </c>
      <c r="N242" s="183" t="s">
        <v>42</v>
      </c>
      <c r="O242" s="65"/>
      <c r="P242" s="184">
        <f>O242*H242</f>
        <v>0</v>
      </c>
      <c r="Q242" s="184">
        <v>1.7999999999999999E-2</v>
      </c>
      <c r="R242" s="184">
        <f>Q242*H242</f>
        <v>0.10799999999999998</v>
      </c>
      <c r="S242" s="184">
        <v>0</v>
      </c>
      <c r="T242" s="185">
        <f>S242*H242</f>
        <v>0</v>
      </c>
      <c r="U242" s="35"/>
      <c r="V242" s="35"/>
      <c r="W242" s="35"/>
      <c r="X242" s="35"/>
      <c r="Y242" s="35"/>
      <c r="Z242" s="35"/>
      <c r="AA242" s="35"/>
      <c r="AB242" s="35"/>
      <c r="AC242" s="35"/>
      <c r="AD242" s="35"/>
      <c r="AE242" s="35"/>
      <c r="AR242" s="186" t="s">
        <v>127</v>
      </c>
      <c r="AT242" s="186" t="s">
        <v>123</v>
      </c>
      <c r="AU242" s="186" t="s">
        <v>81</v>
      </c>
      <c r="AY242" s="18" t="s">
        <v>120</v>
      </c>
      <c r="BE242" s="187">
        <f>IF(N242="základní",J242,0)</f>
        <v>0</v>
      </c>
      <c r="BF242" s="187">
        <f>IF(N242="snížená",J242,0)</f>
        <v>0</v>
      </c>
      <c r="BG242" s="187">
        <f>IF(N242="zákl. přenesená",J242,0)</f>
        <v>0</v>
      </c>
      <c r="BH242" s="187">
        <f>IF(N242="sníž. přenesená",J242,0)</f>
        <v>0</v>
      </c>
      <c r="BI242" s="187">
        <f>IF(N242="nulová",J242,0)</f>
        <v>0</v>
      </c>
      <c r="BJ242" s="18" t="s">
        <v>79</v>
      </c>
      <c r="BK242" s="187">
        <f>ROUND(I242*H242,2)</f>
        <v>0</v>
      </c>
      <c r="BL242" s="18" t="s">
        <v>127</v>
      </c>
      <c r="BM242" s="186" t="s">
        <v>303</v>
      </c>
    </row>
    <row r="243" spans="1:65" s="13" customFormat="1" ht="11.25">
      <c r="B243" s="188"/>
      <c r="C243" s="189"/>
      <c r="D243" s="190" t="s">
        <v>128</v>
      </c>
      <c r="E243" s="191" t="s">
        <v>19</v>
      </c>
      <c r="F243" s="192" t="s">
        <v>257</v>
      </c>
      <c r="G243" s="189"/>
      <c r="H243" s="193">
        <v>6</v>
      </c>
      <c r="I243" s="194"/>
      <c r="J243" s="189"/>
      <c r="K243" s="189"/>
      <c r="L243" s="195"/>
      <c r="M243" s="196"/>
      <c r="N243" s="197"/>
      <c r="O243" s="197"/>
      <c r="P243" s="197"/>
      <c r="Q243" s="197"/>
      <c r="R243" s="197"/>
      <c r="S243" s="197"/>
      <c r="T243" s="198"/>
      <c r="AT243" s="199" t="s">
        <v>128</v>
      </c>
      <c r="AU243" s="199" t="s">
        <v>81</v>
      </c>
      <c r="AV243" s="13" t="s">
        <v>81</v>
      </c>
      <c r="AW243" s="13" t="s">
        <v>33</v>
      </c>
      <c r="AX243" s="13" t="s">
        <v>71</v>
      </c>
      <c r="AY243" s="199" t="s">
        <v>120</v>
      </c>
    </row>
    <row r="244" spans="1:65" s="14" customFormat="1" ht="11.25">
      <c r="B244" s="200"/>
      <c r="C244" s="201"/>
      <c r="D244" s="190" t="s">
        <v>128</v>
      </c>
      <c r="E244" s="202" t="s">
        <v>19</v>
      </c>
      <c r="F244" s="203" t="s">
        <v>140</v>
      </c>
      <c r="G244" s="201"/>
      <c r="H244" s="204">
        <v>6</v>
      </c>
      <c r="I244" s="205"/>
      <c r="J244" s="201"/>
      <c r="K244" s="201"/>
      <c r="L244" s="206"/>
      <c r="M244" s="207"/>
      <c r="N244" s="208"/>
      <c r="O244" s="208"/>
      <c r="P244" s="208"/>
      <c r="Q244" s="208"/>
      <c r="R244" s="208"/>
      <c r="S244" s="208"/>
      <c r="T244" s="209"/>
      <c r="AT244" s="210" t="s">
        <v>128</v>
      </c>
      <c r="AU244" s="210" t="s">
        <v>81</v>
      </c>
      <c r="AV244" s="14" t="s">
        <v>136</v>
      </c>
      <c r="AW244" s="14" t="s">
        <v>33</v>
      </c>
      <c r="AX244" s="14" t="s">
        <v>79</v>
      </c>
      <c r="AY244" s="210" t="s">
        <v>120</v>
      </c>
    </row>
    <row r="245" spans="1:65" s="2" customFormat="1" ht="37.9" customHeight="1">
      <c r="A245" s="35"/>
      <c r="B245" s="36"/>
      <c r="C245" s="175" t="s">
        <v>211</v>
      </c>
      <c r="D245" s="175" t="s">
        <v>123</v>
      </c>
      <c r="E245" s="176" t="s">
        <v>304</v>
      </c>
      <c r="F245" s="177" t="s">
        <v>305</v>
      </c>
      <c r="G245" s="178" t="s">
        <v>135</v>
      </c>
      <c r="H245" s="179">
        <v>4</v>
      </c>
      <c r="I245" s="180"/>
      <c r="J245" s="181">
        <f>ROUND(I245*H245,2)</f>
        <v>0</v>
      </c>
      <c r="K245" s="177" t="s">
        <v>19</v>
      </c>
      <c r="L245" s="40"/>
      <c r="M245" s="182" t="s">
        <v>19</v>
      </c>
      <c r="N245" s="183" t="s">
        <v>42</v>
      </c>
      <c r="O245" s="65"/>
      <c r="P245" s="184">
        <f>O245*H245</f>
        <v>0</v>
      </c>
      <c r="Q245" s="184">
        <v>1.4999999999999999E-2</v>
      </c>
      <c r="R245" s="184">
        <f>Q245*H245</f>
        <v>0.06</v>
      </c>
      <c r="S245" s="184">
        <v>0</v>
      </c>
      <c r="T245" s="185">
        <f>S245*H245</f>
        <v>0</v>
      </c>
      <c r="U245" s="35"/>
      <c r="V245" s="35"/>
      <c r="W245" s="35"/>
      <c r="X245" s="35"/>
      <c r="Y245" s="35"/>
      <c r="Z245" s="35"/>
      <c r="AA245" s="35"/>
      <c r="AB245" s="35"/>
      <c r="AC245" s="35"/>
      <c r="AD245" s="35"/>
      <c r="AE245" s="35"/>
      <c r="AR245" s="186" t="s">
        <v>127</v>
      </c>
      <c r="AT245" s="186" t="s">
        <v>123</v>
      </c>
      <c r="AU245" s="186" t="s">
        <v>81</v>
      </c>
      <c r="AY245" s="18" t="s">
        <v>120</v>
      </c>
      <c r="BE245" s="187">
        <f>IF(N245="základní",J245,0)</f>
        <v>0</v>
      </c>
      <c r="BF245" s="187">
        <f>IF(N245="snížená",J245,0)</f>
        <v>0</v>
      </c>
      <c r="BG245" s="187">
        <f>IF(N245="zákl. přenesená",J245,0)</f>
        <v>0</v>
      </c>
      <c r="BH245" s="187">
        <f>IF(N245="sníž. přenesená",J245,0)</f>
        <v>0</v>
      </c>
      <c r="BI245" s="187">
        <f>IF(N245="nulová",J245,0)</f>
        <v>0</v>
      </c>
      <c r="BJ245" s="18" t="s">
        <v>79</v>
      </c>
      <c r="BK245" s="187">
        <f>ROUND(I245*H245,2)</f>
        <v>0</v>
      </c>
      <c r="BL245" s="18" t="s">
        <v>127</v>
      </c>
      <c r="BM245" s="186" t="s">
        <v>306</v>
      </c>
    </row>
    <row r="246" spans="1:65" s="13" customFormat="1" ht="11.25">
      <c r="B246" s="188"/>
      <c r="C246" s="189"/>
      <c r="D246" s="190" t="s">
        <v>128</v>
      </c>
      <c r="E246" s="191" t="s">
        <v>19</v>
      </c>
      <c r="F246" s="192" t="s">
        <v>287</v>
      </c>
      <c r="G246" s="189"/>
      <c r="H246" s="193">
        <v>4</v>
      </c>
      <c r="I246" s="194"/>
      <c r="J246" s="189"/>
      <c r="K246" s="189"/>
      <c r="L246" s="195"/>
      <c r="M246" s="196"/>
      <c r="N246" s="197"/>
      <c r="O246" s="197"/>
      <c r="P246" s="197"/>
      <c r="Q246" s="197"/>
      <c r="R246" s="197"/>
      <c r="S246" s="197"/>
      <c r="T246" s="198"/>
      <c r="AT246" s="199" t="s">
        <v>128</v>
      </c>
      <c r="AU246" s="199" t="s">
        <v>81</v>
      </c>
      <c r="AV246" s="13" t="s">
        <v>81</v>
      </c>
      <c r="AW246" s="13" t="s">
        <v>33</v>
      </c>
      <c r="AX246" s="13" t="s">
        <v>71</v>
      </c>
      <c r="AY246" s="199" t="s">
        <v>120</v>
      </c>
    </row>
    <row r="247" spans="1:65" s="14" customFormat="1" ht="11.25">
      <c r="B247" s="200"/>
      <c r="C247" s="201"/>
      <c r="D247" s="190" t="s">
        <v>128</v>
      </c>
      <c r="E247" s="202" t="s">
        <v>19</v>
      </c>
      <c r="F247" s="203" t="s">
        <v>140</v>
      </c>
      <c r="G247" s="201"/>
      <c r="H247" s="204">
        <v>4</v>
      </c>
      <c r="I247" s="205"/>
      <c r="J247" s="201"/>
      <c r="K247" s="201"/>
      <c r="L247" s="206"/>
      <c r="M247" s="207"/>
      <c r="N247" s="208"/>
      <c r="O247" s="208"/>
      <c r="P247" s="208"/>
      <c r="Q247" s="208"/>
      <c r="R247" s="208"/>
      <c r="S247" s="208"/>
      <c r="T247" s="209"/>
      <c r="AT247" s="210" t="s">
        <v>128</v>
      </c>
      <c r="AU247" s="210" t="s">
        <v>81</v>
      </c>
      <c r="AV247" s="14" t="s">
        <v>136</v>
      </c>
      <c r="AW247" s="14" t="s">
        <v>33</v>
      </c>
      <c r="AX247" s="14" t="s">
        <v>79</v>
      </c>
      <c r="AY247" s="210" t="s">
        <v>120</v>
      </c>
    </row>
    <row r="248" spans="1:65" s="2" customFormat="1" ht="24.2" customHeight="1">
      <c r="A248" s="35"/>
      <c r="B248" s="36"/>
      <c r="C248" s="175" t="s">
        <v>307</v>
      </c>
      <c r="D248" s="175" t="s">
        <v>123</v>
      </c>
      <c r="E248" s="176" t="s">
        <v>308</v>
      </c>
      <c r="F248" s="177" t="s">
        <v>309</v>
      </c>
      <c r="G248" s="178" t="s">
        <v>135</v>
      </c>
      <c r="H248" s="179">
        <v>10</v>
      </c>
      <c r="I248" s="180"/>
      <c r="J248" s="181">
        <f>ROUND(I248*H248,2)</f>
        <v>0</v>
      </c>
      <c r="K248" s="177" t="s">
        <v>19</v>
      </c>
      <c r="L248" s="40"/>
      <c r="M248" s="182" t="s">
        <v>19</v>
      </c>
      <c r="N248" s="183" t="s">
        <v>42</v>
      </c>
      <c r="O248" s="65"/>
      <c r="P248" s="184">
        <f>O248*H248</f>
        <v>0</v>
      </c>
      <c r="Q248" s="184">
        <v>7.7000000000000002E-3</v>
      </c>
      <c r="R248" s="184">
        <f>Q248*H248</f>
        <v>7.6999999999999999E-2</v>
      </c>
      <c r="S248" s="184">
        <v>0</v>
      </c>
      <c r="T248" s="185">
        <f>S248*H248</f>
        <v>0</v>
      </c>
      <c r="U248" s="35"/>
      <c r="V248" s="35"/>
      <c r="W248" s="35"/>
      <c r="X248" s="35"/>
      <c r="Y248" s="35"/>
      <c r="Z248" s="35"/>
      <c r="AA248" s="35"/>
      <c r="AB248" s="35"/>
      <c r="AC248" s="35"/>
      <c r="AD248" s="35"/>
      <c r="AE248" s="35"/>
      <c r="AR248" s="186" t="s">
        <v>127</v>
      </c>
      <c r="AT248" s="186" t="s">
        <v>123</v>
      </c>
      <c r="AU248" s="186" t="s">
        <v>81</v>
      </c>
      <c r="AY248" s="18" t="s">
        <v>120</v>
      </c>
      <c r="BE248" s="187">
        <f>IF(N248="základní",J248,0)</f>
        <v>0</v>
      </c>
      <c r="BF248" s="187">
        <f>IF(N248="snížená",J248,0)</f>
        <v>0</v>
      </c>
      <c r="BG248" s="187">
        <f>IF(N248="zákl. přenesená",J248,0)</f>
        <v>0</v>
      </c>
      <c r="BH248" s="187">
        <f>IF(N248="sníž. přenesená",J248,0)</f>
        <v>0</v>
      </c>
      <c r="BI248" s="187">
        <f>IF(N248="nulová",J248,0)</f>
        <v>0</v>
      </c>
      <c r="BJ248" s="18" t="s">
        <v>79</v>
      </c>
      <c r="BK248" s="187">
        <f>ROUND(I248*H248,2)</f>
        <v>0</v>
      </c>
      <c r="BL248" s="18" t="s">
        <v>127</v>
      </c>
      <c r="BM248" s="186" t="s">
        <v>310</v>
      </c>
    </row>
    <row r="249" spans="1:65" s="13" customFormat="1" ht="11.25">
      <c r="B249" s="188"/>
      <c r="C249" s="189"/>
      <c r="D249" s="190" t="s">
        <v>128</v>
      </c>
      <c r="E249" s="191" t="s">
        <v>19</v>
      </c>
      <c r="F249" s="192" t="s">
        <v>311</v>
      </c>
      <c r="G249" s="189"/>
      <c r="H249" s="193">
        <v>3</v>
      </c>
      <c r="I249" s="194"/>
      <c r="J249" s="189"/>
      <c r="K249" s="189"/>
      <c r="L249" s="195"/>
      <c r="M249" s="196"/>
      <c r="N249" s="197"/>
      <c r="O249" s="197"/>
      <c r="P249" s="197"/>
      <c r="Q249" s="197"/>
      <c r="R249" s="197"/>
      <c r="S249" s="197"/>
      <c r="T249" s="198"/>
      <c r="AT249" s="199" t="s">
        <v>128</v>
      </c>
      <c r="AU249" s="199" t="s">
        <v>81</v>
      </c>
      <c r="AV249" s="13" t="s">
        <v>81</v>
      </c>
      <c r="AW249" s="13" t="s">
        <v>33</v>
      </c>
      <c r="AX249" s="13" t="s">
        <v>71</v>
      </c>
      <c r="AY249" s="199" t="s">
        <v>120</v>
      </c>
    </row>
    <row r="250" spans="1:65" s="13" customFormat="1" ht="11.25">
      <c r="B250" s="188"/>
      <c r="C250" s="189"/>
      <c r="D250" s="190" t="s">
        <v>128</v>
      </c>
      <c r="E250" s="191" t="s">
        <v>19</v>
      </c>
      <c r="F250" s="192" t="s">
        <v>232</v>
      </c>
      <c r="G250" s="189"/>
      <c r="H250" s="193">
        <v>3</v>
      </c>
      <c r="I250" s="194"/>
      <c r="J250" s="189"/>
      <c r="K250" s="189"/>
      <c r="L250" s="195"/>
      <c r="M250" s="196"/>
      <c r="N250" s="197"/>
      <c r="O250" s="197"/>
      <c r="P250" s="197"/>
      <c r="Q250" s="197"/>
      <c r="R250" s="197"/>
      <c r="S250" s="197"/>
      <c r="T250" s="198"/>
      <c r="AT250" s="199" t="s">
        <v>128</v>
      </c>
      <c r="AU250" s="199" t="s">
        <v>81</v>
      </c>
      <c r="AV250" s="13" t="s">
        <v>81</v>
      </c>
      <c r="AW250" s="13" t="s">
        <v>33</v>
      </c>
      <c r="AX250" s="13" t="s">
        <v>71</v>
      </c>
      <c r="AY250" s="199" t="s">
        <v>120</v>
      </c>
    </row>
    <row r="251" spans="1:65" s="13" customFormat="1" ht="11.25">
      <c r="B251" s="188"/>
      <c r="C251" s="189"/>
      <c r="D251" s="190" t="s">
        <v>128</v>
      </c>
      <c r="E251" s="191" t="s">
        <v>19</v>
      </c>
      <c r="F251" s="192" t="s">
        <v>274</v>
      </c>
      <c r="G251" s="189"/>
      <c r="H251" s="193">
        <v>4</v>
      </c>
      <c r="I251" s="194"/>
      <c r="J251" s="189"/>
      <c r="K251" s="189"/>
      <c r="L251" s="195"/>
      <c r="M251" s="196"/>
      <c r="N251" s="197"/>
      <c r="O251" s="197"/>
      <c r="P251" s="197"/>
      <c r="Q251" s="197"/>
      <c r="R251" s="197"/>
      <c r="S251" s="197"/>
      <c r="T251" s="198"/>
      <c r="AT251" s="199" t="s">
        <v>128</v>
      </c>
      <c r="AU251" s="199" t="s">
        <v>81</v>
      </c>
      <c r="AV251" s="13" t="s">
        <v>81</v>
      </c>
      <c r="AW251" s="13" t="s">
        <v>33</v>
      </c>
      <c r="AX251" s="13" t="s">
        <v>71</v>
      </c>
      <c r="AY251" s="199" t="s">
        <v>120</v>
      </c>
    </row>
    <row r="252" spans="1:65" s="14" customFormat="1" ht="11.25">
      <c r="B252" s="200"/>
      <c r="C252" s="201"/>
      <c r="D252" s="190" t="s">
        <v>128</v>
      </c>
      <c r="E252" s="202" t="s">
        <v>19</v>
      </c>
      <c r="F252" s="203" t="s">
        <v>140</v>
      </c>
      <c r="G252" s="201"/>
      <c r="H252" s="204">
        <v>10</v>
      </c>
      <c r="I252" s="205"/>
      <c r="J252" s="201"/>
      <c r="K252" s="201"/>
      <c r="L252" s="206"/>
      <c r="M252" s="207"/>
      <c r="N252" s="208"/>
      <c r="O252" s="208"/>
      <c r="P252" s="208"/>
      <c r="Q252" s="208"/>
      <c r="R252" s="208"/>
      <c r="S252" s="208"/>
      <c r="T252" s="209"/>
      <c r="AT252" s="210" t="s">
        <v>128</v>
      </c>
      <c r="AU252" s="210" t="s">
        <v>81</v>
      </c>
      <c r="AV252" s="14" t="s">
        <v>136</v>
      </c>
      <c r="AW252" s="14" t="s">
        <v>33</v>
      </c>
      <c r="AX252" s="14" t="s">
        <v>79</v>
      </c>
      <c r="AY252" s="210" t="s">
        <v>120</v>
      </c>
    </row>
    <row r="253" spans="1:65" s="2" customFormat="1" ht="24.2" customHeight="1">
      <c r="A253" s="35"/>
      <c r="B253" s="36"/>
      <c r="C253" s="175" t="s">
        <v>215</v>
      </c>
      <c r="D253" s="175" t="s">
        <v>123</v>
      </c>
      <c r="E253" s="176" t="s">
        <v>312</v>
      </c>
      <c r="F253" s="177" t="s">
        <v>313</v>
      </c>
      <c r="G253" s="178" t="s">
        <v>135</v>
      </c>
      <c r="H253" s="179">
        <v>3</v>
      </c>
      <c r="I253" s="180"/>
      <c r="J253" s="181">
        <f>ROUND(I253*H253,2)</f>
        <v>0</v>
      </c>
      <c r="K253" s="177" t="s">
        <v>19</v>
      </c>
      <c r="L253" s="40"/>
      <c r="M253" s="182" t="s">
        <v>19</v>
      </c>
      <c r="N253" s="183" t="s">
        <v>42</v>
      </c>
      <c r="O253" s="65"/>
      <c r="P253" s="184">
        <f>O253*H253</f>
        <v>0</v>
      </c>
      <c r="Q253" s="184">
        <v>1.0500000000000001E-2</v>
      </c>
      <c r="R253" s="184">
        <f>Q253*H253</f>
        <v>3.15E-2</v>
      </c>
      <c r="S253" s="184">
        <v>0</v>
      </c>
      <c r="T253" s="185">
        <f>S253*H253</f>
        <v>0</v>
      </c>
      <c r="U253" s="35"/>
      <c r="V253" s="35"/>
      <c r="W253" s="35"/>
      <c r="X253" s="35"/>
      <c r="Y253" s="35"/>
      <c r="Z253" s="35"/>
      <c r="AA253" s="35"/>
      <c r="AB253" s="35"/>
      <c r="AC253" s="35"/>
      <c r="AD253" s="35"/>
      <c r="AE253" s="35"/>
      <c r="AR253" s="186" t="s">
        <v>127</v>
      </c>
      <c r="AT253" s="186" t="s">
        <v>123</v>
      </c>
      <c r="AU253" s="186" t="s">
        <v>81</v>
      </c>
      <c r="AY253" s="18" t="s">
        <v>120</v>
      </c>
      <c r="BE253" s="187">
        <f>IF(N253="základní",J253,0)</f>
        <v>0</v>
      </c>
      <c r="BF253" s="187">
        <f>IF(N253="snížená",J253,0)</f>
        <v>0</v>
      </c>
      <c r="BG253" s="187">
        <f>IF(N253="zákl. přenesená",J253,0)</f>
        <v>0</v>
      </c>
      <c r="BH253" s="187">
        <f>IF(N253="sníž. přenesená",J253,0)</f>
        <v>0</v>
      </c>
      <c r="BI253" s="187">
        <f>IF(N253="nulová",J253,0)</f>
        <v>0</v>
      </c>
      <c r="BJ253" s="18" t="s">
        <v>79</v>
      </c>
      <c r="BK253" s="187">
        <f>ROUND(I253*H253,2)</f>
        <v>0</v>
      </c>
      <c r="BL253" s="18" t="s">
        <v>127</v>
      </c>
      <c r="BM253" s="186" t="s">
        <v>314</v>
      </c>
    </row>
    <row r="254" spans="1:65" s="13" customFormat="1" ht="11.25">
      <c r="B254" s="188"/>
      <c r="C254" s="189"/>
      <c r="D254" s="190" t="s">
        <v>128</v>
      </c>
      <c r="E254" s="191" t="s">
        <v>19</v>
      </c>
      <c r="F254" s="192" t="s">
        <v>258</v>
      </c>
      <c r="G254" s="189"/>
      <c r="H254" s="193">
        <v>3</v>
      </c>
      <c r="I254" s="194"/>
      <c r="J254" s="189"/>
      <c r="K254" s="189"/>
      <c r="L254" s="195"/>
      <c r="M254" s="196"/>
      <c r="N254" s="197"/>
      <c r="O254" s="197"/>
      <c r="P254" s="197"/>
      <c r="Q254" s="197"/>
      <c r="R254" s="197"/>
      <c r="S254" s="197"/>
      <c r="T254" s="198"/>
      <c r="AT254" s="199" t="s">
        <v>128</v>
      </c>
      <c r="AU254" s="199" t="s">
        <v>81</v>
      </c>
      <c r="AV254" s="13" t="s">
        <v>81</v>
      </c>
      <c r="AW254" s="13" t="s">
        <v>33</v>
      </c>
      <c r="AX254" s="13" t="s">
        <v>71</v>
      </c>
      <c r="AY254" s="199" t="s">
        <v>120</v>
      </c>
    </row>
    <row r="255" spans="1:65" s="14" customFormat="1" ht="11.25">
      <c r="B255" s="200"/>
      <c r="C255" s="201"/>
      <c r="D255" s="190" t="s">
        <v>128</v>
      </c>
      <c r="E255" s="202" t="s">
        <v>19</v>
      </c>
      <c r="F255" s="203" t="s">
        <v>140</v>
      </c>
      <c r="G255" s="201"/>
      <c r="H255" s="204">
        <v>3</v>
      </c>
      <c r="I255" s="205"/>
      <c r="J255" s="201"/>
      <c r="K255" s="201"/>
      <c r="L255" s="206"/>
      <c r="M255" s="207"/>
      <c r="N255" s="208"/>
      <c r="O255" s="208"/>
      <c r="P255" s="208"/>
      <c r="Q255" s="208"/>
      <c r="R255" s="208"/>
      <c r="S255" s="208"/>
      <c r="T255" s="209"/>
      <c r="AT255" s="210" t="s">
        <v>128</v>
      </c>
      <c r="AU255" s="210" t="s">
        <v>81</v>
      </c>
      <c r="AV255" s="14" t="s">
        <v>136</v>
      </c>
      <c r="AW255" s="14" t="s">
        <v>33</v>
      </c>
      <c r="AX255" s="14" t="s">
        <v>79</v>
      </c>
      <c r="AY255" s="210" t="s">
        <v>120</v>
      </c>
    </row>
    <row r="256" spans="1:65" s="2" customFormat="1" ht="49.15" customHeight="1">
      <c r="A256" s="35"/>
      <c r="B256" s="36"/>
      <c r="C256" s="175" t="s">
        <v>315</v>
      </c>
      <c r="D256" s="175" t="s">
        <v>123</v>
      </c>
      <c r="E256" s="176" t="s">
        <v>316</v>
      </c>
      <c r="F256" s="177" t="s">
        <v>317</v>
      </c>
      <c r="G256" s="178" t="s">
        <v>135</v>
      </c>
      <c r="H256" s="179">
        <v>1</v>
      </c>
      <c r="I256" s="180"/>
      <c r="J256" s="181">
        <f>ROUND(I256*H256,2)</f>
        <v>0</v>
      </c>
      <c r="K256" s="177" t="s">
        <v>19</v>
      </c>
      <c r="L256" s="40"/>
      <c r="M256" s="182" t="s">
        <v>19</v>
      </c>
      <c r="N256" s="183" t="s">
        <v>42</v>
      </c>
      <c r="O256" s="65"/>
      <c r="P256" s="184">
        <f>O256*H256</f>
        <v>0</v>
      </c>
      <c r="Q256" s="184">
        <v>2.5000000000000001E-2</v>
      </c>
      <c r="R256" s="184">
        <f>Q256*H256</f>
        <v>2.5000000000000001E-2</v>
      </c>
      <c r="S256" s="184">
        <v>0</v>
      </c>
      <c r="T256" s="185">
        <f>S256*H256</f>
        <v>0</v>
      </c>
      <c r="U256" s="35"/>
      <c r="V256" s="35"/>
      <c r="W256" s="35"/>
      <c r="X256" s="35"/>
      <c r="Y256" s="35"/>
      <c r="Z256" s="35"/>
      <c r="AA256" s="35"/>
      <c r="AB256" s="35"/>
      <c r="AC256" s="35"/>
      <c r="AD256" s="35"/>
      <c r="AE256" s="35"/>
      <c r="AR256" s="186" t="s">
        <v>127</v>
      </c>
      <c r="AT256" s="186" t="s">
        <v>123</v>
      </c>
      <c r="AU256" s="186" t="s">
        <v>81</v>
      </c>
      <c r="AY256" s="18" t="s">
        <v>120</v>
      </c>
      <c r="BE256" s="187">
        <f>IF(N256="základní",J256,0)</f>
        <v>0</v>
      </c>
      <c r="BF256" s="187">
        <f>IF(N256="snížená",J256,0)</f>
        <v>0</v>
      </c>
      <c r="BG256" s="187">
        <f>IF(N256="zákl. přenesená",J256,0)</f>
        <v>0</v>
      </c>
      <c r="BH256" s="187">
        <f>IF(N256="sníž. přenesená",J256,0)</f>
        <v>0</v>
      </c>
      <c r="BI256" s="187">
        <f>IF(N256="nulová",J256,0)</f>
        <v>0</v>
      </c>
      <c r="BJ256" s="18" t="s">
        <v>79</v>
      </c>
      <c r="BK256" s="187">
        <f>ROUND(I256*H256,2)</f>
        <v>0</v>
      </c>
      <c r="BL256" s="18" t="s">
        <v>127</v>
      </c>
      <c r="BM256" s="186" t="s">
        <v>318</v>
      </c>
    </row>
    <row r="257" spans="1:65" s="13" customFormat="1" ht="11.25">
      <c r="B257" s="188"/>
      <c r="C257" s="189"/>
      <c r="D257" s="190" t="s">
        <v>128</v>
      </c>
      <c r="E257" s="191" t="s">
        <v>19</v>
      </c>
      <c r="F257" s="192" t="s">
        <v>268</v>
      </c>
      <c r="G257" s="189"/>
      <c r="H257" s="193">
        <v>1</v>
      </c>
      <c r="I257" s="194"/>
      <c r="J257" s="189"/>
      <c r="K257" s="189"/>
      <c r="L257" s="195"/>
      <c r="M257" s="196"/>
      <c r="N257" s="197"/>
      <c r="O257" s="197"/>
      <c r="P257" s="197"/>
      <c r="Q257" s="197"/>
      <c r="R257" s="197"/>
      <c r="S257" s="197"/>
      <c r="T257" s="198"/>
      <c r="AT257" s="199" t="s">
        <v>128</v>
      </c>
      <c r="AU257" s="199" t="s">
        <v>81</v>
      </c>
      <c r="AV257" s="13" t="s">
        <v>81</v>
      </c>
      <c r="AW257" s="13" t="s">
        <v>33</v>
      </c>
      <c r="AX257" s="13" t="s">
        <v>71</v>
      </c>
      <c r="AY257" s="199" t="s">
        <v>120</v>
      </c>
    </row>
    <row r="258" spans="1:65" s="14" customFormat="1" ht="11.25">
      <c r="B258" s="200"/>
      <c r="C258" s="201"/>
      <c r="D258" s="190" t="s">
        <v>128</v>
      </c>
      <c r="E258" s="202" t="s">
        <v>19</v>
      </c>
      <c r="F258" s="203" t="s">
        <v>140</v>
      </c>
      <c r="G258" s="201"/>
      <c r="H258" s="204">
        <v>1</v>
      </c>
      <c r="I258" s="205"/>
      <c r="J258" s="201"/>
      <c r="K258" s="201"/>
      <c r="L258" s="206"/>
      <c r="M258" s="207"/>
      <c r="N258" s="208"/>
      <c r="O258" s="208"/>
      <c r="P258" s="208"/>
      <c r="Q258" s="208"/>
      <c r="R258" s="208"/>
      <c r="S258" s="208"/>
      <c r="T258" s="209"/>
      <c r="AT258" s="210" t="s">
        <v>128</v>
      </c>
      <c r="AU258" s="210" t="s">
        <v>81</v>
      </c>
      <c r="AV258" s="14" t="s">
        <v>136</v>
      </c>
      <c r="AW258" s="14" t="s">
        <v>33</v>
      </c>
      <c r="AX258" s="14" t="s">
        <v>79</v>
      </c>
      <c r="AY258" s="210" t="s">
        <v>120</v>
      </c>
    </row>
    <row r="259" spans="1:65" s="12" customFormat="1" ht="22.9" customHeight="1">
      <c r="B259" s="159"/>
      <c r="C259" s="160"/>
      <c r="D259" s="161" t="s">
        <v>70</v>
      </c>
      <c r="E259" s="173" t="s">
        <v>319</v>
      </c>
      <c r="F259" s="173" t="s">
        <v>320</v>
      </c>
      <c r="G259" s="160"/>
      <c r="H259" s="160"/>
      <c r="I259" s="163"/>
      <c r="J259" s="174">
        <f>BK259</f>
        <v>0</v>
      </c>
      <c r="K259" s="160"/>
      <c r="L259" s="165"/>
      <c r="M259" s="166"/>
      <c r="N259" s="167"/>
      <c r="O259" s="167"/>
      <c r="P259" s="168">
        <f>SUM(P260:P271)</f>
        <v>0</v>
      </c>
      <c r="Q259" s="167"/>
      <c r="R259" s="168">
        <f>SUM(R260:R271)</f>
        <v>0.44419999999999998</v>
      </c>
      <c r="S259" s="167"/>
      <c r="T259" s="169">
        <f>SUM(T260:T271)</f>
        <v>0</v>
      </c>
      <c r="AR259" s="170" t="s">
        <v>79</v>
      </c>
      <c r="AT259" s="171" t="s">
        <v>70</v>
      </c>
      <c r="AU259" s="171" t="s">
        <v>79</v>
      </c>
      <c r="AY259" s="170" t="s">
        <v>120</v>
      </c>
      <c r="BK259" s="172">
        <f>SUM(BK260:BK271)</f>
        <v>0</v>
      </c>
    </row>
    <row r="260" spans="1:65" s="2" customFormat="1" ht="66.75" customHeight="1">
      <c r="A260" s="35"/>
      <c r="B260" s="36"/>
      <c r="C260" s="175" t="s">
        <v>218</v>
      </c>
      <c r="D260" s="175" t="s">
        <v>123</v>
      </c>
      <c r="E260" s="176" t="s">
        <v>321</v>
      </c>
      <c r="F260" s="177" t="s">
        <v>322</v>
      </c>
      <c r="G260" s="178" t="s">
        <v>135</v>
      </c>
      <c r="H260" s="179">
        <v>2</v>
      </c>
      <c r="I260" s="180"/>
      <c r="J260" s="181">
        <f>ROUND(I260*H260,2)</f>
        <v>0</v>
      </c>
      <c r="K260" s="177" t="s">
        <v>19</v>
      </c>
      <c r="L260" s="40"/>
      <c r="M260" s="182" t="s">
        <v>19</v>
      </c>
      <c r="N260" s="183" t="s">
        <v>42</v>
      </c>
      <c r="O260" s="65"/>
      <c r="P260" s="184">
        <f>O260*H260</f>
        <v>0</v>
      </c>
      <c r="Q260" s="184">
        <v>8.5000000000000006E-2</v>
      </c>
      <c r="R260" s="184">
        <f>Q260*H260</f>
        <v>0.17</v>
      </c>
      <c r="S260" s="184">
        <v>0</v>
      </c>
      <c r="T260" s="185">
        <f>S260*H260</f>
        <v>0</v>
      </c>
      <c r="U260" s="35"/>
      <c r="V260" s="35"/>
      <c r="W260" s="35"/>
      <c r="X260" s="35"/>
      <c r="Y260" s="35"/>
      <c r="Z260" s="35"/>
      <c r="AA260" s="35"/>
      <c r="AB260" s="35"/>
      <c r="AC260" s="35"/>
      <c r="AD260" s="35"/>
      <c r="AE260" s="35"/>
      <c r="AR260" s="186" t="s">
        <v>127</v>
      </c>
      <c r="AT260" s="186" t="s">
        <v>123</v>
      </c>
      <c r="AU260" s="186" t="s">
        <v>81</v>
      </c>
      <c r="AY260" s="18" t="s">
        <v>120</v>
      </c>
      <c r="BE260" s="187">
        <f>IF(N260="základní",J260,0)</f>
        <v>0</v>
      </c>
      <c r="BF260" s="187">
        <f>IF(N260="snížená",J260,0)</f>
        <v>0</v>
      </c>
      <c r="BG260" s="187">
        <f>IF(N260="zákl. přenesená",J260,0)</f>
        <v>0</v>
      </c>
      <c r="BH260" s="187">
        <f>IF(N260="sníž. přenesená",J260,0)</f>
        <v>0</v>
      </c>
      <c r="BI260" s="187">
        <f>IF(N260="nulová",J260,0)</f>
        <v>0</v>
      </c>
      <c r="BJ260" s="18" t="s">
        <v>79</v>
      </c>
      <c r="BK260" s="187">
        <f>ROUND(I260*H260,2)</f>
        <v>0</v>
      </c>
      <c r="BL260" s="18" t="s">
        <v>127</v>
      </c>
      <c r="BM260" s="186" t="s">
        <v>323</v>
      </c>
    </row>
    <row r="261" spans="1:65" s="13" customFormat="1" ht="11.25">
      <c r="B261" s="188"/>
      <c r="C261" s="189"/>
      <c r="D261" s="190" t="s">
        <v>128</v>
      </c>
      <c r="E261" s="191" t="s">
        <v>19</v>
      </c>
      <c r="F261" s="192" t="s">
        <v>324</v>
      </c>
      <c r="G261" s="189"/>
      <c r="H261" s="193">
        <v>2</v>
      </c>
      <c r="I261" s="194"/>
      <c r="J261" s="189"/>
      <c r="K261" s="189"/>
      <c r="L261" s="195"/>
      <c r="M261" s="196"/>
      <c r="N261" s="197"/>
      <c r="O261" s="197"/>
      <c r="P261" s="197"/>
      <c r="Q261" s="197"/>
      <c r="R261" s="197"/>
      <c r="S261" s="197"/>
      <c r="T261" s="198"/>
      <c r="AT261" s="199" t="s">
        <v>128</v>
      </c>
      <c r="AU261" s="199" t="s">
        <v>81</v>
      </c>
      <c r="AV261" s="13" t="s">
        <v>81</v>
      </c>
      <c r="AW261" s="13" t="s">
        <v>33</v>
      </c>
      <c r="AX261" s="13" t="s">
        <v>71</v>
      </c>
      <c r="AY261" s="199" t="s">
        <v>120</v>
      </c>
    </row>
    <row r="262" spans="1:65" s="14" customFormat="1" ht="11.25">
      <c r="B262" s="200"/>
      <c r="C262" s="201"/>
      <c r="D262" s="190" t="s">
        <v>128</v>
      </c>
      <c r="E262" s="202" t="s">
        <v>19</v>
      </c>
      <c r="F262" s="203" t="s">
        <v>140</v>
      </c>
      <c r="G262" s="201"/>
      <c r="H262" s="204">
        <v>2</v>
      </c>
      <c r="I262" s="205"/>
      <c r="J262" s="201"/>
      <c r="K262" s="201"/>
      <c r="L262" s="206"/>
      <c r="M262" s="207"/>
      <c r="N262" s="208"/>
      <c r="O262" s="208"/>
      <c r="P262" s="208"/>
      <c r="Q262" s="208"/>
      <c r="R262" s="208"/>
      <c r="S262" s="208"/>
      <c r="T262" s="209"/>
      <c r="AT262" s="210" t="s">
        <v>128</v>
      </c>
      <c r="AU262" s="210" t="s">
        <v>81</v>
      </c>
      <c r="AV262" s="14" t="s">
        <v>136</v>
      </c>
      <c r="AW262" s="14" t="s">
        <v>33</v>
      </c>
      <c r="AX262" s="14" t="s">
        <v>79</v>
      </c>
      <c r="AY262" s="210" t="s">
        <v>120</v>
      </c>
    </row>
    <row r="263" spans="1:65" s="2" customFormat="1" ht="66.75" customHeight="1">
      <c r="A263" s="35"/>
      <c r="B263" s="36"/>
      <c r="C263" s="175" t="s">
        <v>325</v>
      </c>
      <c r="D263" s="175" t="s">
        <v>123</v>
      </c>
      <c r="E263" s="176" t="s">
        <v>326</v>
      </c>
      <c r="F263" s="177" t="s">
        <v>327</v>
      </c>
      <c r="G263" s="178" t="s">
        <v>135</v>
      </c>
      <c r="H263" s="179">
        <v>1</v>
      </c>
      <c r="I263" s="180"/>
      <c r="J263" s="181">
        <f>ROUND(I263*H263,2)</f>
        <v>0</v>
      </c>
      <c r="K263" s="177" t="s">
        <v>19</v>
      </c>
      <c r="L263" s="40"/>
      <c r="M263" s="182" t="s">
        <v>19</v>
      </c>
      <c r="N263" s="183" t="s">
        <v>42</v>
      </c>
      <c r="O263" s="65"/>
      <c r="P263" s="184">
        <f>O263*H263</f>
        <v>0</v>
      </c>
      <c r="Q263" s="184">
        <v>9.5000000000000001E-2</v>
      </c>
      <c r="R263" s="184">
        <f>Q263*H263</f>
        <v>9.5000000000000001E-2</v>
      </c>
      <c r="S263" s="184">
        <v>0</v>
      </c>
      <c r="T263" s="185">
        <f>S263*H263</f>
        <v>0</v>
      </c>
      <c r="U263" s="35"/>
      <c r="V263" s="35"/>
      <c r="W263" s="35"/>
      <c r="X263" s="35"/>
      <c r="Y263" s="35"/>
      <c r="Z263" s="35"/>
      <c r="AA263" s="35"/>
      <c r="AB263" s="35"/>
      <c r="AC263" s="35"/>
      <c r="AD263" s="35"/>
      <c r="AE263" s="35"/>
      <c r="AR263" s="186" t="s">
        <v>127</v>
      </c>
      <c r="AT263" s="186" t="s">
        <v>123</v>
      </c>
      <c r="AU263" s="186" t="s">
        <v>81</v>
      </c>
      <c r="AY263" s="18" t="s">
        <v>120</v>
      </c>
      <c r="BE263" s="187">
        <f>IF(N263="základní",J263,0)</f>
        <v>0</v>
      </c>
      <c r="BF263" s="187">
        <f>IF(N263="snížená",J263,0)</f>
        <v>0</v>
      </c>
      <c r="BG263" s="187">
        <f>IF(N263="zákl. přenesená",J263,0)</f>
        <v>0</v>
      </c>
      <c r="BH263" s="187">
        <f>IF(N263="sníž. přenesená",J263,0)</f>
        <v>0</v>
      </c>
      <c r="BI263" s="187">
        <f>IF(N263="nulová",J263,0)</f>
        <v>0</v>
      </c>
      <c r="BJ263" s="18" t="s">
        <v>79</v>
      </c>
      <c r="BK263" s="187">
        <f>ROUND(I263*H263,2)</f>
        <v>0</v>
      </c>
      <c r="BL263" s="18" t="s">
        <v>127</v>
      </c>
      <c r="BM263" s="186" t="s">
        <v>328</v>
      </c>
    </row>
    <row r="264" spans="1:65" s="13" customFormat="1" ht="11.25">
      <c r="B264" s="188"/>
      <c r="C264" s="189"/>
      <c r="D264" s="190" t="s">
        <v>128</v>
      </c>
      <c r="E264" s="191" t="s">
        <v>19</v>
      </c>
      <c r="F264" s="192" t="s">
        <v>329</v>
      </c>
      <c r="G264" s="189"/>
      <c r="H264" s="193">
        <v>1</v>
      </c>
      <c r="I264" s="194"/>
      <c r="J264" s="189"/>
      <c r="K264" s="189"/>
      <c r="L264" s="195"/>
      <c r="M264" s="196"/>
      <c r="N264" s="197"/>
      <c r="O264" s="197"/>
      <c r="P264" s="197"/>
      <c r="Q264" s="197"/>
      <c r="R264" s="197"/>
      <c r="S264" s="197"/>
      <c r="T264" s="198"/>
      <c r="AT264" s="199" t="s">
        <v>128</v>
      </c>
      <c r="AU264" s="199" t="s">
        <v>81</v>
      </c>
      <c r="AV264" s="13" t="s">
        <v>81</v>
      </c>
      <c r="AW264" s="13" t="s">
        <v>33</v>
      </c>
      <c r="AX264" s="13" t="s">
        <v>71</v>
      </c>
      <c r="AY264" s="199" t="s">
        <v>120</v>
      </c>
    </row>
    <row r="265" spans="1:65" s="14" customFormat="1" ht="11.25">
      <c r="B265" s="200"/>
      <c r="C265" s="201"/>
      <c r="D265" s="190" t="s">
        <v>128</v>
      </c>
      <c r="E265" s="202" t="s">
        <v>19</v>
      </c>
      <c r="F265" s="203" t="s">
        <v>140</v>
      </c>
      <c r="G265" s="201"/>
      <c r="H265" s="204">
        <v>1</v>
      </c>
      <c r="I265" s="205"/>
      <c r="J265" s="201"/>
      <c r="K265" s="201"/>
      <c r="L265" s="206"/>
      <c r="M265" s="207"/>
      <c r="N265" s="208"/>
      <c r="O265" s="208"/>
      <c r="P265" s="208"/>
      <c r="Q265" s="208"/>
      <c r="R265" s="208"/>
      <c r="S265" s="208"/>
      <c r="T265" s="209"/>
      <c r="AT265" s="210" t="s">
        <v>128</v>
      </c>
      <c r="AU265" s="210" t="s">
        <v>81</v>
      </c>
      <c r="AV265" s="14" t="s">
        <v>136</v>
      </c>
      <c r="AW265" s="14" t="s">
        <v>33</v>
      </c>
      <c r="AX265" s="14" t="s">
        <v>79</v>
      </c>
      <c r="AY265" s="210" t="s">
        <v>120</v>
      </c>
    </row>
    <row r="266" spans="1:65" s="2" customFormat="1" ht="33" customHeight="1">
      <c r="A266" s="35"/>
      <c r="B266" s="36"/>
      <c r="C266" s="175" t="s">
        <v>221</v>
      </c>
      <c r="D266" s="175" t="s">
        <v>123</v>
      </c>
      <c r="E266" s="176" t="s">
        <v>330</v>
      </c>
      <c r="F266" s="177" t="s">
        <v>331</v>
      </c>
      <c r="G266" s="178" t="s">
        <v>135</v>
      </c>
      <c r="H266" s="179">
        <v>2</v>
      </c>
      <c r="I266" s="180"/>
      <c r="J266" s="181">
        <f>ROUND(I266*H266,2)</f>
        <v>0</v>
      </c>
      <c r="K266" s="177" t="s">
        <v>19</v>
      </c>
      <c r="L266" s="40"/>
      <c r="M266" s="182" t="s">
        <v>19</v>
      </c>
      <c r="N266" s="183" t="s">
        <v>42</v>
      </c>
      <c r="O266" s="65"/>
      <c r="P266" s="184">
        <f>O266*H266</f>
        <v>0</v>
      </c>
      <c r="Q266" s="184">
        <v>5.7500000000000002E-2</v>
      </c>
      <c r="R266" s="184">
        <f>Q266*H266</f>
        <v>0.115</v>
      </c>
      <c r="S266" s="184">
        <v>0</v>
      </c>
      <c r="T266" s="185">
        <f>S266*H266</f>
        <v>0</v>
      </c>
      <c r="U266" s="35"/>
      <c r="V266" s="35"/>
      <c r="W266" s="35"/>
      <c r="X266" s="35"/>
      <c r="Y266" s="35"/>
      <c r="Z266" s="35"/>
      <c r="AA266" s="35"/>
      <c r="AB266" s="35"/>
      <c r="AC266" s="35"/>
      <c r="AD266" s="35"/>
      <c r="AE266" s="35"/>
      <c r="AR266" s="186" t="s">
        <v>127</v>
      </c>
      <c r="AT266" s="186" t="s">
        <v>123</v>
      </c>
      <c r="AU266" s="186" t="s">
        <v>81</v>
      </c>
      <c r="AY266" s="18" t="s">
        <v>120</v>
      </c>
      <c r="BE266" s="187">
        <f>IF(N266="základní",J266,0)</f>
        <v>0</v>
      </c>
      <c r="BF266" s="187">
        <f>IF(N266="snížená",J266,0)</f>
        <v>0</v>
      </c>
      <c r="BG266" s="187">
        <f>IF(N266="zákl. přenesená",J266,0)</f>
        <v>0</v>
      </c>
      <c r="BH266" s="187">
        <f>IF(N266="sníž. přenesená",J266,0)</f>
        <v>0</v>
      </c>
      <c r="BI266" s="187">
        <f>IF(N266="nulová",J266,0)</f>
        <v>0</v>
      </c>
      <c r="BJ266" s="18" t="s">
        <v>79</v>
      </c>
      <c r="BK266" s="187">
        <f>ROUND(I266*H266,2)</f>
        <v>0</v>
      </c>
      <c r="BL266" s="18" t="s">
        <v>127</v>
      </c>
      <c r="BM266" s="186" t="s">
        <v>332</v>
      </c>
    </row>
    <row r="267" spans="1:65" s="13" customFormat="1" ht="11.25">
      <c r="B267" s="188"/>
      <c r="C267" s="189"/>
      <c r="D267" s="190" t="s">
        <v>128</v>
      </c>
      <c r="E267" s="191" t="s">
        <v>19</v>
      </c>
      <c r="F267" s="192" t="s">
        <v>333</v>
      </c>
      <c r="G267" s="189"/>
      <c r="H267" s="193">
        <v>2</v>
      </c>
      <c r="I267" s="194"/>
      <c r="J267" s="189"/>
      <c r="K267" s="189"/>
      <c r="L267" s="195"/>
      <c r="M267" s="196"/>
      <c r="N267" s="197"/>
      <c r="O267" s="197"/>
      <c r="P267" s="197"/>
      <c r="Q267" s="197"/>
      <c r="R267" s="197"/>
      <c r="S267" s="197"/>
      <c r="T267" s="198"/>
      <c r="AT267" s="199" t="s">
        <v>128</v>
      </c>
      <c r="AU267" s="199" t="s">
        <v>81</v>
      </c>
      <c r="AV267" s="13" t="s">
        <v>81</v>
      </c>
      <c r="AW267" s="13" t="s">
        <v>33</v>
      </c>
      <c r="AX267" s="13" t="s">
        <v>71</v>
      </c>
      <c r="AY267" s="199" t="s">
        <v>120</v>
      </c>
    </row>
    <row r="268" spans="1:65" s="14" customFormat="1" ht="11.25">
      <c r="B268" s="200"/>
      <c r="C268" s="201"/>
      <c r="D268" s="190" t="s">
        <v>128</v>
      </c>
      <c r="E268" s="202" t="s">
        <v>19</v>
      </c>
      <c r="F268" s="203" t="s">
        <v>140</v>
      </c>
      <c r="G268" s="201"/>
      <c r="H268" s="204">
        <v>2</v>
      </c>
      <c r="I268" s="205"/>
      <c r="J268" s="201"/>
      <c r="K268" s="201"/>
      <c r="L268" s="206"/>
      <c r="M268" s="207"/>
      <c r="N268" s="208"/>
      <c r="O268" s="208"/>
      <c r="P268" s="208"/>
      <c r="Q268" s="208"/>
      <c r="R268" s="208"/>
      <c r="S268" s="208"/>
      <c r="T268" s="209"/>
      <c r="AT268" s="210" t="s">
        <v>128</v>
      </c>
      <c r="AU268" s="210" t="s">
        <v>81</v>
      </c>
      <c r="AV268" s="14" t="s">
        <v>136</v>
      </c>
      <c r="AW268" s="14" t="s">
        <v>33</v>
      </c>
      <c r="AX268" s="14" t="s">
        <v>79</v>
      </c>
      <c r="AY268" s="210" t="s">
        <v>120</v>
      </c>
    </row>
    <row r="269" spans="1:65" s="2" customFormat="1" ht="33" customHeight="1">
      <c r="A269" s="35"/>
      <c r="B269" s="36"/>
      <c r="C269" s="175" t="s">
        <v>334</v>
      </c>
      <c r="D269" s="175" t="s">
        <v>123</v>
      </c>
      <c r="E269" s="176" t="s">
        <v>335</v>
      </c>
      <c r="F269" s="177" t="s">
        <v>336</v>
      </c>
      <c r="G269" s="178" t="s">
        <v>135</v>
      </c>
      <c r="H269" s="179">
        <v>1</v>
      </c>
      <c r="I269" s="180"/>
      <c r="J269" s="181">
        <f>ROUND(I269*H269,2)</f>
        <v>0</v>
      </c>
      <c r="K269" s="177" t="s">
        <v>19</v>
      </c>
      <c r="L269" s="40"/>
      <c r="M269" s="182" t="s">
        <v>19</v>
      </c>
      <c r="N269" s="183" t="s">
        <v>42</v>
      </c>
      <c r="O269" s="65"/>
      <c r="P269" s="184">
        <f>O269*H269</f>
        <v>0</v>
      </c>
      <c r="Q269" s="184">
        <v>6.4199999999999993E-2</v>
      </c>
      <c r="R269" s="184">
        <f>Q269*H269</f>
        <v>6.4199999999999993E-2</v>
      </c>
      <c r="S269" s="184">
        <v>0</v>
      </c>
      <c r="T269" s="185">
        <f>S269*H269</f>
        <v>0</v>
      </c>
      <c r="U269" s="35"/>
      <c r="V269" s="35"/>
      <c r="W269" s="35"/>
      <c r="X269" s="35"/>
      <c r="Y269" s="35"/>
      <c r="Z269" s="35"/>
      <c r="AA269" s="35"/>
      <c r="AB269" s="35"/>
      <c r="AC269" s="35"/>
      <c r="AD269" s="35"/>
      <c r="AE269" s="35"/>
      <c r="AR269" s="186" t="s">
        <v>127</v>
      </c>
      <c r="AT269" s="186" t="s">
        <v>123</v>
      </c>
      <c r="AU269" s="186" t="s">
        <v>81</v>
      </c>
      <c r="AY269" s="18" t="s">
        <v>120</v>
      </c>
      <c r="BE269" s="187">
        <f>IF(N269="základní",J269,0)</f>
        <v>0</v>
      </c>
      <c r="BF269" s="187">
        <f>IF(N269="snížená",J269,0)</f>
        <v>0</v>
      </c>
      <c r="BG269" s="187">
        <f>IF(N269="zákl. přenesená",J269,0)</f>
        <v>0</v>
      </c>
      <c r="BH269" s="187">
        <f>IF(N269="sníž. přenesená",J269,0)</f>
        <v>0</v>
      </c>
      <c r="BI269" s="187">
        <f>IF(N269="nulová",J269,0)</f>
        <v>0</v>
      </c>
      <c r="BJ269" s="18" t="s">
        <v>79</v>
      </c>
      <c r="BK269" s="187">
        <f>ROUND(I269*H269,2)</f>
        <v>0</v>
      </c>
      <c r="BL269" s="18" t="s">
        <v>127</v>
      </c>
      <c r="BM269" s="186" t="s">
        <v>337</v>
      </c>
    </row>
    <row r="270" spans="1:65" s="13" customFormat="1" ht="11.25">
      <c r="B270" s="188"/>
      <c r="C270" s="189"/>
      <c r="D270" s="190" t="s">
        <v>128</v>
      </c>
      <c r="E270" s="191" t="s">
        <v>19</v>
      </c>
      <c r="F270" s="192" t="s">
        <v>338</v>
      </c>
      <c r="G270" s="189"/>
      <c r="H270" s="193">
        <v>1</v>
      </c>
      <c r="I270" s="194"/>
      <c r="J270" s="189"/>
      <c r="K270" s="189"/>
      <c r="L270" s="195"/>
      <c r="M270" s="196"/>
      <c r="N270" s="197"/>
      <c r="O270" s="197"/>
      <c r="P270" s="197"/>
      <c r="Q270" s="197"/>
      <c r="R270" s="197"/>
      <c r="S270" s="197"/>
      <c r="T270" s="198"/>
      <c r="AT270" s="199" t="s">
        <v>128</v>
      </c>
      <c r="AU270" s="199" t="s">
        <v>81</v>
      </c>
      <c r="AV270" s="13" t="s">
        <v>81</v>
      </c>
      <c r="AW270" s="13" t="s">
        <v>33</v>
      </c>
      <c r="AX270" s="13" t="s">
        <v>71</v>
      </c>
      <c r="AY270" s="199" t="s">
        <v>120</v>
      </c>
    </row>
    <row r="271" spans="1:65" s="14" customFormat="1" ht="11.25">
      <c r="B271" s="200"/>
      <c r="C271" s="201"/>
      <c r="D271" s="190" t="s">
        <v>128</v>
      </c>
      <c r="E271" s="202" t="s">
        <v>19</v>
      </c>
      <c r="F271" s="203" t="s">
        <v>140</v>
      </c>
      <c r="G271" s="201"/>
      <c r="H271" s="204">
        <v>1</v>
      </c>
      <c r="I271" s="205"/>
      <c r="J271" s="201"/>
      <c r="K271" s="201"/>
      <c r="L271" s="206"/>
      <c r="M271" s="207"/>
      <c r="N271" s="208"/>
      <c r="O271" s="208"/>
      <c r="P271" s="208"/>
      <c r="Q271" s="208"/>
      <c r="R271" s="208"/>
      <c r="S271" s="208"/>
      <c r="T271" s="209"/>
      <c r="AT271" s="210" t="s">
        <v>128</v>
      </c>
      <c r="AU271" s="210" t="s">
        <v>81</v>
      </c>
      <c r="AV271" s="14" t="s">
        <v>136</v>
      </c>
      <c r="AW271" s="14" t="s">
        <v>33</v>
      </c>
      <c r="AX271" s="14" t="s">
        <v>79</v>
      </c>
      <c r="AY271" s="210" t="s">
        <v>120</v>
      </c>
    </row>
    <row r="272" spans="1:65" s="12" customFormat="1" ht="22.9" customHeight="1">
      <c r="B272" s="159"/>
      <c r="C272" s="160"/>
      <c r="D272" s="161" t="s">
        <v>70</v>
      </c>
      <c r="E272" s="173" t="s">
        <v>339</v>
      </c>
      <c r="F272" s="173" t="s">
        <v>340</v>
      </c>
      <c r="G272" s="160"/>
      <c r="H272" s="160"/>
      <c r="I272" s="163"/>
      <c r="J272" s="174">
        <f>BK272</f>
        <v>0</v>
      </c>
      <c r="K272" s="160"/>
      <c r="L272" s="165"/>
      <c r="M272" s="166"/>
      <c r="N272" s="167"/>
      <c r="O272" s="167"/>
      <c r="P272" s="168">
        <f>SUM(P273:P280)</f>
        <v>0</v>
      </c>
      <c r="Q272" s="167"/>
      <c r="R272" s="168">
        <f>SUM(R273:R280)</f>
        <v>0.21000000000000002</v>
      </c>
      <c r="S272" s="167"/>
      <c r="T272" s="169">
        <f>SUM(T273:T280)</f>
        <v>0</v>
      </c>
      <c r="AR272" s="170" t="s">
        <v>79</v>
      </c>
      <c r="AT272" s="171" t="s">
        <v>70</v>
      </c>
      <c r="AU272" s="171" t="s">
        <v>79</v>
      </c>
      <c r="AY272" s="170" t="s">
        <v>120</v>
      </c>
      <c r="BK272" s="172">
        <f>SUM(BK273:BK280)</f>
        <v>0</v>
      </c>
    </row>
    <row r="273" spans="1:65" s="2" customFormat="1" ht="37.9" customHeight="1">
      <c r="A273" s="35"/>
      <c r="B273" s="36"/>
      <c r="C273" s="175" t="s">
        <v>225</v>
      </c>
      <c r="D273" s="175" t="s">
        <v>123</v>
      </c>
      <c r="E273" s="176" t="s">
        <v>341</v>
      </c>
      <c r="F273" s="177" t="s">
        <v>342</v>
      </c>
      <c r="G273" s="178" t="s">
        <v>135</v>
      </c>
      <c r="H273" s="179">
        <v>6</v>
      </c>
      <c r="I273" s="180"/>
      <c r="J273" s="181">
        <f>ROUND(I273*H273,2)</f>
        <v>0</v>
      </c>
      <c r="K273" s="177" t="s">
        <v>19</v>
      </c>
      <c r="L273" s="40"/>
      <c r="M273" s="182" t="s">
        <v>19</v>
      </c>
      <c r="N273" s="183" t="s">
        <v>42</v>
      </c>
      <c r="O273" s="65"/>
      <c r="P273" s="184">
        <f>O273*H273</f>
        <v>0</v>
      </c>
      <c r="Q273" s="184">
        <v>3.5000000000000003E-2</v>
      </c>
      <c r="R273" s="184">
        <f>Q273*H273</f>
        <v>0.21000000000000002</v>
      </c>
      <c r="S273" s="184">
        <v>0</v>
      </c>
      <c r="T273" s="185">
        <f>S273*H273</f>
        <v>0</v>
      </c>
      <c r="U273" s="35"/>
      <c r="V273" s="35"/>
      <c r="W273" s="35"/>
      <c r="X273" s="35"/>
      <c r="Y273" s="35"/>
      <c r="Z273" s="35"/>
      <c r="AA273" s="35"/>
      <c r="AB273" s="35"/>
      <c r="AC273" s="35"/>
      <c r="AD273" s="35"/>
      <c r="AE273" s="35"/>
      <c r="AR273" s="186" t="s">
        <v>127</v>
      </c>
      <c r="AT273" s="186" t="s">
        <v>123</v>
      </c>
      <c r="AU273" s="186" t="s">
        <v>81</v>
      </c>
      <c r="AY273" s="18" t="s">
        <v>120</v>
      </c>
      <c r="BE273" s="187">
        <f>IF(N273="základní",J273,0)</f>
        <v>0</v>
      </c>
      <c r="BF273" s="187">
        <f>IF(N273="snížená",J273,0)</f>
        <v>0</v>
      </c>
      <c r="BG273" s="187">
        <f>IF(N273="zákl. přenesená",J273,0)</f>
        <v>0</v>
      </c>
      <c r="BH273" s="187">
        <f>IF(N273="sníž. přenesená",J273,0)</f>
        <v>0</v>
      </c>
      <c r="BI273" s="187">
        <f>IF(N273="nulová",J273,0)</f>
        <v>0</v>
      </c>
      <c r="BJ273" s="18" t="s">
        <v>79</v>
      </c>
      <c r="BK273" s="187">
        <f>ROUND(I273*H273,2)</f>
        <v>0</v>
      </c>
      <c r="BL273" s="18" t="s">
        <v>127</v>
      </c>
      <c r="BM273" s="186" t="s">
        <v>343</v>
      </c>
    </row>
    <row r="274" spans="1:65" s="13" customFormat="1" ht="11.25">
      <c r="B274" s="188"/>
      <c r="C274" s="189"/>
      <c r="D274" s="190" t="s">
        <v>128</v>
      </c>
      <c r="E274" s="191" t="s">
        <v>19</v>
      </c>
      <c r="F274" s="192" t="s">
        <v>137</v>
      </c>
      <c r="G274" s="189"/>
      <c r="H274" s="193">
        <v>1</v>
      </c>
      <c r="I274" s="194"/>
      <c r="J274" s="189"/>
      <c r="K274" s="189"/>
      <c r="L274" s="195"/>
      <c r="M274" s="196"/>
      <c r="N274" s="197"/>
      <c r="O274" s="197"/>
      <c r="P274" s="197"/>
      <c r="Q274" s="197"/>
      <c r="R274" s="197"/>
      <c r="S274" s="197"/>
      <c r="T274" s="198"/>
      <c r="AT274" s="199" t="s">
        <v>128</v>
      </c>
      <c r="AU274" s="199" t="s">
        <v>81</v>
      </c>
      <c r="AV274" s="13" t="s">
        <v>81</v>
      </c>
      <c r="AW274" s="13" t="s">
        <v>33</v>
      </c>
      <c r="AX274" s="13" t="s">
        <v>71</v>
      </c>
      <c r="AY274" s="199" t="s">
        <v>120</v>
      </c>
    </row>
    <row r="275" spans="1:65" s="13" customFormat="1" ht="11.25">
      <c r="B275" s="188"/>
      <c r="C275" s="189"/>
      <c r="D275" s="190" t="s">
        <v>128</v>
      </c>
      <c r="E275" s="191" t="s">
        <v>19</v>
      </c>
      <c r="F275" s="192" t="s">
        <v>138</v>
      </c>
      <c r="G275" s="189"/>
      <c r="H275" s="193">
        <v>1</v>
      </c>
      <c r="I275" s="194"/>
      <c r="J275" s="189"/>
      <c r="K275" s="189"/>
      <c r="L275" s="195"/>
      <c r="M275" s="196"/>
      <c r="N275" s="197"/>
      <c r="O275" s="197"/>
      <c r="P275" s="197"/>
      <c r="Q275" s="197"/>
      <c r="R275" s="197"/>
      <c r="S275" s="197"/>
      <c r="T275" s="198"/>
      <c r="AT275" s="199" t="s">
        <v>128</v>
      </c>
      <c r="AU275" s="199" t="s">
        <v>81</v>
      </c>
      <c r="AV275" s="13" t="s">
        <v>81</v>
      </c>
      <c r="AW275" s="13" t="s">
        <v>33</v>
      </c>
      <c r="AX275" s="13" t="s">
        <v>71</v>
      </c>
      <c r="AY275" s="199" t="s">
        <v>120</v>
      </c>
    </row>
    <row r="276" spans="1:65" s="13" customFormat="1" ht="11.25">
      <c r="B276" s="188"/>
      <c r="C276" s="189"/>
      <c r="D276" s="190" t="s">
        <v>128</v>
      </c>
      <c r="E276" s="191" t="s">
        <v>19</v>
      </c>
      <c r="F276" s="192" t="s">
        <v>147</v>
      </c>
      <c r="G276" s="189"/>
      <c r="H276" s="193">
        <v>1</v>
      </c>
      <c r="I276" s="194"/>
      <c r="J276" s="189"/>
      <c r="K276" s="189"/>
      <c r="L276" s="195"/>
      <c r="M276" s="196"/>
      <c r="N276" s="197"/>
      <c r="O276" s="197"/>
      <c r="P276" s="197"/>
      <c r="Q276" s="197"/>
      <c r="R276" s="197"/>
      <c r="S276" s="197"/>
      <c r="T276" s="198"/>
      <c r="AT276" s="199" t="s">
        <v>128</v>
      </c>
      <c r="AU276" s="199" t="s">
        <v>81</v>
      </c>
      <c r="AV276" s="13" t="s">
        <v>81</v>
      </c>
      <c r="AW276" s="13" t="s">
        <v>33</v>
      </c>
      <c r="AX276" s="13" t="s">
        <v>71</v>
      </c>
      <c r="AY276" s="199" t="s">
        <v>120</v>
      </c>
    </row>
    <row r="277" spans="1:65" s="13" customFormat="1" ht="11.25">
      <c r="B277" s="188"/>
      <c r="C277" s="189"/>
      <c r="D277" s="190" t="s">
        <v>128</v>
      </c>
      <c r="E277" s="191" t="s">
        <v>19</v>
      </c>
      <c r="F277" s="192" t="s">
        <v>268</v>
      </c>
      <c r="G277" s="189"/>
      <c r="H277" s="193">
        <v>1</v>
      </c>
      <c r="I277" s="194"/>
      <c r="J277" s="189"/>
      <c r="K277" s="189"/>
      <c r="L277" s="195"/>
      <c r="M277" s="196"/>
      <c r="N277" s="197"/>
      <c r="O277" s="197"/>
      <c r="P277" s="197"/>
      <c r="Q277" s="197"/>
      <c r="R277" s="197"/>
      <c r="S277" s="197"/>
      <c r="T277" s="198"/>
      <c r="AT277" s="199" t="s">
        <v>128</v>
      </c>
      <c r="AU277" s="199" t="s">
        <v>81</v>
      </c>
      <c r="AV277" s="13" t="s">
        <v>81</v>
      </c>
      <c r="AW277" s="13" t="s">
        <v>33</v>
      </c>
      <c r="AX277" s="13" t="s">
        <v>71</v>
      </c>
      <c r="AY277" s="199" t="s">
        <v>120</v>
      </c>
    </row>
    <row r="278" spans="1:65" s="13" customFormat="1" ht="11.25">
      <c r="B278" s="188"/>
      <c r="C278" s="189"/>
      <c r="D278" s="190" t="s">
        <v>128</v>
      </c>
      <c r="E278" s="191" t="s">
        <v>19</v>
      </c>
      <c r="F278" s="192" t="s">
        <v>207</v>
      </c>
      <c r="G278" s="189"/>
      <c r="H278" s="193">
        <v>1</v>
      </c>
      <c r="I278" s="194"/>
      <c r="J278" s="189"/>
      <c r="K278" s="189"/>
      <c r="L278" s="195"/>
      <c r="M278" s="196"/>
      <c r="N278" s="197"/>
      <c r="O278" s="197"/>
      <c r="P278" s="197"/>
      <c r="Q278" s="197"/>
      <c r="R278" s="197"/>
      <c r="S278" s="197"/>
      <c r="T278" s="198"/>
      <c r="AT278" s="199" t="s">
        <v>128</v>
      </c>
      <c r="AU278" s="199" t="s">
        <v>81</v>
      </c>
      <c r="AV278" s="13" t="s">
        <v>81</v>
      </c>
      <c r="AW278" s="13" t="s">
        <v>33</v>
      </c>
      <c r="AX278" s="13" t="s">
        <v>71</v>
      </c>
      <c r="AY278" s="199" t="s">
        <v>120</v>
      </c>
    </row>
    <row r="279" spans="1:65" s="13" customFormat="1" ht="11.25">
      <c r="B279" s="188"/>
      <c r="C279" s="189"/>
      <c r="D279" s="190" t="s">
        <v>128</v>
      </c>
      <c r="E279" s="191" t="s">
        <v>19</v>
      </c>
      <c r="F279" s="192" t="s">
        <v>139</v>
      </c>
      <c r="G279" s="189"/>
      <c r="H279" s="193">
        <v>1</v>
      </c>
      <c r="I279" s="194"/>
      <c r="J279" s="189"/>
      <c r="K279" s="189"/>
      <c r="L279" s="195"/>
      <c r="M279" s="196"/>
      <c r="N279" s="197"/>
      <c r="O279" s="197"/>
      <c r="P279" s="197"/>
      <c r="Q279" s="197"/>
      <c r="R279" s="197"/>
      <c r="S279" s="197"/>
      <c r="T279" s="198"/>
      <c r="AT279" s="199" t="s">
        <v>128</v>
      </c>
      <c r="AU279" s="199" t="s">
        <v>81</v>
      </c>
      <c r="AV279" s="13" t="s">
        <v>81</v>
      </c>
      <c r="AW279" s="13" t="s">
        <v>33</v>
      </c>
      <c r="AX279" s="13" t="s">
        <v>71</v>
      </c>
      <c r="AY279" s="199" t="s">
        <v>120</v>
      </c>
    </row>
    <row r="280" spans="1:65" s="14" customFormat="1" ht="11.25">
      <c r="B280" s="200"/>
      <c r="C280" s="201"/>
      <c r="D280" s="190" t="s">
        <v>128</v>
      </c>
      <c r="E280" s="202" t="s">
        <v>19</v>
      </c>
      <c r="F280" s="203" t="s">
        <v>140</v>
      </c>
      <c r="G280" s="201"/>
      <c r="H280" s="204">
        <v>6</v>
      </c>
      <c r="I280" s="205"/>
      <c r="J280" s="201"/>
      <c r="K280" s="201"/>
      <c r="L280" s="206"/>
      <c r="M280" s="207"/>
      <c r="N280" s="208"/>
      <c r="O280" s="208"/>
      <c r="P280" s="208"/>
      <c r="Q280" s="208"/>
      <c r="R280" s="208"/>
      <c r="S280" s="208"/>
      <c r="T280" s="209"/>
      <c r="AT280" s="210" t="s">
        <v>128</v>
      </c>
      <c r="AU280" s="210" t="s">
        <v>81</v>
      </c>
      <c r="AV280" s="14" t="s">
        <v>136</v>
      </c>
      <c r="AW280" s="14" t="s">
        <v>33</v>
      </c>
      <c r="AX280" s="14" t="s">
        <v>79</v>
      </c>
      <c r="AY280" s="210" t="s">
        <v>120</v>
      </c>
    </row>
    <row r="281" spans="1:65" s="12" customFormat="1" ht="25.9" customHeight="1">
      <c r="B281" s="159"/>
      <c r="C281" s="160"/>
      <c r="D281" s="161" t="s">
        <v>70</v>
      </c>
      <c r="E281" s="162" t="s">
        <v>344</v>
      </c>
      <c r="F281" s="162" t="s">
        <v>345</v>
      </c>
      <c r="G281" s="160"/>
      <c r="H281" s="160"/>
      <c r="I281" s="163"/>
      <c r="J281" s="164">
        <f>BK281</f>
        <v>0</v>
      </c>
      <c r="K281" s="160"/>
      <c r="L281" s="165"/>
      <c r="M281" s="166"/>
      <c r="N281" s="167"/>
      <c r="O281" s="167"/>
      <c r="P281" s="168">
        <f>SUM(P282:P283)</f>
        <v>0</v>
      </c>
      <c r="Q281" s="167"/>
      <c r="R281" s="168">
        <f>SUM(R282:R283)</f>
        <v>0</v>
      </c>
      <c r="S281" s="167"/>
      <c r="T281" s="169">
        <f>SUM(T282:T283)</f>
        <v>0</v>
      </c>
      <c r="AR281" s="170" t="s">
        <v>79</v>
      </c>
      <c r="AT281" s="171" t="s">
        <v>70</v>
      </c>
      <c r="AU281" s="171" t="s">
        <v>71</v>
      </c>
      <c r="AY281" s="170" t="s">
        <v>120</v>
      </c>
      <c r="BK281" s="172">
        <f>SUM(BK282:BK283)</f>
        <v>0</v>
      </c>
    </row>
    <row r="282" spans="1:65" s="2" customFormat="1" ht="37.9" customHeight="1">
      <c r="A282" s="35"/>
      <c r="B282" s="36"/>
      <c r="C282" s="175" t="s">
        <v>346</v>
      </c>
      <c r="D282" s="175" t="s">
        <v>123</v>
      </c>
      <c r="E282" s="176" t="s">
        <v>347</v>
      </c>
      <c r="F282" s="177" t="s">
        <v>348</v>
      </c>
      <c r="G282" s="178" t="s">
        <v>349</v>
      </c>
      <c r="H282" s="179">
        <v>5.5309999999999997</v>
      </c>
      <c r="I282" s="180"/>
      <c r="J282" s="181">
        <f>ROUND(I282*H282,2)</f>
        <v>0</v>
      </c>
      <c r="K282" s="177" t="s">
        <v>350</v>
      </c>
      <c r="L282" s="40"/>
      <c r="M282" s="182" t="s">
        <v>19</v>
      </c>
      <c r="N282" s="183" t="s">
        <v>42</v>
      </c>
      <c r="O282" s="65"/>
      <c r="P282" s="184">
        <f>O282*H282</f>
        <v>0</v>
      </c>
      <c r="Q282" s="184">
        <v>0</v>
      </c>
      <c r="R282" s="184">
        <f>Q282*H282</f>
        <v>0</v>
      </c>
      <c r="S282" s="184">
        <v>0</v>
      </c>
      <c r="T282" s="185">
        <f>S282*H282</f>
        <v>0</v>
      </c>
      <c r="U282" s="35"/>
      <c r="V282" s="35"/>
      <c r="W282" s="35"/>
      <c r="X282" s="35"/>
      <c r="Y282" s="35"/>
      <c r="Z282" s="35"/>
      <c r="AA282" s="35"/>
      <c r="AB282" s="35"/>
      <c r="AC282" s="35"/>
      <c r="AD282" s="35"/>
      <c r="AE282" s="35"/>
      <c r="AR282" s="186" t="s">
        <v>127</v>
      </c>
      <c r="AT282" s="186" t="s">
        <v>123</v>
      </c>
      <c r="AU282" s="186" t="s">
        <v>79</v>
      </c>
      <c r="AY282" s="18" t="s">
        <v>120</v>
      </c>
      <c r="BE282" s="187">
        <f>IF(N282="základní",J282,0)</f>
        <v>0</v>
      </c>
      <c r="BF282" s="187">
        <f>IF(N282="snížená",J282,0)</f>
        <v>0</v>
      </c>
      <c r="BG282" s="187">
        <f>IF(N282="zákl. přenesená",J282,0)</f>
        <v>0</v>
      </c>
      <c r="BH282" s="187">
        <f>IF(N282="sníž. přenesená",J282,0)</f>
        <v>0</v>
      </c>
      <c r="BI282" s="187">
        <f>IF(N282="nulová",J282,0)</f>
        <v>0</v>
      </c>
      <c r="BJ282" s="18" t="s">
        <v>79</v>
      </c>
      <c r="BK282" s="187">
        <f>ROUND(I282*H282,2)</f>
        <v>0</v>
      </c>
      <c r="BL282" s="18" t="s">
        <v>127</v>
      </c>
      <c r="BM282" s="186" t="s">
        <v>351</v>
      </c>
    </row>
    <row r="283" spans="1:65" s="2" customFormat="1" ht="11.25">
      <c r="A283" s="35"/>
      <c r="B283" s="36"/>
      <c r="C283" s="37"/>
      <c r="D283" s="211" t="s">
        <v>352</v>
      </c>
      <c r="E283" s="37"/>
      <c r="F283" s="212" t="s">
        <v>353</v>
      </c>
      <c r="G283" s="37"/>
      <c r="H283" s="37"/>
      <c r="I283" s="213"/>
      <c r="J283" s="37"/>
      <c r="K283" s="37"/>
      <c r="L283" s="40"/>
      <c r="M283" s="214"/>
      <c r="N283" s="215"/>
      <c r="O283" s="216"/>
      <c r="P283" s="216"/>
      <c r="Q283" s="216"/>
      <c r="R283" s="216"/>
      <c r="S283" s="216"/>
      <c r="T283" s="217"/>
      <c r="U283" s="35"/>
      <c r="V283" s="35"/>
      <c r="W283" s="35"/>
      <c r="X283" s="35"/>
      <c r="Y283" s="35"/>
      <c r="Z283" s="35"/>
      <c r="AA283" s="35"/>
      <c r="AB283" s="35"/>
      <c r="AC283" s="35"/>
      <c r="AD283" s="35"/>
      <c r="AE283" s="35"/>
      <c r="AT283" s="18" t="s">
        <v>352</v>
      </c>
      <c r="AU283" s="18" t="s">
        <v>79</v>
      </c>
    </row>
    <row r="284" spans="1:65" s="2" customFormat="1" ht="6.95" customHeight="1">
      <c r="A284" s="35"/>
      <c r="B284" s="48"/>
      <c r="C284" s="49"/>
      <c r="D284" s="49"/>
      <c r="E284" s="49"/>
      <c r="F284" s="49"/>
      <c r="G284" s="49"/>
      <c r="H284" s="49"/>
      <c r="I284" s="49"/>
      <c r="J284" s="49"/>
      <c r="K284" s="49"/>
      <c r="L284" s="40"/>
      <c r="M284" s="35"/>
      <c r="O284" s="35"/>
      <c r="P284" s="35"/>
      <c r="Q284" s="35"/>
      <c r="R284" s="35"/>
      <c r="S284" s="35"/>
      <c r="T284" s="35"/>
      <c r="U284" s="35"/>
      <c r="V284" s="35"/>
      <c r="W284" s="35"/>
      <c r="X284" s="35"/>
      <c r="Y284" s="35"/>
      <c r="Z284" s="35"/>
      <c r="AA284" s="35"/>
      <c r="AB284" s="35"/>
      <c r="AC284" s="35"/>
      <c r="AD284" s="35"/>
      <c r="AE284" s="35"/>
    </row>
  </sheetData>
  <sheetProtection algorithmName="SHA-512" hashValue="KlzwGOxxgVqOIIiEtUEjBSsjeeZDsYjjPMxUYfUzFVDL37WcJuGDTybqszrfLYurtY5oVj0v16IZQlCmHuVOMQ==" saltValue="k26uO0kjk6O0SyyC8sEkBkLhG4pDficLk/32XZJQMYaupwQIGive+PsvpRVGVLNTPx7uTTP9FuvzON1Mc3mzAQ==" spinCount="100000" sheet="1" objects="1" scenarios="1" formatColumns="0" formatRows="0" autoFilter="0"/>
  <autoFilter ref="C84:K283" xr:uid="{00000000-0009-0000-0000-000001000000}"/>
  <mergeCells count="9">
    <mergeCell ref="E50:H50"/>
    <mergeCell ref="E75:H75"/>
    <mergeCell ref="E77:H77"/>
    <mergeCell ref="L2:V2"/>
    <mergeCell ref="E7:H7"/>
    <mergeCell ref="E9:H9"/>
    <mergeCell ref="E18:H18"/>
    <mergeCell ref="E27:H27"/>
    <mergeCell ref="E48:H48"/>
  </mergeCells>
  <hyperlinks>
    <hyperlink ref="F283" r:id="rId1" xr:uid="{00000000-0004-0000-0100-000000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BM109"/>
  <sheetViews>
    <sheetView showGridLines="0" topLeftCell="A76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51"/>
      <c r="M2" s="351"/>
      <c r="N2" s="351"/>
      <c r="O2" s="351"/>
      <c r="P2" s="351"/>
      <c r="Q2" s="351"/>
      <c r="R2" s="351"/>
      <c r="S2" s="351"/>
      <c r="T2" s="351"/>
      <c r="U2" s="351"/>
      <c r="V2" s="351"/>
      <c r="AT2" s="18" t="s">
        <v>84</v>
      </c>
    </row>
    <row r="3" spans="1:46" s="1" customFormat="1" ht="6.95" customHeight="1">
      <c r="B3" s="103"/>
      <c r="C3" s="104"/>
      <c r="D3" s="104"/>
      <c r="E3" s="104"/>
      <c r="F3" s="104"/>
      <c r="G3" s="104"/>
      <c r="H3" s="104"/>
      <c r="I3" s="104"/>
      <c r="J3" s="104"/>
      <c r="K3" s="104"/>
      <c r="L3" s="21"/>
      <c r="AT3" s="18" t="s">
        <v>81</v>
      </c>
    </row>
    <row r="4" spans="1:46" s="1" customFormat="1" ht="24.95" customHeight="1">
      <c r="B4" s="21"/>
      <c r="D4" s="105" t="s">
        <v>92</v>
      </c>
      <c r="L4" s="21"/>
      <c r="M4" s="106" t="s">
        <v>10</v>
      </c>
      <c r="AT4" s="18" t="s">
        <v>4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107" t="s">
        <v>16</v>
      </c>
      <c r="L6" s="21"/>
    </row>
    <row r="7" spans="1:46" s="1" customFormat="1" ht="16.5" customHeight="1">
      <c r="B7" s="21"/>
      <c r="E7" s="352" t="str">
        <f>'Rekapitulace stavby'!K6</f>
        <v>SFC Opava, fotbalový stadion, vnitřní vybavení, oprava povodňových škod</v>
      </c>
      <c r="F7" s="353"/>
      <c r="G7" s="353"/>
      <c r="H7" s="353"/>
      <c r="L7" s="21"/>
    </row>
    <row r="8" spans="1:46" s="2" customFormat="1" ht="12" customHeight="1">
      <c r="A8" s="35"/>
      <c r="B8" s="40"/>
      <c r="C8" s="35"/>
      <c r="D8" s="107" t="s">
        <v>93</v>
      </c>
      <c r="E8" s="35"/>
      <c r="F8" s="35"/>
      <c r="G8" s="35"/>
      <c r="H8" s="35"/>
      <c r="I8" s="35"/>
      <c r="J8" s="35"/>
      <c r="K8" s="35"/>
      <c r="L8" s="108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pans="1:46" s="2" customFormat="1" ht="16.5" customHeight="1">
      <c r="A9" s="35"/>
      <c r="B9" s="40"/>
      <c r="C9" s="35"/>
      <c r="D9" s="35"/>
      <c r="E9" s="354" t="s">
        <v>354</v>
      </c>
      <c r="F9" s="355"/>
      <c r="G9" s="355"/>
      <c r="H9" s="355"/>
      <c r="I9" s="35"/>
      <c r="J9" s="35"/>
      <c r="K9" s="35"/>
      <c r="L9" s="108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1.25">
      <c r="A10" s="35"/>
      <c r="B10" s="40"/>
      <c r="C10" s="35"/>
      <c r="D10" s="35"/>
      <c r="E10" s="35"/>
      <c r="F10" s="35"/>
      <c r="G10" s="35"/>
      <c r="H10" s="35"/>
      <c r="I10" s="35"/>
      <c r="J10" s="35"/>
      <c r="K10" s="35"/>
      <c r="L10" s="108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2" customHeight="1">
      <c r="A11" s="35"/>
      <c r="B11" s="40"/>
      <c r="C11" s="35"/>
      <c r="D11" s="107" t="s">
        <v>18</v>
      </c>
      <c r="E11" s="35"/>
      <c r="F11" s="109" t="s">
        <v>19</v>
      </c>
      <c r="G11" s="35"/>
      <c r="H11" s="35"/>
      <c r="I11" s="107" t="s">
        <v>20</v>
      </c>
      <c r="J11" s="109" t="s">
        <v>19</v>
      </c>
      <c r="K11" s="35"/>
      <c r="L11" s="108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40"/>
      <c r="C12" s="35"/>
      <c r="D12" s="107" t="s">
        <v>21</v>
      </c>
      <c r="E12" s="35"/>
      <c r="F12" s="109" t="s">
        <v>32</v>
      </c>
      <c r="G12" s="35"/>
      <c r="H12" s="35"/>
      <c r="I12" s="107" t="s">
        <v>23</v>
      </c>
      <c r="J12" s="110" t="str">
        <f>'Rekapitulace stavby'!AN8</f>
        <v>10. 3. 2025</v>
      </c>
      <c r="K12" s="35"/>
      <c r="L12" s="108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0.9" customHeight="1">
      <c r="A13" s="35"/>
      <c r="B13" s="40"/>
      <c r="C13" s="35"/>
      <c r="D13" s="35"/>
      <c r="E13" s="35"/>
      <c r="F13" s="35"/>
      <c r="G13" s="35"/>
      <c r="H13" s="35"/>
      <c r="I13" s="35"/>
      <c r="J13" s="35"/>
      <c r="K13" s="35"/>
      <c r="L13" s="108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07" t="s">
        <v>25</v>
      </c>
      <c r="E14" s="35"/>
      <c r="F14" s="35"/>
      <c r="G14" s="35"/>
      <c r="H14" s="35"/>
      <c r="I14" s="107" t="s">
        <v>26</v>
      </c>
      <c r="J14" s="109" t="str">
        <f>IF('Rekapitulace stavby'!AN10="","",'Rekapitulace stavby'!AN10)</f>
        <v/>
      </c>
      <c r="K14" s="35"/>
      <c r="L14" s="108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8" customHeight="1">
      <c r="A15" s="35"/>
      <c r="B15" s="40"/>
      <c r="C15" s="35"/>
      <c r="D15" s="35"/>
      <c r="E15" s="109" t="str">
        <f>IF('Rekapitulace stavby'!E11="","",'Rekapitulace stavby'!E11)</f>
        <v>Statutární město Opava</v>
      </c>
      <c r="F15" s="35"/>
      <c r="G15" s="35"/>
      <c r="H15" s="35"/>
      <c r="I15" s="107" t="s">
        <v>28</v>
      </c>
      <c r="J15" s="109" t="str">
        <f>IF('Rekapitulace stavby'!AN11="","",'Rekapitulace stavby'!AN11)</f>
        <v/>
      </c>
      <c r="K15" s="35"/>
      <c r="L15" s="108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6.95" customHeight="1">
      <c r="A16" s="35"/>
      <c r="B16" s="40"/>
      <c r="C16" s="35"/>
      <c r="D16" s="35"/>
      <c r="E16" s="35"/>
      <c r="F16" s="35"/>
      <c r="G16" s="35"/>
      <c r="H16" s="35"/>
      <c r="I16" s="35"/>
      <c r="J16" s="35"/>
      <c r="K16" s="35"/>
      <c r="L16" s="108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2" customHeight="1">
      <c r="A17" s="35"/>
      <c r="B17" s="40"/>
      <c r="C17" s="35"/>
      <c r="D17" s="107" t="s">
        <v>29</v>
      </c>
      <c r="E17" s="35"/>
      <c r="F17" s="35"/>
      <c r="G17" s="35"/>
      <c r="H17" s="35"/>
      <c r="I17" s="107" t="s">
        <v>26</v>
      </c>
      <c r="J17" s="31" t="str">
        <f>'Rekapitulace stavby'!AN13</f>
        <v>Vyplň údaj</v>
      </c>
      <c r="K17" s="35"/>
      <c r="L17" s="108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8" customHeight="1">
      <c r="A18" s="35"/>
      <c r="B18" s="40"/>
      <c r="C18" s="35"/>
      <c r="D18" s="35"/>
      <c r="E18" s="356" t="str">
        <f>'Rekapitulace stavby'!E14</f>
        <v>Vyplň údaj</v>
      </c>
      <c r="F18" s="357"/>
      <c r="G18" s="357"/>
      <c r="H18" s="357"/>
      <c r="I18" s="107" t="s">
        <v>28</v>
      </c>
      <c r="J18" s="31" t="str">
        <f>'Rekapitulace stavby'!AN14</f>
        <v>Vyplň údaj</v>
      </c>
      <c r="K18" s="35"/>
      <c r="L18" s="108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6.95" customHeight="1">
      <c r="A19" s="35"/>
      <c r="B19" s="40"/>
      <c r="C19" s="35"/>
      <c r="D19" s="35"/>
      <c r="E19" s="35"/>
      <c r="F19" s="35"/>
      <c r="G19" s="35"/>
      <c r="H19" s="35"/>
      <c r="I19" s="35"/>
      <c r="J19" s="35"/>
      <c r="K19" s="35"/>
      <c r="L19" s="108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2" customHeight="1">
      <c r="A20" s="35"/>
      <c r="B20" s="40"/>
      <c r="C20" s="35"/>
      <c r="D20" s="107" t="s">
        <v>31</v>
      </c>
      <c r="E20" s="35"/>
      <c r="F20" s="35"/>
      <c r="G20" s="35"/>
      <c r="H20" s="35"/>
      <c r="I20" s="107" t="s">
        <v>26</v>
      </c>
      <c r="J20" s="109" t="str">
        <f>IF('Rekapitulace stavby'!AN16="","",'Rekapitulace stavby'!AN16)</f>
        <v/>
      </c>
      <c r="K20" s="35"/>
      <c r="L20" s="108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8" customHeight="1">
      <c r="A21" s="35"/>
      <c r="B21" s="40"/>
      <c r="C21" s="35"/>
      <c r="D21" s="35"/>
      <c r="E21" s="109" t="str">
        <f>IF('Rekapitulace stavby'!E17="","",'Rekapitulace stavby'!E17)</f>
        <v xml:space="preserve"> </v>
      </c>
      <c r="F21" s="35"/>
      <c r="G21" s="35"/>
      <c r="H21" s="35"/>
      <c r="I21" s="107" t="s">
        <v>28</v>
      </c>
      <c r="J21" s="109" t="str">
        <f>IF('Rekapitulace stavby'!AN17="","",'Rekapitulace stavby'!AN17)</f>
        <v/>
      </c>
      <c r="K21" s="35"/>
      <c r="L21" s="108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6.95" customHeight="1">
      <c r="A22" s="35"/>
      <c r="B22" s="40"/>
      <c r="C22" s="35"/>
      <c r="D22" s="35"/>
      <c r="E22" s="35"/>
      <c r="F22" s="35"/>
      <c r="G22" s="35"/>
      <c r="H22" s="35"/>
      <c r="I22" s="35"/>
      <c r="J22" s="35"/>
      <c r="K22" s="35"/>
      <c r="L22" s="108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2" customHeight="1">
      <c r="A23" s="35"/>
      <c r="B23" s="40"/>
      <c r="C23" s="35"/>
      <c r="D23" s="107" t="s">
        <v>34</v>
      </c>
      <c r="E23" s="35"/>
      <c r="F23" s="35"/>
      <c r="G23" s="35"/>
      <c r="H23" s="35"/>
      <c r="I23" s="107" t="s">
        <v>26</v>
      </c>
      <c r="J23" s="109" t="str">
        <f>IF('Rekapitulace stavby'!AN19="","",'Rekapitulace stavby'!AN19)</f>
        <v/>
      </c>
      <c r="K23" s="35"/>
      <c r="L23" s="108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8" customHeight="1">
      <c r="A24" s="35"/>
      <c r="B24" s="40"/>
      <c r="C24" s="35"/>
      <c r="D24" s="35"/>
      <c r="E24" s="109" t="str">
        <f>IF('Rekapitulace stavby'!E20="","",'Rekapitulace stavby'!E20)</f>
        <v xml:space="preserve"> </v>
      </c>
      <c r="F24" s="35"/>
      <c r="G24" s="35"/>
      <c r="H24" s="35"/>
      <c r="I24" s="107" t="s">
        <v>28</v>
      </c>
      <c r="J24" s="109" t="str">
        <f>IF('Rekapitulace stavby'!AN20="","",'Rekapitulace stavby'!AN20)</f>
        <v/>
      </c>
      <c r="K24" s="35"/>
      <c r="L24" s="108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6.95" customHeight="1">
      <c r="A25" s="35"/>
      <c r="B25" s="40"/>
      <c r="C25" s="35"/>
      <c r="D25" s="35"/>
      <c r="E25" s="35"/>
      <c r="F25" s="35"/>
      <c r="G25" s="35"/>
      <c r="H25" s="35"/>
      <c r="I25" s="35"/>
      <c r="J25" s="35"/>
      <c r="K25" s="35"/>
      <c r="L25" s="108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2" customHeight="1">
      <c r="A26" s="35"/>
      <c r="B26" s="40"/>
      <c r="C26" s="35"/>
      <c r="D26" s="107" t="s">
        <v>35</v>
      </c>
      <c r="E26" s="35"/>
      <c r="F26" s="35"/>
      <c r="G26" s="35"/>
      <c r="H26" s="35"/>
      <c r="I26" s="35"/>
      <c r="J26" s="35"/>
      <c r="K26" s="35"/>
      <c r="L26" s="108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8" customFormat="1" ht="16.5" customHeight="1">
      <c r="A27" s="111"/>
      <c r="B27" s="112"/>
      <c r="C27" s="111"/>
      <c r="D27" s="111"/>
      <c r="E27" s="358" t="s">
        <v>19</v>
      </c>
      <c r="F27" s="358"/>
      <c r="G27" s="358"/>
      <c r="H27" s="358"/>
      <c r="I27" s="111"/>
      <c r="J27" s="111"/>
      <c r="K27" s="111"/>
      <c r="L27" s="113"/>
      <c r="S27" s="111"/>
      <c r="T27" s="111"/>
      <c r="U27" s="111"/>
      <c r="V27" s="111"/>
      <c r="W27" s="111"/>
      <c r="X27" s="111"/>
      <c r="Y27" s="111"/>
      <c r="Z27" s="111"/>
      <c r="AA27" s="111"/>
      <c r="AB27" s="111"/>
      <c r="AC27" s="111"/>
      <c r="AD27" s="111"/>
      <c r="AE27" s="111"/>
    </row>
    <row r="28" spans="1:31" s="2" customFormat="1" ht="6.95" customHeight="1">
      <c r="A28" s="35"/>
      <c r="B28" s="40"/>
      <c r="C28" s="35"/>
      <c r="D28" s="35"/>
      <c r="E28" s="35"/>
      <c r="F28" s="35"/>
      <c r="G28" s="35"/>
      <c r="H28" s="35"/>
      <c r="I28" s="35"/>
      <c r="J28" s="35"/>
      <c r="K28" s="35"/>
      <c r="L28" s="108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>
      <c r="A29" s="35"/>
      <c r="B29" s="40"/>
      <c r="C29" s="35"/>
      <c r="D29" s="114"/>
      <c r="E29" s="114"/>
      <c r="F29" s="114"/>
      <c r="G29" s="114"/>
      <c r="H29" s="114"/>
      <c r="I29" s="114"/>
      <c r="J29" s="114"/>
      <c r="K29" s="114"/>
      <c r="L29" s="108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25.35" customHeight="1">
      <c r="A30" s="35"/>
      <c r="B30" s="40"/>
      <c r="C30" s="35"/>
      <c r="D30" s="115" t="s">
        <v>37</v>
      </c>
      <c r="E30" s="35"/>
      <c r="F30" s="35"/>
      <c r="G30" s="35"/>
      <c r="H30" s="35"/>
      <c r="I30" s="35"/>
      <c r="J30" s="116">
        <f>ROUND(J83, 2)</f>
        <v>0</v>
      </c>
      <c r="K30" s="35"/>
      <c r="L30" s="108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>
      <c r="A31" s="35"/>
      <c r="B31" s="40"/>
      <c r="C31" s="35"/>
      <c r="D31" s="114"/>
      <c r="E31" s="114"/>
      <c r="F31" s="114"/>
      <c r="G31" s="114"/>
      <c r="H31" s="114"/>
      <c r="I31" s="114"/>
      <c r="J31" s="114"/>
      <c r="K31" s="114"/>
      <c r="L31" s="108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14.45" customHeight="1">
      <c r="A32" s="35"/>
      <c r="B32" s="40"/>
      <c r="C32" s="35"/>
      <c r="D32" s="35"/>
      <c r="E32" s="35"/>
      <c r="F32" s="117" t="s">
        <v>39</v>
      </c>
      <c r="G32" s="35"/>
      <c r="H32" s="35"/>
      <c r="I32" s="117" t="s">
        <v>38</v>
      </c>
      <c r="J32" s="117" t="s">
        <v>40</v>
      </c>
      <c r="K32" s="35"/>
      <c r="L32" s="108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14.45" customHeight="1">
      <c r="A33" s="35"/>
      <c r="B33" s="40"/>
      <c r="C33" s="35"/>
      <c r="D33" s="118" t="s">
        <v>41</v>
      </c>
      <c r="E33" s="107" t="s">
        <v>42</v>
      </c>
      <c r="F33" s="119">
        <f>ROUND((SUM(BE83:BE108)),  2)</f>
        <v>0</v>
      </c>
      <c r="G33" s="35"/>
      <c r="H33" s="35"/>
      <c r="I33" s="120">
        <v>0.21</v>
      </c>
      <c r="J33" s="119">
        <f>ROUND(((SUM(BE83:BE108))*I33),  2)</f>
        <v>0</v>
      </c>
      <c r="K33" s="35"/>
      <c r="L33" s="108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40"/>
      <c r="C34" s="35"/>
      <c r="D34" s="35"/>
      <c r="E34" s="107" t="s">
        <v>43</v>
      </c>
      <c r="F34" s="119">
        <f>ROUND((SUM(BF83:BF108)),  2)</f>
        <v>0</v>
      </c>
      <c r="G34" s="35"/>
      <c r="H34" s="35"/>
      <c r="I34" s="120">
        <v>0.12</v>
      </c>
      <c r="J34" s="119">
        <f>ROUND(((SUM(BF83:BF108))*I34),  2)</f>
        <v>0</v>
      </c>
      <c r="K34" s="35"/>
      <c r="L34" s="108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hidden="1" customHeight="1">
      <c r="A35" s="35"/>
      <c r="B35" s="40"/>
      <c r="C35" s="35"/>
      <c r="D35" s="35"/>
      <c r="E35" s="107" t="s">
        <v>44</v>
      </c>
      <c r="F35" s="119">
        <f>ROUND((SUM(BG83:BG108)),  2)</f>
        <v>0</v>
      </c>
      <c r="G35" s="35"/>
      <c r="H35" s="35"/>
      <c r="I35" s="120">
        <v>0.21</v>
      </c>
      <c r="J35" s="119">
        <f>0</f>
        <v>0</v>
      </c>
      <c r="K35" s="35"/>
      <c r="L35" s="108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hidden="1" customHeight="1">
      <c r="A36" s="35"/>
      <c r="B36" s="40"/>
      <c r="C36" s="35"/>
      <c r="D36" s="35"/>
      <c r="E36" s="107" t="s">
        <v>45</v>
      </c>
      <c r="F36" s="119">
        <f>ROUND((SUM(BH83:BH108)),  2)</f>
        <v>0</v>
      </c>
      <c r="G36" s="35"/>
      <c r="H36" s="35"/>
      <c r="I36" s="120">
        <v>0.12</v>
      </c>
      <c r="J36" s="119">
        <f>0</f>
        <v>0</v>
      </c>
      <c r="K36" s="35"/>
      <c r="L36" s="108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40"/>
      <c r="C37" s="35"/>
      <c r="D37" s="35"/>
      <c r="E37" s="107" t="s">
        <v>46</v>
      </c>
      <c r="F37" s="119">
        <f>ROUND((SUM(BI83:BI108)),  2)</f>
        <v>0</v>
      </c>
      <c r="G37" s="35"/>
      <c r="H37" s="35"/>
      <c r="I37" s="120">
        <v>0</v>
      </c>
      <c r="J37" s="119">
        <f>0</f>
        <v>0</v>
      </c>
      <c r="K37" s="35"/>
      <c r="L37" s="108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6.95" customHeight="1">
      <c r="A38" s="35"/>
      <c r="B38" s="40"/>
      <c r="C38" s="35"/>
      <c r="D38" s="35"/>
      <c r="E38" s="35"/>
      <c r="F38" s="35"/>
      <c r="G38" s="35"/>
      <c r="H38" s="35"/>
      <c r="I38" s="35"/>
      <c r="J38" s="35"/>
      <c r="K38" s="35"/>
      <c r="L38" s="108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25.35" customHeight="1">
      <c r="A39" s="35"/>
      <c r="B39" s="40"/>
      <c r="C39" s="121"/>
      <c r="D39" s="122" t="s">
        <v>47</v>
      </c>
      <c r="E39" s="123"/>
      <c r="F39" s="123"/>
      <c r="G39" s="124" t="s">
        <v>48</v>
      </c>
      <c r="H39" s="125" t="s">
        <v>49</v>
      </c>
      <c r="I39" s="123"/>
      <c r="J39" s="126">
        <f>SUM(J30:J37)</f>
        <v>0</v>
      </c>
      <c r="K39" s="127"/>
      <c r="L39" s="108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5" customHeight="1">
      <c r="A40" s="35"/>
      <c r="B40" s="128"/>
      <c r="C40" s="129"/>
      <c r="D40" s="129"/>
      <c r="E40" s="129"/>
      <c r="F40" s="129"/>
      <c r="G40" s="129"/>
      <c r="H40" s="129"/>
      <c r="I40" s="129"/>
      <c r="J40" s="129"/>
      <c r="K40" s="129"/>
      <c r="L40" s="108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4" spans="1:31" s="2" customFormat="1" ht="6.95" customHeight="1">
      <c r="A44" s="35"/>
      <c r="B44" s="130"/>
      <c r="C44" s="131"/>
      <c r="D44" s="131"/>
      <c r="E44" s="131"/>
      <c r="F44" s="131"/>
      <c r="G44" s="131"/>
      <c r="H44" s="131"/>
      <c r="I44" s="131"/>
      <c r="J44" s="131"/>
      <c r="K44" s="131"/>
      <c r="L44" s="108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</row>
    <row r="45" spans="1:31" s="2" customFormat="1" ht="24.95" customHeight="1">
      <c r="A45" s="35"/>
      <c r="B45" s="36"/>
      <c r="C45" s="24" t="s">
        <v>95</v>
      </c>
      <c r="D45" s="37"/>
      <c r="E45" s="37"/>
      <c r="F45" s="37"/>
      <c r="G45" s="37"/>
      <c r="H45" s="37"/>
      <c r="I45" s="37"/>
      <c r="J45" s="37"/>
      <c r="K45" s="37"/>
      <c r="L45" s="108"/>
      <c r="S45" s="35"/>
      <c r="T45" s="35"/>
      <c r="U45" s="35"/>
      <c r="V45" s="35"/>
      <c r="W45" s="35"/>
      <c r="X45" s="35"/>
      <c r="Y45" s="35"/>
      <c r="Z45" s="35"/>
      <c r="AA45" s="35"/>
      <c r="AB45" s="35"/>
      <c r="AC45" s="35"/>
      <c r="AD45" s="35"/>
      <c r="AE45" s="35"/>
    </row>
    <row r="46" spans="1:31" s="2" customFormat="1" ht="6.95" customHeight="1">
      <c r="A46" s="35"/>
      <c r="B46" s="36"/>
      <c r="C46" s="37"/>
      <c r="D46" s="37"/>
      <c r="E46" s="37"/>
      <c r="F46" s="37"/>
      <c r="G46" s="37"/>
      <c r="H46" s="37"/>
      <c r="I46" s="37"/>
      <c r="J46" s="37"/>
      <c r="K46" s="37"/>
      <c r="L46" s="108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</row>
    <row r="47" spans="1:31" s="2" customFormat="1" ht="12" customHeight="1">
      <c r="A47" s="35"/>
      <c r="B47" s="36"/>
      <c r="C47" s="30" t="s">
        <v>16</v>
      </c>
      <c r="D47" s="37"/>
      <c r="E47" s="37"/>
      <c r="F47" s="37"/>
      <c r="G47" s="37"/>
      <c r="H47" s="37"/>
      <c r="I47" s="37"/>
      <c r="J47" s="37"/>
      <c r="K47" s="37"/>
      <c r="L47" s="108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</row>
    <row r="48" spans="1:31" s="2" customFormat="1" ht="16.5" customHeight="1">
      <c r="A48" s="35"/>
      <c r="B48" s="36"/>
      <c r="C48" s="37"/>
      <c r="D48" s="37"/>
      <c r="E48" s="359" t="str">
        <f>E7</f>
        <v>SFC Opava, fotbalový stadion, vnitřní vybavení, oprava povodňových škod</v>
      </c>
      <c r="F48" s="360"/>
      <c r="G48" s="360"/>
      <c r="H48" s="360"/>
      <c r="I48" s="37"/>
      <c r="J48" s="37"/>
      <c r="K48" s="37"/>
      <c r="L48" s="108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</row>
    <row r="49" spans="1:47" s="2" customFormat="1" ht="12" customHeight="1">
      <c r="A49" s="35"/>
      <c r="B49" s="36"/>
      <c r="C49" s="30" t="s">
        <v>93</v>
      </c>
      <c r="D49" s="37"/>
      <c r="E49" s="37"/>
      <c r="F49" s="37"/>
      <c r="G49" s="37"/>
      <c r="H49" s="37"/>
      <c r="I49" s="37"/>
      <c r="J49" s="37"/>
      <c r="K49" s="37"/>
      <c r="L49" s="108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</row>
    <row r="50" spans="1:47" s="2" customFormat="1" ht="16.5" customHeight="1">
      <c r="A50" s="35"/>
      <c r="B50" s="36"/>
      <c r="C50" s="37"/>
      <c r="D50" s="37"/>
      <c r="E50" s="331" t="str">
        <f>E9</f>
        <v>03 - Vybavení kabin, mládež</v>
      </c>
      <c r="F50" s="361"/>
      <c r="G50" s="361"/>
      <c r="H50" s="361"/>
      <c r="I50" s="37"/>
      <c r="J50" s="37"/>
      <c r="K50" s="37"/>
      <c r="L50" s="108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</row>
    <row r="51" spans="1:47" s="2" customFormat="1" ht="6.95" customHeight="1">
      <c r="A51" s="35"/>
      <c r="B51" s="36"/>
      <c r="C51" s="37"/>
      <c r="D51" s="37"/>
      <c r="E51" s="37"/>
      <c r="F51" s="37"/>
      <c r="G51" s="37"/>
      <c r="H51" s="37"/>
      <c r="I51" s="37"/>
      <c r="J51" s="37"/>
      <c r="K51" s="37"/>
      <c r="L51" s="108"/>
      <c r="S51" s="35"/>
      <c r="T51" s="35"/>
      <c r="U51" s="35"/>
      <c r="V51" s="35"/>
      <c r="W51" s="35"/>
      <c r="X51" s="35"/>
      <c r="Y51" s="35"/>
      <c r="Z51" s="35"/>
      <c r="AA51" s="35"/>
      <c r="AB51" s="35"/>
      <c r="AC51" s="35"/>
      <c r="AD51" s="35"/>
      <c r="AE51" s="35"/>
    </row>
    <row r="52" spans="1:47" s="2" customFormat="1" ht="12" customHeight="1">
      <c r="A52" s="35"/>
      <c r="B52" s="36"/>
      <c r="C52" s="30" t="s">
        <v>21</v>
      </c>
      <c r="D52" s="37"/>
      <c r="E52" s="37"/>
      <c r="F52" s="28" t="str">
        <f>F12</f>
        <v xml:space="preserve"> </v>
      </c>
      <c r="G52" s="37"/>
      <c r="H52" s="37"/>
      <c r="I52" s="30" t="s">
        <v>23</v>
      </c>
      <c r="J52" s="60" t="str">
        <f>IF(J12="","",J12)</f>
        <v>10. 3. 2025</v>
      </c>
      <c r="K52" s="37"/>
      <c r="L52" s="108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35"/>
      <c r="AE52" s="35"/>
    </row>
    <row r="53" spans="1:47" s="2" customFormat="1" ht="6.95" customHeight="1">
      <c r="A53" s="35"/>
      <c r="B53" s="36"/>
      <c r="C53" s="37"/>
      <c r="D53" s="37"/>
      <c r="E53" s="37"/>
      <c r="F53" s="37"/>
      <c r="G53" s="37"/>
      <c r="H53" s="37"/>
      <c r="I53" s="37"/>
      <c r="J53" s="37"/>
      <c r="K53" s="37"/>
      <c r="L53" s="108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</row>
    <row r="54" spans="1:47" s="2" customFormat="1" ht="15.2" customHeight="1">
      <c r="A54" s="35"/>
      <c r="B54" s="36"/>
      <c r="C54" s="30" t="s">
        <v>25</v>
      </c>
      <c r="D54" s="37"/>
      <c r="E54" s="37"/>
      <c r="F54" s="28" t="str">
        <f>E15</f>
        <v>Statutární město Opava</v>
      </c>
      <c r="G54" s="37"/>
      <c r="H54" s="37"/>
      <c r="I54" s="30" t="s">
        <v>31</v>
      </c>
      <c r="J54" s="33" t="str">
        <f>E21</f>
        <v xml:space="preserve"> </v>
      </c>
      <c r="K54" s="37"/>
      <c r="L54" s="108"/>
      <c r="S54" s="35"/>
      <c r="T54" s="35"/>
      <c r="U54" s="35"/>
      <c r="V54" s="35"/>
      <c r="W54" s="35"/>
      <c r="X54" s="35"/>
      <c r="Y54" s="35"/>
      <c r="Z54" s="35"/>
      <c r="AA54" s="35"/>
      <c r="AB54" s="35"/>
      <c r="AC54" s="35"/>
      <c r="AD54" s="35"/>
      <c r="AE54" s="35"/>
    </row>
    <row r="55" spans="1:47" s="2" customFormat="1" ht="15.2" customHeight="1">
      <c r="A55" s="35"/>
      <c r="B55" s="36"/>
      <c r="C55" s="30" t="s">
        <v>29</v>
      </c>
      <c r="D55" s="37"/>
      <c r="E55" s="37"/>
      <c r="F55" s="28" t="str">
        <f>IF(E18="","",E18)</f>
        <v>Vyplň údaj</v>
      </c>
      <c r="G55" s="37"/>
      <c r="H55" s="37"/>
      <c r="I55" s="30" t="s">
        <v>34</v>
      </c>
      <c r="J55" s="33" t="str">
        <f>E24</f>
        <v xml:space="preserve"> </v>
      </c>
      <c r="K55" s="37"/>
      <c r="L55" s="108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35"/>
      <c r="AE55" s="35"/>
    </row>
    <row r="56" spans="1:47" s="2" customFormat="1" ht="10.35" customHeight="1">
      <c r="A56" s="35"/>
      <c r="B56" s="36"/>
      <c r="C56" s="37"/>
      <c r="D56" s="37"/>
      <c r="E56" s="37"/>
      <c r="F56" s="37"/>
      <c r="G56" s="37"/>
      <c r="H56" s="37"/>
      <c r="I56" s="37"/>
      <c r="J56" s="37"/>
      <c r="K56" s="37"/>
      <c r="L56" s="108"/>
      <c r="S56" s="35"/>
      <c r="T56" s="35"/>
      <c r="U56" s="35"/>
      <c r="V56" s="35"/>
      <c r="W56" s="35"/>
      <c r="X56" s="35"/>
      <c r="Y56" s="35"/>
      <c r="Z56" s="35"/>
      <c r="AA56" s="35"/>
      <c r="AB56" s="35"/>
      <c r="AC56" s="35"/>
      <c r="AD56" s="35"/>
      <c r="AE56" s="35"/>
    </row>
    <row r="57" spans="1:47" s="2" customFormat="1" ht="29.25" customHeight="1">
      <c r="A57" s="35"/>
      <c r="B57" s="36"/>
      <c r="C57" s="132" t="s">
        <v>96</v>
      </c>
      <c r="D57" s="133"/>
      <c r="E57" s="133"/>
      <c r="F57" s="133"/>
      <c r="G57" s="133"/>
      <c r="H57" s="133"/>
      <c r="I57" s="133"/>
      <c r="J57" s="134" t="s">
        <v>97</v>
      </c>
      <c r="K57" s="133"/>
      <c r="L57" s="108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</row>
    <row r="58" spans="1:47" s="2" customFormat="1" ht="10.35" customHeight="1">
      <c r="A58" s="35"/>
      <c r="B58" s="36"/>
      <c r="C58" s="37"/>
      <c r="D58" s="37"/>
      <c r="E58" s="37"/>
      <c r="F58" s="37"/>
      <c r="G58" s="37"/>
      <c r="H58" s="37"/>
      <c r="I58" s="37"/>
      <c r="J58" s="37"/>
      <c r="K58" s="37"/>
      <c r="L58" s="108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35"/>
      <c r="AE58" s="35"/>
    </row>
    <row r="59" spans="1:47" s="2" customFormat="1" ht="22.9" customHeight="1">
      <c r="A59" s="35"/>
      <c r="B59" s="36"/>
      <c r="C59" s="135" t="s">
        <v>69</v>
      </c>
      <c r="D59" s="37"/>
      <c r="E59" s="37"/>
      <c r="F59" s="37"/>
      <c r="G59" s="37"/>
      <c r="H59" s="37"/>
      <c r="I59" s="37"/>
      <c r="J59" s="78">
        <f>J83</f>
        <v>0</v>
      </c>
      <c r="K59" s="37"/>
      <c r="L59" s="108"/>
      <c r="S59" s="35"/>
      <c r="T59" s="35"/>
      <c r="U59" s="35"/>
      <c r="V59" s="35"/>
      <c r="W59" s="35"/>
      <c r="X59" s="35"/>
      <c r="Y59" s="35"/>
      <c r="Z59" s="35"/>
      <c r="AA59" s="35"/>
      <c r="AB59" s="35"/>
      <c r="AC59" s="35"/>
      <c r="AD59" s="35"/>
      <c r="AE59" s="35"/>
      <c r="AU59" s="18" t="s">
        <v>98</v>
      </c>
    </row>
    <row r="60" spans="1:47" s="9" customFormat="1" ht="24.95" customHeight="1">
      <c r="B60" s="136"/>
      <c r="C60" s="137"/>
      <c r="D60" s="138" t="s">
        <v>99</v>
      </c>
      <c r="E60" s="139"/>
      <c r="F60" s="139"/>
      <c r="G60" s="139"/>
      <c r="H60" s="139"/>
      <c r="I60" s="139"/>
      <c r="J60" s="140">
        <f>J84</f>
        <v>0</v>
      </c>
      <c r="K60" s="137"/>
      <c r="L60" s="141"/>
    </row>
    <row r="61" spans="1:47" s="10" customFormat="1" ht="19.899999999999999" customHeight="1">
      <c r="B61" s="142"/>
      <c r="C61" s="143"/>
      <c r="D61" s="144" t="s">
        <v>100</v>
      </c>
      <c r="E61" s="145"/>
      <c r="F61" s="145"/>
      <c r="G61" s="145"/>
      <c r="H61" s="145"/>
      <c r="I61" s="145"/>
      <c r="J61" s="146">
        <f>J85</f>
        <v>0</v>
      </c>
      <c r="K61" s="143"/>
      <c r="L61" s="147"/>
    </row>
    <row r="62" spans="1:47" s="10" customFormat="1" ht="19.899999999999999" customHeight="1">
      <c r="B62" s="142"/>
      <c r="C62" s="143"/>
      <c r="D62" s="144" t="s">
        <v>101</v>
      </c>
      <c r="E62" s="145"/>
      <c r="F62" s="145"/>
      <c r="G62" s="145"/>
      <c r="H62" s="145"/>
      <c r="I62" s="145"/>
      <c r="J62" s="146">
        <f>J92</f>
        <v>0</v>
      </c>
      <c r="K62" s="143"/>
      <c r="L62" s="147"/>
    </row>
    <row r="63" spans="1:47" s="10" customFormat="1" ht="19.899999999999999" customHeight="1">
      <c r="B63" s="142"/>
      <c r="C63" s="143"/>
      <c r="D63" s="144" t="s">
        <v>103</v>
      </c>
      <c r="E63" s="145"/>
      <c r="F63" s="145"/>
      <c r="G63" s="145"/>
      <c r="H63" s="145"/>
      <c r="I63" s="145"/>
      <c r="J63" s="146">
        <f>J103</f>
        <v>0</v>
      </c>
      <c r="K63" s="143"/>
      <c r="L63" s="147"/>
    </row>
    <row r="64" spans="1:47" s="2" customFormat="1" ht="21.75" customHeight="1">
      <c r="A64" s="35"/>
      <c r="B64" s="36"/>
      <c r="C64" s="37"/>
      <c r="D64" s="37"/>
      <c r="E64" s="37"/>
      <c r="F64" s="37"/>
      <c r="G64" s="37"/>
      <c r="H64" s="37"/>
      <c r="I64" s="37"/>
      <c r="J64" s="37"/>
      <c r="K64" s="37"/>
      <c r="L64" s="108"/>
      <c r="S64" s="35"/>
      <c r="T64" s="35"/>
      <c r="U64" s="35"/>
      <c r="V64" s="35"/>
      <c r="W64" s="35"/>
      <c r="X64" s="35"/>
      <c r="Y64" s="35"/>
      <c r="Z64" s="35"/>
      <c r="AA64" s="35"/>
      <c r="AB64" s="35"/>
      <c r="AC64" s="35"/>
      <c r="AD64" s="35"/>
      <c r="AE64" s="35"/>
    </row>
    <row r="65" spans="1:31" s="2" customFormat="1" ht="6.95" customHeight="1">
      <c r="A65" s="35"/>
      <c r="B65" s="48"/>
      <c r="C65" s="49"/>
      <c r="D65" s="49"/>
      <c r="E65" s="49"/>
      <c r="F65" s="49"/>
      <c r="G65" s="49"/>
      <c r="H65" s="49"/>
      <c r="I65" s="49"/>
      <c r="J65" s="49"/>
      <c r="K65" s="49"/>
      <c r="L65" s="108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9" spans="1:31" s="2" customFormat="1" ht="6.95" customHeight="1">
      <c r="A69" s="35"/>
      <c r="B69" s="50"/>
      <c r="C69" s="51"/>
      <c r="D69" s="51"/>
      <c r="E69" s="51"/>
      <c r="F69" s="51"/>
      <c r="G69" s="51"/>
      <c r="H69" s="51"/>
      <c r="I69" s="51"/>
      <c r="J69" s="51"/>
      <c r="K69" s="51"/>
      <c r="L69" s="108"/>
      <c r="S69" s="35"/>
      <c r="T69" s="35"/>
      <c r="U69" s="35"/>
      <c r="V69" s="35"/>
      <c r="W69" s="35"/>
      <c r="X69" s="35"/>
      <c r="Y69" s="35"/>
      <c r="Z69" s="35"/>
      <c r="AA69" s="35"/>
      <c r="AB69" s="35"/>
      <c r="AC69" s="35"/>
      <c r="AD69" s="35"/>
      <c r="AE69" s="35"/>
    </row>
    <row r="70" spans="1:31" s="2" customFormat="1" ht="24.95" customHeight="1">
      <c r="A70" s="35"/>
      <c r="B70" s="36"/>
      <c r="C70" s="24" t="s">
        <v>105</v>
      </c>
      <c r="D70" s="37"/>
      <c r="E70" s="37"/>
      <c r="F70" s="37"/>
      <c r="G70" s="37"/>
      <c r="H70" s="37"/>
      <c r="I70" s="37"/>
      <c r="J70" s="37"/>
      <c r="K70" s="37"/>
      <c r="L70" s="108"/>
      <c r="S70" s="35"/>
      <c r="T70" s="35"/>
      <c r="U70" s="35"/>
      <c r="V70" s="35"/>
      <c r="W70" s="35"/>
      <c r="X70" s="35"/>
      <c r="Y70" s="35"/>
      <c r="Z70" s="35"/>
      <c r="AA70" s="35"/>
      <c r="AB70" s="35"/>
      <c r="AC70" s="35"/>
      <c r="AD70" s="35"/>
      <c r="AE70" s="35"/>
    </row>
    <row r="71" spans="1:31" s="2" customFormat="1" ht="6.95" customHeight="1">
      <c r="A71" s="35"/>
      <c r="B71" s="36"/>
      <c r="C71" s="37"/>
      <c r="D71" s="37"/>
      <c r="E71" s="37"/>
      <c r="F71" s="37"/>
      <c r="G71" s="37"/>
      <c r="H71" s="37"/>
      <c r="I71" s="37"/>
      <c r="J71" s="37"/>
      <c r="K71" s="37"/>
      <c r="L71" s="108"/>
      <c r="S71" s="35"/>
      <c r="T71" s="35"/>
      <c r="U71" s="35"/>
      <c r="V71" s="35"/>
      <c r="W71" s="35"/>
      <c r="X71" s="35"/>
      <c r="Y71" s="35"/>
      <c r="Z71" s="35"/>
      <c r="AA71" s="35"/>
      <c r="AB71" s="35"/>
      <c r="AC71" s="35"/>
      <c r="AD71" s="35"/>
      <c r="AE71" s="35"/>
    </row>
    <row r="72" spans="1:31" s="2" customFormat="1" ht="12" customHeight="1">
      <c r="A72" s="35"/>
      <c r="B72" s="36"/>
      <c r="C72" s="30" t="s">
        <v>16</v>
      </c>
      <c r="D72" s="37"/>
      <c r="E72" s="37"/>
      <c r="F72" s="37"/>
      <c r="G72" s="37"/>
      <c r="H72" s="37"/>
      <c r="I72" s="37"/>
      <c r="J72" s="37"/>
      <c r="K72" s="37"/>
      <c r="L72" s="108"/>
      <c r="S72" s="35"/>
      <c r="T72" s="35"/>
      <c r="U72" s="35"/>
      <c r="V72" s="35"/>
      <c r="W72" s="35"/>
      <c r="X72" s="35"/>
      <c r="Y72" s="35"/>
      <c r="Z72" s="35"/>
      <c r="AA72" s="35"/>
      <c r="AB72" s="35"/>
      <c r="AC72" s="35"/>
      <c r="AD72" s="35"/>
      <c r="AE72" s="35"/>
    </row>
    <row r="73" spans="1:31" s="2" customFormat="1" ht="16.5" customHeight="1">
      <c r="A73" s="35"/>
      <c r="B73" s="36"/>
      <c r="C73" s="37"/>
      <c r="D73" s="37"/>
      <c r="E73" s="359" t="str">
        <f>E7</f>
        <v>SFC Opava, fotbalový stadion, vnitřní vybavení, oprava povodňových škod</v>
      </c>
      <c r="F73" s="360"/>
      <c r="G73" s="360"/>
      <c r="H73" s="360"/>
      <c r="I73" s="37"/>
      <c r="J73" s="37"/>
      <c r="K73" s="37"/>
      <c r="L73" s="108"/>
      <c r="S73" s="35"/>
      <c r="T73" s="35"/>
      <c r="U73" s="35"/>
      <c r="V73" s="35"/>
      <c r="W73" s="35"/>
      <c r="X73" s="35"/>
      <c r="Y73" s="35"/>
      <c r="Z73" s="35"/>
      <c r="AA73" s="35"/>
      <c r="AB73" s="35"/>
      <c r="AC73" s="35"/>
      <c r="AD73" s="35"/>
      <c r="AE73" s="35"/>
    </row>
    <row r="74" spans="1:31" s="2" customFormat="1" ht="12" customHeight="1">
      <c r="A74" s="35"/>
      <c r="B74" s="36"/>
      <c r="C74" s="30" t="s">
        <v>93</v>
      </c>
      <c r="D74" s="37"/>
      <c r="E74" s="37"/>
      <c r="F74" s="37"/>
      <c r="G74" s="37"/>
      <c r="H74" s="37"/>
      <c r="I74" s="37"/>
      <c r="J74" s="37"/>
      <c r="K74" s="37"/>
      <c r="L74" s="108"/>
      <c r="S74" s="35"/>
      <c r="T74" s="35"/>
      <c r="U74" s="35"/>
      <c r="V74" s="35"/>
      <c r="W74" s="35"/>
      <c r="X74" s="35"/>
      <c r="Y74" s="35"/>
      <c r="Z74" s="35"/>
      <c r="AA74" s="35"/>
      <c r="AB74" s="35"/>
      <c r="AC74" s="35"/>
      <c r="AD74" s="35"/>
      <c r="AE74" s="35"/>
    </row>
    <row r="75" spans="1:31" s="2" customFormat="1" ht="16.5" customHeight="1">
      <c r="A75" s="35"/>
      <c r="B75" s="36"/>
      <c r="C75" s="37"/>
      <c r="D75" s="37"/>
      <c r="E75" s="331" t="str">
        <f>E9</f>
        <v>03 - Vybavení kabin, mládež</v>
      </c>
      <c r="F75" s="361"/>
      <c r="G75" s="361"/>
      <c r="H75" s="361"/>
      <c r="I75" s="37"/>
      <c r="J75" s="37"/>
      <c r="K75" s="37"/>
      <c r="L75" s="108"/>
      <c r="S75" s="35"/>
      <c r="T75" s="35"/>
      <c r="U75" s="35"/>
      <c r="V75" s="35"/>
      <c r="W75" s="35"/>
      <c r="X75" s="35"/>
      <c r="Y75" s="35"/>
      <c r="Z75" s="35"/>
      <c r="AA75" s="35"/>
      <c r="AB75" s="35"/>
      <c r="AC75" s="35"/>
      <c r="AD75" s="35"/>
      <c r="AE75" s="35"/>
    </row>
    <row r="76" spans="1:31" s="2" customFormat="1" ht="6.95" customHeight="1">
      <c r="A76" s="35"/>
      <c r="B76" s="36"/>
      <c r="C76" s="37"/>
      <c r="D76" s="37"/>
      <c r="E76" s="37"/>
      <c r="F76" s="37"/>
      <c r="G76" s="37"/>
      <c r="H76" s="37"/>
      <c r="I76" s="37"/>
      <c r="J76" s="37"/>
      <c r="K76" s="37"/>
      <c r="L76" s="108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2" customHeight="1">
      <c r="A77" s="35"/>
      <c r="B77" s="36"/>
      <c r="C77" s="30" t="s">
        <v>21</v>
      </c>
      <c r="D77" s="37"/>
      <c r="E77" s="37"/>
      <c r="F77" s="28" t="str">
        <f>F12</f>
        <v xml:space="preserve"> </v>
      </c>
      <c r="G77" s="37"/>
      <c r="H77" s="37"/>
      <c r="I77" s="30" t="s">
        <v>23</v>
      </c>
      <c r="J77" s="60" t="str">
        <f>IF(J12="","",J12)</f>
        <v>10. 3. 2025</v>
      </c>
      <c r="K77" s="37"/>
      <c r="L77" s="108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78" spans="1:31" s="2" customFormat="1" ht="6.95" customHeight="1">
      <c r="A78" s="35"/>
      <c r="B78" s="36"/>
      <c r="C78" s="37"/>
      <c r="D78" s="37"/>
      <c r="E78" s="37"/>
      <c r="F78" s="37"/>
      <c r="G78" s="37"/>
      <c r="H78" s="37"/>
      <c r="I78" s="37"/>
      <c r="J78" s="37"/>
      <c r="K78" s="37"/>
      <c r="L78" s="108"/>
      <c r="S78" s="35"/>
      <c r="T78" s="35"/>
      <c r="U78" s="35"/>
      <c r="V78" s="35"/>
      <c r="W78" s="35"/>
      <c r="X78" s="35"/>
      <c r="Y78" s="35"/>
      <c r="Z78" s="35"/>
      <c r="AA78" s="35"/>
      <c r="AB78" s="35"/>
      <c r="AC78" s="35"/>
      <c r="AD78" s="35"/>
      <c r="AE78" s="35"/>
    </row>
    <row r="79" spans="1:31" s="2" customFormat="1" ht="15.2" customHeight="1">
      <c r="A79" s="35"/>
      <c r="B79" s="36"/>
      <c r="C79" s="30" t="s">
        <v>25</v>
      </c>
      <c r="D79" s="37"/>
      <c r="E79" s="37"/>
      <c r="F79" s="28" t="str">
        <f>E15</f>
        <v>Statutární město Opava</v>
      </c>
      <c r="G79" s="37"/>
      <c r="H79" s="37"/>
      <c r="I79" s="30" t="s">
        <v>31</v>
      </c>
      <c r="J79" s="33" t="str">
        <f>E21</f>
        <v xml:space="preserve"> </v>
      </c>
      <c r="K79" s="37"/>
      <c r="L79" s="108"/>
      <c r="S79" s="35"/>
      <c r="T79" s="35"/>
      <c r="U79" s="35"/>
      <c r="V79" s="35"/>
      <c r="W79" s="35"/>
      <c r="X79" s="35"/>
      <c r="Y79" s="35"/>
      <c r="Z79" s="35"/>
      <c r="AA79" s="35"/>
      <c r="AB79" s="35"/>
      <c r="AC79" s="35"/>
      <c r="AD79" s="35"/>
      <c r="AE79" s="35"/>
    </row>
    <row r="80" spans="1:31" s="2" customFormat="1" ht="15.2" customHeight="1">
      <c r="A80" s="35"/>
      <c r="B80" s="36"/>
      <c r="C80" s="30" t="s">
        <v>29</v>
      </c>
      <c r="D80" s="37"/>
      <c r="E80" s="37"/>
      <c r="F80" s="28" t="str">
        <f>IF(E18="","",E18)</f>
        <v>Vyplň údaj</v>
      </c>
      <c r="G80" s="37"/>
      <c r="H80" s="37"/>
      <c r="I80" s="30" t="s">
        <v>34</v>
      </c>
      <c r="J80" s="33" t="str">
        <f>E24</f>
        <v xml:space="preserve"> </v>
      </c>
      <c r="K80" s="37"/>
      <c r="L80" s="108"/>
      <c r="S80" s="35"/>
      <c r="T80" s="35"/>
      <c r="U80" s="35"/>
      <c r="V80" s="35"/>
      <c r="W80" s="35"/>
      <c r="X80" s="35"/>
      <c r="Y80" s="35"/>
      <c r="Z80" s="35"/>
      <c r="AA80" s="35"/>
      <c r="AB80" s="35"/>
      <c r="AC80" s="35"/>
      <c r="AD80" s="35"/>
      <c r="AE80" s="35"/>
    </row>
    <row r="81" spans="1:65" s="2" customFormat="1" ht="10.35" customHeight="1">
      <c r="A81" s="35"/>
      <c r="B81" s="36"/>
      <c r="C81" s="37"/>
      <c r="D81" s="37"/>
      <c r="E81" s="37"/>
      <c r="F81" s="37"/>
      <c r="G81" s="37"/>
      <c r="H81" s="37"/>
      <c r="I81" s="37"/>
      <c r="J81" s="37"/>
      <c r="K81" s="37"/>
      <c r="L81" s="108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65" s="11" customFormat="1" ht="29.25" customHeight="1">
      <c r="A82" s="148"/>
      <c r="B82" s="149"/>
      <c r="C82" s="150" t="s">
        <v>106</v>
      </c>
      <c r="D82" s="151" t="s">
        <v>56</v>
      </c>
      <c r="E82" s="151" t="s">
        <v>52</v>
      </c>
      <c r="F82" s="151" t="s">
        <v>53</v>
      </c>
      <c r="G82" s="151" t="s">
        <v>107</v>
      </c>
      <c r="H82" s="151" t="s">
        <v>108</v>
      </c>
      <c r="I82" s="151" t="s">
        <v>109</v>
      </c>
      <c r="J82" s="151" t="s">
        <v>97</v>
      </c>
      <c r="K82" s="152" t="s">
        <v>110</v>
      </c>
      <c r="L82" s="153"/>
      <c r="M82" s="69" t="s">
        <v>19</v>
      </c>
      <c r="N82" s="70" t="s">
        <v>41</v>
      </c>
      <c r="O82" s="70" t="s">
        <v>111</v>
      </c>
      <c r="P82" s="70" t="s">
        <v>112</v>
      </c>
      <c r="Q82" s="70" t="s">
        <v>113</v>
      </c>
      <c r="R82" s="70" t="s">
        <v>114</v>
      </c>
      <c r="S82" s="70" t="s">
        <v>115</v>
      </c>
      <c r="T82" s="71" t="s">
        <v>116</v>
      </c>
      <c r="U82" s="148"/>
      <c r="V82" s="148"/>
      <c r="W82" s="148"/>
      <c r="X82" s="148"/>
      <c r="Y82" s="148"/>
      <c r="Z82" s="148"/>
      <c r="AA82" s="148"/>
      <c r="AB82" s="148"/>
      <c r="AC82" s="148"/>
      <c r="AD82" s="148"/>
      <c r="AE82" s="148"/>
    </row>
    <row r="83" spans="1:65" s="2" customFormat="1" ht="22.9" customHeight="1">
      <c r="A83" s="35"/>
      <c r="B83" s="36"/>
      <c r="C83" s="76" t="s">
        <v>117</v>
      </c>
      <c r="D83" s="37"/>
      <c r="E83" s="37"/>
      <c r="F83" s="37"/>
      <c r="G83" s="37"/>
      <c r="H83" s="37"/>
      <c r="I83" s="37"/>
      <c r="J83" s="154">
        <f>BK83</f>
        <v>0</v>
      </c>
      <c r="K83" s="37"/>
      <c r="L83" s="40"/>
      <c r="M83" s="72"/>
      <c r="N83" s="155"/>
      <c r="O83" s="73"/>
      <c r="P83" s="156">
        <f>P84</f>
        <v>0</v>
      </c>
      <c r="Q83" s="73"/>
      <c r="R83" s="156">
        <f>R84</f>
        <v>0.45584000000000002</v>
      </c>
      <c r="S83" s="73"/>
      <c r="T83" s="157">
        <f>T84</f>
        <v>0</v>
      </c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  <c r="AT83" s="18" t="s">
        <v>70</v>
      </c>
      <c r="AU83" s="18" t="s">
        <v>98</v>
      </c>
      <c r="BK83" s="158">
        <f>BK84</f>
        <v>0</v>
      </c>
    </row>
    <row r="84" spans="1:65" s="12" customFormat="1" ht="25.9" customHeight="1">
      <c r="B84" s="159"/>
      <c r="C84" s="160"/>
      <c r="D84" s="161" t="s">
        <v>70</v>
      </c>
      <c r="E84" s="162" t="s">
        <v>118</v>
      </c>
      <c r="F84" s="162" t="s">
        <v>119</v>
      </c>
      <c r="G84" s="160"/>
      <c r="H84" s="160"/>
      <c r="I84" s="163"/>
      <c r="J84" s="164">
        <f>BK84</f>
        <v>0</v>
      </c>
      <c r="K84" s="160"/>
      <c r="L84" s="165"/>
      <c r="M84" s="166"/>
      <c r="N84" s="167"/>
      <c r="O84" s="167"/>
      <c r="P84" s="168">
        <f>P85+P92+P103</f>
        <v>0</v>
      </c>
      <c r="Q84" s="167"/>
      <c r="R84" s="168">
        <f>R85+R92+R103</f>
        <v>0.45584000000000002</v>
      </c>
      <c r="S84" s="167"/>
      <c r="T84" s="169">
        <f>T85+T92+T103</f>
        <v>0</v>
      </c>
      <c r="AR84" s="170" t="s">
        <v>81</v>
      </c>
      <c r="AT84" s="171" t="s">
        <v>70</v>
      </c>
      <c r="AU84" s="171" t="s">
        <v>71</v>
      </c>
      <c r="AY84" s="170" t="s">
        <v>120</v>
      </c>
      <c r="BK84" s="172">
        <f>BK85+BK92+BK103</f>
        <v>0</v>
      </c>
    </row>
    <row r="85" spans="1:65" s="12" customFormat="1" ht="22.9" customHeight="1">
      <c r="B85" s="159"/>
      <c r="C85" s="160"/>
      <c r="D85" s="161" t="s">
        <v>70</v>
      </c>
      <c r="E85" s="173" t="s">
        <v>121</v>
      </c>
      <c r="F85" s="173" t="s">
        <v>122</v>
      </c>
      <c r="G85" s="160"/>
      <c r="H85" s="160"/>
      <c r="I85" s="163"/>
      <c r="J85" s="174">
        <f>BK85</f>
        <v>0</v>
      </c>
      <c r="K85" s="160"/>
      <c r="L85" s="165"/>
      <c r="M85" s="166"/>
      <c r="N85" s="167"/>
      <c r="O85" s="167"/>
      <c r="P85" s="168">
        <f>SUM(P86:P91)</f>
        <v>0</v>
      </c>
      <c r="Q85" s="167"/>
      <c r="R85" s="168">
        <f>SUM(R86:R91)</f>
        <v>4.5740000000000003E-2</v>
      </c>
      <c r="S85" s="167"/>
      <c r="T85" s="169">
        <f>SUM(T86:T91)</f>
        <v>0</v>
      </c>
      <c r="AR85" s="170" t="s">
        <v>81</v>
      </c>
      <c r="AT85" s="171" t="s">
        <v>70</v>
      </c>
      <c r="AU85" s="171" t="s">
        <v>79</v>
      </c>
      <c r="AY85" s="170" t="s">
        <v>120</v>
      </c>
      <c r="BK85" s="172">
        <f>SUM(BK86:BK91)</f>
        <v>0</v>
      </c>
    </row>
    <row r="86" spans="1:65" s="2" customFormat="1" ht="37.9" customHeight="1">
      <c r="A86" s="35"/>
      <c r="B86" s="36"/>
      <c r="C86" s="175" t="s">
        <v>79</v>
      </c>
      <c r="D86" s="175" t="s">
        <v>123</v>
      </c>
      <c r="E86" s="176" t="s">
        <v>124</v>
      </c>
      <c r="F86" s="177" t="s">
        <v>125</v>
      </c>
      <c r="G86" s="178" t="s">
        <v>126</v>
      </c>
      <c r="H86" s="179">
        <v>0.8</v>
      </c>
      <c r="I86" s="180"/>
      <c r="J86" s="181">
        <f>ROUND(I86*H86,2)</f>
        <v>0</v>
      </c>
      <c r="K86" s="177" t="s">
        <v>19</v>
      </c>
      <c r="L86" s="40"/>
      <c r="M86" s="182" t="s">
        <v>19</v>
      </c>
      <c r="N86" s="183" t="s">
        <v>42</v>
      </c>
      <c r="O86" s="65"/>
      <c r="P86" s="184">
        <f>O86*H86</f>
        <v>0</v>
      </c>
      <c r="Q86" s="184">
        <v>1.2E-2</v>
      </c>
      <c r="R86" s="184">
        <f>Q86*H86</f>
        <v>9.6000000000000009E-3</v>
      </c>
      <c r="S86" s="184">
        <v>0</v>
      </c>
      <c r="T86" s="185">
        <f>S86*H86</f>
        <v>0</v>
      </c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  <c r="AR86" s="186" t="s">
        <v>127</v>
      </c>
      <c r="AT86" s="186" t="s">
        <v>123</v>
      </c>
      <c r="AU86" s="186" t="s">
        <v>81</v>
      </c>
      <c r="AY86" s="18" t="s">
        <v>120</v>
      </c>
      <c r="BE86" s="187">
        <f>IF(N86="základní",J86,0)</f>
        <v>0</v>
      </c>
      <c r="BF86" s="187">
        <f>IF(N86="snížená",J86,0)</f>
        <v>0</v>
      </c>
      <c r="BG86" s="187">
        <f>IF(N86="zákl. přenesená",J86,0)</f>
        <v>0</v>
      </c>
      <c r="BH86" s="187">
        <f>IF(N86="sníž. přenesená",J86,0)</f>
        <v>0</v>
      </c>
      <c r="BI86" s="187">
        <f>IF(N86="nulová",J86,0)</f>
        <v>0</v>
      </c>
      <c r="BJ86" s="18" t="s">
        <v>79</v>
      </c>
      <c r="BK86" s="187">
        <f>ROUND(I86*H86,2)</f>
        <v>0</v>
      </c>
      <c r="BL86" s="18" t="s">
        <v>127</v>
      </c>
      <c r="BM86" s="186" t="s">
        <v>81</v>
      </c>
    </row>
    <row r="87" spans="1:65" s="13" customFormat="1" ht="11.25">
      <c r="B87" s="188"/>
      <c r="C87" s="189"/>
      <c r="D87" s="190" t="s">
        <v>128</v>
      </c>
      <c r="E87" s="191" t="s">
        <v>19</v>
      </c>
      <c r="F87" s="192" t="s">
        <v>355</v>
      </c>
      <c r="G87" s="189"/>
      <c r="H87" s="193">
        <v>0.8</v>
      </c>
      <c r="I87" s="194"/>
      <c r="J87" s="189"/>
      <c r="K87" s="189"/>
      <c r="L87" s="195"/>
      <c r="M87" s="196"/>
      <c r="N87" s="197"/>
      <c r="O87" s="197"/>
      <c r="P87" s="197"/>
      <c r="Q87" s="197"/>
      <c r="R87" s="197"/>
      <c r="S87" s="197"/>
      <c r="T87" s="198"/>
      <c r="AT87" s="199" t="s">
        <v>128</v>
      </c>
      <c r="AU87" s="199" t="s">
        <v>81</v>
      </c>
      <c r="AV87" s="13" t="s">
        <v>81</v>
      </c>
      <c r="AW87" s="13" t="s">
        <v>33</v>
      </c>
      <c r="AX87" s="13" t="s">
        <v>79</v>
      </c>
      <c r="AY87" s="199" t="s">
        <v>120</v>
      </c>
    </row>
    <row r="88" spans="1:65" s="2" customFormat="1" ht="55.5" customHeight="1">
      <c r="A88" s="35"/>
      <c r="B88" s="36"/>
      <c r="C88" s="175" t="s">
        <v>81</v>
      </c>
      <c r="D88" s="175" t="s">
        <v>123</v>
      </c>
      <c r="E88" s="176" t="s">
        <v>144</v>
      </c>
      <c r="F88" s="177" t="s">
        <v>145</v>
      </c>
      <c r="G88" s="178" t="s">
        <v>135</v>
      </c>
      <c r="H88" s="179">
        <v>1</v>
      </c>
      <c r="I88" s="180"/>
      <c r="J88" s="181">
        <f>ROUND(I88*H88,2)</f>
        <v>0</v>
      </c>
      <c r="K88" s="177" t="s">
        <v>19</v>
      </c>
      <c r="L88" s="40"/>
      <c r="M88" s="182" t="s">
        <v>19</v>
      </c>
      <c r="N88" s="183" t="s">
        <v>42</v>
      </c>
      <c r="O88" s="65"/>
      <c r="P88" s="184">
        <f>O88*H88</f>
        <v>0</v>
      </c>
      <c r="Q88" s="184">
        <v>3.5000000000000003E-2</v>
      </c>
      <c r="R88" s="184">
        <f>Q88*H88</f>
        <v>3.5000000000000003E-2</v>
      </c>
      <c r="S88" s="184">
        <v>0</v>
      </c>
      <c r="T88" s="185">
        <f>S88*H88</f>
        <v>0</v>
      </c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  <c r="AR88" s="186" t="s">
        <v>127</v>
      </c>
      <c r="AT88" s="186" t="s">
        <v>123</v>
      </c>
      <c r="AU88" s="186" t="s">
        <v>81</v>
      </c>
      <c r="AY88" s="18" t="s">
        <v>120</v>
      </c>
      <c r="BE88" s="187">
        <f>IF(N88="základní",J88,0)</f>
        <v>0</v>
      </c>
      <c r="BF88" s="187">
        <f>IF(N88="snížená",J88,0)</f>
        <v>0</v>
      </c>
      <c r="BG88" s="187">
        <f>IF(N88="zákl. přenesená",J88,0)</f>
        <v>0</v>
      </c>
      <c r="BH88" s="187">
        <f>IF(N88="sníž. přenesená",J88,0)</f>
        <v>0</v>
      </c>
      <c r="BI88" s="187">
        <f>IF(N88="nulová",J88,0)</f>
        <v>0</v>
      </c>
      <c r="BJ88" s="18" t="s">
        <v>79</v>
      </c>
      <c r="BK88" s="187">
        <f>ROUND(I88*H88,2)</f>
        <v>0</v>
      </c>
      <c r="BL88" s="18" t="s">
        <v>127</v>
      </c>
      <c r="BM88" s="186" t="s">
        <v>146</v>
      </c>
    </row>
    <row r="89" spans="1:65" s="13" customFormat="1" ht="11.25">
      <c r="B89" s="188"/>
      <c r="C89" s="189"/>
      <c r="D89" s="190" t="s">
        <v>128</v>
      </c>
      <c r="E89" s="191" t="s">
        <v>19</v>
      </c>
      <c r="F89" s="192" t="s">
        <v>200</v>
      </c>
      <c r="G89" s="189"/>
      <c r="H89" s="193">
        <v>1</v>
      </c>
      <c r="I89" s="194"/>
      <c r="J89" s="189"/>
      <c r="K89" s="189"/>
      <c r="L89" s="195"/>
      <c r="M89" s="196"/>
      <c r="N89" s="197"/>
      <c r="O89" s="197"/>
      <c r="P89" s="197"/>
      <c r="Q89" s="197"/>
      <c r="R89" s="197"/>
      <c r="S89" s="197"/>
      <c r="T89" s="198"/>
      <c r="AT89" s="199" t="s">
        <v>128</v>
      </c>
      <c r="AU89" s="199" t="s">
        <v>81</v>
      </c>
      <c r="AV89" s="13" t="s">
        <v>81</v>
      </c>
      <c r="AW89" s="13" t="s">
        <v>33</v>
      </c>
      <c r="AX89" s="13" t="s">
        <v>79</v>
      </c>
      <c r="AY89" s="199" t="s">
        <v>120</v>
      </c>
    </row>
    <row r="90" spans="1:65" s="2" customFormat="1" ht="24.2" customHeight="1">
      <c r="A90" s="35"/>
      <c r="B90" s="36"/>
      <c r="C90" s="175" t="s">
        <v>91</v>
      </c>
      <c r="D90" s="175" t="s">
        <v>123</v>
      </c>
      <c r="E90" s="176" t="s">
        <v>170</v>
      </c>
      <c r="F90" s="177" t="s">
        <v>171</v>
      </c>
      <c r="G90" s="178" t="s">
        <v>126</v>
      </c>
      <c r="H90" s="179">
        <v>2</v>
      </c>
      <c r="I90" s="180"/>
      <c r="J90" s="181">
        <f>ROUND(I90*H90,2)</f>
        <v>0</v>
      </c>
      <c r="K90" s="177" t="s">
        <v>19</v>
      </c>
      <c r="L90" s="40"/>
      <c r="M90" s="182" t="s">
        <v>19</v>
      </c>
      <c r="N90" s="183" t="s">
        <v>42</v>
      </c>
      <c r="O90" s="65"/>
      <c r="P90" s="184">
        <f>O90*H90</f>
        <v>0</v>
      </c>
      <c r="Q90" s="184">
        <v>5.6999999999999998E-4</v>
      </c>
      <c r="R90" s="184">
        <f>Q90*H90</f>
        <v>1.14E-3</v>
      </c>
      <c r="S90" s="184">
        <v>0</v>
      </c>
      <c r="T90" s="185">
        <f>S90*H90</f>
        <v>0</v>
      </c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  <c r="AR90" s="186" t="s">
        <v>127</v>
      </c>
      <c r="AT90" s="186" t="s">
        <v>123</v>
      </c>
      <c r="AU90" s="186" t="s">
        <v>81</v>
      </c>
      <c r="AY90" s="18" t="s">
        <v>120</v>
      </c>
      <c r="BE90" s="187">
        <f>IF(N90="základní",J90,0)</f>
        <v>0</v>
      </c>
      <c r="BF90" s="187">
        <f>IF(N90="snížená",J90,0)</f>
        <v>0</v>
      </c>
      <c r="BG90" s="187">
        <f>IF(N90="zákl. přenesená",J90,0)</f>
        <v>0</v>
      </c>
      <c r="BH90" s="187">
        <f>IF(N90="sníž. přenesená",J90,0)</f>
        <v>0</v>
      </c>
      <c r="BI90" s="187">
        <f>IF(N90="nulová",J90,0)</f>
        <v>0</v>
      </c>
      <c r="BJ90" s="18" t="s">
        <v>79</v>
      </c>
      <c r="BK90" s="187">
        <f>ROUND(I90*H90,2)</f>
        <v>0</v>
      </c>
      <c r="BL90" s="18" t="s">
        <v>127</v>
      </c>
      <c r="BM90" s="186" t="s">
        <v>172</v>
      </c>
    </row>
    <row r="91" spans="1:65" s="13" customFormat="1" ht="11.25">
      <c r="B91" s="188"/>
      <c r="C91" s="189"/>
      <c r="D91" s="190" t="s">
        <v>128</v>
      </c>
      <c r="E91" s="191" t="s">
        <v>19</v>
      </c>
      <c r="F91" s="192" t="s">
        <v>356</v>
      </c>
      <c r="G91" s="189"/>
      <c r="H91" s="193">
        <v>2</v>
      </c>
      <c r="I91" s="194"/>
      <c r="J91" s="189"/>
      <c r="K91" s="189"/>
      <c r="L91" s="195"/>
      <c r="M91" s="196"/>
      <c r="N91" s="197"/>
      <c r="O91" s="197"/>
      <c r="P91" s="197"/>
      <c r="Q91" s="197"/>
      <c r="R91" s="197"/>
      <c r="S91" s="197"/>
      <c r="T91" s="198"/>
      <c r="AT91" s="199" t="s">
        <v>128</v>
      </c>
      <c r="AU91" s="199" t="s">
        <v>81</v>
      </c>
      <c r="AV91" s="13" t="s">
        <v>81</v>
      </c>
      <c r="AW91" s="13" t="s">
        <v>33</v>
      </c>
      <c r="AX91" s="13" t="s">
        <v>79</v>
      </c>
      <c r="AY91" s="199" t="s">
        <v>120</v>
      </c>
    </row>
    <row r="92" spans="1:65" s="12" customFormat="1" ht="22.9" customHeight="1">
      <c r="B92" s="159"/>
      <c r="C92" s="160"/>
      <c r="D92" s="161" t="s">
        <v>70</v>
      </c>
      <c r="E92" s="173" t="s">
        <v>177</v>
      </c>
      <c r="F92" s="173" t="s">
        <v>178</v>
      </c>
      <c r="G92" s="160"/>
      <c r="H92" s="160"/>
      <c r="I92" s="163"/>
      <c r="J92" s="174">
        <f>BK92</f>
        <v>0</v>
      </c>
      <c r="K92" s="160"/>
      <c r="L92" s="165"/>
      <c r="M92" s="166"/>
      <c r="N92" s="167"/>
      <c r="O92" s="167"/>
      <c r="P92" s="168">
        <f>SUM(P93:P102)</f>
        <v>0</v>
      </c>
      <c r="Q92" s="167"/>
      <c r="R92" s="168">
        <f>SUM(R93:R102)</f>
        <v>0.30510000000000004</v>
      </c>
      <c r="S92" s="167"/>
      <c r="T92" s="169">
        <f>SUM(T93:T102)</f>
        <v>0</v>
      </c>
      <c r="AR92" s="170" t="s">
        <v>81</v>
      </c>
      <c r="AT92" s="171" t="s">
        <v>70</v>
      </c>
      <c r="AU92" s="171" t="s">
        <v>79</v>
      </c>
      <c r="AY92" s="170" t="s">
        <v>120</v>
      </c>
      <c r="BK92" s="172">
        <f>SUM(BK93:BK102)</f>
        <v>0</v>
      </c>
    </row>
    <row r="93" spans="1:65" s="2" customFormat="1" ht="33" customHeight="1">
      <c r="A93" s="35"/>
      <c r="B93" s="36"/>
      <c r="C93" s="175" t="s">
        <v>136</v>
      </c>
      <c r="D93" s="175" t="s">
        <v>123</v>
      </c>
      <c r="E93" s="176" t="s">
        <v>264</v>
      </c>
      <c r="F93" s="177" t="s">
        <v>265</v>
      </c>
      <c r="G93" s="178" t="s">
        <v>135</v>
      </c>
      <c r="H93" s="179">
        <v>1</v>
      </c>
      <c r="I93" s="180"/>
      <c r="J93" s="181">
        <f>ROUND(I93*H93,2)</f>
        <v>0</v>
      </c>
      <c r="K93" s="177" t="s">
        <v>19</v>
      </c>
      <c r="L93" s="40"/>
      <c r="M93" s="182" t="s">
        <v>19</v>
      </c>
      <c r="N93" s="183" t="s">
        <v>42</v>
      </c>
      <c r="O93" s="65"/>
      <c r="P93" s="184">
        <f>O93*H93</f>
        <v>0</v>
      </c>
      <c r="Q93" s="184">
        <v>2.0999999999999999E-3</v>
      </c>
      <c r="R93" s="184">
        <f>Q93*H93</f>
        <v>2.0999999999999999E-3</v>
      </c>
      <c r="S93" s="184">
        <v>0</v>
      </c>
      <c r="T93" s="185">
        <f>S93*H93</f>
        <v>0</v>
      </c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  <c r="AR93" s="186" t="s">
        <v>127</v>
      </c>
      <c r="AT93" s="186" t="s">
        <v>123</v>
      </c>
      <c r="AU93" s="186" t="s">
        <v>81</v>
      </c>
      <c r="AY93" s="18" t="s">
        <v>120</v>
      </c>
      <c r="BE93" s="187">
        <f>IF(N93="základní",J93,0)</f>
        <v>0</v>
      </c>
      <c r="BF93" s="187">
        <f>IF(N93="snížená",J93,0)</f>
        <v>0</v>
      </c>
      <c r="BG93" s="187">
        <f>IF(N93="zákl. přenesená",J93,0)</f>
        <v>0</v>
      </c>
      <c r="BH93" s="187">
        <f>IF(N93="sníž. přenesená",J93,0)</f>
        <v>0</v>
      </c>
      <c r="BI93" s="187">
        <f>IF(N93="nulová",J93,0)</f>
        <v>0</v>
      </c>
      <c r="BJ93" s="18" t="s">
        <v>79</v>
      </c>
      <c r="BK93" s="187">
        <f>ROUND(I93*H93,2)</f>
        <v>0</v>
      </c>
      <c r="BL93" s="18" t="s">
        <v>127</v>
      </c>
      <c r="BM93" s="186" t="s">
        <v>357</v>
      </c>
    </row>
    <row r="94" spans="1:65" s="13" customFormat="1" ht="11.25">
      <c r="B94" s="188"/>
      <c r="C94" s="189"/>
      <c r="D94" s="190" t="s">
        <v>128</v>
      </c>
      <c r="E94" s="191" t="s">
        <v>19</v>
      </c>
      <c r="F94" s="192" t="s">
        <v>358</v>
      </c>
      <c r="G94" s="189"/>
      <c r="H94" s="193">
        <v>1</v>
      </c>
      <c r="I94" s="194"/>
      <c r="J94" s="189"/>
      <c r="K94" s="189"/>
      <c r="L94" s="195"/>
      <c r="M94" s="196"/>
      <c r="N94" s="197"/>
      <c r="O94" s="197"/>
      <c r="P94" s="197"/>
      <c r="Q94" s="197"/>
      <c r="R94" s="197"/>
      <c r="S94" s="197"/>
      <c r="T94" s="198"/>
      <c r="AT94" s="199" t="s">
        <v>128</v>
      </c>
      <c r="AU94" s="199" t="s">
        <v>81</v>
      </c>
      <c r="AV94" s="13" t="s">
        <v>81</v>
      </c>
      <c r="AW94" s="13" t="s">
        <v>33</v>
      </c>
      <c r="AX94" s="13" t="s">
        <v>79</v>
      </c>
      <c r="AY94" s="199" t="s">
        <v>120</v>
      </c>
    </row>
    <row r="95" spans="1:65" s="2" customFormat="1" ht="44.25" customHeight="1">
      <c r="A95" s="35"/>
      <c r="B95" s="36"/>
      <c r="C95" s="175" t="s">
        <v>148</v>
      </c>
      <c r="D95" s="175" t="s">
        <v>123</v>
      </c>
      <c r="E95" s="176" t="s">
        <v>296</v>
      </c>
      <c r="F95" s="177" t="s">
        <v>297</v>
      </c>
      <c r="G95" s="178" t="s">
        <v>135</v>
      </c>
      <c r="H95" s="179">
        <v>8</v>
      </c>
      <c r="I95" s="180"/>
      <c r="J95" s="181">
        <f>ROUND(I95*H95,2)</f>
        <v>0</v>
      </c>
      <c r="K95" s="177" t="s">
        <v>19</v>
      </c>
      <c r="L95" s="40"/>
      <c r="M95" s="182" t="s">
        <v>19</v>
      </c>
      <c r="N95" s="183" t="s">
        <v>42</v>
      </c>
      <c r="O95" s="65"/>
      <c r="P95" s="184">
        <f>O95*H95</f>
        <v>0</v>
      </c>
      <c r="Q95" s="184">
        <v>1.6E-2</v>
      </c>
      <c r="R95" s="184">
        <f>Q95*H95</f>
        <v>0.128</v>
      </c>
      <c r="S95" s="184">
        <v>0</v>
      </c>
      <c r="T95" s="185">
        <f>S95*H95</f>
        <v>0</v>
      </c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  <c r="AR95" s="186" t="s">
        <v>127</v>
      </c>
      <c r="AT95" s="186" t="s">
        <v>123</v>
      </c>
      <c r="AU95" s="186" t="s">
        <v>81</v>
      </c>
      <c r="AY95" s="18" t="s">
        <v>120</v>
      </c>
      <c r="BE95" s="187">
        <f>IF(N95="základní",J95,0)</f>
        <v>0</v>
      </c>
      <c r="BF95" s="187">
        <f>IF(N95="snížená",J95,0)</f>
        <v>0</v>
      </c>
      <c r="BG95" s="187">
        <f>IF(N95="zákl. přenesená",J95,0)</f>
        <v>0</v>
      </c>
      <c r="BH95" s="187">
        <f>IF(N95="sníž. přenesená",J95,0)</f>
        <v>0</v>
      </c>
      <c r="BI95" s="187">
        <f>IF(N95="nulová",J95,0)</f>
        <v>0</v>
      </c>
      <c r="BJ95" s="18" t="s">
        <v>79</v>
      </c>
      <c r="BK95" s="187">
        <f>ROUND(I95*H95,2)</f>
        <v>0</v>
      </c>
      <c r="BL95" s="18" t="s">
        <v>127</v>
      </c>
      <c r="BM95" s="186" t="s">
        <v>298</v>
      </c>
    </row>
    <row r="96" spans="1:65" s="13" customFormat="1" ht="11.25">
      <c r="B96" s="188"/>
      <c r="C96" s="189"/>
      <c r="D96" s="190" t="s">
        <v>128</v>
      </c>
      <c r="E96" s="191" t="s">
        <v>19</v>
      </c>
      <c r="F96" s="192" t="s">
        <v>359</v>
      </c>
      <c r="G96" s="189"/>
      <c r="H96" s="193">
        <v>2</v>
      </c>
      <c r="I96" s="194"/>
      <c r="J96" s="189"/>
      <c r="K96" s="189"/>
      <c r="L96" s="195"/>
      <c r="M96" s="196"/>
      <c r="N96" s="197"/>
      <c r="O96" s="197"/>
      <c r="P96" s="197"/>
      <c r="Q96" s="197"/>
      <c r="R96" s="197"/>
      <c r="S96" s="197"/>
      <c r="T96" s="198"/>
      <c r="AT96" s="199" t="s">
        <v>128</v>
      </c>
      <c r="AU96" s="199" t="s">
        <v>81</v>
      </c>
      <c r="AV96" s="13" t="s">
        <v>81</v>
      </c>
      <c r="AW96" s="13" t="s">
        <v>33</v>
      </c>
      <c r="AX96" s="13" t="s">
        <v>71</v>
      </c>
      <c r="AY96" s="199" t="s">
        <v>120</v>
      </c>
    </row>
    <row r="97" spans="1:65" s="13" customFormat="1" ht="11.25">
      <c r="B97" s="188"/>
      <c r="C97" s="189"/>
      <c r="D97" s="190" t="s">
        <v>128</v>
      </c>
      <c r="E97" s="191" t="s">
        <v>19</v>
      </c>
      <c r="F97" s="192" t="s">
        <v>269</v>
      </c>
      <c r="G97" s="189"/>
      <c r="H97" s="193">
        <v>6</v>
      </c>
      <c r="I97" s="194"/>
      <c r="J97" s="189"/>
      <c r="K97" s="189"/>
      <c r="L97" s="195"/>
      <c r="M97" s="196"/>
      <c r="N97" s="197"/>
      <c r="O97" s="197"/>
      <c r="P97" s="197"/>
      <c r="Q97" s="197"/>
      <c r="R97" s="197"/>
      <c r="S97" s="197"/>
      <c r="T97" s="198"/>
      <c r="AT97" s="199" t="s">
        <v>128</v>
      </c>
      <c r="AU97" s="199" t="s">
        <v>81</v>
      </c>
      <c r="AV97" s="13" t="s">
        <v>81</v>
      </c>
      <c r="AW97" s="13" t="s">
        <v>33</v>
      </c>
      <c r="AX97" s="13" t="s">
        <v>71</v>
      </c>
      <c r="AY97" s="199" t="s">
        <v>120</v>
      </c>
    </row>
    <row r="98" spans="1:65" s="14" customFormat="1" ht="11.25">
      <c r="B98" s="200"/>
      <c r="C98" s="201"/>
      <c r="D98" s="190" t="s">
        <v>128</v>
      </c>
      <c r="E98" s="202" t="s">
        <v>19</v>
      </c>
      <c r="F98" s="203" t="s">
        <v>140</v>
      </c>
      <c r="G98" s="201"/>
      <c r="H98" s="204">
        <v>8</v>
      </c>
      <c r="I98" s="205"/>
      <c r="J98" s="201"/>
      <c r="K98" s="201"/>
      <c r="L98" s="206"/>
      <c r="M98" s="207"/>
      <c r="N98" s="208"/>
      <c r="O98" s="208"/>
      <c r="P98" s="208"/>
      <c r="Q98" s="208"/>
      <c r="R98" s="208"/>
      <c r="S98" s="208"/>
      <c r="T98" s="209"/>
      <c r="AT98" s="210" t="s">
        <v>128</v>
      </c>
      <c r="AU98" s="210" t="s">
        <v>81</v>
      </c>
      <c r="AV98" s="14" t="s">
        <v>136</v>
      </c>
      <c r="AW98" s="14" t="s">
        <v>33</v>
      </c>
      <c r="AX98" s="14" t="s">
        <v>79</v>
      </c>
      <c r="AY98" s="210" t="s">
        <v>120</v>
      </c>
    </row>
    <row r="99" spans="1:65" s="2" customFormat="1" ht="49.15" customHeight="1">
      <c r="A99" s="35"/>
      <c r="B99" s="36"/>
      <c r="C99" s="175" t="s">
        <v>143</v>
      </c>
      <c r="D99" s="175" t="s">
        <v>123</v>
      </c>
      <c r="E99" s="176" t="s">
        <v>316</v>
      </c>
      <c r="F99" s="177" t="s">
        <v>317</v>
      </c>
      <c r="G99" s="178" t="s">
        <v>135</v>
      </c>
      <c r="H99" s="179">
        <v>7</v>
      </c>
      <c r="I99" s="180"/>
      <c r="J99" s="181">
        <f>ROUND(I99*H99,2)</f>
        <v>0</v>
      </c>
      <c r="K99" s="177" t="s">
        <v>19</v>
      </c>
      <c r="L99" s="40"/>
      <c r="M99" s="182" t="s">
        <v>19</v>
      </c>
      <c r="N99" s="183" t="s">
        <v>42</v>
      </c>
      <c r="O99" s="65"/>
      <c r="P99" s="184">
        <f>O99*H99</f>
        <v>0</v>
      </c>
      <c r="Q99" s="184">
        <v>2.5000000000000001E-2</v>
      </c>
      <c r="R99" s="184">
        <f>Q99*H99</f>
        <v>0.17500000000000002</v>
      </c>
      <c r="S99" s="184">
        <v>0</v>
      </c>
      <c r="T99" s="185">
        <f>S99*H99</f>
        <v>0</v>
      </c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  <c r="AR99" s="186" t="s">
        <v>127</v>
      </c>
      <c r="AT99" s="186" t="s">
        <v>123</v>
      </c>
      <c r="AU99" s="186" t="s">
        <v>81</v>
      </c>
      <c r="AY99" s="18" t="s">
        <v>120</v>
      </c>
      <c r="BE99" s="187">
        <f>IF(N99="základní",J99,0)</f>
        <v>0</v>
      </c>
      <c r="BF99" s="187">
        <f>IF(N99="snížená",J99,0)</f>
        <v>0</v>
      </c>
      <c r="BG99" s="187">
        <f>IF(N99="zákl. přenesená",J99,0)</f>
        <v>0</v>
      </c>
      <c r="BH99" s="187">
        <f>IF(N99="sníž. přenesená",J99,0)</f>
        <v>0</v>
      </c>
      <c r="BI99" s="187">
        <f>IF(N99="nulová",J99,0)</f>
        <v>0</v>
      </c>
      <c r="BJ99" s="18" t="s">
        <v>79</v>
      </c>
      <c r="BK99" s="187">
        <f>ROUND(I99*H99,2)</f>
        <v>0</v>
      </c>
      <c r="BL99" s="18" t="s">
        <v>127</v>
      </c>
      <c r="BM99" s="186" t="s">
        <v>318</v>
      </c>
    </row>
    <row r="100" spans="1:65" s="13" customFormat="1" ht="11.25">
      <c r="B100" s="188"/>
      <c r="C100" s="189"/>
      <c r="D100" s="190" t="s">
        <v>128</v>
      </c>
      <c r="E100" s="191" t="s">
        <v>19</v>
      </c>
      <c r="F100" s="192" t="s">
        <v>358</v>
      </c>
      <c r="G100" s="189"/>
      <c r="H100" s="193">
        <v>1</v>
      </c>
      <c r="I100" s="194"/>
      <c r="J100" s="189"/>
      <c r="K100" s="189"/>
      <c r="L100" s="195"/>
      <c r="M100" s="196"/>
      <c r="N100" s="197"/>
      <c r="O100" s="197"/>
      <c r="P100" s="197"/>
      <c r="Q100" s="197"/>
      <c r="R100" s="197"/>
      <c r="S100" s="197"/>
      <c r="T100" s="198"/>
      <c r="AT100" s="199" t="s">
        <v>128</v>
      </c>
      <c r="AU100" s="199" t="s">
        <v>81</v>
      </c>
      <c r="AV100" s="13" t="s">
        <v>81</v>
      </c>
      <c r="AW100" s="13" t="s">
        <v>33</v>
      </c>
      <c r="AX100" s="13" t="s">
        <v>71</v>
      </c>
      <c r="AY100" s="199" t="s">
        <v>120</v>
      </c>
    </row>
    <row r="101" spans="1:65" s="13" customFormat="1" ht="11.25">
      <c r="B101" s="188"/>
      <c r="C101" s="189"/>
      <c r="D101" s="190" t="s">
        <v>128</v>
      </c>
      <c r="E101" s="191" t="s">
        <v>19</v>
      </c>
      <c r="F101" s="192" t="s">
        <v>269</v>
      </c>
      <c r="G101" s="189"/>
      <c r="H101" s="193">
        <v>6</v>
      </c>
      <c r="I101" s="194"/>
      <c r="J101" s="189"/>
      <c r="K101" s="189"/>
      <c r="L101" s="195"/>
      <c r="M101" s="196"/>
      <c r="N101" s="197"/>
      <c r="O101" s="197"/>
      <c r="P101" s="197"/>
      <c r="Q101" s="197"/>
      <c r="R101" s="197"/>
      <c r="S101" s="197"/>
      <c r="T101" s="198"/>
      <c r="AT101" s="199" t="s">
        <v>128</v>
      </c>
      <c r="AU101" s="199" t="s">
        <v>81</v>
      </c>
      <c r="AV101" s="13" t="s">
        <v>81</v>
      </c>
      <c r="AW101" s="13" t="s">
        <v>33</v>
      </c>
      <c r="AX101" s="13" t="s">
        <v>71</v>
      </c>
      <c r="AY101" s="199" t="s">
        <v>120</v>
      </c>
    </row>
    <row r="102" spans="1:65" s="14" customFormat="1" ht="11.25">
      <c r="B102" s="200"/>
      <c r="C102" s="201"/>
      <c r="D102" s="190" t="s">
        <v>128</v>
      </c>
      <c r="E102" s="202" t="s">
        <v>19</v>
      </c>
      <c r="F102" s="203" t="s">
        <v>140</v>
      </c>
      <c r="G102" s="201"/>
      <c r="H102" s="204">
        <v>7</v>
      </c>
      <c r="I102" s="205"/>
      <c r="J102" s="201"/>
      <c r="K102" s="201"/>
      <c r="L102" s="206"/>
      <c r="M102" s="207"/>
      <c r="N102" s="208"/>
      <c r="O102" s="208"/>
      <c r="P102" s="208"/>
      <c r="Q102" s="208"/>
      <c r="R102" s="208"/>
      <c r="S102" s="208"/>
      <c r="T102" s="209"/>
      <c r="AT102" s="210" t="s">
        <v>128</v>
      </c>
      <c r="AU102" s="210" t="s">
        <v>81</v>
      </c>
      <c r="AV102" s="14" t="s">
        <v>136</v>
      </c>
      <c r="AW102" s="14" t="s">
        <v>33</v>
      </c>
      <c r="AX102" s="14" t="s">
        <v>79</v>
      </c>
      <c r="AY102" s="210" t="s">
        <v>120</v>
      </c>
    </row>
    <row r="103" spans="1:65" s="12" customFormat="1" ht="22.9" customHeight="1">
      <c r="B103" s="159"/>
      <c r="C103" s="160"/>
      <c r="D103" s="161" t="s">
        <v>70</v>
      </c>
      <c r="E103" s="173" t="s">
        <v>339</v>
      </c>
      <c r="F103" s="173" t="s">
        <v>340</v>
      </c>
      <c r="G103" s="160"/>
      <c r="H103" s="160"/>
      <c r="I103" s="163"/>
      <c r="J103" s="174">
        <f>BK103</f>
        <v>0</v>
      </c>
      <c r="K103" s="160"/>
      <c r="L103" s="165"/>
      <c r="M103" s="166"/>
      <c r="N103" s="167"/>
      <c r="O103" s="167"/>
      <c r="P103" s="168">
        <f>SUM(P104:P108)</f>
        <v>0</v>
      </c>
      <c r="Q103" s="167"/>
      <c r="R103" s="168">
        <f>SUM(R104:R108)</f>
        <v>0.10500000000000001</v>
      </c>
      <c r="S103" s="167"/>
      <c r="T103" s="169">
        <f>SUM(T104:T108)</f>
        <v>0</v>
      </c>
      <c r="AR103" s="170" t="s">
        <v>79</v>
      </c>
      <c r="AT103" s="171" t="s">
        <v>70</v>
      </c>
      <c r="AU103" s="171" t="s">
        <v>79</v>
      </c>
      <c r="AY103" s="170" t="s">
        <v>120</v>
      </c>
      <c r="BK103" s="172">
        <f>SUM(BK104:BK108)</f>
        <v>0</v>
      </c>
    </row>
    <row r="104" spans="1:65" s="2" customFormat="1" ht="37.9" customHeight="1">
      <c r="A104" s="35"/>
      <c r="B104" s="36"/>
      <c r="C104" s="175" t="s">
        <v>154</v>
      </c>
      <c r="D104" s="175" t="s">
        <v>123</v>
      </c>
      <c r="E104" s="176" t="s">
        <v>341</v>
      </c>
      <c r="F104" s="177" t="s">
        <v>342</v>
      </c>
      <c r="G104" s="178" t="s">
        <v>135</v>
      </c>
      <c r="H104" s="179">
        <v>3</v>
      </c>
      <c r="I104" s="180"/>
      <c r="J104" s="181">
        <f>ROUND(I104*H104,2)</f>
        <v>0</v>
      </c>
      <c r="K104" s="177" t="s">
        <v>19</v>
      </c>
      <c r="L104" s="40"/>
      <c r="M104" s="182" t="s">
        <v>19</v>
      </c>
      <c r="N104" s="183" t="s">
        <v>42</v>
      </c>
      <c r="O104" s="65"/>
      <c r="P104" s="184">
        <f>O104*H104</f>
        <v>0</v>
      </c>
      <c r="Q104" s="184">
        <v>3.5000000000000003E-2</v>
      </c>
      <c r="R104" s="184">
        <f>Q104*H104</f>
        <v>0.10500000000000001</v>
      </c>
      <c r="S104" s="184">
        <v>0</v>
      </c>
      <c r="T104" s="185">
        <f>S104*H104</f>
        <v>0</v>
      </c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  <c r="AR104" s="186" t="s">
        <v>127</v>
      </c>
      <c r="AT104" s="186" t="s">
        <v>123</v>
      </c>
      <c r="AU104" s="186" t="s">
        <v>81</v>
      </c>
      <c r="AY104" s="18" t="s">
        <v>120</v>
      </c>
      <c r="BE104" s="187">
        <f>IF(N104="základní",J104,0)</f>
        <v>0</v>
      </c>
      <c r="BF104" s="187">
        <f>IF(N104="snížená",J104,0)</f>
        <v>0</v>
      </c>
      <c r="BG104" s="187">
        <f>IF(N104="zákl. přenesená",J104,0)</f>
        <v>0</v>
      </c>
      <c r="BH104" s="187">
        <f>IF(N104="sníž. přenesená",J104,0)</f>
        <v>0</v>
      </c>
      <c r="BI104" s="187">
        <f>IF(N104="nulová",J104,0)</f>
        <v>0</v>
      </c>
      <c r="BJ104" s="18" t="s">
        <v>79</v>
      </c>
      <c r="BK104" s="187">
        <f>ROUND(I104*H104,2)</f>
        <v>0</v>
      </c>
      <c r="BL104" s="18" t="s">
        <v>127</v>
      </c>
      <c r="BM104" s="186" t="s">
        <v>343</v>
      </c>
    </row>
    <row r="105" spans="1:65" s="13" customFormat="1" ht="11.25">
      <c r="B105" s="188"/>
      <c r="C105" s="189"/>
      <c r="D105" s="190" t="s">
        <v>128</v>
      </c>
      <c r="E105" s="191" t="s">
        <v>19</v>
      </c>
      <c r="F105" s="192" t="s">
        <v>358</v>
      </c>
      <c r="G105" s="189"/>
      <c r="H105" s="193">
        <v>1</v>
      </c>
      <c r="I105" s="194"/>
      <c r="J105" s="189"/>
      <c r="K105" s="189"/>
      <c r="L105" s="195"/>
      <c r="M105" s="196"/>
      <c r="N105" s="197"/>
      <c r="O105" s="197"/>
      <c r="P105" s="197"/>
      <c r="Q105" s="197"/>
      <c r="R105" s="197"/>
      <c r="S105" s="197"/>
      <c r="T105" s="198"/>
      <c r="AT105" s="199" t="s">
        <v>128</v>
      </c>
      <c r="AU105" s="199" t="s">
        <v>81</v>
      </c>
      <c r="AV105" s="13" t="s">
        <v>81</v>
      </c>
      <c r="AW105" s="13" t="s">
        <v>33</v>
      </c>
      <c r="AX105" s="13" t="s">
        <v>71</v>
      </c>
      <c r="AY105" s="199" t="s">
        <v>120</v>
      </c>
    </row>
    <row r="106" spans="1:65" s="13" customFormat="1" ht="11.25">
      <c r="B106" s="188"/>
      <c r="C106" s="189"/>
      <c r="D106" s="190" t="s">
        <v>128</v>
      </c>
      <c r="E106" s="191" t="s">
        <v>19</v>
      </c>
      <c r="F106" s="192" t="s">
        <v>200</v>
      </c>
      <c r="G106" s="189"/>
      <c r="H106" s="193">
        <v>1</v>
      </c>
      <c r="I106" s="194"/>
      <c r="J106" s="189"/>
      <c r="K106" s="189"/>
      <c r="L106" s="195"/>
      <c r="M106" s="196"/>
      <c r="N106" s="197"/>
      <c r="O106" s="197"/>
      <c r="P106" s="197"/>
      <c r="Q106" s="197"/>
      <c r="R106" s="197"/>
      <c r="S106" s="197"/>
      <c r="T106" s="198"/>
      <c r="AT106" s="199" t="s">
        <v>128</v>
      </c>
      <c r="AU106" s="199" t="s">
        <v>81</v>
      </c>
      <c r="AV106" s="13" t="s">
        <v>81</v>
      </c>
      <c r="AW106" s="13" t="s">
        <v>33</v>
      </c>
      <c r="AX106" s="13" t="s">
        <v>71</v>
      </c>
      <c r="AY106" s="199" t="s">
        <v>120</v>
      </c>
    </row>
    <row r="107" spans="1:65" s="13" customFormat="1" ht="11.25">
      <c r="B107" s="188"/>
      <c r="C107" s="189"/>
      <c r="D107" s="190" t="s">
        <v>128</v>
      </c>
      <c r="E107" s="191" t="s">
        <v>19</v>
      </c>
      <c r="F107" s="192" t="s">
        <v>360</v>
      </c>
      <c r="G107" s="189"/>
      <c r="H107" s="193">
        <v>1</v>
      </c>
      <c r="I107" s="194"/>
      <c r="J107" s="189"/>
      <c r="K107" s="189"/>
      <c r="L107" s="195"/>
      <c r="M107" s="196"/>
      <c r="N107" s="197"/>
      <c r="O107" s="197"/>
      <c r="P107" s="197"/>
      <c r="Q107" s="197"/>
      <c r="R107" s="197"/>
      <c r="S107" s="197"/>
      <c r="T107" s="198"/>
      <c r="AT107" s="199" t="s">
        <v>128</v>
      </c>
      <c r="AU107" s="199" t="s">
        <v>81</v>
      </c>
      <c r="AV107" s="13" t="s">
        <v>81</v>
      </c>
      <c r="AW107" s="13" t="s">
        <v>33</v>
      </c>
      <c r="AX107" s="13" t="s">
        <v>71</v>
      </c>
      <c r="AY107" s="199" t="s">
        <v>120</v>
      </c>
    </row>
    <row r="108" spans="1:65" s="14" customFormat="1" ht="11.25">
      <c r="B108" s="200"/>
      <c r="C108" s="201"/>
      <c r="D108" s="190" t="s">
        <v>128</v>
      </c>
      <c r="E108" s="202" t="s">
        <v>19</v>
      </c>
      <c r="F108" s="203" t="s">
        <v>140</v>
      </c>
      <c r="G108" s="201"/>
      <c r="H108" s="204">
        <v>3</v>
      </c>
      <c r="I108" s="205"/>
      <c r="J108" s="201"/>
      <c r="K108" s="201"/>
      <c r="L108" s="206"/>
      <c r="M108" s="218"/>
      <c r="N108" s="219"/>
      <c r="O108" s="219"/>
      <c r="P108" s="219"/>
      <c r="Q108" s="219"/>
      <c r="R108" s="219"/>
      <c r="S108" s="219"/>
      <c r="T108" s="220"/>
      <c r="AT108" s="210" t="s">
        <v>128</v>
      </c>
      <c r="AU108" s="210" t="s">
        <v>81</v>
      </c>
      <c r="AV108" s="14" t="s">
        <v>136</v>
      </c>
      <c r="AW108" s="14" t="s">
        <v>33</v>
      </c>
      <c r="AX108" s="14" t="s">
        <v>79</v>
      </c>
      <c r="AY108" s="210" t="s">
        <v>120</v>
      </c>
    </row>
    <row r="109" spans="1:65" s="2" customFormat="1" ht="6.95" customHeight="1">
      <c r="A109" s="35"/>
      <c r="B109" s="48"/>
      <c r="C109" s="49"/>
      <c r="D109" s="49"/>
      <c r="E109" s="49"/>
      <c r="F109" s="49"/>
      <c r="G109" s="49"/>
      <c r="H109" s="49"/>
      <c r="I109" s="49"/>
      <c r="J109" s="49"/>
      <c r="K109" s="49"/>
      <c r="L109" s="40"/>
      <c r="M109" s="35"/>
      <c r="O109" s="35"/>
      <c r="P109" s="35"/>
      <c r="Q109" s="35"/>
      <c r="R109" s="35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</sheetData>
  <sheetProtection algorithmName="SHA-512" hashValue="A1Q6QF8zH4jz5qB5eJcA4aB0DShpi6wgdA5zvfLVX+J32wTDaB37VmGbsxQcrC0QWqoDpgvVm28n8T+5hVtWWg==" saltValue="ueYEadv3Izr06ClYaLHnGzt8RdpoagrsYzFWhOiTNUFSaF7uDLMO6JBDgYsXrYfRVld6vezwIwSMNkfyd/C/8g==" spinCount="100000" sheet="1" objects="1" scenarios="1" formatColumns="0" formatRows="0" autoFilter="0"/>
  <autoFilter ref="C82:K108" xr:uid="{00000000-0009-0000-0000-000002000000}"/>
  <mergeCells count="9">
    <mergeCell ref="E50:H50"/>
    <mergeCell ref="E73:H73"/>
    <mergeCell ref="E75:H75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2:BM93"/>
  <sheetViews>
    <sheetView showGridLines="0" tabSelected="1" topLeftCell="A68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51"/>
      <c r="M2" s="351"/>
      <c r="N2" s="351"/>
      <c r="O2" s="351"/>
      <c r="P2" s="351"/>
      <c r="Q2" s="351"/>
      <c r="R2" s="351"/>
      <c r="S2" s="351"/>
      <c r="T2" s="351"/>
      <c r="U2" s="351"/>
      <c r="V2" s="351"/>
      <c r="AT2" s="18" t="s">
        <v>87</v>
      </c>
    </row>
    <row r="3" spans="1:46" s="1" customFormat="1" ht="6.95" customHeight="1">
      <c r="B3" s="103"/>
      <c r="C3" s="104"/>
      <c r="D3" s="104"/>
      <c r="E3" s="104"/>
      <c r="F3" s="104"/>
      <c r="G3" s="104"/>
      <c r="H3" s="104"/>
      <c r="I3" s="104"/>
      <c r="J3" s="104"/>
      <c r="K3" s="104"/>
      <c r="L3" s="21"/>
      <c r="AT3" s="18" t="s">
        <v>81</v>
      </c>
    </row>
    <row r="4" spans="1:46" s="1" customFormat="1" ht="24.95" customHeight="1">
      <c r="B4" s="21"/>
      <c r="D4" s="105" t="s">
        <v>92</v>
      </c>
      <c r="L4" s="21"/>
      <c r="M4" s="106" t="s">
        <v>10</v>
      </c>
      <c r="AT4" s="18" t="s">
        <v>4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107" t="s">
        <v>16</v>
      </c>
      <c r="L6" s="21"/>
    </row>
    <row r="7" spans="1:46" s="1" customFormat="1" ht="16.5" customHeight="1">
      <c r="B7" s="21"/>
      <c r="E7" s="352" t="str">
        <f>'Rekapitulace stavby'!K6</f>
        <v>SFC Opava, fotbalový stadion, vnitřní vybavení, oprava povodňových škod</v>
      </c>
      <c r="F7" s="353"/>
      <c r="G7" s="353"/>
      <c r="H7" s="353"/>
      <c r="L7" s="21"/>
    </row>
    <row r="8" spans="1:46" s="2" customFormat="1" ht="12" customHeight="1">
      <c r="A8" s="35"/>
      <c r="B8" s="40"/>
      <c r="C8" s="35"/>
      <c r="D8" s="107" t="s">
        <v>93</v>
      </c>
      <c r="E8" s="35"/>
      <c r="F8" s="35"/>
      <c r="G8" s="35"/>
      <c r="H8" s="35"/>
      <c r="I8" s="35"/>
      <c r="J8" s="35"/>
      <c r="K8" s="35"/>
      <c r="L8" s="108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pans="1:46" s="2" customFormat="1" ht="16.5" customHeight="1">
      <c r="A9" s="35"/>
      <c r="B9" s="40"/>
      <c r="C9" s="35"/>
      <c r="D9" s="35"/>
      <c r="E9" s="354" t="s">
        <v>361</v>
      </c>
      <c r="F9" s="355"/>
      <c r="G9" s="355"/>
      <c r="H9" s="355"/>
      <c r="I9" s="35"/>
      <c r="J9" s="35"/>
      <c r="K9" s="35"/>
      <c r="L9" s="108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1.25">
      <c r="A10" s="35"/>
      <c r="B10" s="40"/>
      <c r="C10" s="35"/>
      <c r="D10" s="35"/>
      <c r="E10" s="35"/>
      <c r="F10" s="35"/>
      <c r="G10" s="35"/>
      <c r="H10" s="35"/>
      <c r="I10" s="35"/>
      <c r="J10" s="35"/>
      <c r="K10" s="35"/>
      <c r="L10" s="108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2" customHeight="1">
      <c r="A11" s="35"/>
      <c r="B11" s="40"/>
      <c r="C11" s="35"/>
      <c r="D11" s="107" t="s">
        <v>18</v>
      </c>
      <c r="E11" s="35"/>
      <c r="F11" s="109" t="s">
        <v>19</v>
      </c>
      <c r="G11" s="35"/>
      <c r="H11" s="35"/>
      <c r="I11" s="107" t="s">
        <v>20</v>
      </c>
      <c r="J11" s="109" t="s">
        <v>19</v>
      </c>
      <c r="K11" s="35"/>
      <c r="L11" s="108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40"/>
      <c r="C12" s="35"/>
      <c r="D12" s="107" t="s">
        <v>21</v>
      </c>
      <c r="E12" s="35"/>
      <c r="F12" s="109" t="s">
        <v>32</v>
      </c>
      <c r="G12" s="35"/>
      <c r="H12" s="35"/>
      <c r="I12" s="107" t="s">
        <v>23</v>
      </c>
      <c r="J12" s="110" t="str">
        <f>'Rekapitulace stavby'!AN8</f>
        <v>10. 3. 2025</v>
      </c>
      <c r="K12" s="35"/>
      <c r="L12" s="108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0.9" customHeight="1">
      <c r="A13" s="35"/>
      <c r="B13" s="40"/>
      <c r="C13" s="35"/>
      <c r="D13" s="35"/>
      <c r="E13" s="35"/>
      <c r="F13" s="35"/>
      <c r="G13" s="35"/>
      <c r="H13" s="35"/>
      <c r="I13" s="35"/>
      <c r="J13" s="35"/>
      <c r="K13" s="35"/>
      <c r="L13" s="108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07" t="s">
        <v>25</v>
      </c>
      <c r="E14" s="35"/>
      <c r="F14" s="35"/>
      <c r="G14" s="35"/>
      <c r="H14" s="35"/>
      <c r="I14" s="107" t="s">
        <v>26</v>
      </c>
      <c r="J14" s="109" t="str">
        <f>IF('Rekapitulace stavby'!AN10="","",'Rekapitulace stavby'!AN10)</f>
        <v/>
      </c>
      <c r="K14" s="35"/>
      <c r="L14" s="108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8" customHeight="1">
      <c r="A15" s="35"/>
      <c r="B15" s="40"/>
      <c r="C15" s="35"/>
      <c r="D15" s="35"/>
      <c r="E15" s="109" t="str">
        <f>IF('Rekapitulace stavby'!E11="","",'Rekapitulace stavby'!E11)</f>
        <v>Statutární město Opava</v>
      </c>
      <c r="F15" s="35"/>
      <c r="G15" s="35"/>
      <c r="H15" s="35"/>
      <c r="I15" s="107" t="s">
        <v>28</v>
      </c>
      <c r="J15" s="109" t="str">
        <f>IF('Rekapitulace stavby'!AN11="","",'Rekapitulace stavby'!AN11)</f>
        <v/>
      </c>
      <c r="K15" s="35"/>
      <c r="L15" s="108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6.95" customHeight="1">
      <c r="A16" s="35"/>
      <c r="B16" s="40"/>
      <c r="C16" s="35"/>
      <c r="D16" s="35"/>
      <c r="E16" s="35"/>
      <c r="F16" s="35"/>
      <c r="G16" s="35"/>
      <c r="H16" s="35"/>
      <c r="I16" s="35"/>
      <c r="J16" s="35"/>
      <c r="K16" s="35"/>
      <c r="L16" s="108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2" customHeight="1">
      <c r="A17" s="35"/>
      <c r="B17" s="40"/>
      <c r="C17" s="35"/>
      <c r="D17" s="107" t="s">
        <v>29</v>
      </c>
      <c r="E17" s="35"/>
      <c r="F17" s="35"/>
      <c r="G17" s="35"/>
      <c r="H17" s="35"/>
      <c r="I17" s="107" t="s">
        <v>26</v>
      </c>
      <c r="J17" s="31" t="str">
        <f>'Rekapitulace stavby'!AN13</f>
        <v>Vyplň údaj</v>
      </c>
      <c r="K17" s="35"/>
      <c r="L17" s="108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8" customHeight="1">
      <c r="A18" s="35"/>
      <c r="B18" s="40"/>
      <c r="C18" s="35"/>
      <c r="D18" s="35"/>
      <c r="E18" s="356" t="str">
        <f>'Rekapitulace stavby'!E14</f>
        <v>Vyplň údaj</v>
      </c>
      <c r="F18" s="357"/>
      <c r="G18" s="357"/>
      <c r="H18" s="357"/>
      <c r="I18" s="107" t="s">
        <v>28</v>
      </c>
      <c r="J18" s="31" t="str">
        <f>'Rekapitulace stavby'!AN14</f>
        <v>Vyplň údaj</v>
      </c>
      <c r="K18" s="35"/>
      <c r="L18" s="108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6.95" customHeight="1">
      <c r="A19" s="35"/>
      <c r="B19" s="40"/>
      <c r="C19" s="35"/>
      <c r="D19" s="35"/>
      <c r="E19" s="35"/>
      <c r="F19" s="35"/>
      <c r="G19" s="35"/>
      <c r="H19" s="35"/>
      <c r="I19" s="35"/>
      <c r="J19" s="35"/>
      <c r="K19" s="35"/>
      <c r="L19" s="108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2" customHeight="1">
      <c r="A20" s="35"/>
      <c r="B20" s="40"/>
      <c r="C20" s="35"/>
      <c r="D20" s="107" t="s">
        <v>31</v>
      </c>
      <c r="E20" s="35"/>
      <c r="F20" s="35"/>
      <c r="G20" s="35"/>
      <c r="H20" s="35"/>
      <c r="I20" s="107" t="s">
        <v>26</v>
      </c>
      <c r="J20" s="109" t="str">
        <f>IF('Rekapitulace stavby'!AN16="","",'Rekapitulace stavby'!AN16)</f>
        <v/>
      </c>
      <c r="K20" s="35"/>
      <c r="L20" s="108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8" customHeight="1">
      <c r="A21" s="35"/>
      <c r="B21" s="40"/>
      <c r="C21" s="35"/>
      <c r="D21" s="35"/>
      <c r="E21" s="109" t="str">
        <f>IF('Rekapitulace stavby'!E17="","",'Rekapitulace stavby'!E17)</f>
        <v xml:space="preserve"> </v>
      </c>
      <c r="F21" s="35"/>
      <c r="G21" s="35"/>
      <c r="H21" s="35"/>
      <c r="I21" s="107" t="s">
        <v>28</v>
      </c>
      <c r="J21" s="109" t="str">
        <f>IF('Rekapitulace stavby'!AN17="","",'Rekapitulace stavby'!AN17)</f>
        <v/>
      </c>
      <c r="K21" s="35"/>
      <c r="L21" s="108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6.95" customHeight="1">
      <c r="A22" s="35"/>
      <c r="B22" s="40"/>
      <c r="C22" s="35"/>
      <c r="D22" s="35"/>
      <c r="E22" s="35"/>
      <c r="F22" s="35"/>
      <c r="G22" s="35"/>
      <c r="H22" s="35"/>
      <c r="I22" s="35"/>
      <c r="J22" s="35"/>
      <c r="K22" s="35"/>
      <c r="L22" s="108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2" customHeight="1">
      <c r="A23" s="35"/>
      <c r="B23" s="40"/>
      <c r="C23" s="35"/>
      <c r="D23" s="107" t="s">
        <v>34</v>
      </c>
      <c r="E23" s="35"/>
      <c r="F23" s="35"/>
      <c r="G23" s="35"/>
      <c r="H23" s="35"/>
      <c r="I23" s="107" t="s">
        <v>26</v>
      </c>
      <c r="J23" s="109" t="str">
        <f>IF('Rekapitulace stavby'!AN19="","",'Rekapitulace stavby'!AN19)</f>
        <v/>
      </c>
      <c r="K23" s="35"/>
      <c r="L23" s="108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8" customHeight="1">
      <c r="A24" s="35"/>
      <c r="B24" s="40"/>
      <c r="C24" s="35"/>
      <c r="D24" s="35"/>
      <c r="E24" s="109" t="str">
        <f>IF('Rekapitulace stavby'!E20="","",'Rekapitulace stavby'!E20)</f>
        <v xml:space="preserve"> </v>
      </c>
      <c r="F24" s="35"/>
      <c r="G24" s="35"/>
      <c r="H24" s="35"/>
      <c r="I24" s="107" t="s">
        <v>28</v>
      </c>
      <c r="J24" s="109" t="str">
        <f>IF('Rekapitulace stavby'!AN20="","",'Rekapitulace stavby'!AN20)</f>
        <v/>
      </c>
      <c r="K24" s="35"/>
      <c r="L24" s="108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6.95" customHeight="1">
      <c r="A25" s="35"/>
      <c r="B25" s="40"/>
      <c r="C25" s="35"/>
      <c r="D25" s="35"/>
      <c r="E25" s="35"/>
      <c r="F25" s="35"/>
      <c r="G25" s="35"/>
      <c r="H25" s="35"/>
      <c r="I25" s="35"/>
      <c r="J25" s="35"/>
      <c r="K25" s="35"/>
      <c r="L25" s="108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2" customHeight="1">
      <c r="A26" s="35"/>
      <c r="B26" s="40"/>
      <c r="C26" s="35"/>
      <c r="D26" s="107" t="s">
        <v>35</v>
      </c>
      <c r="E26" s="35"/>
      <c r="F26" s="35"/>
      <c r="G26" s="35"/>
      <c r="H26" s="35"/>
      <c r="I26" s="35"/>
      <c r="J26" s="35"/>
      <c r="K26" s="35"/>
      <c r="L26" s="108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8" customFormat="1" ht="16.5" customHeight="1">
      <c r="A27" s="111"/>
      <c r="B27" s="112"/>
      <c r="C27" s="111"/>
      <c r="D27" s="111"/>
      <c r="E27" s="358" t="s">
        <v>19</v>
      </c>
      <c r="F27" s="358"/>
      <c r="G27" s="358"/>
      <c r="H27" s="358"/>
      <c r="I27" s="111"/>
      <c r="J27" s="111"/>
      <c r="K27" s="111"/>
      <c r="L27" s="113"/>
      <c r="S27" s="111"/>
      <c r="T27" s="111"/>
      <c r="U27" s="111"/>
      <c r="V27" s="111"/>
      <c r="W27" s="111"/>
      <c r="X27" s="111"/>
      <c r="Y27" s="111"/>
      <c r="Z27" s="111"/>
      <c r="AA27" s="111"/>
      <c r="AB27" s="111"/>
      <c r="AC27" s="111"/>
      <c r="AD27" s="111"/>
      <c r="AE27" s="111"/>
    </row>
    <row r="28" spans="1:31" s="2" customFormat="1" ht="6.95" customHeight="1">
      <c r="A28" s="35"/>
      <c r="B28" s="40"/>
      <c r="C28" s="35"/>
      <c r="D28" s="35"/>
      <c r="E28" s="35"/>
      <c r="F28" s="35"/>
      <c r="G28" s="35"/>
      <c r="H28" s="35"/>
      <c r="I28" s="35"/>
      <c r="J28" s="35"/>
      <c r="K28" s="35"/>
      <c r="L28" s="108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>
      <c r="A29" s="35"/>
      <c r="B29" s="40"/>
      <c r="C29" s="35"/>
      <c r="D29" s="114"/>
      <c r="E29" s="114"/>
      <c r="F29" s="114"/>
      <c r="G29" s="114"/>
      <c r="H29" s="114"/>
      <c r="I29" s="114"/>
      <c r="J29" s="114"/>
      <c r="K29" s="114"/>
      <c r="L29" s="108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25.35" customHeight="1">
      <c r="A30" s="35"/>
      <c r="B30" s="40"/>
      <c r="C30" s="35"/>
      <c r="D30" s="115" t="s">
        <v>37</v>
      </c>
      <c r="E30" s="35"/>
      <c r="F30" s="35"/>
      <c r="G30" s="35"/>
      <c r="H30" s="35"/>
      <c r="I30" s="35"/>
      <c r="J30" s="116">
        <f>ROUND(J83, 2)</f>
        <v>0</v>
      </c>
      <c r="K30" s="35"/>
      <c r="L30" s="108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>
      <c r="A31" s="35"/>
      <c r="B31" s="40"/>
      <c r="C31" s="35"/>
      <c r="D31" s="114"/>
      <c r="E31" s="114"/>
      <c r="F31" s="114"/>
      <c r="G31" s="114"/>
      <c r="H31" s="114"/>
      <c r="I31" s="114"/>
      <c r="J31" s="114"/>
      <c r="K31" s="114"/>
      <c r="L31" s="108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14.45" customHeight="1">
      <c r="A32" s="35"/>
      <c r="B32" s="40"/>
      <c r="C32" s="35"/>
      <c r="D32" s="35"/>
      <c r="E32" s="35"/>
      <c r="F32" s="117" t="s">
        <v>39</v>
      </c>
      <c r="G32" s="35"/>
      <c r="H32" s="35"/>
      <c r="I32" s="117" t="s">
        <v>38</v>
      </c>
      <c r="J32" s="117" t="s">
        <v>40</v>
      </c>
      <c r="K32" s="35"/>
      <c r="L32" s="108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14.45" customHeight="1">
      <c r="A33" s="35"/>
      <c r="B33" s="40"/>
      <c r="C33" s="35"/>
      <c r="D33" s="118" t="s">
        <v>41</v>
      </c>
      <c r="E33" s="107" t="s">
        <v>42</v>
      </c>
      <c r="F33" s="119">
        <f>ROUND((SUM(BE83:BE92)),  2)</f>
        <v>0</v>
      </c>
      <c r="G33" s="35"/>
      <c r="H33" s="35"/>
      <c r="I33" s="120">
        <v>0.21</v>
      </c>
      <c r="J33" s="119">
        <f>ROUND(((SUM(BE83:BE92))*I33),  2)</f>
        <v>0</v>
      </c>
      <c r="K33" s="35"/>
      <c r="L33" s="108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40"/>
      <c r="C34" s="35"/>
      <c r="D34" s="35"/>
      <c r="E34" s="107" t="s">
        <v>43</v>
      </c>
      <c r="F34" s="119">
        <f>ROUND((SUM(BF83:BF92)),  2)</f>
        <v>0</v>
      </c>
      <c r="G34" s="35"/>
      <c r="H34" s="35"/>
      <c r="I34" s="120">
        <v>0.12</v>
      </c>
      <c r="J34" s="119">
        <f>ROUND(((SUM(BF83:BF92))*I34),  2)</f>
        <v>0</v>
      </c>
      <c r="K34" s="35"/>
      <c r="L34" s="108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hidden="1" customHeight="1">
      <c r="A35" s="35"/>
      <c r="B35" s="40"/>
      <c r="C35" s="35"/>
      <c r="D35" s="35"/>
      <c r="E35" s="107" t="s">
        <v>44</v>
      </c>
      <c r="F35" s="119">
        <f>ROUND((SUM(BG83:BG92)),  2)</f>
        <v>0</v>
      </c>
      <c r="G35" s="35"/>
      <c r="H35" s="35"/>
      <c r="I35" s="120">
        <v>0.21</v>
      </c>
      <c r="J35" s="119">
        <f>0</f>
        <v>0</v>
      </c>
      <c r="K35" s="35"/>
      <c r="L35" s="108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hidden="1" customHeight="1">
      <c r="A36" s="35"/>
      <c r="B36" s="40"/>
      <c r="C36" s="35"/>
      <c r="D36" s="35"/>
      <c r="E36" s="107" t="s">
        <v>45</v>
      </c>
      <c r="F36" s="119">
        <f>ROUND((SUM(BH83:BH92)),  2)</f>
        <v>0</v>
      </c>
      <c r="G36" s="35"/>
      <c r="H36" s="35"/>
      <c r="I36" s="120">
        <v>0.12</v>
      </c>
      <c r="J36" s="119">
        <f>0</f>
        <v>0</v>
      </c>
      <c r="K36" s="35"/>
      <c r="L36" s="108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40"/>
      <c r="C37" s="35"/>
      <c r="D37" s="35"/>
      <c r="E37" s="107" t="s">
        <v>46</v>
      </c>
      <c r="F37" s="119">
        <f>ROUND((SUM(BI83:BI92)),  2)</f>
        <v>0</v>
      </c>
      <c r="G37" s="35"/>
      <c r="H37" s="35"/>
      <c r="I37" s="120">
        <v>0</v>
      </c>
      <c r="J37" s="119">
        <f>0</f>
        <v>0</v>
      </c>
      <c r="K37" s="35"/>
      <c r="L37" s="108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6.95" customHeight="1">
      <c r="A38" s="35"/>
      <c r="B38" s="40"/>
      <c r="C38" s="35"/>
      <c r="D38" s="35"/>
      <c r="E38" s="35"/>
      <c r="F38" s="35"/>
      <c r="G38" s="35"/>
      <c r="H38" s="35"/>
      <c r="I38" s="35"/>
      <c r="J38" s="35"/>
      <c r="K38" s="35"/>
      <c r="L38" s="108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25.35" customHeight="1">
      <c r="A39" s="35"/>
      <c r="B39" s="40"/>
      <c r="C39" s="121"/>
      <c r="D39" s="122" t="s">
        <v>47</v>
      </c>
      <c r="E39" s="123"/>
      <c r="F39" s="123"/>
      <c r="G39" s="124" t="s">
        <v>48</v>
      </c>
      <c r="H39" s="125" t="s">
        <v>49</v>
      </c>
      <c r="I39" s="123"/>
      <c r="J39" s="126">
        <f>SUM(J30:J37)</f>
        <v>0</v>
      </c>
      <c r="K39" s="127"/>
      <c r="L39" s="108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5" customHeight="1">
      <c r="A40" s="35"/>
      <c r="B40" s="128"/>
      <c r="C40" s="129"/>
      <c r="D40" s="129"/>
      <c r="E40" s="129"/>
      <c r="F40" s="129"/>
      <c r="G40" s="129"/>
      <c r="H40" s="129"/>
      <c r="I40" s="129"/>
      <c r="J40" s="129"/>
      <c r="K40" s="129"/>
      <c r="L40" s="108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4" spans="1:31" s="2" customFormat="1" ht="6.95" customHeight="1">
      <c r="A44" s="35"/>
      <c r="B44" s="130"/>
      <c r="C44" s="131"/>
      <c r="D44" s="131"/>
      <c r="E44" s="131"/>
      <c r="F44" s="131"/>
      <c r="G44" s="131"/>
      <c r="H44" s="131"/>
      <c r="I44" s="131"/>
      <c r="J44" s="131"/>
      <c r="K44" s="131"/>
      <c r="L44" s="108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</row>
    <row r="45" spans="1:31" s="2" customFormat="1" ht="24.95" customHeight="1">
      <c r="A45" s="35"/>
      <c r="B45" s="36"/>
      <c r="C45" s="24" t="s">
        <v>95</v>
      </c>
      <c r="D45" s="37"/>
      <c r="E45" s="37"/>
      <c r="F45" s="37"/>
      <c r="G45" s="37"/>
      <c r="H45" s="37"/>
      <c r="I45" s="37"/>
      <c r="J45" s="37"/>
      <c r="K45" s="37"/>
      <c r="L45" s="108"/>
      <c r="S45" s="35"/>
      <c r="T45" s="35"/>
      <c r="U45" s="35"/>
      <c r="V45" s="35"/>
      <c r="W45" s="35"/>
      <c r="X45" s="35"/>
      <c r="Y45" s="35"/>
      <c r="Z45" s="35"/>
      <c r="AA45" s="35"/>
      <c r="AB45" s="35"/>
      <c r="AC45" s="35"/>
      <c r="AD45" s="35"/>
      <c r="AE45" s="35"/>
    </row>
    <row r="46" spans="1:31" s="2" customFormat="1" ht="6.95" customHeight="1">
      <c r="A46" s="35"/>
      <c r="B46" s="36"/>
      <c r="C46" s="37"/>
      <c r="D46" s="37"/>
      <c r="E46" s="37"/>
      <c r="F46" s="37"/>
      <c r="G46" s="37"/>
      <c r="H46" s="37"/>
      <c r="I46" s="37"/>
      <c r="J46" s="37"/>
      <c r="K46" s="37"/>
      <c r="L46" s="108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</row>
    <row r="47" spans="1:31" s="2" customFormat="1" ht="12" customHeight="1">
      <c r="A47" s="35"/>
      <c r="B47" s="36"/>
      <c r="C47" s="30" t="s">
        <v>16</v>
      </c>
      <c r="D47" s="37"/>
      <c r="E47" s="37"/>
      <c r="F47" s="37"/>
      <c r="G47" s="37"/>
      <c r="H47" s="37"/>
      <c r="I47" s="37"/>
      <c r="J47" s="37"/>
      <c r="K47" s="37"/>
      <c r="L47" s="108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</row>
    <row r="48" spans="1:31" s="2" customFormat="1" ht="16.5" customHeight="1">
      <c r="A48" s="35"/>
      <c r="B48" s="36"/>
      <c r="C48" s="37"/>
      <c r="D48" s="37"/>
      <c r="E48" s="359" t="str">
        <f>E7</f>
        <v>SFC Opava, fotbalový stadion, vnitřní vybavení, oprava povodňových škod</v>
      </c>
      <c r="F48" s="360"/>
      <c r="G48" s="360"/>
      <c r="H48" s="360"/>
      <c r="I48" s="37"/>
      <c r="J48" s="37"/>
      <c r="K48" s="37"/>
      <c r="L48" s="108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</row>
    <row r="49" spans="1:47" s="2" customFormat="1" ht="12" customHeight="1">
      <c r="A49" s="35"/>
      <c r="B49" s="36"/>
      <c r="C49" s="30" t="s">
        <v>93</v>
      </c>
      <c r="D49" s="37"/>
      <c r="E49" s="37"/>
      <c r="F49" s="37"/>
      <c r="G49" s="37"/>
      <c r="H49" s="37"/>
      <c r="I49" s="37"/>
      <c r="J49" s="37"/>
      <c r="K49" s="37"/>
      <c r="L49" s="108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</row>
    <row r="50" spans="1:47" s="2" customFormat="1" ht="16.5" customHeight="1">
      <c r="A50" s="35"/>
      <c r="B50" s="36"/>
      <c r="C50" s="37"/>
      <c r="D50" s="37"/>
      <c r="E50" s="331" t="str">
        <f>E9</f>
        <v>02 - VRN</v>
      </c>
      <c r="F50" s="361"/>
      <c r="G50" s="361"/>
      <c r="H50" s="361"/>
      <c r="I50" s="37"/>
      <c r="J50" s="37"/>
      <c r="K50" s="37"/>
      <c r="L50" s="108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</row>
    <row r="51" spans="1:47" s="2" customFormat="1" ht="6.95" customHeight="1">
      <c r="A51" s="35"/>
      <c r="B51" s="36"/>
      <c r="C51" s="37"/>
      <c r="D51" s="37"/>
      <c r="E51" s="37"/>
      <c r="F51" s="37"/>
      <c r="G51" s="37"/>
      <c r="H51" s="37"/>
      <c r="I51" s="37"/>
      <c r="J51" s="37"/>
      <c r="K51" s="37"/>
      <c r="L51" s="108"/>
      <c r="S51" s="35"/>
      <c r="T51" s="35"/>
      <c r="U51" s="35"/>
      <c r="V51" s="35"/>
      <c r="W51" s="35"/>
      <c r="X51" s="35"/>
      <c r="Y51" s="35"/>
      <c r="Z51" s="35"/>
      <c r="AA51" s="35"/>
      <c r="AB51" s="35"/>
      <c r="AC51" s="35"/>
      <c r="AD51" s="35"/>
      <c r="AE51" s="35"/>
    </row>
    <row r="52" spans="1:47" s="2" customFormat="1" ht="12" customHeight="1">
      <c r="A52" s="35"/>
      <c r="B52" s="36"/>
      <c r="C52" s="30" t="s">
        <v>21</v>
      </c>
      <c r="D52" s="37"/>
      <c r="E52" s="37"/>
      <c r="F52" s="28" t="str">
        <f>F12</f>
        <v xml:space="preserve"> </v>
      </c>
      <c r="G52" s="37"/>
      <c r="H52" s="37"/>
      <c r="I52" s="30" t="s">
        <v>23</v>
      </c>
      <c r="J52" s="60" t="str">
        <f>IF(J12="","",J12)</f>
        <v>10. 3. 2025</v>
      </c>
      <c r="K52" s="37"/>
      <c r="L52" s="108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35"/>
      <c r="AE52" s="35"/>
    </row>
    <row r="53" spans="1:47" s="2" customFormat="1" ht="6.95" customHeight="1">
      <c r="A53" s="35"/>
      <c r="B53" s="36"/>
      <c r="C53" s="37"/>
      <c r="D53" s="37"/>
      <c r="E53" s="37"/>
      <c r="F53" s="37"/>
      <c r="G53" s="37"/>
      <c r="H53" s="37"/>
      <c r="I53" s="37"/>
      <c r="J53" s="37"/>
      <c r="K53" s="37"/>
      <c r="L53" s="108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</row>
    <row r="54" spans="1:47" s="2" customFormat="1" ht="15.2" customHeight="1">
      <c r="A54" s="35"/>
      <c r="B54" s="36"/>
      <c r="C54" s="30" t="s">
        <v>25</v>
      </c>
      <c r="D54" s="37"/>
      <c r="E54" s="37"/>
      <c r="F54" s="28" t="str">
        <f>E15</f>
        <v>Statutární město Opava</v>
      </c>
      <c r="G54" s="37"/>
      <c r="H54" s="37"/>
      <c r="I54" s="30" t="s">
        <v>31</v>
      </c>
      <c r="J54" s="33" t="str">
        <f>E21</f>
        <v xml:space="preserve"> </v>
      </c>
      <c r="K54" s="37"/>
      <c r="L54" s="108"/>
      <c r="S54" s="35"/>
      <c r="T54" s="35"/>
      <c r="U54" s="35"/>
      <c r="V54" s="35"/>
      <c r="W54" s="35"/>
      <c r="X54" s="35"/>
      <c r="Y54" s="35"/>
      <c r="Z54" s="35"/>
      <c r="AA54" s="35"/>
      <c r="AB54" s="35"/>
      <c r="AC54" s="35"/>
      <c r="AD54" s="35"/>
      <c r="AE54" s="35"/>
    </row>
    <row r="55" spans="1:47" s="2" customFormat="1" ht="15.2" customHeight="1">
      <c r="A55" s="35"/>
      <c r="B55" s="36"/>
      <c r="C55" s="30" t="s">
        <v>29</v>
      </c>
      <c r="D55" s="37"/>
      <c r="E55" s="37"/>
      <c r="F55" s="28" t="str">
        <f>IF(E18="","",E18)</f>
        <v>Vyplň údaj</v>
      </c>
      <c r="G55" s="37"/>
      <c r="H55" s="37"/>
      <c r="I55" s="30" t="s">
        <v>34</v>
      </c>
      <c r="J55" s="33" t="str">
        <f>E24</f>
        <v xml:space="preserve"> </v>
      </c>
      <c r="K55" s="37"/>
      <c r="L55" s="108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35"/>
      <c r="AE55" s="35"/>
    </row>
    <row r="56" spans="1:47" s="2" customFormat="1" ht="10.35" customHeight="1">
      <c r="A56" s="35"/>
      <c r="B56" s="36"/>
      <c r="C56" s="37"/>
      <c r="D56" s="37"/>
      <c r="E56" s="37"/>
      <c r="F56" s="37"/>
      <c r="G56" s="37"/>
      <c r="H56" s="37"/>
      <c r="I56" s="37"/>
      <c r="J56" s="37"/>
      <c r="K56" s="37"/>
      <c r="L56" s="108"/>
      <c r="S56" s="35"/>
      <c r="T56" s="35"/>
      <c r="U56" s="35"/>
      <c r="V56" s="35"/>
      <c r="W56" s="35"/>
      <c r="X56" s="35"/>
      <c r="Y56" s="35"/>
      <c r="Z56" s="35"/>
      <c r="AA56" s="35"/>
      <c r="AB56" s="35"/>
      <c r="AC56" s="35"/>
      <c r="AD56" s="35"/>
      <c r="AE56" s="35"/>
    </row>
    <row r="57" spans="1:47" s="2" customFormat="1" ht="29.25" customHeight="1">
      <c r="A57" s="35"/>
      <c r="B57" s="36"/>
      <c r="C57" s="132" t="s">
        <v>96</v>
      </c>
      <c r="D57" s="133"/>
      <c r="E57" s="133"/>
      <c r="F57" s="133"/>
      <c r="G57" s="133"/>
      <c r="H57" s="133"/>
      <c r="I57" s="133"/>
      <c r="J57" s="134" t="s">
        <v>97</v>
      </c>
      <c r="K57" s="133"/>
      <c r="L57" s="108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</row>
    <row r="58" spans="1:47" s="2" customFormat="1" ht="10.35" customHeight="1">
      <c r="A58" s="35"/>
      <c r="B58" s="36"/>
      <c r="C58" s="37"/>
      <c r="D58" s="37"/>
      <c r="E58" s="37"/>
      <c r="F58" s="37"/>
      <c r="G58" s="37"/>
      <c r="H58" s="37"/>
      <c r="I58" s="37"/>
      <c r="J58" s="37"/>
      <c r="K58" s="37"/>
      <c r="L58" s="108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35"/>
      <c r="AE58" s="35"/>
    </row>
    <row r="59" spans="1:47" s="2" customFormat="1" ht="22.9" customHeight="1">
      <c r="A59" s="35"/>
      <c r="B59" s="36"/>
      <c r="C59" s="135" t="s">
        <v>69</v>
      </c>
      <c r="D59" s="37"/>
      <c r="E59" s="37"/>
      <c r="F59" s="37"/>
      <c r="G59" s="37"/>
      <c r="H59" s="37"/>
      <c r="I59" s="37"/>
      <c r="J59" s="78">
        <f>J83</f>
        <v>0</v>
      </c>
      <c r="K59" s="37"/>
      <c r="L59" s="108"/>
      <c r="S59" s="35"/>
      <c r="T59" s="35"/>
      <c r="U59" s="35"/>
      <c r="V59" s="35"/>
      <c r="W59" s="35"/>
      <c r="X59" s="35"/>
      <c r="Y59" s="35"/>
      <c r="Z59" s="35"/>
      <c r="AA59" s="35"/>
      <c r="AB59" s="35"/>
      <c r="AC59" s="35"/>
      <c r="AD59" s="35"/>
      <c r="AE59" s="35"/>
      <c r="AU59" s="18" t="s">
        <v>98</v>
      </c>
    </row>
    <row r="60" spans="1:47" s="9" customFormat="1" ht="24.95" customHeight="1">
      <c r="B60" s="136"/>
      <c r="C60" s="137"/>
      <c r="D60" s="138" t="s">
        <v>362</v>
      </c>
      <c r="E60" s="139"/>
      <c r="F60" s="139"/>
      <c r="G60" s="139"/>
      <c r="H60" s="139"/>
      <c r="I60" s="139"/>
      <c r="J60" s="140">
        <f>J84</f>
        <v>0</v>
      </c>
      <c r="K60" s="137"/>
      <c r="L60" s="141"/>
    </row>
    <row r="61" spans="1:47" s="10" customFormat="1" ht="19.899999999999999" customHeight="1">
      <c r="B61" s="142"/>
      <c r="C61" s="143"/>
      <c r="D61" s="144" t="s">
        <v>363</v>
      </c>
      <c r="E61" s="145"/>
      <c r="F61" s="145"/>
      <c r="G61" s="145"/>
      <c r="H61" s="145"/>
      <c r="I61" s="145"/>
      <c r="J61" s="146">
        <f>J85</f>
        <v>0</v>
      </c>
      <c r="K61" s="143"/>
      <c r="L61" s="147"/>
    </row>
    <row r="62" spans="1:47" s="10" customFormat="1" ht="19.899999999999999" customHeight="1">
      <c r="B62" s="142"/>
      <c r="C62" s="143"/>
      <c r="D62" s="144" t="s">
        <v>364</v>
      </c>
      <c r="E62" s="145"/>
      <c r="F62" s="145"/>
      <c r="G62" s="145"/>
      <c r="H62" s="145"/>
      <c r="I62" s="145"/>
      <c r="J62" s="146">
        <f>J87</f>
        <v>0</v>
      </c>
      <c r="K62" s="143"/>
      <c r="L62" s="147"/>
    </row>
    <row r="63" spans="1:47" s="10" customFormat="1" ht="19.899999999999999" customHeight="1">
      <c r="B63" s="142"/>
      <c r="C63" s="143"/>
      <c r="D63" s="144" t="s">
        <v>365</v>
      </c>
      <c r="E63" s="145"/>
      <c r="F63" s="145"/>
      <c r="G63" s="145"/>
      <c r="H63" s="145"/>
      <c r="I63" s="145"/>
      <c r="J63" s="146">
        <f>J89</f>
        <v>0</v>
      </c>
      <c r="K63" s="143"/>
      <c r="L63" s="147"/>
    </row>
    <row r="64" spans="1:47" s="2" customFormat="1" ht="21.75" customHeight="1">
      <c r="A64" s="35"/>
      <c r="B64" s="36"/>
      <c r="C64" s="37"/>
      <c r="D64" s="37"/>
      <c r="E64" s="37"/>
      <c r="F64" s="37"/>
      <c r="G64" s="37"/>
      <c r="H64" s="37"/>
      <c r="I64" s="37"/>
      <c r="J64" s="37"/>
      <c r="K64" s="37"/>
      <c r="L64" s="108"/>
      <c r="S64" s="35"/>
      <c r="T64" s="35"/>
      <c r="U64" s="35"/>
      <c r="V64" s="35"/>
      <c r="W64" s="35"/>
      <c r="X64" s="35"/>
      <c r="Y64" s="35"/>
      <c r="Z64" s="35"/>
      <c r="AA64" s="35"/>
      <c r="AB64" s="35"/>
      <c r="AC64" s="35"/>
      <c r="AD64" s="35"/>
      <c r="AE64" s="35"/>
    </row>
    <row r="65" spans="1:31" s="2" customFormat="1" ht="6.95" customHeight="1">
      <c r="A65" s="35"/>
      <c r="B65" s="48"/>
      <c r="C65" s="49"/>
      <c r="D65" s="49"/>
      <c r="E65" s="49"/>
      <c r="F65" s="49"/>
      <c r="G65" s="49"/>
      <c r="H65" s="49"/>
      <c r="I65" s="49"/>
      <c r="J65" s="49"/>
      <c r="K65" s="49"/>
      <c r="L65" s="108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9" spans="1:31" s="2" customFormat="1" ht="6.95" customHeight="1">
      <c r="A69" s="35"/>
      <c r="B69" s="50"/>
      <c r="C69" s="51"/>
      <c r="D69" s="51"/>
      <c r="E69" s="51"/>
      <c r="F69" s="51"/>
      <c r="G69" s="51"/>
      <c r="H69" s="51"/>
      <c r="I69" s="51"/>
      <c r="J69" s="51"/>
      <c r="K69" s="51"/>
      <c r="L69" s="108"/>
      <c r="S69" s="35"/>
      <c r="T69" s="35"/>
      <c r="U69" s="35"/>
      <c r="V69" s="35"/>
      <c r="W69" s="35"/>
      <c r="X69" s="35"/>
      <c r="Y69" s="35"/>
      <c r="Z69" s="35"/>
      <c r="AA69" s="35"/>
      <c r="AB69" s="35"/>
      <c r="AC69" s="35"/>
      <c r="AD69" s="35"/>
      <c r="AE69" s="35"/>
    </row>
    <row r="70" spans="1:31" s="2" customFormat="1" ht="24.95" customHeight="1">
      <c r="A70" s="35"/>
      <c r="B70" s="36"/>
      <c r="C70" s="24" t="s">
        <v>105</v>
      </c>
      <c r="D70" s="37"/>
      <c r="E70" s="37"/>
      <c r="F70" s="37"/>
      <c r="G70" s="37"/>
      <c r="H70" s="37"/>
      <c r="I70" s="37"/>
      <c r="J70" s="37"/>
      <c r="K70" s="37"/>
      <c r="L70" s="108"/>
      <c r="S70" s="35"/>
      <c r="T70" s="35"/>
      <c r="U70" s="35"/>
      <c r="V70" s="35"/>
      <c r="W70" s="35"/>
      <c r="X70" s="35"/>
      <c r="Y70" s="35"/>
      <c r="Z70" s="35"/>
      <c r="AA70" s="35"/>
      <c r="AB70" s="35"/>
      <c r="AC70" s="35"/>
      <c r="AD70" s="35"/>
      <c r="AE70" s="35"/>
    </row>
    <row r="71" spans="1:31" s="2" customFormat="1" ht="6.95" customHeight="1">
      <c r="A71" s="35"/>
      <c r="B71" s="36"/>
      <c r="C71" s="37"/>
      <c r="D71" s="37"/>
      <c r="E71" s="37"/>
      <c r="F71" s="37"/>
      <c r="G71" s="37"/>
      <c r="H71" s="37"/>
      <c r="I71" s="37"/>
      <c r="J71" s="37"/>
      <c r="K71" s="37"/>
      <c r="L71" s="108"/>
      <c r="S71" s="35"/>
      <c r="T71" s="35"/>
      <c r="U71" s="35"/>
      <c r="V71" s="35"/>
      <c r="W71" s="35"/>
      <c r="X71" s="35"/>
      <c r="Y71" s="35"/>
      <c r="Z71" s="35"/>
      <c r="AA71" s="35"/>
      <c r="AB71" s="35"/>
      <c r="AC71" s="35"/>
      <c r="AD71" s="35"/>
      <c r="AE71" s="35"/>
    </row>
    <row r="72" spans="1:31" s="2" customFormat="1" ht="12" customHeight="1">
      <c r="A72" s="35"/>
      <c r="B72" s="36"/>
      <c r="C72" s="30" t="s">
        <v>16</v>
      </c>
      <c r="D72" s="37"/>
      <c r="E72" s="37"/>
      <c r="F72" s="37"/>
      <c r="G72" s="37"/>
      <c r="H72" s="37"/>
      <c r="I72" s="37"/>
      <c r="J72" s="37"/>
      <c r="K72" s="37"/>
      <c r="L72" s="108"/>
      <c r="S72" s="35"/>
      <c r="T72" s="35"/>
      <c r="U72" s="35"/>
      <c r="V72" s="35"/>
      <c r="W72" s="35"/>
      <c r="X72" s="35"/>
      <c r="Y72" s="35"/>
      <c r="Z72" s="35"/>
      <c r="AA72" s="35"/>
      <c r="AB72" s="35"/>
      <c r="AC72" s="35"/>
      <c r="AD72" s="35"/>
      <c r="AE72" s="35"/>
    </row>
    <row r="73" spans="1:31" s="2" customFormat="1" ht="16.5" customHeight="1">
      <c r="A73" s="35"/>
      <c r="B73" s="36"/>
      <c r="C73" s="37"/>
      <c r="D73" s="37"/>
      <c r="E73" s="359" t="str">
        <f>E7</f>
        <v>SFC Opava, fotbalový stadion, vnitřní vybavení, oprava povodňových škod</v>
      </c>
      <c r="F73" s="360"/>
      <c r="G73" s="360"/>
      <c r="H73" s="360"/>
      <c r="I73" s="37"/>
      <c r="J73" s="37"/>
      <c r="K73" s="37"/>
      <c r="L73" s="108"/>
      <c r="S73" s="35"/>
      <c r="T73" s="35"/>
      <c r="U73" s="35"/>
      <c r="V73" s="35"/>
      <c r="W73" s="35"/>
      <c r="X73" s="35"/>
      <c r="Y73" s="35"/>
      <c r="Z73" s="35"/>
      <c r="AA73" s="35"/>
      <c r="AB73" s="35"/>
      <c r="AC73" s="35"/>
      <c r="AD73" s="35"/>
      <c r="AE73" s="35"/>
    </row>
    <row r="74" spans="1:31" s="2" customFormat="1" ht="12" customHeight="1">
      <c r="A74" s="35"/>
      <c r="B74" s="36"/>
      <c r="C74" s="30" t="s">
        <v>93</v>
      </c>
      <c r="D74" s="37"/>
      <c r="E74" s="37"/>
      <c r="F74" s="37"/>
      <c r="G74" s="37"/>
      <c r="H74" s="37"/>
      <c r="I74" s="37"/>
      <c r="J74" s="37"/>
      <c r="K74" s="37"/>
      <c r="L74" s="108"/>
      <c r="S74" s="35"/>
      <c r="T74" s="35"/>
      <c r="U74" s="35"/>
      <c r="V74" s="35"/>
      <c r="W74" s="35"/>
      <c r="X74" s="35"/>
      <c r="Y74" s="35"/>
      <c r="Z74" s="35"/>
      <c r="AA74" s="35"/>
      <c r="AB74" s="35"/>
      <c r="AC74" s="35"/>
      <c r="AD74" s="35"/>
      <c r="AE74" s="35"/>
    </row>
    <row r="75" spans="1:31" s="2" customFormat="1" ht="16.5" customHeight="1">
      <c r="A75" s="35"/>
      <c r="B75" s="36"/>
      <c r="C75" s="37"/>
      <c r="D75" s="37"/>
      <c r="E75" s="331" t="str">
        <f>E9</f>
        <v>02 - VRN</v>
      </c>
      <c r="F75" s="361"/>
      <c r="G75" s="361"/>
      <c r="H75" s="361"/>
      <c r="I75" s="37"/>
      <c r="J75" s="37"/>
      <c r="K75" s="37"/>
      <c r="L75" s="108"/>
      <c r="S75" s="35"/>
      <c r="T75" s="35"/>
      <c r="U75" s="35"/>
      <c r="V75" s="35"/>
      <c r="W75" s="35"/>
      <c r="X75" s="35"/>
      <c r="Y75" s="35"/>
      <c r="Z75" s="35"/>
      <c r="AA75" s="35"/>
      <c r="AB75" s="35"/>
      <c r="AC75" s="35"/>
      <c r="AD75" s="35"/>
      <c r="AE75" s="35"/>
    </row>
    <row r="76" spans="1:31" s="2" customFormat="1" ht="6.95" customHeight="1">
      <c r="A76" s="35"/>
      <c r="B76" s="36"/>
      <c r="C76" s="37"/>
      <c r="D76" s="37"/>
      <c r="E76" s="37"/>
      <c r="F76" s="37"/>
      <c r="G76" s="37"/>
      <c r="H76" s="37"/>
      <c r="I76" s="37"/>
      <c r="J76" s="37"/>
      <c r="K76" s="37"/>
      <c r="L76" s="108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2" customHeight="1">
      <c r="A77" s="35"/>
      <c r="B77" s="36"/>
      <c r="C77" s="30" t="s">
        <v>21</v>
      </c>
      <c r="D77" s="37"/>
      <c r="E77" s="37"/>
      <c r="F77" s="28" t="str">
        <f>F12</f>
        <v xml:space="preserve"> </v>
      </c>
      <c r="G77" s="37"/>
      <c r="H77" s="37"/>
      <c r="I77" s="30" t="s">
        <v>23</v>
      </c>
      <c r="J77" s="60" t="str">
        <f>IF(J12="","",J12)</f>
        <v>10. 3. 2025</v>
      </c>
      <c r="K77" s="37"/>
      <c r="L77" s="108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78" spans="1:31" s="2" customFormat="1" ht="6.95" customHeight="1">
      <c r="A78" s="35"/>
      <c r="B78" s="36"/>
      <c r="C78" s="37"/>
      <c r="D78" s="37"/>
      <c r="E78" s="37"/>
      <c r="F78" s="37"/>
      <c r="G78" s="37"/>
      <c r="H78" s="37"/>
      <c r="I78" s="37"/>
      <c r="J78" s="37"/>
      <c r="K78" s="37"/>
      <c r="L78" s="108"/>
      <c r="S78" s="35"/>
      <c r="T78" s="35"/>
      <c r="U78" s="35"/>
      <c r="V78" s="35"/>
      <c r="W78" s="35"/>
      <c r="X78" s="35"/>
      <c r="Y78" s="35"/>
      <c r="Z78" s="35"/>
      <c r="AA78" s="35"/>
      <c r="AB78" s="35"/>
      <c r="AC78" s="35"/>
      <c r="AD78" s="35"/>
      <c r="AE78" s="35"/>
    </row>
    <row r="79" spans="1:31" s="2" customFormat="1" ht="15.2" customHeight="1">
      <c r="A79" s="35"/>
      <c r="B79" s="36"/>
      <c r="C79" s="30" t="s">
        <v>25</v>
      </c>
      <c r="D79" s="37"/>
      <c r="E79" s="37"/>
      <c r="F79" s="28" t="str">
        <f>E15</f>
        <v>Statutární město Opava</v>
      </c>
      <c r="G79" s="37"/>
      <c r="H79" s="37"/>
      <c r="I79" s="30" t="s">
        <v>31</v>
      </c>
      <c r="J79" s="33" t="str">
        <f>E21</f>
        <v xml:space="preserve"> </v>
      </c>
      <c r="K79" s="37"/>
      <c r="L79" s="108"/>
      <c r="S79" s="35"/>
      <c r="T79" s="35"/>
      <c r="U79" s="35"/>
      <c r="V79" s="35"/>
      <c r="W79" s="35"/>
      <c r="X79" s="35"/>
      <c r="Y79" s="35"/>
      <c r="Z79" s="35"/>
      <c r="AA79" s="35"/>
      <c r="AB79" s="35"/>
      <c r="AC79" s="35"/>
      <c r="AD79" s="35"/>
      <c r="AE79" s="35"/>
    </row>
    <row r="80" spans="1:31" s="2" customFormat="1" ht="15.2" customHeight="1">
      <c r="A80" s="35"/>
      <c r="B80" s="36"/>
      <c r="C80" s="30" t="s">
        <v>29</v>
      </c>
      <c r="D80" s="37"/>
      <c r="E80" s="37"/>
      <c r="F80" s="28" t="str">
        <f>IF(E18="","",E18)</f>
        <v>Vyplň údaj</v>
      </c>
      <c r="G80" s="37"/>
      <c r="H80" s="37"/>
      <c r="I80" s="30" t="s">
        <v>34</v>
      </c>
      <c r="J80" s="33" t="str">
        <f>E24</f>
        <v xml:space="preserve"> </v>
      </c>
      <c r="K80" s="37"/>
      <c r="L80" s="108"/>
      <c r="S80" s="35"/>
      <c r="T80" s="35"/>
      <c r="U80" s="35"/>
      <c r="V80" s="35"/>
      <c r="W80" s="35"/>
      <c r="X80" s="35"/>
      <c r="Y80" s="35"/>
      <c r="Z80" s="35"/>
      <c r="AA80" s="35"/>
      <c r="AB80" s="35"/>
      <c r="AC80" s="35"/>
      <c r="AD80" s="35"/>
      <c r="AE80" s="35"/>
    </row>
    <row r="81" spans="1:65" s="2" customFormat="1" ht="10.35" customHeight="1">
      <c r="A81" s="35"/>
      <c r="B81" s="36"/>
      <c r="C81" s="37"/>
      <c r="D81" s="37"/>
      <c r="E81" s="37"/>
      <c r="F81" s="37"/>
      <c r="G81" s="37"/>
      <c r="H81" s="37"/>
      <c r="I81" s="37"/>
      <c r="J81" s="37"/>
      <c r="K81" s="37"/>
      <c r="L81" s="108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65" s="11" customFormat="1" ht="29.25" customHeight="1">
      <c r="A82" s="148"/>
      <c r="B82" s="149"/>
      <c r="C82" s="150" t="s">
        <v>106</v>
      </c>
      <c r="D82" s="151" t="s">
        <v>56</v>
      </c>
      <c r="E82" s="151" t="s">
        <v>52</v>
      </c>
      <c r="F82" s="151" t="s">
        <v>53</v>
      </c>
      <c r="G82" s="151" t="s">
        <v>107</v>
      </c>
      <c r="H82" s="151" t="s">
        <v>108</v>
      </c>
      <c r="I82" s="151" t="s">
        <v>109</v>
      </c>
      <c r="J82" s="151" t="s">
        <v>97</v>
      </c>
      <c r="K82" s="152" t="s">
        <v>110</v>
      </c>
      <c r="L82" s="153"/>
      <c r="M82" s="69" t="s">
        <v>19</v>
      </c>
      <c r="N82" s="70" t="s">
        <v>41</v>
      </c>
      <c r="O82" s="70" t="s">
        <v>111</v>
      </c>
      <c r="P82" s="70" t="s">
        <v>112</v>
      </c>
      <c r="Q82" s="70" t="s">
        <v>113</v>
      </c>
      <c r="R82" s="70" t="s">
        <v>114</v>
      </c>
      <c r="S82" s="70" t="s">
        <v>115</v>
      </c>
      <c r="T82" s="71" t="s">
        <v>116</v>
      </c>
      <c r="U82" s="148"/>
      <c r="V82" s="148"/>
      <c r="W82" s="148"/>
      <c r="X82" s="148"/>
      <c r="Y82" s="148"/>
      <c r="Z82" s="148"/>
      <c r="AA82" s="148"/>
      <c r="AB82" s="148"/>
      <c r="AC82" s="148"/>
      <c r="AD82" s="148"/>
      <c r="AE82" s="148"/>
    </row>
    <row r="83" spans="1:65" s="2" customFormat="1" ht="22.9" customHeight="1">
      <c r="A83" s="35"/>
      <c r="B83" s="36"/>
      <c r="C83" s="76" t="s">
        <v>117</v>
      </c>
      <c r="D83" s="37"/>
      <c r="E83" s="37"/>
      <c r="F83" s="37"/>
      <c r="G83" s="37"/>
      <c r="H83" s="37"/>
      <c r="I83" s="37"/>
      <c r="J83" s="154">
        <f>BK83</f>
        <v>0</v>
      </c>
      <c r="K83" s="37"/>
      <c r="L83" s="40"/>
      <c r="M83" s="72"/>
      <c r="N83" s="155"/>
      <c r="O83" s="73"/>
      <c r="P83" s="156">
        <f>P84</f>
        <v>0</v>
      </c>
      <c r="Q83" s="73"/>
      <c r="R83" s="156">
        <f>R84</f>
        <v>0</v>
      </c>
      <c r="S83" s="73"/>
      <c r="T83" s="157">
        <f>T84</f>
        <v>0</v>
      </c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  <c r="AT83" s="18" t="s">
        <v>70</v>
      </c>
      <c r="AU83" s="18" t="s">
        <v>98</v>
      </c>
      <c r="BK83" s="158">
        <f>BK84</f>
        <v>0</v>
      </c>
    </row>
    <row r="84" spans="1:65" s="12" customFormat="1" ht="25.9" customHeight="1">
      <c r="B84" s="159"/>
      <c r="C84" s="160"/>
      <c r="D84" s="161" t="s">
        <v>70</v>
      </c>
      <c r="E84" s="162" t="s">
        <v>86</v>
      </c>
      <c r="F84" s="162" t="s">
        <v>366</v>
      </c>
      <c r="G84" s="160"/>
      <c r="H84" s="160"/>
      <c r="I84" s="163"/>
      <c r="J84" s="164">
        <f>BK84</f>
        <v>0</v>
      </c>
      <c r="K84" s="160"/>
      <c r="L84" s="165"/>
      <c r="M84" s="166"/>
      <c r="N84" s="167"/>
      <c r="O84" s="167"/>
      <c r="P84" s="168">
        <f>P85+P87+P89</f>
        <v>0</v>
      </c>
      <c r="Q84" s="167"/>
      <c r="R84" s="168">
        <f>R85+R87+R89</f>
        <v>0</v>
      </c>
      <c r="S84" s="167"/>
      <c r="T84" s="169">
        <f>T85+T87+T89</f>
        <v>0</v>
      </c>
      <c r="AR84" s="170" t="s">
        <v>148</v>
      </c>
      <c r="AT84" s="171" t="s">
        <v>70</v>
      </c>
      <c r="AU84" s="171" t="s">
        <v>71</v>
      </c>
      <c r="AY84" s="170" t="s">
        <v>120</v>
      </c>
      <c r="BK84" s="172">
        <f>BK85+BK87+BK89</f>
        <v>0</v>
      </c>
    </row>
    <row r="85" spans="1:65" s="12" customFormat="1" ht="22.9" customHeight="1">
      <c r="B85" s="159"/>
      <c r="C85" s="160"/>
      <c r="D85" s="161" t="s">
        <v>70</v>
      </c>
      <c r="E85" s="173" t="s">
        <v>367</v>
      </c>
      <c r="F85" s="173" t="s">
        <v>368</v>
      </c>
      <c r="G85" s="160"/>
      <c r="H85" s="160"/>
      <c r="I85" s="163"/>
      <c r="J85" s="174">
        <f>BK85</f>
        <v>0</v>
      </c>
      <c r="K85" s="160"/>
      <c r="L85" s="165"/>
      <c r="M85" s="166"/>
      <c r="N85" s="167"/>
      <c r="O85" s="167"/>
      <c r="P85" s="168">
        <f>P86</f>
        <v>0</v>
      </c>
      <c r="Q85" s="167"/>
      <c r="R85" s="168">
        <f>R86</f>
        <v>0</v>
      </c>
      <c r="S85" s="167"/>
      <c r="T85" s="169">
        <f>T86</f>
        <v>0</v>
      </c>
      <c r="AR85" s="170" t="s">
        <v>148</v>
      </c>
      <c r="AT85" s="171" t="s">
        <v>70</v>
      </c>
      <c r="AU85" s="171" t="s">
        <v>79</v>
      </c>
      <c r="AY85" s="170" t="s">
        <v>120</v>
      </c>
      <c r="BK85" s="172">
        <f>BK86</f>
        <v>0</v>
      </c>
    </row>
    <row r="86" spans="1:65" s="2" customFormat="1" ht="37.9" customHeight="1">
      <c r="A86" s="35"/>
      <c r="B86" s="36"/>
      <c r="C86" s="175" t="s">
        <v>146</v>
      </c>
      <c r="D86" s="175" t="s">
        <v>123</v>
      </c>
      <c r="E86" s="176" t="s">
        <v>369</v>
      </c>
      <c r="F86" s="177" t="s">
        <v>370</v>
      </c>
      <c r="G86" s="178" t="s">
        <v>371</v>
      </c>
      <c r="H86" s="179">
        <v>1</v>
      </c>
      <c r="I86" s="180"/>
      <c r="J86" s="181">
        <f>ROUND(I86*H86,2)</f>
        <v>0</v>
      </c>
      <c r="K86" s="177" t="s">
        <v>19</v>
      </c>
      <c r="L86" s="40"/>
      <c r="M86" s="182" t="s">
        <v>19</v>
      </c>
      <c r="N86" s="183" t="s">
        <v>42</v>
      </c>
      <c r="O86" s="65"/>
      <c r="P86" s="184">
        <f>O86*H86</f>
        <v>0</v>
      </c>
      <c r="Q86" s="184">
        <v>0</v>
      </c>
      <c r="R86" s="184">
        <f>Q86*H86</f>
        <v>0</v>
      </c>
      <c r="S86" s="184">
        <v>0</v>
      </c>
      <c r="T86" s="185">
        <f>S86*H86</f>
        <v>0</v>
      </c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  <c r="AR86" s="186" t="s">
        <v>372</v>
      </c>
      <c r="AT86" s="186" t="s">
        <v>123</v>
      </c>
      <c r="AU86" s="186" t="s">
        <v>81</v>
      </c>
      <c r="AY86" s="18" t="s">
        <v>120</v>
      </c>
      <c r="BE86" s="187">
        <f>IF(N86="základní",J86,0)</f>
        <v>0</v>
      </c>
      <c r="BF86" s="187">
        <f>IF(N86="snížená",J86,0)</f>
        <v>0</v>
      </c>
      <c r="BG86" s="187">
        <f>IF(N86="zákl. přenesená",J86,0)</f>
        <v>0</v>
      </c>
      <c r="BH86" s="187">
        <f>IF(N86="sníž. přenesená",J86,0)</f>
        <v>0</v>
      </c>
      <c r="BI86" s="187">
        <f>IF(N86="nulová",J86,0)</f>
        <v>0</v>
      </c>
      <c r="BJ86" s="18" t="s">
        <v>79</v>
      </c>
      <c r="BK86" s="187">
        <f>ROUND(I86*H86,2)</f>
        <v>0</v>
      </c>
      <c r="BL86" s="18" t="s">
        <v>372</v>
      </c>
      <c r="BM86" s="186" t="s">
        <v>373</v>
      </c>
    </row>
    <row r="87" spans="1:65" s="12" customFormat="1" ht="22.9" customHeight="1">
      <c r="B87" s="159"/>
      <c r="C87" s="160"/>
      <c r="D87" s="161" t="s">
        <v>70</v>
      </c>
      <c r="E87" s="173" t="s">
        <v>374</v>
      </c>
      <c r="F87" s="173" t="s">
        <v>375</v>
      </c>
      <c r="G87" s="160"/>
      <c r="H87" s="160"/>
      <c r="I87" s="163"/>
      <c r="J87" s="174">
        <f>BK87</f>
        <v>0</v>
      </c>
      <c r="K87" s="160"/>
      <c r="L87" s="165"/>
      <c r="M87" s="166"/>
      <c r="N87" s="167"/>
      <c r="O87" s="167"/>
      <c r="P87" s="168">
        <f>P88</f>
        <v>0</v>
      </c>
      <c r="Q87" s="167"/>
      <c r="R87" s="168">
        <f>R88</f>
        <v>0</v>
      </c>
      <c r="S87" s="167"/>
      <c r="T87" s="169">
        <f>T88</f>
        <v>0</v>
      </c>
      <c r="AR87" s="170" t="s">
        <v>148</v>
      </c>
      <c r="AT87" s="171" t="s">
        <v>70</v>
      </c>
      <c r="AU87" s="171" t="s">
        <v>79</v>
      </c>
      <c r="AY87" s="170" t="s">
        <v>120</v>
      </c>
      <c r="BK87" s="172">
        <f>BK88</f>
        <v>0</v>
      </c>
    </row>
    <row r="88" spans="1:65" s="2" customFormat="1" ht="37.9" customHeight="1">
      <c r="A88" s="35"/>
      <c r="B88" s="36"/>
      <c r="C88" s="175" t="s">
        <v>160</v>
      </c>
      <c r="D88" s="175" t="s">
        <v>123</v>
      </c>
      <c r="E88" s="176" t="s">
        <v>376</v>
      </c>
      <c r="F88" s="177" t="s">
        <v>377</v>
      </c>
      <c r="G88" s="178" t="s">
        <v>371</v>
      </c>
      <c r="H88" s="179">
        <v>1</v>
      </c>
      <c r="I88" s="180"/>
      <c r="J88" s="181">
        <f>ROUND(I88*H88,2)</f>
        <v>0</v>
      </c>
      <c r="K88" s="177" t="s">
        <v>19</v>
      </c>
      <c r="L88" s="40"/>
      <c r="M88" s="182" t="s">
        <v>19</v>
      </c>
      <c r="N88" s="183" t="s">
        <v>42</v>
      </c>
      <c r="O88" s="65"/>
      <c r="P88" s="184">
        <f>O88*H88</f>
        <v>0</v>
      </c>
      <c r="Q88" s="184">
        <v>0</v>
      </c>
      <c r="R88" s="184">
        <f>Q88*H88</f>
        <v>0</v>
      </c>
      <c r="S88" s="184">
        <v>0</v>
      </c>
      <c r="T88" s="185">
        <f>S88*H88</f>
        <v>0</v>
      </c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  <c r="AR88" s="186" t="s">
        <v>372</v>
      </c>
      <c r="AT88" s="186" t="s">
        <v>123</v>
      </c>
      <c r="AU88" s="186" t="s">
        <v>81</v>
      </c>
      <c r="AY88" s="18" t="s">
        <v>120</v>
      </c>
      <c r="BE88" s="187">
        <f>IF(N88="základní",J88,0)</f>
        <v>0</v>
      </c>
      <c r="BF88" s="187">
        <f>IF(N88="snížená",J88,0)</f>
        <v>0</v>
      </c>
      <c r="BG88" s="187">
        <f>IF(N88="zákl. přenesená",J88,0)</f>
        <v>0</v>
      </c>
      <c r="BH88" s="187">
        <f>IF(N88="sníž. přenesená",J88,0)</f>
        <v>0</v>
      </c>
      <c r="BI88" s="187">
        <f>IF(N88="nulová",J88,0)</f>
        <v>0</v>
      </c>
      <c r="BJ88" s="18" t="s">
        <v>79</v>
      </c>
      <c r="BK88" s="187">
        <f>ROUND(I88*H88,2)</f>
        <v>0</v>
      </c>
      <c r="BL88" s="18" t="s">
        <v>372</v>
      </c>
      <c r="BM88" s="186" t="s">
        <v>378</v>
      </c>
    </row>
    <row r="89" spans="1:65" s="12" customFormat="1" ht="22.9" customHeight="1">
      <c r="B89" s="159"/>
      <c r="C89" s="160"/>
      <c r="D89" s="161" t="s">
        <v>70</v>
      </c>
      <c r="E89" s="173" t="s">
        <v>379</v>
      </c>
      <c r="F89" s="173" t="s">
        <v>380</v>
      </c>
      <c r="G89" s="160"/>
      <c r="H89" s="160"/>
      <c r="I89" s="163"/>
      <c r="J89" s="174">
        <f>BK89</f>
        <v>0</v>
      </c>
      <c r="K89" s="160"/>
      <c r="L89" s="165"/>
      <c r="M89" s="166"/>
      <c r="N89" s="167"/>
      <c r="O89" s="167"/>
      <c r="P89" s="168">
        <f>SUM(P90:P92)</f>
        <v>0</v>
      </c>
      <c r="Q89" s="167"/>
      <c r="R89" s="168">
        <f>SUM(R90:R92)</f>
        <v>0</v>
      </c>
      <c r="S89" s="167"/>
      <c r="T89" s="169">
        <f>SUM(T90:T92)</f>
        <v>0</v>
      </c>
      <c r="AR89" s="170" t="s">
        <v>148</v>
      </c>
      <c r="AT89" s="171" t="s">
        <v>70</v>
      </c>
      <c r="AU89" s="171" t="s">
        <v>79</v>
      </c>
      <c r="AY89" s="170" t="s">
        <v>120</v>
      </c>
      <c r="BK89" s="172">
        <f>SUM(BK90:BK92)</f>
        <v>0</v>
      </c>
    </row>
    <row r="90" spans="1:65" s="2" customFormat="1" ht="16.5" customHeight="1">
      <c r="A90" s="35"/>
      <c r="B90" s="36"/>
      <c r="C90" s="175" t="s">
        <v>169</v>
      </c>
      <c r="D90" s="175" t="s">
        <v>123</v>
      </c>
      <c r="E90" s="176" t="s">
        <v>381</v>
      </c>
      <c r="F90" s="177" t="s">
        <v>382</v>
      </c>
      <c r="G90" s="178" t="s">
        <v>371</v>
      </c>
      <c r="H90" s="179">
        <v>1</v>
      </c>
      <c r="I90" s="180"/>
      <c r="J90" s="181">
        <f>ROUND(I90*H90,2)</f>
        <v>0</v>
      </c>
      <c r="K90" s="177" t="s">
        <v>19</v>
      </c>
      <c r="L90" s="40"/>
      <c r="M90" s="182" t="s">
        <v>19</v>
      </c>
      <c r="N90" s="183" t="s">
        <v>42</v>
      </c>
      <c r="O90" s="65"/>
      <c r="P90" s="184">
        <f>O90*H90</f>
        <v>0</v>
      </c>
      <c r="Q90" s="184">
        <v>0</v>
      </c>
      <c r="R90" s="184">
        <f>Q90*H90</f>
        <v>0</v>
      </c>
      <c r="S90" s="184">
        <v>0</v>
      </c>
      <c r="T90" s="185">
        <f>S90*H90</f>
        <v>0</v>
      </c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  <c r="AR90" s="186" t="s">
        <v>372</v>
      </c>
      <c r="AT90" s="186" t="s">
        <v>123</v>
      </c>
      <c r="AU90" s="186" t="s">
        <v>81</v>
      </c>
      <c r="AY90" s="18" t="s">
        <v>120</v>
      </c>
      <c r="BE90" s="187">
        <f>IF(N90="základní",J90,0)</f>
        <v>0</v>
      </c>
      <c r="BF90" s="187">
        <f>IF(N90="snížená",J90,0)</f>
        <v>0</v>
      </c>
      <c r="BG90" s="187">
        <f>IF(N90="zákl. přenesená",J90,0)</f>
        <v>0</v>
      </c>
      <c r="BH90" s="187">
        <f>IF(N90="sníž. přenesená",J90,0)</f>
        <v>0</v>
      </c>
      <c r="BI90" s="187">
        <f>IF(N90="nulová",J90,0)</f>
        <v>0</v>
      </c>
      <c r="BJ90" s="18" t="s">
        <v>79</v>
      </c>
      <c r="BK90" s="187">
        <f>ROUND(I90*H90,2)</f>
        <v>0</v>
      </c>
      <c r="BL90" s="18" t="s">
        <v>372</v>
      </c>
      <c r="BM90" s="186" t="s">
        <v>383</v>
      </c>
    </row>
    <row r="91" spans="1:65" s="2" customFormat="1" ht="16.5" customHeight="1">
      <c r="A91" s="35"/>
      <c r="B91" s="36"/>
      <c r="C91" s="175" t="s">
        <v>8</v>
      </c>
      <c r="D91" s="175" t="s">
        <v>123</v>
      </c>
      <c r="E91" s="176" t="s">
        <v>384</v>
      </c>
      <c r="F91" s="177" t="s">
        <v>385</v>
      </c>
      <c r="G91" s="178" t="s">
        <v>371</v>
      </c>
      <c r="H91" s="179">
        <v>1</v>
      </c>
      <c r="I91" s="180"/>
      <c r="J91" s="181">
        <f>ROUND(I91*H91,2)</f>
        <v>0</v>
      </c>
      <c r="K91" s="177" t="s">
        <v>19</v>
      </c>
      <c r="L91" s="40"/>
      <c r="M91" s="182" t="s">
        <v>19</v>
      </c>
      <c r="N91" s="183" t="s">
        <v>42</v>
      </c>
      <c r="O91" s="65"/>
      <c r="P91" s="184">
        <f>O91*H91</f>
        <v>0</v>
      </c>
      <c r="Q91" s="184">
        <v>0</v>
      </c>
      <c r="R91" s="184">
        <f>Q91*H91</f>
        <v>0</v>
      </c>
      <c r="S91" s="184">
        <v>0</v>
      </c>
      <c r="T91" s="185">
        <f>S91*H91</f>
        <v>0</v>
      </c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  <c r="AR91" s="186" t="s">
        <v>372</v>
      </c>
      <c r="AT91" s="186" t="s">
        <v>123</v>
      </c>
      <c r="AU91" s="186" t="s">
        <v>81</v>
      </c>
      <c r="AY91" s="18" t="s">
        <v>120</v>
      </c>
      <c r="BE91" s="187">
        <f>IF(N91="základní",J91,0)</f>
        <v>0</v>
      </c>
      <c r="BF91" s="187">
        <f>IF(N91="snížená",J91,0)</f>
        <v>0</v>
      </c>
      <c r="BG91" s="187">
        <f>IF(N91="zákl. přenesená",J91,0)</f>
        <v>0</v>
      </c>
      <c r="BH91" s="187">
        <f>IF(N91="sníž. přenesená",J91,0)</f>
        <v>0</v>
      </c>
      <c r="BI91" s="187">
        <f>IF(N91="nulová",J91,0)</f>
        <v>0</v>
      </c>
      <c r="BJ91" s="18" t="s">
        <v>79</v>
      </c>
      <c r="BK91" s="187">
        <f>ROUND(I91*H91,2)</f>
        <v>0</v>
      </c>
      <c r="BL91" s="18" t="s">
        <v>372</v>
      </c>
      <c r="BM91" s="186" t="s">
        <v>386</v>
      </c>
    </row>
    <row r="92" spans="1:65" s="2" customFormat="1" ht="24.2" customHeight="1">
      <c r="A92" s="35"/>
      <c r="B92" s="36"/>
      <c r="C92" s="175" t="s">
        <v>183</v>
      </c>
      <c r="D92" s="175" t="s">
        <v>123</v>
      </c>
      <c r="E92" s="176" t="s">
        <v>387</v>
      </c>
      <c r="F92" s="177" t="s">
        <v>388</v>
      </c>
      <c r="G92" s="178" t="s">
        <v>371</v>
      </c>
      <c r="H92" s="179">
        <v>1</v>
      </c>
      <c r="I92" s="180"/>
      <c r="J92" s="181">
        <f>ROUND(I92*H92,2)</f>
        <v>0</v>
      </c>
      <c r="K92" s="177" t="s">
        <v>19</v>
      </c>
      <c r="L92" s="40"/>
      <c r="M92" s="221" t="s">
        <v>19</v>
      </c>
      <c r="N92" s="222" t="s">
        <v>42</v>
      </c>
      <c r="O92" s="216"/>
      <c r="P92" s="223">
        <f>O92*H92</f>
        <v>0</v>
      </c>
      <c r="Q92" s="223">
        <v>0</v>
      </c>
      <c r="R92" s="223">
        <f>Q92*H92</f>
        <v>0</v>
      </c>
      <c r="S92" s="223">
        <v>0</v>
      </c>
      <c r="T92" s="224">
        <f>S92*H92</f>
        <v>0</v>
      </c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  <c r="AR92" s="186" t="s">
        <v>372</v>
      </c>
      <c r="AT92" s="186" t="s">
        <v>123</v>
      </c>
      <c r="AU92" s="186" t="s">
        <v>81</v>
      </c>
      <c r="AY92" s="18" t="s">
        <v>120</v>
      </c>
      <c r="BE92" s="187">
        <f>IF(N92="základní",J92,0)</f>
        <v>0</v>
      </c>
      <c r="BF92" s="187">
        <f>IF(N92="snížená",J92,0)</f>
        <v>0</v>
      </c>
      <c r="BG92" s="187">
        <f>IF(N92="zákl. přenesená",J92,0)</f>
        <v>0</v>
      </c>
      <c r="BH92" s="187">
        <f>IF(N92="sníž. přenesená",J92,0)</f>
        <v>0</v>
      </c>
      <c r="BI92" s="187">
        <f>IF(N92="nulová",J92,0)</f>
        <v>0</v>
      </c>
      <c r="BJ92" s="18" t="s">
        <v>79</v>
      </c>
      <c r="BK92" s="187">
        <f>ROUND(I92*H92,2)</f>
        <v>0</v>
      </c>
      <c r="BL92" s="18" t="s">
        <v>372</v>
      </c>
      <c r="BM92" s="186" t="s">
        <v>389</v>
      </c>
    </row>
    <row r="93" spans="1:65" s="2" customFormat="1" ht="6.95" customHeight="1">
      <c r="A93" s="35"/>
      <c r="B93" s="48"/>
      <c r="C93" s="49"/>
      <c r="D93" s="49"/>
      <c r="E93" s="49"/>
      <c r="F93" s="49"/>
      <c r="G93" s="49"/>
      <c r="H93" s="49"/>
      <c r="I93" s="49"/>
      <c r="J93" s="49"/>
      <c r="K93" s="49"/>
      <c r="L93" s="40"/>
      <c r="M93" s="35"/>
      <c r="O93" s="35"/>
      <c r="P93" s="35"/>
      <c r="Q93" s="35"/>
      <c r="R93" s="35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</sheetData>
  <sheetProtection algorithmName="SHA-512" hashValue="5zhKd9kETAxwH1dGqDnjsWNcPx2WdJrTi1ieKgs7M7rW3R/dZvkZNooRL1ZG2vXhMaEIk4t14nGv/O8U3g4lkQ==" saltValue="pzor3LuiJZm5JjJPAxedvzJjCZK4BjiaGhp2vLmC60NCxqFIgobdJAUEkHj5npWREPJ5sqzPWbIJpfMX9YqyAw==" spinCount="100000" sheet="1" objects="1" scenarios="1" formatColumns="0" formatRows="0" autoFilter="0"/>
  <autoFilter ref="C82:K92" xr:uid="{00000000-0009-0000-0000-000003000000}"/>
  <mergeCells count="9">
    <mergeCell ref="E50:H50"/>
    <mergeCell ref="E73:H73"/>
    <mergeCell ref="E75:H75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K219"/>
  <sheetViews>
    <sheetView showGridLines="0" topLeftCell="A58" zoomScale="110" zoomScaleNormal="110" workbookViewId="0"/>
  </sheetViews>
  <sheetFormatPr defaultRowHeight="15"/>
  <cols>
    <col min="1" max="1" width="8.33203125" style="225" customWidth="1"/>
    <col min="2" max="2" width="1.6640625" style="225" customWidth="1"/>
    <col min="3" max="4" width="5" style="225" customWidth="1"/>
    <col min="5" max="5" width="11.6640625" style="225" customWidth="1"/>
    <col min="6" max="6" width="9.1640625" style="225" customWidth="1"/>
    <col min="7" max="7" width="5" style="225" customWidth="1"/>
    <col min="8" max="8" width="77.83203125" style="225" customWidth="1"/>
    <col min="9" max="10" width="20" style="225" customWidth="1"/>
    <col min="11" max="11" width="1.6640625" style="225" customWidth="1"/>
  </cols>
  <sheetData>
    <row r="1" spans="2:11" s="1" customFormat="1" ht="37.5" customHeight="1"/>
    <row r="2" spans="2:11" s="1" customFormat="1" ht="7.5" customHeight="1">
      <c r="B2" s="226"/>
      <c r="C2" s="227"/>
      <c r="D2" s="227"/>
      <c r="E2" s="227"/>
      <c r="F2" s="227"/>
      <c r="G2" s="227"/>
      <c r="H2" s="227"/>
      <c r="I2" s="227"/>
      <c r="J2" s="227"/>
      <c r="K2" s="228"/>
    </row>
    <row r="3" spans="2:11" s="15" customFormat="1" ht="45" customHeight="1">
      <c r="B3" s="229"/>
      <c r="C3" s="364" t="s">
        <v>390</v>
      </c>
      <c r="D3" s="364"/>
      <c r="E3" s="364"/>
      <c r="F3" s="364"/>
      <c r="G3" s="364"/>
      <c r="H3" s="364"/>
      <c r="I3" s="364"/>
      <c r="J3" s="364"/>
      <c r="K3" s="230"/>
    </row>
    <row r="4" spans="2:11" s="1" customFormat="1" ht="25.5" customHeight="1">
      <c r="B4" s="231"/>
      <c r="C4" s="363" t="s">
        <v>391</v>
      </c>
      <c r="D4" s="363"/>
      <c r="E4" s="363"/>
      <c r="F4" s="363"/>
      <c r="G4" s="363"/>
      <c r="H4" s="363"/>
      <c r="I4" s="363"/>
      <c r="J4" s="363"/>
      <c r="K4" s="232"/>
    </row>
    <row r="5" spans="2:11" s="1" customFormat="1" ht="5.25" customHeight="1">
      <c r="B5" s="231"/>
      <c r="C5" s="233"/>
      <c r="D5" s="233"/>
      <c r="E5" s="233"/>
      <c r="F5" s="233"/>
      <c r="G5" s="233"/>
      <c r="H5" s="233"/>
      <c r="I5" s="233"/>
      <c r="J5" s="233"/>
      <c r="K5" s="232"/>
    </row>
    <row r="6" spans="2:11" s="1" customFormat="1" ht="15" customHeight="1">
      <c r="B6" s="231"/>
      <c r="C6" s="362" t="s">
        <v>392</v>
      </c>
      <c r="D6" s="362"/>
      <c r="E6" s="362"/>
      <c r="F6" s="362"/>
      <c r="G6" s="362"/>
      <c r="H6" s="362"/>
      <c r="I6" s="362"/>
      <c r="J6" s="362"/>
      <c r="K6" s="232"/>
    </row>
    <row r="7" spans="2:11" s="1" customFormat="1" ht="15" customHeight="1">
      <c r="B7" s="235"/>
      <c r="C7" s="362" t="s">
        <v>393</v>
      </c>
      <c r="D7" s="362"/>
      <c r="E7" s="362"/>
      <c r="F7" s="362"/>
      <c r="G7" s="362"/>
      <c r="H7" s="362"/>
      <c r="I7" s="362"/>
      <c r="J7" s="362"/>
      <c r="K7" s="232"/>
    </row>
    <row r="8" spans="2:11" s="1" customFormat="1" ht="12.75" customHeight="1">
      <c r="B8" s="235"/>
      <c r="C8" s="234"/>
      <c r="D8" s="234"/>
      <c r="E8" s="234"/>
      <c r="F8" s="234"/>
      <c r="G8" s="234"/>
      <c r="H8" s="234"/>
      <c r="I8" s="234"/>
      <c r="J8" s="234"/>
      <c r="K8" s="232"/>
    </row>
    <row r="9" spans="2:11" s="1" customFormat="1" ht="15" customHeight="1">
      <c r="B9" s="235"/>
      <c r="C9" s="362" t="s">
        <v>394</v>
      </c>
      <c r="D9" s="362"/>
      <c r="E9" s="362"/>
      <c r="F9" s="362"/>
      <c r="G9" s="362"/>
      <c r="H9" s="362"/>
      <c r="I9" s="362"/>
      <c r="J9" s="362"/>
      <c r="K9" s="232"/>
    </row>
    <row r="10" spans="2:11" s="1" customFormat="1" ht="15" customHeight="1">
      <c r="B10" s="235"/>
      <c r="C10" s="234"/>
      <c r="D10" s="362" t="s">
        <v>395</v>
      </c>
      <c r="E10" s="362"/>
      <c r="F10" s="362"/>
      <c r="G10" s="362"/>
      <c r="H10" s="362"/>
      <c r="I10" s="362"/>
      <c r="J10" s="362"/>
      <c r="K10" s="232"/>
    </row>
    <row r="11" spans="2:11" s="1" customFormat="1" ht="15" customHeight="1">
      <c r="B11" s="235"/>
      <c r="C11" s="236"/>
      <c r="D11" s="362" t="s">
        <v>396</v>
      </c>
      <c r="E11" s="362"/>
      <c r="F11" s="362"/>
      <c r="G11" s="362"/>
      <c r="H11" s="362"/>
      <c r="I11" s="362"/>
      <c r="J11" s="362"/>
      <c r="K11" s="232"/>
    </row>
    <row r="12" spans="2:11" s="1" customFormat="1" ht="15" customHeight="1">
      <c r="B12" s="235"/>
      <c r="C12" s="236"/>
      <c r="D12" s="234"/>
      <c r="E12" s="234"/>
      <c r="F12" s="234"/>
      <c r="G12" s="234"/>
      <c r="H12" s="234"/>
      <c r="I12" s="234"/>
      <c r="J12" s="234"/>
      <c r="K12" s="232"/>
    </row>
    <row r="13" spans="2:11" s="1" customFormat="1" ht="15" customHeight="1">
      <c r="B13" s="235"/>
      <c r="C13" s="236"/>
      <c r="D13" s="237" t="s">
        <v>397</v>
      </c>
      <c r="E13" s="234"/>
      <c r="F13" s="234"/>
      <c r="G13" s="234"/>
      <c r="H13" s="234"/>
      <c r="I13" s="234"/>
      <c r="J13" s="234"/>
      <c r="K13" s="232"/>
    </row>
    <row r="14" spans="2:11" s="1" customFormat="1" ht="12.75" customHeight="1">
      <c r="B14" s="235"/>
      <c r="C14" s="236"/>
      <c r="D14" s="236"/>
      <c r="E14" s="236"/>
      <c r="F14" s="236"/>
      <c r="G14" s="236"/>
      <c r="H14" s="236"/>
      <c r="I14" s="236"/>
      <c r="J14" s="236"/>
      <c r="K14" s="232"/>
    </row>
    <row r="15" spans="2:11" s="1" customFormat="1" ht="15" customHeight="1">
      <c r="B15" s="235"/>
      <c r="C15" s="236"/>
      <c r="D15" s="362" t="s">
        <v>398</v>
      </c>
      <c r="E15" s="362"/>
      <c r="F15" s="362"/>
      <c r="G15" s="362"/>
      <c r="H15" s="362"/>
      <c r="I15" s="362"/>
      <c r="J15" s="362"/>
      <c r="K15" s="232"/>
    </row>
    <row r="16" spans="2:11" s="1" customFormat="1" ht="15" customHeight="1">
      <c r="B16" s="235"/>
      <c r="C16" s="236"/>
      <c r="D16" s="362" t="s">
        <v>399</v>
      </c>
      <c r="E16" s="362"/>
      <c r="F16" s="362"/>
      <c r="G16" s="362"/>
      <c r="H16" s="362"/>
      <c r="I16" s="362"/>
      <c r="J16" s="362"/>
      <c r="K16" s="232"/>
    </row>
    <row r="17" spans="2:11" s="1" customFormat="1" ht="15" customHeight="1">
      <c r="B17" s="235"/>
      <c r="C17" s="236"/>
      <c r="D17" s="362" t="s">
        <v>400</v>
      </c>
      <c r="E17" s="362"/>
      <c r="F17" s="362"/>
      <c r="G17" s="362"/>
      <c r="H17" s="362"/>
      <c r="I17" s="362"/>
      <c r="J17" s="362"/>
      <c r="K17" s="232"/>
    </row>
    <row r="18" spans="2:11" s="1" customFormat="1" ht="15" customHeight="1">
      <c r="B18" s="235"/>
      <c r="C18" s="236"/>
      <c r="D18" s="236"/>
      <c r="E18" s="238" t="s">
        <v>78</v>
      </c>
      <c r="F18" s="362" t="s">
        <v>401</v>
      </c>
      <c r="G18" s="362"/>
      <c r="H18" s="362"/>
      <c r="I18" s="362"/>
      <c r="J18" s="362"/>
      <c r="K18" s="232"/>
    </row>
    <row r="19" spans="2:11" s="1" customFormat="1" ht="15" customHeight="1">
      <c r="B19" s="235"/>
      <c r="C19" s="236"/>
      <c r="D19" s="236"/>
      <c r="E19" s="238" t="s">
        <v>402</v>
      </c>
      <c r="F19" s="362" t="s">
        <v>403</v>
      </c>
      <c r="G19" s="362"/>
      <c r="H19" s="362"/>
      <c r="I19" s="362"/>
      <c r="J19" s="362"/>
      <c r="K19" s="232"/>
    </row>
    <row r="20" spans="2:11" s="1" customFormat="1" ht="15" customHeight="1">
      <c r="B20" s="235"/>
      <c r="C20" s="236"/>
      <c r="D20" s="236"/>
      <c r="E20" s="238" t="s">
        <v>404</v>
      </c>
      <c r="F20" s="362" t="s">
        <v>405</v>
      </c>
      <c r="G20" s="362"/>
      <c r="H20" s="362"/>
      <c r="I20" s="362"/>
      <c r="J20" s="362"/>
      <c r="K20" s="232"/>
    </row>
    <row r="21" spans="2:11" s="1" customFormat="1" ht="15" customHeight="1">
      <c r="B21" s="235"/>
      <c r="C21" s="236"/>
      <c r="D21" s="236"/>
      <c r="E21" s="238" t="s">
        <v>406</v>
      </c>
      <c r="F21" s="362" t="s">
        <v>407</v>
      </c>
      <c r="G21" s="362"/>
      <c r="H21" s="362"/>
      <c r="I21" s="362"/>
      <c r="J21" s="362"/>
      <c r="K21" s="232"/>
    </row>
    <row r="22" spans="2:11" s="1" customFormat="1" ht="15" customHeight="1">
      <c r="B22" s="235"/>
      <c r="C22" s="236"/>
      <c r="D22" s="236"/>
      <c r="E22" s="238" t="s">
        <v>408</v>
      </c>
      <c r="F22" s="362" t="s">
        <v>409</v>
      </c>
      <c r="G22" s="362"/>
      <c r="H22" s="362"/>
      <c r="I22" s="362"/>
      <c r="J22" s="362"/>
      <c r="K22" s="232"/>
    </row>
    <row r="23" spans="2:11" s="1" customFormat="1" ht="15" customHeight="1">
      <c r="B23" s="235"/>
      <c r="C23" s="236"/>
      <c r="D23" s="236"/>
      <c r="E23" s="238" t="s">
        <v>410</v>
      </c>
      <c r="F23" s="362" t="s">
        <v>411</v>
      </c>
      <c r="G23" s="362"/>
      <c r="H23" s="362"/>
      <c r="I23" s="362"/>
      <c r="J23" s="362"/>
      <c r="K23" s="232"/>
    </row>
    <row r="24" spans="2:11" s="1" customFormat="1" ht="12.75" customHeight="1">
      <c r="B24" s="235"/>
      <c r="C24" s="236"/>
      <c r="D24" s="236"/>
      <c r="E24" s="236"/>
      <c r="F24" s="236"/>
      <c r="G24" s="236"/>
      <c r="H24" s="236"/>
      <c r="I24" s="236"/>
      <c r="J24" s="236"/>
      <c r="K24" s="232"/>
    </row>
    <row r="25" spans="2:11" s="1" customFormat="1" ht="15" customHeight="1">
      <c r="B25" s="235"/>
      <c r="C25" s="362" t="s">
        <v>412</v>
      </c>
      <c r="D25" s="362"/>
      <c r="E25" s="362"/>
      <c r="F25" s="362"/>
      <c r="G25" s="362"/>
      <c r="H25" s="362"/>
      <c r="I25" s="362"/>
      <c r="J25" s="362"/>
      <c r="K25" s="232"/>
    </row>
    <row r="26" spans="2:11" s="1" customFormat="1" ht="15" customHeight="1">
      <c r="B26" s="235"/>
      <c r="C26" s="362" t="s">
        <v>413</v>
      </c>
      <c r="D26" s="362"/>
      <c r="E26" s="362"/>
      <c r="F26" s="362"/>
      <c r="G26" s="362"/>
      <c r="H26" s="362"/>
      <c r="I26" s="362"/>
      <c r="J26" s="362"/>
      <c r="K26" s="232"/>
    </row>
    <row r="27" spans="2:11" s="1" customFormat="1" ht="15" customHeight="1">
      <c r="B27" s="235"/>
      <c r="C27" s="234"/>
      <c r="D27" s="362" t="s">
        <v>414</v>
      </c>
      <c r="E27" s="362"/>
      <c r="F27" s="362"/>
      <c r="G27" s="362"/>
      <c r="H27" s="362"/>
      <c r="I27" s="362"/>
      <c r="J27" s="362"/>
      <c r="K27" s="232"/>
    </row>
    <row r="28" spans="2:11" s="1" customFormat="1" ht="15" customHeight="1">
      <c r="B28" s="235"/>
      <c r="C28" s="236"/>
      <c r="D28" s="362" t="s">
        <v>415</v>
      </c>
      <c r="E28" s="362"/>
      <c r="F28" s="362"/>
      <c r="G28" s="362"/>
      <c r="H28" s="362"/>
      <c r="I28" s="362"/>
      <c r="J28" s="362"/>
      <c r="K28" s="232"/>
    </row>
    <row r="29" spans="2:11" s="1" customFormat="1" ht="12.75" customHeight="1">
      <c r="B29" s="235"/>
      <c r="C29" s="236"/>
      <c r="D29" s="236"/>
      <c r="E29" s="236"/>
      <c r="F29" s="236"/>
      <c r="G29" s="236"/>
      <c r="H29" s="236"/>
      <c r="I29" s="236"/>
      <c r="J29" s="236"/>
      <c r="K29" s="232"/>
    </row>
    <row r="30" spans="2:11" s="1" customFormat="1" ht="15" customHeight="1">
      <c r="B30" s="235"/>
      <c r="C30" s="236"/>
      <c r="D30" s="362" t="s">
        <v>416</v>
      </c>
      <c r="E30" s="362"/>
      <c r="F30" s="362"/>
      <c r="G30" s="362"/>
      <c r="H30" s="362"/>
      <c r="I30" s="362"/>
      <c r="J30" s="362"/>
      <c r="K30" s="232"/>
    </row>
    <row r="31" spans="2:11" s="1" customFormat="1" ht="15" customHeight="1">
      <c r="B31" s="235"/>
      <c r="C31" s="236"/>
      <c r="D31" s="362" t="s">
        <v>417</v>
      </c>
      <c r="E31" s="362"/>
      <c r="F31" s="362"/>
      <c r="G31" s="362"/>
      <c r="H31" s="362"/>
      <c r="I31" s="362"/>
      <c r="J31" s="362"/>
      <c r="K31" s="232"/>
    </row>
    <row r="32" spans="2:11" s="1" customFormat="1" ht="12.75" customHeight="1">
      <c r="B32" s="235"/>
      <c r="C32" s="236"/>
      <c r="D32" s="236"/>
      <c r="E32" s="236"/>
      <c r="F32" s="236"/>
      <c r="G32" s="236"/>
      <c r="H32" s="236"/>
      <c r="I32" s="236"/>
      <c r="J32" s="236"/>
      <c r="K32" s="232"/>
    </row>
    <row r="33" spans="2:11" s="1" customFormat="1" ht="15" customHeight="1">
      <c r="B33" s="235"/>
      <c r="C33" s="236"/>
      <c r="D33" s="362" t="s">
        <v>418</v>
      </c>
      <c r="E33" s="362"/>
      <c r="F33" s="362"/>
      <c r="G33" s="362"/>
      <c r="H33" s="362"/>
      <c r="I33" s="362"/>
      <c r="J33" s="362"/>
      <c r="K33" s="232"/>
    </row>
    <row r="34" spans="2:11" s="1" customFormat="1" ht="15" customHeight="1">
      <c r="B34" s="235"/>
      <c r="C34" s="236"/>
      <c r="D34" s="362" t="s">
        <v>419</v>
      </c>
      <c r="E34" s="362"/>
      <c r="F34" s="362"/>
      <c r="G34" s="362"/>
      <c r="H34" s="362"/>
      <c r="I34" s="362"/>
      <c r="J34" s="362"/>
      <c r="K34" s="232"/>
    </row>
    <row r="35" spans="2:11" s="1" customFormat="1" ht="15" customHeight="1">
      <c r="B35" s="235"/>
      <c r="C35" s="236"/>
      <c r="D35" s="362" t="s">
        <v>420</v>
      </c>
      <c r="E35" s="362"/>
      <c r="F35" s="362"/>
      <c r="G35" s="362"/>
      <c r="H35" s="362"/>
      <c r="I35" s="362"/>
      <c r="J35" s="362"/>
      <c r="K35" s="232"/>
    </row>
    <row r="36" spans="2:11" s="1" customFormat="1" ht="15" customHeight="1">
      <c r="B36" s="235"/>
      <c r="C36" s="236"/>
      <c r="D36" s="234"/>
      <c r="E36" s="237" t="s">
        <v>106</v>
      </c>
      <c r="F36" s="234"/>
      <c r="G36" s="362" t="s">
        <v>421</v>
      </c>
      <c r="H36" s="362"/>
      <c r="I36" s="362"/>
      <c r="J36" s="362"/>
      <c r="K36" s="232"/>
    </row>
    <row r="37" spans="2:11" s="1" customFormat="1" ht="30.75" customHeight="1">
      <c r="B37" s="235"/>
      <c r="C37" s="236"/>
      <c r="D37" s="234"/>
      <c r="E37" s="237" t="s">
        <v>422</v>
      </c>
      <c r="F37" s="234"/>
      <c r="G37" s="362" t="s">
        <v>423</v>
      </c>
      <c r="H37" s="362"/>
      <c r="I37" s="362"/>
      <c r="J37" s="362"/>
      <c r="K37" s="232"/>
    </row>
    <row r="38" spans="2:11" s="1" customFormat="1" ht="15" customHeight="1">
      <c r="B38" s="235"/>
      <c r="C38" s="236"/>
      <c r="D38" s="234"/>
      <c r="E38" s="237" t="s">
        <v>52</v>
      </c>
      <c r="F38" s="234"/>
      <c r="G38" s="362" t="s">
        <v>424</v>
      </c>
      <c r="H38" s="362"/>
      <c r="I38" s="362"/>
      <c r="J38" s="362"/>
      <c r="K38" s="232"/>
    </row>
    <row r="39" spans="2:11" s="1" customFormat="1" ht="15" customHeight="1">
      <c r="B39" s="235"/>
      <c r="C39" s="236"/>
      <c r="D39" s="234"/>
      <c r="E39" s="237" t="s">
        <v>53</v>
      </c>
      <c r="F39" s="234"/>
      <c r="G39" s="362" t="s">
        <v>425</v>
      </c>
      <c r="H39" s="362"/>
      <c r="I39" s="362"/>
      <c r="J39" s="362"/>
      <c r="K39" s="232"/>
    </row>
    <row r="40" spans="2:11" s="1" customFormat="1" ht="15" customHeight="1">
      <c r="B40" s="235"/>
      <c r="C40" s="236"/>
      <c r="D40" s="234"/>
      <c r="E40" s="237" t="s">
        <v>107</v>
      </c>
      <c r="F40" s="234"/>
      <c r="G40" s="362" t="s">
        <v>426</v>
      </c>
      <c r="H40" s="362"/>
      <c r="I40" s="362"/>
      <c r="J40" s="362"/>
      <c r="K40" s="232"/>
    </row>
    <row r="41" spans="2:11" s="1" customFormat="1" ht="15" customHeight="1">
      <c r="B41" s="235"/>
      <c r="C41" s="236"/>
      <c r="D41" s="234"/>
      <c r="E41" s="237" t="s">
        <v>108</v>
      </c>
      <c r="F41" s="234"/>
      <c r="G41" s="362" t="s">
        <v>427</v>
      </c>
      <c r="H41" s="362"/>
      <c r="I41" s="362"/>
      <c r="J41" s="362"/>
      <c r="K41" s="232"/>
    </row>
    <row r="42" spans="2:11" s="1" customFormat="1" ht="15" customHeight="1">
      <c r="B42" s="235"/>
      <c r="C42" s="236"/>
      <c r="D42" s="234"/>
      <c r="E42" s="237" t="s">
        <v>428</v>
      </c>
      <c r="F42" s="234"/>
      <c r="G42" s="362" t="s">
        <v>429</v>
      </c>
      <c r="H42" s="362"/>
      <c r="I42" s="362"/>
      <c r="J42" s="362"/>
      <c r="K42" s="232"/>
    </row>
    <row r="43" spans="2:11" s="1" customFormat="1" ht="15" customHeight="1">
      <c r="B43" s="235"/>
      <c r="C43" s="236"/>
      <c r="D43" s="234"/>
      <c r="E43" s="237"/>
      <c r="F43" s="234"/>
      <c r="G43" s="362" t="s">
        <v>430</v>
      </c>
      <c r="H43" s="362"/>
      <c r="I43" s="362"/>
      <c r="J43" s="362"/>
      <c r="K43" s="232"/>
    </row>
    <row r="44" spans="2:11" s="1" customFormat="1" ht="15" customHeight="1">
      <c r="B44" s="235"/>
      <c r="C44" s="236"/>
      <c r="D44" s="234"/>
      <c r="E44" s="237" t="s">
        <v>431</v>
      </c>
      <c r="F44" s="234"/>
      <c r="G44" s="362" t="s">
        <v>432</v>
      </c>
      <c r="H44" s="362"/>
      <c r="I44" s="362"/>
      <c r="J44" s="362"/>
      <c r="K44" s="232"/>
    </row>
    <row r="45" spans="2:11" s="1" customFormat="1" ht="15" customHeight="1">
      <c r="B45" s="235"/>
      <c r="C45" s="236"/>
      <c r="D45" s="234"/>
      <c r="E45" s="237" t="s">
        <v>110</v>
      </c>
      <c r="F45" s="234"/>
      <c r="G45" s="362" t="s">
        <v>433</v>
      </c>
      <c r="H45" s="362"/>
      <c r="I45" s="362"/>
      <c r="J45" s="362"/>
      <c r="K45" s="232"/>
    </row>
    <row r="46" spans="2:11" s="1" customFormat="1" ht="12.75" customHeight="1">
      <c r="B46" s="235"/>
      <c r="C46" s="236"/>
      <c r="D46" s="234"/>
      <c r="E46" s="234"/>
      <c r="F46" s="234"/>
      <c r="G46" s="234"/>
      <c r="H46" s="234"/>
      <c r="I46" s="234"/>
      <c r="J46" s="234"/>
      <c r="K46" s="232"/>
    </row>
    <row r="47" spans="2:11" s="1" customFormat="1" ht="15" customHeight="1">
      <c r="B47" s="235"/>
      <c r="C47" s="236"/>
      <c r="D47" s="362" t="s">
        <v>434</v>
      </c>
      <c r="E47" s="362"/>
      <c r="F47" s="362"/>
      <c r="G47" s="362"/>
      <c r="H47" s="362"/>
      <c r="I47" s="362"/>
      <c r="J47" s="362"/>
      <c r="K47" s="232"/>
    </row>
    <row r="48" spans="2:11" s="1" customFormat="1" ht="15" customHeight="1">
      <c r="B48" s="235"/>
      <c r="C48" s="236"/>
      <c r="D48" s="236"/>
      <c r="E48" s="362" t="s">
        <v>435</v>
      </c>
      <c r="F48" s="362"/>
      <c r="G48" s="362"/>
      <c r="H48" s="362"/>
      <c r="I48" s="362"/>
      <c r="J48" s="362"/>
      <c r="K48" s="232"/>
    </row>
    <row r="49" spans="2:11" s="1" customFormat="1" ht="15" customHeight="1">
      <c r="B49" s="235"/>
      <c r="C49" s="236"/>
      <c r="D49" s="236"/>
      <c r="E49" s="362" t="s">
        <v>436</v>
      </c>
      <c r="F49" s="362"/>
      <c r="G49" s="362"/>
      <c r="H49" s="362"/>
      <c r="I49" s="362"/>
      <c r="J49" s="362"/>
      <c r="K49" s="232"/>
    </row>
    <row r="50" spans="2:11" s="1" customFormat="1" ht="15" customHeight="1">
      <c r="B50" s="235"/>
      <c r="C50" s="236"/>
      <c r="D50" s="236"/>
      <c r="E50" s="362" t="s">
        <v>437</v>
      </c>
      <c r="F50" s="362"/>
      <c r="G50" s="362"/>
      <c r="H50" s="362"/>
      <c r="I50" s="362"/>
      <c r="J50" s="362"/>
      <c r="K50" s="232"/>
    </row>
    <row r="51" spans="2:11" s="1" customFormat="1" ht="15" customHeight="1">
      <c r="B51" s="235"/>
      <c r="C51" s="236"/>
      <c r="D51" s="362" t="s">
        <v>438</v>
      </c>
      <c r="E51" s="362"/>
      <c r="F51" s="362"/>
      <c r="G51" s="362"/>
      <c r="H51" s="362"/>
      <c r="I51" s="362"/>
      <c r="J51" s="362"/>
      <c r="K51" s="232"/>
    </row>
    <row r="52" spans="2:11" s="1" customFormat="1" ht="25.5" customHeight="1">
      <c r="B52" s="231"/>
      <c r="C52" s="363" t="s">
        <v>439</v>
      </c>
      <c r="D52" s="363"/>
      <c r="E52" s="363"/>
      <c r="F52" s="363"/>
      <c r="G52" s="363"/>
      <c r="H52" s="363"/>
      <c r="I52" s="363"/>
      <c r="J52" s="363"/>
      <c r="K52" s="232"/>
    </row>
    <row r="53" spans="2:11" s="1" customFormat="1" ht="5.25" customHeight="1">
      <c r="B53" s="231"/>
      <c r="C53" s="233"/>
      <c r="D53" s="233"/>
      <c r="E53" s="233"/>
      <c r="F53" s="233"/>
      <c r="G53" s="233"/>
      <c r="H53" s="233"/>
      <c r="I53" s="233"/>
      <c r="J53" s="233"/>
      <c r="K53" s="232"/>
    </row>
    <row r="54" spans="2:11" s="1" customFormat="1" ht="15" customHeight="1">
      <c r="B54" s="231"/>
      <c r="C54" s="362" t="s">
        <v>440</v>
      </c>
      <c r="D54" s="362"/>
      <c r="E54" s="362"/>
      <c r="F54" s="362"/>
      <c r="G54" s="362"/>
      <c r="H54" s="362"/>
      <c r="I54" s="362"/>
      <c r="J54" s="362"/>
      <c r="K54" s="232"/>
    </row>
    <row r="55" spans="2:11" s="1" customFormat="1" ht="15" customHeight="1">
      <c r="B55" s="231"/>
      <c r="C55" s="362" t="s">
        <v>441</v>
      </c>
      <c r="D55" s="362"/>
      <c r="E55" s="362"/>
      <c r="F55" s="362"/>
      <c r="G55" s="362"/>
      <c r="H55" s="362"/>
      <c r="I55" s="362"/>
      <c r="J55" s="362"/>
      <c r="K55" s="232"/>
    </row>
    <row r="56" spans="2:11" s="1" customFormat="1" ht="12.75" customHeight="1">
      <c r="B56" s="231"/>
      <c r="C56" s="234"/>
      <c r="D56" s="234"/>
      <c r="E56" s="234"/>
      <c r="F56" s="234"/>
      <c r="G56" s="234"/>
      <c r="H56" s="234"/>
      <c r="I56" s="234"/>
      <c r="J56" s="234"/>
      <c r="K56" s="232"/>
    </row>
    <row r="57" spans="2:11" s="1" customFormat="1" ht="15" customHeight="1">
      <c r="B57" s="231"/>
      <c r="C57" s="362" t="s">
        <v>442</v>
      </c>
      <c r="D57" s="362"/>
      <c r="E57" s="362"/>
      <c r="F57" s="362"/>
      <c r="G57" s="362"/>
      <c r="H57" s="362"/>
      <c r="I57" s="362"/>
      <c r="J57" s="362"/>
      <c r="K57" s="232"/>
    </row>
    <row r="58" spans="2:11" s="1" customFormat="1" ht="15" customHeight="1">
      <c r="B58" s="231"/>
      <c r="C58" s="236"/>
      <c r="D58" s="362" t="s">
        <v>443</v>
      </c>
      <c r="E58" s="362"/>
      <c r="F58" s="362"/>
      <c r="G58" s="362"/>
      <c r="H58" s="362"/>
      <c r="I58" s="362"/>
      <c r="J58" s="362"/>
      <c r="K58" s="232"/>
    </row>
    <row r="59" spans="2:11" s="1" customFormat="1" ht="15" customHeight="1">
      <c r="B59" s="231"/>
      <c r="C59" s="236"/>
      <c r="D59" s="362" t="s">
        <v>444</v>
      </c>
      <c r="E59" s="362"/>
      <c r="F59" s="362"/>
      <c r="G59" s="362"/>
      <c r="H59" s="362"/>
      <c r="I59" s="362"/>
      <c r="J59" s="362"/>
      <c r="K59" s="232"/>
    </row>
    <row r="60" spans="2:11" s="1" customFormat="1" ht="15" customHeight="1">
      <c r="B60" s="231"/>
      <c r="C60" s="236"/>
      <c r="D60" s="362" t="s">
        <v>445</v>
      </c>
      <c r="E60" s="362"/>
      <c r="F60" s="362"/>
      <c r="G60" s="362"/>
      <c r="H60" s="362"/>
      <c r="I60" s="362"/>
      <c r="J60" s="362"/>
      <c r="K60" s="232"/>
    </row>
    <row r="61" spans="2:11" s="1" customFormat="1" ht="15" customHeight="1">
      <c r="B61" s="231"/>
      <c r="C61" s="236"/>
      <c r="D61" s="362" t="s">
        <v>446</v>
      </c>
      <c r="E61" s="362"/>
      <c r="F61" s="362"/>
      <c r="G61" s="362"/>
      <c r="H61" s="362"/>
      <c r="I61" s="362"/>
      <c r="J61" s="362"/>
      <c r="K61" s="232"/>
    </row>
    <row r="62" spans="2:11" s="1" customFormat="1" ht="15" customHeight="1">
      <c r="B62" s="231"/>
      <c r="C62" s="236"/>
      <c r="D62" s="365" t="s">
        <v>447</v>
      </c>
      <c r="E62" s="365"/>
      <c r="F62" s="365"/>
      <c r="G62" s="365"/>
      <c r="H62" s="365"/>
      <c r="I62" s="365"/>
      <c r="J62" s="365"/>
      <c r="K62" s="232"/>
    </row>
    <row r="63" spans="2:11" s="1" customFormat="1" ht="15" customHeight="1">
      <c r="B63" s="231"/>
      <c r="C63" s="236"/>
      <c r="D63" s="362" t="s">
        <v>448</v>
      </c>
      <c r="E63" s="362"/>
      <c r="F63" s="362"/>
      <c r="G63" s="362"/>
      <c r="H63" s="362"/>
      <c r="I63" s="362"/>
      <c r="J63" s="362"/>
      <c r="K63" s="232"/>
    </row>
    <row r="64" spans="2:11" s="1" customFormat="1" ht="12.75" customHeight="1">
      <c r="B64" s="231"/>
      <c r="C64" s="236"/>
      <c r="D64" s="236"/>
      <c r="E64" s="239"/>
      <c r="F64" s="236"/>
      <c r="G64" s="236"/>
      <c r="H64" s="236"/>
      <c r="I64" s="236"/>
      <c r="J64" s="236"/>
      <c r="K64" s="232"/>
    </row>
    <row r="65" spans="2:11" s="1" customFormat="1" ht="15" customHeight="1">
      <c r="B65" s="231"/>
      <c r="C65" s="236"/>
      <c r="D65" s="362" t="s">
        <v>449</v>
      </c>
      <c r="E65" s="362"/>
      <c r="F65" s="362"/>
      <c r="G65" s="362"/>
      <c r="H65" s="362"/>
      <c r="I65" s="362"/>
      <c r="J65" s="362"/>
      <c r="K65" s="232"/>
    </row>
    <row r="66" spans="2:11" s="1" customFormat="1" ht="15" customHeight="1">
      <c r="B66" s="231"/>
      <c r="C66" s="236"/>
      <c r="D66" s="365" t="s">
        <v>450</v>
      </c>
      <c r="E66" s="365"/>
      <c r="F66" s="365"/>
      <c r="G66" s="365"/>
      <c r="H66" s="365"/>
      <c r="I66" s="365"/>
      <c r="J66" s="365"/>
      <c r="K66" s="232"/>
    </row>
    <row r="67" spans="2:11" s="1" customFormat="1" ht="15" customHeight="1">
      <c r="B67" s="231"/>
      <c r="C67" s="236"/>
      <c r="D67" s="362" t="s">
        <v>451</v>
      </c>
      <c r="E67" s="362"/>
      <c r="F67" s="362"/>
      <c r="G67" s="362"/>
      <c r="H67" s="362"/>
      <c r="I67" s="362"/>
      <c r="J67" s="362"/>
      <c r="K67" s="232"/>
    </row>
    <row r="68" spans="2:11" s="1" customFormat="1" ht="15" customHeight="1">
      <c r="B68" s="231"/>
      <c r="C68" s="236"/>
      <c r="D68" s="362" t="s">
        <v>452</v>
      </c>
      <c r="E68" s="362"/>
      <c r="F68" s="362"/>
      <c r="G68" s="362"/>
      <c r="H68" s="362"/>
      <c r="I68" s="362"/>
      <c r="J68" s="362"/>
      <c r="K68" s="232"/>
    </row>
    <row r="69" spans="2:11" s="1" customFormat="1" ht="15" customHeight="1">
      <c r="B69" s="231"/>
      <c r="C69" s="236"/>
      <c r="D69" s="362" t="s">
        <v>453</v>
      </c>
      <c r="E69" s="362"/>
      <c r="F69" s="362"/>
      <c r="G69" s="362"/>
      <c r="H69" s="362"/>
      <c r="I69" s="362"/>
      <c r="J69" s="362"/>
      <c r="K69" s="232"/>
    </row>
    <row r="70" spans="2:11" s="1" customFormat="1" ht="15" customHeight="1">
      <c r="B70" s="231"/>
      <c r="C70" s="236"/>
      <c r="D70" s="362" t="s">
        <v>454</v>
      </c>
      <c r="E70" s="362"/>
      <c r="F70" s="362"/>
      <c r="G70" s="362"/>
      <c r="H70" s="362"/>
      <c r="I70" s="362"/>
      <c r="J70" s="362"/>
      <c r="K70" s="232"/>
    </row>
    <row r="71" spans="2:11" s="1" customFormat="1" ht="12.75" customHeight="1">
      <c r="B71" s="240"/>
      <c r="C71" s="241"/>
      <c r="D71" s="241"/>
      <c r="E71" s="241"/>
      <c r="F71" s="241"/>
      <c r="G71" s="241"/>
      <c r="H71" s="241"/>
      <c r="I71" s="241"/>
      <c r="J71" s="241"/>
      <c r="K71" s="242"/>
    </row>
    <row r="72" spans="2:11" s="1" customFormat="1" ht="18.75" customHeight="1">
      <c r="B72" s="243"/>
      <c r="C72" s="243"/>
      <c r="D72" s="243"/>
      <c r="E72" s="243"/>
      <c r="F72" s="243"/>
      <c r="G72" s="243"/>
      <c r="H72" s="243"/>
      <c r="I72" s="243"/>
      <c r="J72" s="243"/>
      <c r="K72" s="244"/>
    </row>
    <row r="73" spans="2:11" s="1" customFormat="1" ht="18.75" customHeight="1">
      <c r="B73" s="244"/>
      <c r="C73" s="244"/>
      <c r="D73" s="244"/>
      <c r="E73" s="244"/>
      <c r="F73" s="244"/>
      <c r="G73" s="244"/>
      <c r="H73" s="244"/>
      <c r="I73" s="244"/>
      <c r="J73" s="244"/>
      <c r="K73" s="244"/>
    </row>
    <row r="74" spans="2:11" s="1" customFormat="1" ht="7.5" customHeight="1">
      <c r="B74" s="245"/>
      <c r="C74" s="246"/>
      <c r="D74" s="246"/>
      <c r="E74" s="246"/>
      <c r="F74" s="246"/>
      <c r="G74" s="246"/>
      <c r="H74" s="246"/>
      <c r="I74" s="246"/>
      <c r="J74" s="246"/>
      <c r="K74" s="247"/>
    </row>
    <row r="75" spans="2:11" s="1" customFormat="1" ht="45" customHeight="1">
      <c r="B75" s="248"/>
      <c r="C75" s="366" t="s">
        <v>455</v>
      </c>
      <c r="D75" s="366"/>
      <c r="E75" s="366"/>
      <c r="F75" s="366"/>
      <c r="G75" s="366"/>
      <c r="H75" s="366"/>
      <c r="I75" s="366"/>
      <c r="J75" s="366"/>
      <c r="K75" s="249"/>
    </row>
    <row r="76" spans="2:11" s="1" customFormat="1" ht="17.25" customHeight="1">
      <c r="B76" s="248"/>
      <c r="C76" s="250" t="s">
        <v>456</v>
      </c>
      <c r="D76" s="250"/>
      <c r="E76" s="250"/>
      <c r="F76" s="250" t="s">
        <v>457</v>
      </c>
      <c r="G76" s="251"/>
      <c r="H76" s="250" t="s">
        <v>53</v>
      </c>
      <c r="I76" s="250" t="s">
        <v>56</v>
      </c>
      <c r="J76" s="250" t="s">
        <v>458</v>
      </c>
      <c r="K76" s="249"/>
    </row>
    <row r="77" spans="2:11" s="1" customFormat="1" ht="17.25" customHeight="1">
      <c r="B77" s="248"/>
      <c r="C77" s="252" t="s">
        <v>459</v>
      </c>
      <c r="D77" s="252"/>
      <c r="E77" s="252"/>
      <c r="F77" s="253" t="s">
        <v>460</v>
      </c>
      <c r="G77" s="254"/>
      <c r="H77" s="252"/>
      <c r="I77" s="252"/>
      <c r="J77" s="252" t="s">
        <v>461</v>
      </c>
      <c r="K77" s="249"/>
    </row>
    <row r="78" spans="2:11" s="1" customFormat="1" ht="5.25" customHeight="1">
      <c r="B78" s="248"/>
      <c r="C78" s="255"/>
      <c r="D78" s="255"/>
      <c r="E78" s="255"/>
      <c r="F78" s="255"/>
      <c r="G78" s="256"/>
      <c r="H78" s="255"/>
      <c r="I78" s="255"/>
      <c r="J78" s="255"/>
      <c r="K78" s="249"/>
    </row>
    <row r="79" spans="2:11" s="1" customFormat="1" ht="15" customHeight="1">
      <c r="B79" s="248"/>
      <c r="C79" s="237" t="s">
        <v>52</v>
      </c>
      <c r="D79" s="257"/>
      <c r="E79" s="257"/>
      <c r="F79" s="258" t="s">
        <v>462</v>
      </c>
      <c r="G79" s="259"/>
      <c r="H79" s="237" t="s">
        <v>463</v>
      </c>
      <c r="I79" s="237" t="s">
        <v>464</v>
      </c>
      <c r="J79" s="237">
        <v>20</v>
      </c>
      <c r="K79" s="249"/>
    </row>
    <row r="80" spans="2:11" s="1" customFormat="1" ht="15" customHeight="1">
      <c r="B80" s="248"/>
      <c r="C80" s="237" t="s">
        <v>465</v>
      </c>
      <c r="D80" s="237"/>
      <c r="E80" s="237"/>
      <c r="F80" s="258" t="s">
        <v>462</v>
      </c>
      <c r="G80" s="259"/>
      <c r="H80" s="237" t="s">
        <v>466</v>
      </c>
      <c r="I80" s="237" t="s">
        <v>464</v>
      </c>
      <c r="J80" s="237">
        <v>120</v>
      </c>
      <c r="K80" s="249"/>
    </row>
    <row r="81" spans="2:11" s="1" customFormat="1" ht="15" customHeight="1">
      <c r="B81" s="260"/>
      <c r="C81" s="237" t="s">
        <v>467</v>
      </c>
      <c r="D81" s="237"/>
      <c r="E81" s="237"/>
      <c r="F81" s="258" t="s">
        <v>468</v>
      </c>
      <c r="G81" s="259"/>
      <c r="H81" s="237" t="s">
        <v>469</v>
      </c>
      <c r="I81" s="237" t="s">
        <v>464</v>
      </c>
      <c r="J81" s="237">
        <v>50</v>
      </c>
      <c r="K81" s="249"/>
    </row>
    <row r="82" spans="2:11" s="1" customFormat="1" ht="15" customHeight="1">
      <c r="B82" s="260"/>
      <c r="C82" s="237" t="s">
        <v>470</v>
      </c>
      <c r="D82" s="237"/>
      <c r="E82" s="237"/>
      <c r="F82" s="258" t="s">
        <v>462</v>
      </c>
      <c r="G82" s="259"/>
      <c r="H82" s="237" t="s">
        <v>471</v>
      </c>
      <c r="I82" s="237" t="s">
        <v>472</v>
      </c>
      <c r="J82" s="237"/>
      <c r="K82" s="249"/>
    </row>
    <row r="83" spans="2:11" s="1" customFormat="1" ht="15" customHeight="1">
      <c r="B83" s="260"/>
      <c r="C83" s="261" t="s">
        <v>473</v>
      </c>
      <c r="D83" s="261"/>
      <c r="E83" s="261"/>
      <c r="F83" s="262" t="s">
        <v>468</v>
      </c>
      <c r="G83" s="261"/>
      <c r="H83" s="261" t="s">
        <v>474</v>
      </c>
      <c r="I83" s="261" t="s">
        <v>464</v>
      </c>
      <c r="J83" s="261">
        <v>15</v>
      </c>
      <c r="K83" s="249"/>
    </row>
    <row r="84" spans="2:11" s="1" customFormat="1" ht="15" customHeight="1">
      <c r="B84" s="260"/>
      <c r="C84" s="261" t="s">
        <v>475</v>
      </c>
      <c r="D84" s="261"/>
      <c r="E84" s="261"/>
      <c r="F84" s="262" t="s">
        <v>468</v>
      </c>
      <c r="G84" s="261"/>
      <c r="H84" s="261" t="s">
        <v>476</v>
      </c>
      <c r="I84" s="261" t="s">
        <v>464</v>
      </c>
      <c r="J84" s="261">
        <v>15</v>
      </c>
      <c r="K84" s="249"/>
    </row>
    <row r="85" spans="2:11" s="1" customFormat="1" ht="15" customHeight="1">
      <c r="B85" s="260"/>
      <c r="C85" s="261" t="s">
        <v>477</v>
      </c>
      <c r="D85" s="261"/>
      <c r="E85" s="261"/>
      <c r="F85" s="262" t="s">
        <v>468</v>
      </c>
      <c r="G85" s="261"/>
      <c r="H85" s="261" t="s">
        <v>478</v>
      </c>
      <c r="I85" s="261" t="s">
        <v>464</v>
      </c>
      <c r="J85" s="261">
        <v>20</v>
      </c>
      <c r="K85" s="249"/>
    </row>
    <row r="86" spans="2:11" s="1" customFormat="1" ht="15" customHeight="1">
      <c r="B86" s="260"/>
      <c r="C86" s="261" t="s">
        <v>479</v>
      </c>
      <c r="D86" s="261"/>
      <c r="E86" s="261"/>
      <c r="F86" s="262" t="s">
        <v>468</v>
      </c>
      <c r="G86" s="261"/>
      <c r="H86" s="261" t="s">
        <v>480</v>
      </c>
      <c r="I86" s="261" t="s">
        <v>464</v>
      </c>
      <c r="J86" s="261">
        <v>20</v>
      </c>
      <c r="K86" s="249"/>
    </row>
    <row r="87" spans="2:11" s="1" customFormat="1" ht="15" customHeight="1">
      <c r="B87" s="260"/>
      <c r="C87" s="237" t="s">
        <v>481</v>
      </c>
      <c r="D87" s="237"/>
      <c r="E87" s="237"/>
      <c r="F87" s="258" t="s">
        <v>468</v>
      </c>
      <c r="G87" s="259"/>
      <c r="H87" s="237" t="s">
        <v>482</v>
      </c>
      <c r="I87" s="237" t="s">
        <v>464</v>
      </c>
      <c r="J87" s="237">
        <v>50</v>
      </c>
      <c r="K87" s="249"/>
    </row>
    <row r="88" spans="2:11" s="1" customFormat="1" ht="15" customHeight="1">
      <c r="B88" s="260"/>
      <c r="C88" s="237" t="s">
        <v>483</v>
      </c>
      <c r="D88" s="237"/>
      <c r="E88" s="237"/>
      <c r="F88" s="258" t="s">
        <v>468</v>
      </c>
      <c r="G88" s="259"/>
      <c r="H88" s="237" t="s">
        <v>484</v>
      </c>
      <c r="I88" s="237" t="s">
        <v>464</v>
      </c>
      <c r="J88" s="237">
        <v>20</v>
      </c>
      <c r="K88" s="249"/>
    </row>
    <row r="89" spans="2:11" s="1" customFormat="1" ht="15" customHeight="1">
      <c r="B89" s="260"/>
      <c r="C89" s="237" t="s">
        <v>485</v>
      </c>
      <c r="D89" s="237"/>
      <c r="E89" s="237"/>
      <c r="F89" s="258" t="s">
        <v>468</v>
      </c>
      <c r="G89" s="259"/>
      <c r="H89" s="237" t="s">
        <v>486</v>
      </c>
      <c r="I89" s="237" t="s">
        <v>464</v>
      </c>
      <c r="J89" s="237">
        <v>20</v>
      </c>
      <c r="K89" s="249"/>
    </row>
    <row r="90" spans="2:11" s="1" customFormat="1" ht="15" customHeight="1">
      <c r="B90" s="260"/>
      <c r="C90" s="237" t="s">
        <v>487</v>
      </c>
      <c r="D90" s="237"/>
      <c r="E90" s="237"/>
      <c r="F90" s="258" t="s">
        <v>468</v>
      </c>
      <c r="G90" s="259"/>
      <c r="H90" s="237" t="s">
        <v>488</v>
      </c>
      <c r="I90" s="237" t="s">
        <v>464</v>
      </c>
      <c r="J90" s="237">
        <v>50</v>
      </c>
      <c r="K90" s="249"/>
    </row>
    <row r="91" spans="2:11" s="1" customFormat="1" ht="15" customHeight="1">
      <c r="B91" s="260"/>
      <c r="C91" s="237" t="s">
        <v>489</v>
      </c>
      <c r="D91" s="237"/>
      <c r="E91" s="237"/>
      <c r="F91" s="258" t="s">
        <v>468</v>
      </c>
      <c r="G91" s="259"/>
      <c r="H91" s="237" t="s">
        <v>489</v>
      </c>
      <c r="I91" s="237" t="s">
        <v>464</v>
      </c>
      <c r="J91" s="237">
        <v>50</v>
      </c>
      <c r="K91" s="249"/>
    </row>
    <row r="92" spans="2:11" s="1" customFormat="1" ht="15" customHeight="1">
      <c r="B92" s="260"/>
      <c r="C92" s="237" t="s">
        <v>490</v>
      </c>
      <c r="D92" s="237"/>
      <c r="E92" s="237"/>
      <c r="F92" s="258" t="s">
        <v>468</v>
      </c>
      <c r="G92" s="259"/>
      <c r="H92" s="237" t="s">
        <v>491</v>
      </c>
      <c r="I92" s="237" t="s">
        <v>464</v>
      </c>
      <c r="J92" s="237">
        <v>255</v>
      </c>
      <c r="K92" s="249"/>
    </row>
    <row r="93" spans="2:11" s="1" customFormat="1" ht="15" customHeight="1">
      <c r="B93" s="260"/>
      <c r="C93" s="237" t="s">
        <v>492</v>
      </c>
      <c r="D93" s="237"/>
      <c r="E93" s="237"/>
      <c r="F93" s="258" t="s">
        <v>462</v>
      </c>
      <c r="G93" s="259"/>
      <c r="H93" s="237" t="s">
        <v>493</v>
      </c>
      <c r="I93" s="237" t="s">
        <v>494</v>
      </c>
      <c r="J93" s="237"/>
      <c r="K93" s="249"/>
    </row>
    <row r="94" spans="2:11" s="1" customFormat="1" ht="15" customHeight="1">
      <c r="B94" s="260"/>
      <c r="C94" s="237" t="s">
        <v>495</v>
      </c>
      <c r="D94" s="237"/>
      <c r="E94" s="237"/>
      <c r="F94" s="258" t="s">
        <v>462</v>
      </c>
      <c r="G94" s="259"/>
      <c r="H94" s="237" t="s">
        <v>496</v>
      </c>
      <c r="I94" s="237" t="s">
        <v>497</v>
      </c>
      <c r="J94" s="237"/>
      <c r="K94" s="249"/>
    </row>
    <row r="95" spans="2:11" s="1" customFormat="1" ht="15" customHeight="1">
      <c r="B95" s="260"/>
      <c r="C95" s="237" t="s">
        <v>498</v>
      </c>
      <c r="D95" s="237"/>
      <c r="E95" s="237"/>
      <c r="F95" s="258" t="s">
        <v>462</v>
      </c>
      <c r="G95" s="259"/>
      <c r="H95" s="237" t="s">
        <v>498</v>
      </c>
      <c r="I95" s="237" t="s">
        <v>497</v>
      </c>
      <c r="J95" s="237"/>
      <c r="K95" s="249"/>
    </row>
    <row r="96" spans="2:11" s="1" customFormat="1" ht="15" customHeight="1">
      <c r="B96" s="260"/>
      <c r="C96" s="237" t="s">
        <v>37</v>
      </c>
      <c r="D96" s="237"/>
      <c r="E96" s="237"/>
      <c r="F96" s="258" t="s">
        <v>462</v>
      </c>
      <c r="G96" s="259"/>
      <c r="H96" s="237" t="s">
        <v>499</v>
      </c>
      <c r="I96" s="237" t="s">
        <v>497</v>
      </c>
      <c r="J96" s="237"/>
      <c r="K96" s="249"/>
    </row>
    <row r="97" spans="2:11" s="1" customFormat="1" ht="15" customHeight="1">
      <c r="B97" s="260"/>
      <c r="C97" s="237" t="s">
        <v>47</v>
      </c>
      <c r="D97" s="237"/>
      <c r="E97" s="237"/>
      <c r="F97" s="258" t="s">
        <v>462</v>
      </c>
      <c r="G97" s="259"/>
      <c r="H97" s="237" t="s">
        <v>500</v>
      </c>
      <c r="I97" s="237" t="s">
        <v>497</v>
      </c>
      <c r="J97" s="237"/>
      <c r="K97" s="249"/>
    </row>
    <row r="98" spans="2:11" s="1" customFormat="1" ht="15" customHeight="1">
      <c r="B98" s="263"/>
      <c r="C98" s="264"/>
      <c r="D98" s="264"/>
      <c r="E98" s="264"/>
      <c r="F98" s="264"/>
      <c r="G98" s="264"/>
      <c r="H98" s="264"/>
      <c r="I98" s="264"/>
      <c r="J98" s="264"/>
      <c r="K98" s="265"/>
    </row>
    <row r="99" spans="2:11" s="1" customFormat="1" ht="18.75" customHeight="1">
      <c r="B99" s="266"/>
      <c r="C99" s="267"/>
      <c r="D99" s="267"/>
      <c r="E99" s="267"/>
      <c r="F99" s="267"/>
      <c r="G99" s="267"/>
      <c r="H99" s="267"/>
      <c r="I99" s="267"/>
      <c r="J99" s="267"/>
      <c r="K99" s="266"/>
    </row>
    <row r="100" spans="2:11" s="1" customFormat="1" ht="18.75" customHeight="1">
      <c r="B100" s="244"/>
      <c r="C100" s="244"/>
      <c r="D100" s="244"/>
      <c r="E100" s="244"/>
      <c r="F100" s="244"/>
      <c r="G100" s="244"/>
      <c r="H100" s="244"/>
      <c r="I100" s="244"/>
      <c r="J100" s="244"/>
      <c r="K100" s="244"/>
    </row>
    <row r="101" spans="2:11" s="1" customFormat="1" ht="7.5" customHeight="1">
      <c r="B101" s="245"/>
      <c r="C101" s="246"/>
      <c r="D101" s="246"/>
      <c r="E101" s="246"/>
      <c r="F101" s="246"/>
      <c r="G101" s="246"/>
      <c r="H101" s="246"/>
      <c r="I101" s="246"/>
      <c r="J101" s="246"/>
      <c r="K101" s="247"/>
    </row>
    <row r="102" spans="2:11" s="1" customFormat="1" ht="45" customHeight="1">
      <c r="B102" s="248"/>
      <c r="C102" s="366" t="s">
        <v>501</v>
      </c>
      <c r="D102" s="366"/>
      <c r="E102" s="366"/>
      <c r="F102" s="366"/>
      <c r="G102" s="366"/>
      <c r="H102" s="366"/>
      <c r="I102" s="366"/>
      <c r="J102" s="366"/>
      <c r="K102" s="249"/>
    </row>
    <row r="103" spans="2:11" s="1" customFormat="1" ht="17.25" customHeight="1">
      <c r="B103" s="248"/>
      <c r="C103" s="250" t="s">
        <v>456</v>
      </c>
      <c r="D103" s="250"/>
      <c r="E103" s="250"/>
      <c r="F103" s="250" t="s">
        <v>457</v>
      </c>
      <c r="G103" s="251"/>
      <c r="H103" s="250" t="s">
        <v>53</v>
      </c>
      <c r="I103" s="250" t="s">
        <v>56</v>
      </c>
      <c r="J103" s="250" t="s">
        <v>458</v>
      </c>
      <c r="K103" s="249"/>
    </row>
    <row r="104" spans="2:11" s="1" customFormat="1" ht="17.25" customHeight="1">
      <c r="B104" s="248"/>
      <c r="C104" s="252" t="s">
        <v>459</v>
      </c>
      <c r="D104" s="252"/>
      <c r="E104" s="252"/>
      <c r="F104" s="253" t="s">
        <v>460</v>
      </c>
      <c r="G104" s="254"/>
      <c r="H104" s="252"/>
      <c r="I104" s="252"/>
      <c r="J104" s="252" t="s">
        <v>461</v>
      </c>
      <c r="K104" s="249"/>
    </row>
    <row r="105" spans="2:11" s="1" customFormat="1" ht="5.25" customHeight="1">
      <c r="B105" s="248"/>
      <c r="C105" s="250"/>
      <c r="D105" s="250"/>
      <c r="E105" s="250"/>
      <c r="F105" s="250"/>
      <c r="G105" s="268"/>
      <c r="H105" s="250"/>
      <c r="I105" s="250"/>
      <c r="J105" s="250"/>
      <c r="K105" s="249"/>
    </row>
    <row r="106" spans="2:11" s="1" customFormat="1" ht="15" customHeight="1">
      <c r="B106" s="248"/>
      <c r="C106" s="237" t="s">
        <v>52</v>
      </c>
      <c r="D106" s="257"/>
      <c r="E106" s="257"/>
      <c r="F106" s="258" t="s">
        <v>462</v>
      </c>
      <c r="G106" s="237"/>
      <c r="H106" s="237" t="s">
        <v>502</v>
      </c>
      <c r="I106" s="237" t="s">
        <v>464</v>
      </c>
      <c r="J106" s="237">
        <v>20</v>
      </c>
      <c r="K106" s="249"/>
    </row>
    <row r="107" spans="2:11" s="1" customFormat="1" ht="15" customHeight="1">
      <c r="B107" s="248"/>
      <c r="C107" s="237" t="s">
        <v>465</v>
      </c>
      <c r="D107" s="237"/>
      <c r="E107" s="237"/>
      <c r="F107" s="258" t="s">
        <v>462</v>
      </c>
      <c r="G107" s="237"/>
      <c r="H107" s="237" t="s">
        <v>502</v>
      </c>
      <c r="I107" s="237" t="s">
        <v>464</v>
      </c>
      <c r="J107" s="237">
        <v>120</v>
      </c>
      <c r="K107" s="249"/>
    </row>
    <row r="108" spans="2:11" s="1" customFormat="1" ht="15" customHeight="1">
      <c r="B108" s="260"/>
      <c r="C108" s="237" t="s">
        <v>467</v>
      </c>
      <c r="D108" s="237"/>
      <c r="E108" s="237"/>
      <c r="F108" s="258" t="s">
        <v>468</v>
      </c>
      <c r="G108" s="237"/>
      <c r="H108" s="237" t="s">
        <v>502</v>
      </c>
      <c r="I108" s="237" t="s">
        <v>464</v>
      </c>
      <c r="J108" s="237">
        <v>50</v>
      </c>
      <c r="K108" s="249"/>
    </row>
    <row r="109" spans="2:11" s="1" customFormat="1" ht="15" customHeight="1">
      <c r="B109" s="260"/>
      <c r="C109" s="237" t="s">
        <v>470</v>
      </c>
      <c r="D109" s="237"/>
      <c r="E109" s="237"/>
      <c r="F109" s="258" t="s">
        <v>462</v>
      </c>
      <c r="G109" s="237"/>
      <c r="H109" s="237" t="s">
        <v>502</v>
      </c>
      <c r="I109" s="237" t="s">
        <v>472</v>
      </c>
      <c r="J109" s="237"/>
      <c r="K109" s="249"/>
    </row>
    <row r="110" spans="2:11" s="1" customFormat="1" ht="15" customHeight="1">
      <c r="B110" s="260"/>
      <c r="C110" s="237" t="s">
        <v>481</v>
      </c>
      <c r="D110" s="237"/>
      <c r="E110" s="237"/>
      <c r="F110" s="258" t="s">
        <v>468</v>
      </c>
      <c r="G110" s="237"/>
      <c r="H110" s="237" t="s">
        <v>502</v>
      </c>
      <c r="I110" s="237" t="s">
        <v>464</v>
      </c>
      <c r="J110" s="237">
        <v>50</v>
      </c>
      <c r="K110" s="249"/>
    </row>
    <row r="111" spans="2:11" s="1" customFormat="1" ht="15" customHeight="1">
      <c r="B111" s="260"/>
      <c r="C111" s="237" t="s">
        <v>489</v>
      </c>
      <c r="D111" s="237"/>
      <c r="E111" s="237"/>
      <c r="F111" s="258" t="s">
        <v>468</v>
      </c>
      <c r="G111" s="237"/>
      <c r="H111" s="237" t="s">
        <v>502</v>
      </c>
      <c r="I111" s="237" t="s">
        <v>464</v>
      </c>
      <c r="J111" s="237">
        <v>50</v>
      </c>
      <c r="K111" s="249"/>
    </row>
    <row r="112" spans="2:11" s="1" customFormat="1" ht="15" customHeight="1">
      <c r="B112" s="260"/>
      <c r="C112" s="237" t="s">
        <v>487</v>
      </c>
      <c r="D112" s="237"/>
      <c r="E112" s="237"/>
      <c r="F112" s="258" t="s">
        <v>468</v>
      </c>
      <c r="G112" s="237"/>
      <c r="H112" s="237" t="s">
        <v>502</v>
      </c>
      <c r="I112" s="237" t="s">
        <v>464</v>
      </c>
      <c r="J112" s="237">
        <v>50</v>
      </c>
      <c r="K112" s="249"/>
    </row>
    <row r="113" spans="2:11" s="1" customFormat="1" ht="15" customHeight="1">
      <c r="B113" s="260"/>
      <c r="C113" s="237" t="s">
        <v>52</v>
      </c>
      <c r="D113" s="237"/>
      <c r="E113" s="237"/>
      <c r="F113" s="258" t="s">
        <v>462</v>
      </c>
      <c r="G113" s="237"/>
      <c r="H113" s="237" t="s">
        <v>503</v>
      </c>
      <c r="I113" s="237" t="s">
        <v>464</v>
      </c>
      <c r="J113" s="237">
        <v>20</v>
      </c>
      <c r="K113" s="249"/>
    </row>
    <row r="114" spans="2:11" s="1" customFormat="1" ht="15" customHeight="1">
      <c r="B114" s="260"/>
      <c r="C114" s="237" t="s">
        <v>504</v>
      </c>
      <c r="D114" s="237"/>
      <c r="E114" s="237"/>
      <c r="F114" s="258" t="s">
        <v>462</v>
      </c>
      <c r="G114" s="237"/>
      <c r="H114" s="237" t="s">
        <v>505</v>
      </c>
      <c r="I114" s="237" t="s">
        <v>464</v>
      </c>
      <c r="J114" s="237">
        <v>120</v>
      </c>
      <c r="K114" s="249"/>
    </row>
    <row r="115" spans="2:11" s="1" customFormat="1" ht="15" customHeight="1">
      <c r="B115" s="260"/>
      <c r="C115" s="237" t="s">
        <v>37</v>
      </c>
      <c r="D115" s="237"/>
      <c r="E115" s="237"/>
      <c r="F115" s="258" t="s">
        <v>462</v>
      </c>
      <c r="G115" s="237"/>
      <c r="H115" s="237" t="s">
        <v>506</v>
      </c>
      <c r="I115" s="237" t="s">
        <v>497</v>
      </c>
      <c r="J115" s="237"/>
      <c r="K115" s="249"/>
    </row>
    <row r="116" spans="2:11" s="1" customFormat="1" ht="15" customHeight="1">
      <c r="B116" s="260"/>
      <c r="C116" s="237" t="s">
        <v>47</v>
      </c>
      <c r="D116" s="237"/>
      <c r="E116" s="237"/>
      <c r="F116" s="258" t="s">
        <v>462</v>
      </c>
      <c r="G116" s="237"/>
      <c r="H116" s="237" t="s">
        <v>507</v>
      </c>
      <c r="I116" s="237" t="s">
        <v>497</v>
      </c>
      <c r="J116" s="237"/>
      <c r="K116" s="249"/>
    </row>
    <row r="117" spans="2:11" s="1" customFormat="1" ht="15" customHeight="1">
      <c r="B117" s="260"/>
      <c r="C117" s="237" t="s">
        <v>56</v>
      </c>
      <c r="D117" s="237"/>
      <c r="E117" s="237"/>
      <c r="F117" s="258" t="s">
        <v>462</v>
      </c>
      <c r="G117" s="237"/>
      <c r="H117" s="237" t="s">
        <v>508</v>
      </c>
      <c r="I117" s="237" t="s">
        <v>509</v>
      </c>
      <c r="J117" s="237"/>
      <c r="K117" s="249"/>
    </row>
    <row r="118" spans="2:11" s="1" customFormat="1" ht="15" customHeight="1">
      <c r="B118" s="263"/>
      <c r="C118" s="269"/>
      <c r="D118" s="269"/>
      <c r="E118" s="269"/>
      <c r="F118" s="269"/>
      <c r="G118" s="269"/>
      <c r="H118" s="269"/>
      <c r="I118" s="269"/>
      <c r="J118" s="269"/>
      <c r="K118" s="265"/>
    </row>
    <row r="119" spans="2:11" s="1" customFormat="1" ht="18.75" customHeight="1">
      <c r="B119" s="270"/>
      <c r="C119" s="271"/>
      <c r="D119" s="271"/>
      <c r="E119" s="271"/>
      <c r="F119" s="272"/>
      <c r="G119" s="271"/>
      <c r="H119" s="271"/>
      <c r="I119" s="271"/>
      <c r="J119" s="271"/>
      <c r="K119" s="270"/>
    </row>
    <row r="120" spans="2:11" s="1" customFormat="1" ht="18.75" customHeight="1">
      <c r="B120" s="244"/>
      <c r="C120" s="244"/>
      <c r="D120" s="244"/>
      <c r="E120" s="244"/>
      <c r="F120" s="244"/>
      <c r="G120" s="244"/>
      <c r="H120" s="244"/>
      <c r="I120" s="244"/>
      <c r="J120" s="244"/>
      <c r="K120" s="244"/>
    </row>
    <row r="121" spans="2:11" s="1" customFormat="1" ht="7.5" customHeight="1">
      <c r="B121" s="273"/>
      <c r="C121" s="274"/>
      <c r="D121" s="274"/>
      <c r="E121" s="274"/>
      <c r="F121" s="274"/>
      <c r="G121" s="274"/>
      <c r="H121" s="274"/>
      <c r="I121" s="274"/>
      <c r="J121" s="274"/>
      <c r="K121" s="275"/>
    </row>
    <row r="122" spans="2:11" s="1" customFormat="1" ht="45" customHeight="1">
      <c r="B122" s="276"/>
      <c r="C122" s="364" t="s">
        <v>510</v>
      </c>
      <c r="D122" s="364"/>
      <c r="E122" s="364"/>
      <c r="F122" s="364"/>
      <c r="G122" s="364"/>
      <c r="H122" s="364"/>
      <c r="I122" s="364"/>
      <c r="J122" s="364"/>
      <c r="K122" s="277"/>
    </row>
    <row r="123" spans="2:11" s="1" customFormat="1" ht="17.25" customHeight="1">
      <c r="B123" s="278"/>
      <c r="C123" s="250" t="s">
        <v>456</v>
      </c>
      <c r="D123" s="250"/>
      <c r="E123" s="250"/>
      <c r="F123" s="250" t="s">
        <v>457</v>
      </c>
      <c r="G123" s="251"/>
      <c r="H123" s="250" t="s">
        <v>53</v>
      </c>
      <c r="I123" s="250" t="s">
        <v>56</v>
      </c>
      <c r="J123" s="250" t="s">
        <v>458</v>
      </c>
      <c r="K123" s="279"/>
    </row>
    <row r="124" spans="2:11" s="1" customFormat="1" ht="17.25" customHeight="1">
      <c r="B124" s="278"/>
      <c r="C124" s="252" t="s">
        <v>459</v>
      </c>
      <c r="D124" s="252"/>
      <c r="E124" s="252"/>
      <c r="F124" s="253" t="s">
        <v>460</v>
      </c>
      <c r="G124" s="254"/>
      <c r="H124" s="252"/>
      <c r="I124" s="252"/>
      <c r="J124" s="252" t="s">
        <v>461</v>
      </c>
      <c r="K124" s="279"/>
    </row>
    <row r="125" spans="2:11" s="1" customFormat="1" ht="5.25" customHeight="1">
      <c r="B125" s="280"/>
      <c r="C125" s="255"/>
      <c r="D125" s="255"/>
      <c r="E125" s="255"/>
      <c r="F125" s="255"/>
      <c r="G125" s="281"/>
      <c r="H125" s="255"/>
      <c r="I125" s="255"/>
      <c r="J125" s="255"/>
      <c r="K125" s="282"/>
    </row>
    <row r="126" spans="2:11" s="1" customFormat="1" ht="15" customHeight="1">
      <c r="B126" s="280"/>
      <c r="C126" s="237" t="s">
        <v>465</v>
      </c>
      <c r="D126" s="257"/>
      <c r="E126" s="257"/>
      <c r="F126" s="258" t="s">
        <v>462</v>
      </c>
      <c r="G126" s="237"/>
      <c r="H126" s="237" t="s">
        <v>502</v>
      </c>
      <c r="I126" s="237" t="s">
        <v>464</v>
      </c>
      <c r="J126" s="237">
        <v>120</v>
      </c>
      <c r="K126" s="283"/>
    </row>
    <row r="127" spans="2:11" s="1" customFormat="1" ht="15" customHeight="1">
      <c r="B127" s="280"/>
      <c r="C127" s="237" t="s">
        <v>511</v>
      </c>
      <c r="D127" s="237"/>
      <c r="E127" s="237"/>
      <c r="F127" s="258" t="s">
        <v>462</v>
      </c>
      <c r="G127" s="237"/>
      <c r="H127" s="237" t="s">
        <v>512</v>
      </c>
      <c r="I127" s="237" t="s">
        <v>464</v>
      </c>
      <c r="J127" s="237" t="s">
        <v>513</v>
      </c>
      <c r="K127" s="283"/>
    </row>
    <row r="128" spans="2:11" s="1" customFormat="1" ht="15" customHeight="1">
      <c r="B128" s="280"/>
      <c r="C128" s="237" t="s">
        <v>410</v>
      </c>
      <c r="D128" s="237"/>
      <c r="E128" s="237"/>
      <c r="F128" s="258" t="s">
        <v>462</v>
      </c>
      <c r="G128" s="237"/>
      <c r="H128" s="237" t="s">
        <v>514</v>
      </c>
      <c r="I128" s="237" t="s">
        <v>464</v>
      </c>
      <c r="J128" s="237" t="s">
        <v>513</v>
      </c>
      <c r="K128" s="283"/>
    </row>
    <row r="129" spans="2:11" s="1" customFormat="1" ht="15" customHeight="1">
      <c r="B129" s="280"/>
      <c r="C129" s="237" t="s">
        <v>473</v>
      </c>
      <c r="D129" s="237"/>
      <c r="E129" s="237"/>
      <c r="F129" s="258" t="s">
        <v>468</v>
      </c>
      <c r="G129" s="237"/>
      <c r="H129" s="237" t="s">
        <v>474</v>
      </c>
      <c r="I129" s="237" t="s">
        <v>464</v>
      </c>
      <c r="J129" s="237">
        <v>15</v>
      </c>
      <c r="K129" s="283"/>
    </row>
    <row r="130" spans="2:11" s="1" customFormat="1" ht="15" customHeight="1">
      <c r="B130" s="280"/>
      <c r="C130" s="261" t="s">
        <v>475</v>
      </c>
      <c r="D130" s="261"/>
      <c r="E130" s="261"/>
      <c r="F130" s="262" t="s">
        <v>468</v>
      </c>
      <c r="G130" s="261"/>
      <c r="H130" s="261" t="s">
        <v>476</v>
      </c>
      <c r="I130" s="261" t="s">
        <v>464</v>
      </c>
      <c r="J130" s="261">
        <v>15</v>
      </c>
      <c r="K130" s="283"/>
    </row>
    <row r="131" spans="2:11" s="1" customFormat="1" ht="15" customHeight="1">
      <c r="B131" s="280"/>
      <c r="C131" s="261" t="s">
        <v>477</v>
      </c>
      <c r="D131" s="261"/>
      <c r="E131" s="261"/>
      <c r="F131" s="262" t="s">
        <v>468</v>
      </c>
      <c r="G131" s="261"/>
      <c r="H131" s="261" t="s">
        <v>478</v>
      </c>
      <c r="I131" s="261" t="s">
        <v>464</v>
      </c>
      <c r="J131" s="261">
        <v>20</v>
      </c>
      <c r="K131" s="283"/>
    </row>
    <row r="132" spans="2:11" s="1" customFormat="1" ht="15" customHeight="1">
      <c r="B132" s="280"/>
      <c r="C132" s="261" t="s">
        <v>479</v>
      </c>
      <c r="D132" s="261"/>
      <c r="E132" s="261"/>
      <c r="F132" s="262" t="s">
        <v>468</v>
      </c>
      <c r="G132" s="261"/>
      <c r="H132" s="261" t="s">
        <v>480</v>
      </c>
      <c r="I132" s="261" t="s">
        <v>464</v>
      </c>
      <c r="J132" s="261">
        <v>20</v>
      </c>
      <c r="K132" s="283"/>
    </row>
    <row r="133" spans="2:11" s="1" customFormat="1" ht="15" customHeight="1">
      <c r="B133" s="280"/>
      <c r="C133" s="237" t="s">
        <v>467</v>
      </c>
      <c r="D133" s="237"/>
      <c r="E133" s="237"/>
      <c r="F133" s="258" t="s">
        <v>468</v>
      </c>
      <c r="G133" s="237"/>
      <c r="H133" s="237" t="s">
        <v>502</v>
      </c>
      <c r="I133" s="237" t="s">
        <v>464</v>
      </c>
      <c r="J133" s="237">
        <v>50</v>
      </c>
      <c r="K133" s="283"/>
    </row>
    <row r="134" spans="2:11" s="1" customFormat="1" ht="15" customHeight="1">
      <c r="B134" s="280"/>
      <c r="C134" s="237" t="s">
        <v>481</v>
      </c>
      <c r="D134" s="237"/>
      <c r="E134" s="237"/>
      <c r="F134" s="258" t="s">
        <v>468</v>
      </c>
      <c r="G134" s="237"/>
      <c r="H134" s="237" t="s">
        <v>502</v>
      </c>
      <c r="I134" s="237" t="s">
        <v>464</v>
      </c>
      <c r="J134" s="237">
        <v>50</v>
      </c>
      <c r="K134" s="283"/>
    </row>
    <row r="135" spans="2:11" s="1" customFormat="1" ht="15" customHeight="1">
      <c r="B135" s="280"/>
      <c r="C135" s="237" t="s">
        <v>487</v>
      </c>
      <c r="D135" s="237"/>
      <c r="E135" s="237"/>
      <c r="F135" s="258" t="s">
        <v>468</v>
      </c>
      <c r="G135" s="237"/>
      <c r="H135" s="237" t="s">
        <v>502</v>
      </c>
      <c r="I135" s="237" t="s">
        <v>464</v>
      </c>
      <c r="J135" s="237">
        <v>50</v>
      </c>
      <c r="K135" s="283"/>
    </row>
    <row r="136" spans="2:11" s="1" customFormat="1" ht="15" customHeight="1">
      <c r="B136" s="280"/>
      <c r="C136" s="237" t="s">
        <v>489</v>
      </c>
      <c r="D136" s="237"/>
      <c r="E136" s="237"/>
      <c r="F136" s="258" t="s">
        <v>468</v>
      </c>
      <c r="G136" s="237"/>
      <c r="H136" s="237" t="s">
        <v>502</v>
      </c>
      <c r="I136" s="237" t="s">
        <v>464</v>
      </c>
      <c r="J136" s="237">
        <v>50</v>
      </c>
      <c r="K136" s="283"/>
    </row>
    <row r="137" spans="2:11" s="1" customFormat="1" ht="15" customHeight="1">
      <c r="B137" s="280"/>
      <c r="C137" s="237" t="s">
        <v>490</v>
      </c>
      <c r="D137" s="237"/>
      <c r="E137" s="237"/>
      <c r="F137" s="258" t="s">
        <v>468</v>
      </c>
      <c r="G137" s="237"/>
      <c r="H137" s="237" t="s">
        <v>515</v>
      </c>
      <c r="I137" s="237" t="s">
        <v>464</v>
      </c>
      <c r="J137" s="237">
        <v>255</v>
      </c>
      <c r="K137" s="283"/>
    </row>
    <row r="138" spans="2:11" s="1" customFormat="1" ht="15" customHeight="1">
      <c r="B138" s="280"/>
      <c r="C138" s="237" t="s">
        <v>492</v>
      </c>
      <c r="D138" s="237"/>
      <c r="E138" s="237"/>
      <c r="F138" s="258" t="s">
        <v>462</v>
      </c>
      <c r="G138" s="237"/>
      <c r="H138" s="237" t="s">
        <v>516</v>
      </c>
      <c r="I138" s="237" t="s">
        <v>494</v>
      </c>
      <c r="J138" s="237"/>
      <c r="K138" s="283"/>
    </row>
    <row r="139" spans="2:11" s="1" customFormat="1" ht="15" customHeight="1">
      <c r="B139" s="280"/>
      <c r="C139" s="237" t="s">
        <v>495</v>
      </c>
      <c r="D139" s="237"/>
      <c r="E139" s="237"/>
      <c r="F139" s="258" t="s">
        <v>462</v>
      </c>
      <c r="G139" s="237"/>
      <c r="H139" s="237" t="s">
        <v>517</v>
      </c>
      <c r="I139" s="237" t="s">
        <v>497</v>
      </c>
      <c r="J139" s="237"/>
      <c r="K139" s="283"/>
    </row>
    <row r="140" spans="2:11" s="1" customFormat="1" ht="15" customHeight="1">
      <c r="B140" s="280"/>
      <c r="C140" s="237" t="s">
        <v>498</v>
      </c>
      <c r="D140" s="237"/>
      <c r="E140" s="237"/>
      <c r="F140" s="258" t="s">
        <v>462</v>
      </c>
      <c r="G140" s="237"/>
      <c r="H140" s="237" t="s">
        <v>498</v>
      </c>
      <c r="I140" s="237" t="s">
        <v>497</v>
      </c>
      <c r="J140" s="237"/>
      <c r="K140" s="283"/>
    </row>
    <row r="141" spans="2:11" s="1" customFormat="1" ht="15" customHeight="1">
      <c r="B141" s="280"/>
      <c r="C141" s="237" t="s">
        <v>37</v>
      </c>
      <c r="D141" s="237"/>
      <c r="E141" s="237"/>
      <c r="F141" s="258" t="s">
        <v>462</v>
      </c>
      <c r="G141" s="237"/>
      <c r="H141" s="237" t="s">
        <v>518</v>
      </c>
      <c r="I141" s="237" t="s">
        <v>497</v>
      </c>
      <c r="J141" s="237"/>
      <c r="K141" s="283"/>
    </row>
    <row r="142" spans="2:11" s="1" customFormat="1" ht="15" customHeight="1">
      <c r="B142" s="280"/>
      <c r="C142" s="237" t="s">
        <v>519</v>
      </c>
      <c r="D142" s="237"/>
      <c r="E142" s="237"/>
      <c r="F142" s="258" t="s">
        <v>462</v>
      </c>
      <c r="G142" s="237"/>
      <c r="H142" s="237" t="s">
        <v>520</v>
      </c>
      <c r="I142" s="237" t="s">
        <v>497</v>
      </c>
      <c r="J142" s="237"/>
      <c r="K142" s="283"/>
    </row>
    <row r="143" spans="2:11" s="1" customFormat="1" ht="15" customHeight="1">
      <c r="B143" s="284"/>
      <c r="C143" s="285"/>
      <c r="D143" s="285"/>
      <c r="E143" s="285"/>
      <c r="F143" s="285"/>
      <c r="G143" s="285"/>
      <c r="H143" s="285"/>
      <c r="I143" s="285"/>
      <c r="J143" s="285"/>
      <c r="K143" s="286"/>
    </row>
    <row r="144" spans="2:11" s="1" customFormat="1" ht="18.75" customHeight="1">
      <c r="B144" s="271"/>
      <c r="C144" s="271"/>
      <c r="D144" s="271"/>
      <c r="E144" s="271"/>
      <c r="F144" s="272"/>
      <c r="G144" s="271"/>
      <c r="H144" s="271"/>
      <c r="I144" s="271"/>
      <c r="J144" s="271"/>
      <c r="K144" s="271"/>
    </row>
    <row r="145" spans="2:11" s="1" customFormat="1" ht="18.75" customHeight="1">
      <c r="B145" s="244"/>
      <c r="C145" s="244"/>
      <c r="D145" s="244"/>
      <c r="E145" s="244"/>
      <c r="F145" s="244"/>
      <c r="G145" s="244"/>
      <c r="H145" s="244"/>
      <c r="I145" s="244"/>
      <c r="J145" s="244"/>
      <c r="K145" s="244"/>
    </row>
    <row r="146" spans="2:11" s="1" customFormat="1" ht="7.5" customHeight="1">
      <c r="B146" s="245"/>
      <c r="C146" s="246"/>
      <c r="D146" s="246"/>
      <c r="E146" s="246"/>
      <c r="F146" s="246"/>
      <c r="G146" s="246"/>
      <c r="H146" s="246"/>
      <c r="I146" s="246"/>
      <c r="J146" s="246"/>
      <c r="K146" s="247"/>
    </row>
    <row r="147" spans="2:11" s="1" customFormat="1" ht="45" customHeight="1">
      <c r="B147" s="248"/>
      <c r="C147" s="366" t="s">
        <v>521</v>
      </c>
      <c r="D147" s="366"/>
      <c r="E147" s="366"/>
      <c r="F147" s="366"/>
      <c r="G147" s="366"/>
      <c r="H147" s="366"/>
      <c r="I147" s="366"/>
      <c r="J147" s="366"/>
      <c r="K147" s="249"/>
    </row>
    <row r="148" spans="2:11" s="1" customFormat="1" ht="17.25" customHeight="1">
      <c r="B148" s="248"/>
      <c r="C148" s="250" t="s">
        <v>456</v>
      </c>
      <c r="D148" s="250"/>
      <c r="E148" s="250"/>
      <c r="F148" s="250" t="s">
        <v>457</v>
      </c>
      <c r="G148" s="251"/>
      <c r="H148" s="250" t="s">
        <v>53</v>
      </c>
      <c r="I148" s="250" t="s">
        <v>56</v>
      </c>
      <c r="J148" s="250" t="s">
        <v>458</v>
      </c>
      <c r="K148" s="249"/>
    </row>
    <row r="149" spans="2:11" s="1" customFormat="1" ht="17.25" customHeight="1">
      <c r="B149" s="248"/>
      <c r="C149" s="252" t="s">
        <v>459</v>
      </c>
      <c r="D149" s="252"/>
      <c r="E149" s="252"/>
      <c r="F149" s="253" t="s">
        <v>460</v>
      </c>
      <c r="G149" s="254"/>
      <c r="H149" s="252"/>
      <c r="I149" s="252"/>
      <c r="J149" s="252" t="s">
        <v>461</v>
      </c>
      <c r="K149" s="249"/>
    </row>
    <row r="150" spans="2:11" s="1" customFormat="1" ht="5.25" customHeight="1">
      <c r="B150" s="260"/>
      <c r="C150" s="255"/>
      <c r="D150" s="255"/>
      <c r="E150" s="255"/>
      <c r="F150" s="255"/>
      <c r="G150" s="256"/>
      <c r="H150" s="255"/>
      <c r="I150" s="255"/>
      <c r="J150" s="255"/>
      <c r="K150" s="283"/>
    </row>
    <row r="151" spans="2:11" s="1" customFormat="1" ht="15" customHeight="1">
      <c r="B151" s="260"/>
      <c r="C151" s="287" t="s">
        <v>465</v>
      </c>
      <c r="D151" s="237"/>
      <c r="E151" s="237"/>
      <c r="F151" s="288" t="s">
        <v>462</v>
      </c>
      <c r="G151" s="237"/>
      <c r="H151" s="287" t="s">
        <v>502</v>
      </c>
      <c r="I151" s="287" t="s">
        <v>464</v>
      </c>
      <c r="J151" s="287">
        <v>120</v>
      </c>
      <c r="K151" s="283"/>
    </row>
    <row r="152" spans="2:11" s="1" customFormat="1" ht="15" customHeight="1">
      <c r="B152" s="260"/>
      <c r="C152" s="287" t="s">
        <v>511</v>
      </c>
      <c r="D152" s="237"/>
      <c r="E152" s="237"/>
      <c r="F152" s="288" t="s">
        <v>462</v>
      </c>
      <c r="G152" s="237"/>
      <c r="H152" s="287" t="s">
        <v>522</v>
      </c>
      <c r="I152" s="287" t="s">
        <v>464</v>
      </c>
      <c r="J152" s="287" t="s">
        <v>513</v>
      </c>
      <c r="K152" s="283"/>
    </row>
    <row r="153" spans="2:11" s="1" customFormat="1" ht="15" customHeight="1">
      <c r="B153" s="260"/>
      <c r="C153" s="287" t="s">
        <v>410</v>
      </c>
      <c r="D153" s="237"/>
      <c r="E153" s="237"/>
      <c r="F153" s="288" t="s">
        <v>462</v>
      </c>
      <c r="G153" s="237"/>
      <c r="H153" s="287" t="s">
        <v>523</v>
      </c>
      <c r="I153" s="287" t="s">
        <v>464</v>
      </c>
      <c r="J153" s="287" t="s">
        <v>513</v>
      </c>
      <c r="K153" s="283"/>
    </row>
    <row r="154" spans="2:11" s="1" customFormat="1" ht="15" customHeight="1">
      <c r="B154" s="260"/>
      <c r="C154" s="287" t="s">
        <v>467</v>
      </c>
      <c r="D154" s="237"/>
      <c r="E154" s="237"/>
      <c r="F154" s="288" t="s">
        <v>468</v>
      </c>
      <c r="G154" s="237"/>
      <c r="H154" s="287" t="s">
        <v>502</v>
      </c>
      <c r="I154" s="287" t="s">
        <v>464</v>
      </c>
      <c r="J154" s="287">
        <v>50</v>
      </c>
      <c r="K154" s="283"/>
    </row>
    <row r="155" spans="2:11" s="1" customFormat="1" ht="15" customHeight="1">
      <c r="B155" s="260"/>
      <c r="C155" s="287" t="s">
        <v>470</v>
      </c>
      <c r="D155" s="237"/>
      <c r="E155" s="237"/>
      <c r="F155" s="288" t="s">
        <v>462</v>
      </c>
      <c r="G155" s="237"/>
      <c r="H155" s="287" t="s">
        <v>502</v>
      </c>
      <c r="I155" s="287" t="s">
        <v>472</v>
      </c>
      <c r="J155" s="287"/>
      <c r="K155" s="283"/>
    </row>
    <row r="156" spans="2:11" s="1" customFormat="1" ht="15" customHeight="1">
      <c r="B156" s="260"/>
      <c r="C156" s="287" t="s">
        <v>481</v>
      </c>
      <c r="D156" s="237"/>
      <c r="E156" s="237"/>
      <c r="F156" s="288" t="s">
        <v>468</v>
      </c>
      <c r="G156" s="237"/>
      <c r="H156" s="287" t="s">
        <v>502</v>
      </c>
      <c r="I156" s="287" t="s">
        <v>464</v>
      </c>
      <c r="J156" s="287">
        <v>50</v>
      </c>
      <c r="K156" s="283"/>
    </row>
    <row r="157" spans="2:11" s="1" customFormat="1" ht="15" customHeight="1">
      <c r="B157" s="260"/>
      <c r="C157" s="287" t="s">
        <v>489</v>
      </c>
      <c r="D157" s="237"/>
      <c r="E157" s="237"/>
      <c r="F157" s="288" t="s">
        <v>468</v>
      </c>
      <c r="G157" s="237"/>
      <c r="H157" s="287" t="s">
        <v>502</v>
      </c>
      <c r="I157" s="287" t="s">
        <v>464</v>
      </c>
      <c r="J157" s="287">
        <v>50</v>
      </c>
      <c r="K157" s="283"/>
    </row>
    <row r="158" spans="2:11" s="1" customFormat="1" ht="15" customHeight="1">
      <c r="B158" s="260"/>
      <c r="C158" s="287" t="s">
        <v>487</v>
      </c>
      <c r="D158" s="237"/>
      <c r="E158" s="237"/>
      <c r="F158" s="288" t="s">
        <v>468</v>
      </c>
      <c r="G158" s="237"/>
      <c r="H158" s="287" t="s">
        <v>502</v>
      </c>
      <c r="I158" s="287" t="s">
        <v>464</v>
      </c>
      <c r="J158" s="287">
        <v>50</v>
      </c>
      <c r="K158" s="283"/>
    </row>
    <row r="159" spans="2:11" s="1" customFormat="1" ht="15" customHeight="1">
      <c r="B159" s="260"/>
      <c r="C159" s="287" t="s">
        <v>96</v>
      </c>
      <c r="D159" s="237"/>
      <c r="E159" s="237"/>
      <c r="F159" s="288" t="s">
        <v>462</v>
      </c>
      <c r="G159" s="237"/>
      <c r="H159" s="287" t="s">
        <v>524</v>
      </c>
      <c r="I159" s="287" t="s">
        <v>464</v>
      </c>
      <c r="J159" s="287" t="s">
        <v>525</v>
      </c>
      <c r="K159" s="283"/>
    </row>
    <row r="160" spans="2:11" s="1" customFormat="1" ht="15" customHeight="1">
      <c r="B160" s="260"/>
      <c r="C160" s="287" t="s">
        <v>526</v>
      </c>
      <c r="D160" s="237"/>
      <c r="E160" s="237"/>
      <c r="F160" s="288" t="s">
        <v>462</v>
      </c>
      <c r="G160" s="237"/>
      <c r="H160" s="287" t="s">
        <v>527</v>
      </c>
      <c r="I160" s="287" t="s">
        <v>497</v>
      </c>
      <c r="J160" s="287"/>
      <c r="K160" s="283"/>
    </row>
    <row r="161" spans="2:11" s="1" customFormat="1" ht="15" customHeight="1">
      <c r="B161" s="289"/>
      <c r="C161" s="269"/>
      <c r="D161" s="269"/>
      <c r="E161" s="269"/>
      <c r="F161" s="269"/>
      <c r="G161" s="269"/>
      <c r="H161" s="269"/>
      <c r="I161" s="269"/>
      <c r="J161" s="269"/>
      <c r="K161" s="290"/>
    </row>
    <row r="162" spans="2:11" s="1" customFormat="1" ht="18.75" customHeight="1">
      <c r="B162" s="271"/>
      <c r="C162" s="281"/>
      <c r="D162" s="281"/>
      <c r="E162" s="281"/>
      <c r="F162" s="291"/>
      <c r="G162" s="281"/>
      <c r="H162" s="281"/>
      <c r="I162" s="281"/>
      <c r="J162" s="281"/>
      <c r="K162" s="271"/>
    </row>
    <row r="163" spans="2:11" s="1" customFormat="1" ht="18.75" customHeight="1">
      <c r="B163" s="244"/>
      <c r="C163" s="244"/>
      <c r="D163" s="244"/>
      <c r="E163" s="244"/>
      <c r="F163" s="244"/>
      <c r="G163" s="244"/>
      <c r="H163" s="244"/>
      <c r="I163" s="244"/>
      <c r="J163" s="244"/>
      <c r="K163" s="244"/>
    </row>
    <row r="164" spans="2:11" s="1" customFormat="1" ht="7.5" customHeight="1">
      <c r="B164" s="226"/>
      <c r="C164" s="227"/>
      <c r="D164" s="227"/>
      <c r="E164" s="227"/>
      <c r="F164" s="227"/>
      <c r="G164" s="227"/>
      <c r="H164" s="227"/>
      <c r="I164" s="227"/>
      <c r="J164" s="227"/>
      <c r="K164" s="228"/>
    </row>
    <row r="165" spans="2:11" s="1" customFormat="1" ht="45" customHeight="1">
      <c r="B165" s="229"/>
      <c r="C165" s="364" t="s">
        <v>528</v>
      </c>
      <c r="D165" s="364"/>
      <c r="E165" s="364"/>
      <c r="F165" s="364"/>
      <c r="G165" s="364"/>
      <c r="H165" s="364"/>
      <c r="I165" s="364"/>
      <c r="J165" s="364"/>
      <c r="K165" s="230"/>
    </row>
    <row r="166" spans="2:11" s="1" customFormat="1" ht="17.25" customHeight="1">
      <c r="B166" s="229"/>
      <c r="C166" s="250" t="s">
        <v>456</v>
      </c>
      <c r="D166" s="250"/>
      <c r="E166" s="250"/>
      <c r="F166" s="250" t="s">
        <v>457</v>
      </c>
      <c r="G166" s="292"/>
      <c r="H166" s="293" t="s">
        <v>53</v>
      </c>
      <c r="I166" s="293" t="s">
        <v>56</v>
      </c>
      <c r="J166" s="250" t="s">
        <v>458</v>
      </c>
      <c r="K166" s="230"/>
    </row>
    <row r="167" spans="2:11" s="1" customFormat="1" ht="17.25" customHeight="1">
      <c r="B167" s="231"/>
      <c r="C167" s="252" t="s">
        <v>459</v>
      </c>
      <c r="D167" s="252"/>
      <c r="E167" s="252"/>
      <c r="F167" s="253" t="s">
        <v>460</v>
      </c>
      <c r="G167" s="294"/>
      <c r="H167" s="295"/>
      <c r="I167" s="295"/>
      <c r="J167" s="252" t="s">
        <v>461</v>
      </c>
      <c r="K167" s="232"/>
    </row>
    <row r="168" spans="2:11" s="1" customFormat="1" ht="5.25" customHeight="1">
      <c r="B168" s="260"/>
      <c r="C168" s="255"/>
      <c r="D168" s="255"/>
      <c r="E168" s="255"/>
      <c r="F168" s="255"/>
      <c r="G168" s="256"/>
      <c r="H168" s="255"/>
      <c r="I168" s="255"/>
      <c r="J168" s="255"/>
      <c r="K168" s="283"/>
    </row>
    <row r="169" spans="2:11" s="1" customFormat="1" ht="15" customHeight="1">
      <c r="B169" s="260"/>
      <c r="C169" s="237" t="s">
        <v>465</v>
      </c>
      <c r="D169" s="237"/>
      <c r="E169" s="237"/>
      <c r="F169" s="258" t="s">
        <v>462</v>
      </c>
      <c r="G169" s="237"/>
      <c r="H169" s="237" t="s">
        <v>502</v>
      </c>
      <c r="I169" s="237" t="s">
        <v>464</v>
      </c>
      <c r="J169" s="237">
        <v>120</v>
      </c>
      <c r="K169" s="283"/>
    </row>
    <row r="170" spans="2:11" s="1" customFormat="1" ht="15" customHeight="1">
      <c r="B170" s="260"/>
      <c r="C170" s="237" t="s">
        <v>511</v>
      </c>
      <c r="D170" s="237"/>
      <c r="E170" s="237"/>
      <c r="F170" s="258" t="s">
        <v>462</v>
      </c>
      <c r="G170" s="237"/>
      <c r="H170" s="237" t="s">
        <v>512</v>
      </c>
      <c r="I170" s="237" t="s">
        <v>464</v>
      </c>
      <c r="J170" s="237" t="s">
        <v>513</v>
      </c>
      <c r="K170" s="283"/>
    </row>
    <row r="171" spans="2:11" s="1" customFormat="1" ht="15" customHeight="1">
      <c r="B171" s="260"/>
      <c r="C171" s="237" t="s">
        <v>410</v>
      </c>
      <c r="D171" s="237"/>
      <c r="E171" s="237"/>
      <c r="F171" s="258" t="s">
        <v>462</v>
      </c>
      <c r="G171" s="237"/>
      <c r="H171" s="237" t="s">
        <v>529</v>
      </c>
      <c r="I171" s="237" t="s">
        <v>464</v>
      </c>
      <c r="J171" s="237" t="s">
        <v>513</v>
      </c>
      <c r="K171" s="283"/>
    </row>
    <row r="172" spans="2:11" s="1" customFormat="1" ht="15" customHeight="1">
      <c r="B172" s="260"/>
      <c r="C172" s="237" t="s">
        <v>467</v>
      </c>
      <c r="D172" s="237"/>
      <c r="E172" s="237"/>
      <c r="F172" s="258" t="s">
        <v>468</v>
      </c>
      <c r="G172" s="237"/>
      <c r="H172" s="237" t="s">
        <v>529</v>
      </c>
      <c r="I172" s="237" t="s">
        <v>464</v>
      </c>
      <c r="J172" s="237">
        <v>50</v>
      </c>
      <c r="K172" s="283"/>
    </row>
    <row r="173" spans="2:11" s="1" customFormat="1" ht="15" customHeight="1">
      <c r="B173" s="260"/>
      <c r="C173" s="237" t="s">
        <v>470</v>
      </c>
      <c r="D173" s="237"/>
      <c r="E173" s="237"/>
      <c r="F173" s="258" t="s">
        <v>462</v>
      </c>
      <c r="G173" s="237"/>
      <c r="H173" s="237" t="s">
        <v>529</v>
      </c>
      <c r="I173" s="237" t="s">
        <v>472</v>
      </c>
      <c r="J173" s="237"/>
      <c r="K173" s="283"/>
    </row>
    <row r="174" spans="2:11" s="1" customFormat="1" ht="15" customHeight="1">
      <c r="B174" s="260"/>
      <c r="C174" s="237" t="s">
        <v>481</v>
      </c>
      <c r="D174" s="237"/>
      <c r="E174" s="237"/>
      <c r="F174" s="258" t="s">
        <v>468</v>
      </c>
      <c r="G174" s="237"/>
      <c r="H174" s="237" t="s">
        <v>529</v>
      </c>
      <c r="I174" s="237" t="s">
        <v>464</v>
      </c>
      <c r="J174" s="237">
        <v>50</v>
      </c>
      <c r="K174" s="283"/>
    </row>
    <row r="175" spans="2:11" s="1" customFormat="1" ht="15" customHeight="1">
      <c r="B175" s="260"/>
      <c r="C175" s="237" t="s">
        <v>489</v>
      </c>
      <c r="D175" s="237"/>
      <c r="E175" s="237"/>
      <c r="F175" s="258" t="s">
        <v>468</v>
      </c>
      <c r="G175" s="237"/>
      <c r="H175" s="237" t="s">
        <v>529</v>
      </c>
      <c r="I175" s="237" t="s">
        <v>464</v>
      </c>
      <c r="J175" s="237">
        <v>50</v>
      </c>
      <c r="K175" s="283"/>
    </row>
    <row r="176" spans="2:11" s="1" customFormat="1" ht="15" customHeight="1">
      <c r="B176" s="260"/>
      <c r="C176" s="237" t="s">
        <v>487</v>
      </c>
      <c r="D176" s="237"/>
      <c r="E176" s="237"/>
      <c r="F176" s="258" t="s">
        <v>468</v>
      </c>
      <c r="G176" s="237"/>
      <c r="H176" s="237" t="s">
        <v>529</v>
      </c>
      <c r="I176" s="237" t="s">
        <v>464</v>
      </c>
      <c r="J176" s="237">
        <v>50</v>
      </c>
      <c r="K176" s="283"/>
    </row>
    <row r="177" spans="2:11" s="1" customFormat="1" ht="15" customHeight="1">
      <c r="B177" s="260"/>
      <c r="C177" s="237" t="s">
        <v>106</v>
      </c>
      <c r="D177" s="237"/>
      <c r="E177" s="237"/>
      <c r="F177" s="258" t="s">
        <v>462</v>
      </c>
      <c r="G177" s="237"/>
      <c r="H177" s="237" t="s">
        <v>530</v>
      </c>
      <c r="I177" s="237" t="s">
        <v>531</v>
      </c>
      <c r="J177" s="237"/>
      <c r="K177" s="283"/>
    </row>
    <row r="178" spans="2:11" s="1" customFormat="1" ht="15" customHeight="1">
      <c r="B178" s="260"/>
      <c r="C178" s="237" t="s">
        <v>56</v>
      </c>
      <c r="D178" s="237"/>
      <c r="E178" s="237"/>
      <c r="F178" s="258" t="s">
        <v>462</v>
      </c>
      <c r="G178" s="237"/>
      <c r="H178" s="237" t="s">
        <v>532</v>
      </c>
      <c r="I178" s="237" t="s">
        <v>533</v>
      </c>
      <c r="J178" s="237">
        <v>1</v>
      </c>
      <c r="K178" s="283"/>
    </row>
    <row r="179" spans="2:11" s="1" customFormat="1" ht="15" customHeight="1">
      <c r="B179" s="260"/>
      <c r="C179" s="237" t="s">
        <v>52</v>
      </c>
      <c r="D179" s="237"/>
      <c r="E179" s="237"/>
      <c r="F179" s="258" t="s">
        <v>462</v>
      </c>
      <c r="G179" s="237"/>
      <c r="H179" s="237" t="s">
        <v>534</v>
      </c>
      <c r="I179" s="237" t="s">
        <v>464</v>
      </c>
      <c r="J179" s="237">
        <v>20</v>
      </c>
      <c r="K179" s="283"/>
    </row>
    <row r="180" spans="2:11" s="1" customFormat="1" ht="15" customHeight="1">
      <c r="B180" s="260"/>
      <c r="C180" s="237" t="s">
        <v>53</v>
      </c>
      <c r="D180" s="237"/>
      <c r="E180" s="237"/>
      <c r="F180" s="258" t="s">
        <v>462</v>
      </c>
      <c r="G180" s="237"/>
      <c r="H180" s="237" t="s">
        <v>535</v>
      </c>
      <c r="I180" s="237" t="s">
        <v>464</v>
      </c>
      <c r="J180" s="237">
        <v>255</v>
      </c>
      <c r="K180" s="283"/>
    </row>
    <row r="181" spans="2:11" s="1" customFormat="1" ht="15" customHeight="1">
      <c r="B181" s="260"/>
      <c r="C181" s="237" t="s">
        <v>107</v>
      </c>
      <c r="D181" s="237"/>
      <c r="E181" s="237"/>
      <c r="F181" s="258" t="s">
        <v>462</v>
      </c>
      <c r="G181" s="237"/>
      <c r="H181" s="237" t="s">
        <v>426</v>
      </c>
      <c r="I181" s="237" t="s">
        <v>464</v>
      </c>
      <c r="J181" s="237">
        <v>10</v>
      </c>
      <c r="K181" s="283"/>
    </row>
    <row r="182" spans="2:11" s="1" customFormat="1" ht="15" customHeight="1">
      <c r="B182" s="260"/>
      <c r="C182" s="237" t="s">
        <v>108</v>
      </c>
      <c r="D182" s="237"/>
      <c r="E182" s="237"/>
      <c r="F182" s="258" t="s">
        <v>462</v>
      </c>
      <c r="G182" s="237"/>
      <c r="H182" s="237" t="s">
        <v>536</v>
      </c>
      <c r="I182" s="237" t="s">
        <v>497</v>
      </c>
      <c r="J182" s="237"/>
      <c r="K182" s="283"/>
    </row>
    <row r="183" spans="2:11" s="1" customFormat="1" ht="15" customHeight="1">
      <c r="B183" s="260"/>
      <c r="C183" s="237" t="s">
        <v>537</v>
      </c>
      <c r="D183" s="237"/>
      <c r="E183" s="237"/>
      <c r="F183" s="258" t="s">
        <v>462</v>
      </c>
      <c r="G183" s="237"/>
      <c r="H183" s="237" t="s">
        <v>538</v>
      </c>
      <c r="I183" s="237" t="s">
        <v>497</v>
      </c>
      <c r="J183" s="237"/>
      <c r="K183" s="283"/>
    </row>
    <row r="184" spans="2:11" s="1" customFormat="1" ht="15" customHeight="1">
      <c r="B184" s="260"/>
      <c r="C184" s="237" t="s">
        <v>526</v>
      </c>
      <c r="D184" s="237"/>
      <c r="E184" s="237"/>
      <c r="F184" s="258" t="s">
        <v>462</v>
      </c>
      <c r="G184" s="237"/>
      <c r="H184" s="237" t="s">
        <v>539</v>
      </c>
      <c r="I184" s="237" t="s">
        <v>497</v>
      </c>
      <c r="J184" s="237"/>
      <c r="K184" s="283"/>
    </row>
    <row r="185" spans="2:11" s="1" customFormat="1" ht="15" customHeight="1">
      <c r="B185" s="260"/>
      <c r="C185" s="237" t="s">
        <v>110</v>
      </c>
      <c r="D185" s="237"/>
      <c r="E185" s="237"/>
      <c r="F185" s="258" t="s">
        <v>468</v>
      </c>
      <c r="G185" s="237"/>
      <c r="H185" s="237" t="s">
        <v>540</v>
      </c>
      <c r="I185" s="237" t="s">
        <v>464</v>
      </c>
      <c r="J185" s="237">
        <v>50</v>
      </c>
      <c r="K185" s="283"/>
    </row>
    <row r="186" spans="2:11" s="1" customFormat="1" ht="15" customHeight="1">
      <c r="B186" s="260"/>
      <c r="C186" s="237" t="s">
        <v>541</v>
      </c>
      <c r="D186" s="237"/>
      <c r="E186" s="237"/>
      <c r="F186" s="258" t="s">
        <v>468</v>
      </c>
      <c r="G186" s="237"/>
      <c r="H186" s="237" t="s">
        <v>542</v>
      </c>
      <c r="I186" s="237" t="s">
        <v>543</v>
      </c>
      <c r="J186" s="237"/>
      <c r="K186" s="283"/>
    </row>
    <row r="187" spans="2:11" s="1" customFormat="1" ht="15" customHeight="1">
      <c r="B187" s="260"/>
      <c r="C187" s="237" t="s">
        <v>544</v>
      </c>
      <c r="D187" s="237"/>
      <c r="E187" s="237"/>
      <c r="F187" s="258" t="s">
        <v>468</v>
      </c>
      <c r="G187" s="237"/>
      <c r="H187" s="237" t="s">
        <v>545</v>
      </c>
      <c r="I187" s="237" t="s">
        <v>543</v>
      </c>
      <c r="J187" s="237"/>
      <c r="K187" s="283"/>
    </row>
    <row r="188" spans="2:11" s="1" customFormat="1" ht="15" customHeight="1">
      <c r="B188" s="260"/>
      <c r="C188" s="237" t="s">
        <v>546</v>
      </c>
      <c r="D188" s="237"/>
      <c r="E188" s="237"/>
      <c r="F188" s="258" t="s">
        <v>468</v>
      </c>
      <c r="G188" s="237"/>
      <c r="H188" s="237" t="s">
        <v>547</v>
      </c>
      <c r="I188" s="237" t="s">
        <v>543</v>
      </c>
      <c r="J188" s="237"/>
      <c r="K188" s="283"/>
    </row>
    <row r="189" spans="2:11" s="1" customFormat="1" ht="15" customHeight="1">
      <c r="B189" s="260"/>
      <c r="C189" s="296" t="s">
        <v>548</v>
      </c>
      <c r="D189" s="237"/>
      <c r="E189" s="237"/>
      <c r="F189" s="258" t="s">
        <v>468</v>
      </c>
      <c r="G189" s="237"/>
      <c r="H189" s="237" t="s">
        <v>549</v>
      </c>
      <c r="I189" s="237" t="s">
        <v>550</v>
      </c>
      <c r="J189" s="297" t="s">
        <v>551</v>
      </c>
      <c r="K189" s="283"/>
    </row>
    <row r="190" spans="2:11" s="16" customFormat="1" ht="15" customHeight="1">
      <c r="B190" s="298"/>
      <c r="C190" s="299" t="s">
        <v>552</v>
      </c>
      <c r="D190" s="300"/>
      <c r="E190" s="300"/>
      <c r="F190" s="301" t="s">
        <v>468</v>
      </c>
      <c r="G190" s="300"/>
      <c r="H190" s="300" t="s">
        <v>553</v>
      </c>
      <c r="I190" s="300" t="s">
        <v>550</v>
      </c>
      <c r="J190" s="302" t="s">
        <v>551</v>
      </c>
      <c r="K190" s="303"/>
    </row>
    <row r="191" spans="2:11" s="1" customFormat="1" ht="15" customHeight="1">
      <c r="B191" s="260"/>
      <c r="C191" s="296" t="s">
        <v>41</v>
      </c>
      <c r="D191" s="237"/>
      <c r="E191" s="237"/>
      <c r="F191" s="258" t="s">
        <v>462</v>
      </c>
      <c r="G191" s="237"/>
      <c r="H191" s="234" t="s">
        <v>554</v>
      </c>
      <c r="I191" s="237" t="s">
        <v>555</v>
      </c>
      <c r="J191" s="237"/>
      <c r="K191" s="283"/>
    </row>
    <row r="192" spans="2:11" s="1" customFormat="1" ht="15" customHeight="1">
      <c r="B192" s="260"/>
      <c r="C192" s="296" t="s">
        <v>556</v>
      </c>
      <c r="D192" s="237"/>
      <c r="E192" s="237"/>
      <c r="F192" s="258" t="s">
        <v>462</v>
      </c>
      <c r="G192" s="237"/>
      <c r="H192" s="237" t="s">
        <v>557</v>
      </c>
      <c r="I192" s="237" t="s">
        <v>497</v>
      </c>
      <c r="J192" s="237"/>
      <c r="K192" s="283"/>
    </row>
    <row r="193" spans="2:11" s="1" customFormat="1" ht="15" customHeight="1">
      <c r="B193" s="260"/>
      <c r="C193" s="296" t="s">
        <v>558</v>
      </c>
      <c r="D193" s="237"/>
      <c r="E193" s="237"/>
      <c r="F193" s="258" t="s">
        <v>462</v>
      </c>
      <c r="G193" s="237"/>
      <c r="H193" s="237" t="s">
        <v>559</v>
      </c>
      <c r="I193" s="237" t="s">
        <v>497</v>
      </c>
      <c r="J193" s="237"/>
      <c r="K193" s="283"/>
    </row>
    <row r="194" spans="2:11" s="1" customFormat="1" ht="15" customHeight="1">
      <c r="B194" s="260"/>
      <c r="C194" s="296" t="s">
        <v>560</v>
      </c>
      <c r="D194" s="237"/>
      <c r="E194" s="237"/>
      <c r="F194" s="258" t="s">
        <v>468</v>
      </c>
      <c r="G194" s="237"/>
      <c r="H194" s="237" t="s">
        <v>561</v>
      </c>
      <c r="I194" s="237" t="s">
        <v>497</v>
      </c>
      <c r="J194" s="237"/>
      <c r="K194" s="283"/>
    </row>
    <row r="195" spans="2:11" s="1" customFormat="1" ht="15" customHeight="1">
      <c r="B195" s="289"/>
      <c r="C195" s="304"/>
      <c r="D195" s="269"/>
      <c r="E195" s="269"/>
      <c r="F195" s="269"/>
      <c r="G195" s="269"/>
      <c r="H195" s="269"/>
      <c r="I195" s="269"/>
      <c r="J195" s="269"/>
      <c r="K195" s="290"/>
    </row>
    <row r="196" spans="2:11" s="1" customFormat="1" ht="18.75" customHeight="1">
      <c r="B196" s="271"/>
      <c r="C196" s="281"/>
      <c r="D196" s="281"/>
      <c r="E196" s="281"/>
      <c r="F196" s="291"/>
      <c r="G196" s="281"/>
      <c r="H196" s="281"/>
      <c r="I196" s="281"/>
      <c r="J196" s="281"/>
      <c r="K196" s="271"/>
    </row>
    <row r="197" spans="2:11" s="1" customFormat="1" ht="18.75" customHeight="1">
      <c r="B197" s="271"/>
      <c r="C197" s="281"/>
      <c r="D197" s="281"/>
      <c r="E197" s="281"/>
      <c r="F197" s="291"/>
      <c r="G197" s="281"/>
      <c r="H197" s="281"/>
      <c r="I197" s="281"/>
      <c r="J197" s="281"/>
      <c r="K197" s="271"/>
    </row>
    <row r="198" spans="2:11" s="1" customFormat="1" ht="18.75" customHeight="1">
      <c r="B198" s="244"/>
      <c r="C198" s="244"/>
      <c r="D198" s="244"/>
      <c r="E198" s="244"/>
      <c r="F198" s="244"/>
      <c r="G198" s="244"/>
      <c r="H198" s="244"/>
      <c r="I198" s="244"/>
      <c r="J198" s="244"/>
      <c r="K198" s="244"/>
    </row>
    <row r="199" spans="2:11" s="1" customFormat="1" ht="13.5">
      <c r="B199" s="226"/>
      <c r="C199" s="227"/>
      <c r="D199" s="227"/>
      <c r="E199" s="227"/>
      <c r="F199" s="227"/>
      <c r="G199" s="227"/>
      <c r="H199" s="227"/>
      <c r="I199" s="227"/>
      <c r="J199" s="227"/>
      <c r="K199" s="228"/>
    </row>
    <row r="200" spans="2:11" s="1" customFormat="1" ht="21">
      <c r="B200" s="229"/>
      <c r="C200" s="364" t="s">
        <v>562</v>
      </c>
      <c r="D200" s="364"/>
      <c r="E200" s="364"/>
      <c r="F200" s="364"/>
      <c r="G200" s="364"/>
      <c r="H200" s="364"/>
      <c r="I200" s="364"/>
      <c r="J200" s="364"/>
      <c r="K200" s="230"/>
    </row>
    <row r="201" spans="2:11" s="1" customFormat="1" ht="25.5" customHeight="1">
      <c r="B201" s="229"/>
      <c r="C201" s="305" t="s">
        <v>563</v>
      </c>
      <c r="D201" s="305"/>
      <c r="E201" s="305"/>
      <c r="F201" s="305" t="s">
        <v>564</v>
      </c>
      <c r="G201" s="306"/>
      <c r="H201" s="367" t="s">
        <v>565</v>
      </c>
      <c r="I201" s="367"/>
      <c r="J201" s="367"/>
      <c r="K201" s="230"/>
    </row>
    <row r="202" spans="2:11" s="1" customFormat="1" ht="5.25" customHeight="1">
      <c r="B202" s="260"/>
      <c r="C202" s="255"/>
      <c r="D202" s="255"/>
      <c r="E202" s="255"/>
      <c r="F202" s="255"/>
      <c r="G202" s="281"/>
      <c r="H202" s="255"/>
      <c r="I202" s="255"/>
      <c r="J202" s="255"/>
      <c r="K202" s="283"/>
    </row>
    <row r="203" spans="2:11" s="1" customFormat="1" ht="15" customHeight="1">
      <c r="B203" s="260"/>
      <c r="C203" s="237" t="s">
        <v>555</v>
      </c>
      <c r="D203" s="237"/>
      <c r="E203" s="237"/>
      <c r="F203" s="258" t="s">
        <v>42</v>
      </c>
      <c r="G203" s="237"/>
      <c r="H203" s="368" t="s">
        <v>566</v>
      </c>
      <c r="I203" s="368"/>
      <c r="J203" s="368"/>
      <c r="K203" s="283"/>
    </row>
    <row r="204" spans="2:11" s="1" customFormat="1" ht="15" customHeight="1">
      <c r="B204" s="260"/>
      <c r="C204" s="237"/>
      <c r="D204" s="237"/>
      <c r="E204" s="237"/>
      <c r="F204" s="258" t="s">
        <v>43</v>
      </c>
      <c r="G204" s="237"/>
      <c r="H204" s="368" t="s">
        <v>567</v>
      </c>
      <c r="I204" s="368"/>
      <c r="J204" s="368"/>
      <c r="K204" s="283"/>
    </row>
    <row r="205" spans="2:11" s="1" customFormat="1" ht="15" customHeight="1">
      <c r="B205" s="260"/>
      <c r="C205" s="237"/>
      <c r="D205" s="237"/>
      <c r="E205" s="237"/>
      <c r="F205" s="258" t="s">
        <v>46</v>
      </c>
      <c r="G205" s="237"/>
      <c r="H205" s="368" t="s">
        <v>568</v>
      </c>
      <c r="I205" s="368"/>
      <c r="J205" s="368"/>
      <c r="K205" s="283"/>
    </row>
    <row r="206" spans="2:11" s="1" customFormat="1" ht="15" customHeight="1">
      <c r="B206" s="260"/>
      <c r="C206" s="237"/>
      <c r="D206" s="237"/>
      <c r="E206" s="237"/>
      <c r="F206" s="258" t="s">
        <v>44</v>
      </c>
      <c r="G206" s="237"/>
      <c r="H206" s="368" t="s">
        <v>569</v>
      </c>
      <c r="I206" s="368"/>
      <c r="J206" s="368"/>
      <c r="K206" s="283"/>
    </row>
    <row r="207" spans="2:11" s="1" customFormat="1" ht="15" customHeight="1">
      <c r="B207" s="260"/>
      <c r="C207" s="237"/>
      <c r="D207" s="237"/>
      <c r="E207" s="237"/>
      <c r="F207" s="258" t="s">
        <v>45</v>
      </c>
      <c r="G207" s="237"/>
      <c r="H207" s="368" t="s">
        <v>570</v>
      </c>
      <c r="I207" s="368"/>
      <c r="J207" s="368"/>
      <c r="K207" s="283"/>
    </row>
    <row r="208" spans="2:11" s="1" customFormat="1" ht="15" customHeight="1">
      <c r="B208" s="260"/>
      <c r="C208" s="237"/>
      <c r="D208" s="237"/>
      <c r="E208" s="237"/>
      <c r="F208" s="258"/>
      <c r="G208" s="237"/>
      <c r="H208" s="237"/>
      <c r="I208" s="237"/>
      <c r="J208" s="237"/>
      <c r="K208" s="283"/>
    </row>
    <row r="209" spans="2:11" s="1" customFormat="1" ht="15" customHeight="1">
      <c r="B209" s="260"/>
      <c r="C209" s="237" t="s">
        <v>509</v>
      </c>
      <c r="D209" s="237"/>
      <c r="E209" s="237"/>
      <c r="F209" s="258" t="s">
        <v>78</v>
      </c>
      <c r="G209" s="237"/>
      <c r="H209" s="368" t="s">
        <v>571</v>
      </c>
      <c r="I209" s="368"/>
      <c r="J209" s="368"/>
      <c r="K209" s="283"/>
    </row>
    <row r="210" spans="2:11" s="1" customFormat="1" ht="15" customHeight="1">
      <c r="B210" s="260"/>
      <c r="C210" s="237"/>
      <c r="D210" s="237"/>
      <c r="E210" s="237"/>
      <c r="F210" s="258" t="s">
        <v>404</v>
      </c>
      <c r="G210" s="237"/>
      <c r="H210" s="368" t="s">
        <v>405</v>
      </c>
      <c r="I210" s="368"/>
      <c r="J210" s="368"/>
      <c r="K210" s="283"/>
    </row>
    <row r="211" spans="2:11" s="1" customFormat="1" ht="15" customHeight="1">
      <c r="B211" s="260"/>
      <c r="C211" s="237"/>
      <c r="D211" s="237"/>
      <c r="E211" s="237"/>
      <c r="F211" s="258" t="s">
        <v>402</v>
      </c>
      <c r="G211" s="237"/>
      <c r="H211" s="368" t="s">
        <v>572</v>
      </c>
      <c r="I211" s="368"/>
      <c r="J211" s="368"/>
      <c r="K211" s="283"/>
    </row>
    <row r="212" spans="2:11" s="1" customFormat="1" ht="15" customHeight="1">
      <c r="B212" s="307"/>
      <c r="C212" s="237"/>
      <c r="D212" s="237"/>
      <c r="E212" s="237"/>
      <c r="F212" s="258" t="s">
        <v>406</v>
      </c>
      <c r="G212" s="296"/>
      <c r="H212" s="369" t="s">
        <v>407</v>
      </c>
      <c r="I212" s="369"/>
      <c r="J212" s="369"/>
      <c r="K212" s="308"/>
    </row>
    <row r="213" spans="2:11" s="1" customFormat="1" ht="15" customHeight="1">
      <c r="B213" s="307"/>
      <c r="C213" s="237"/>
      <c r="D213" s="237"/>
      <c r="E213" s="237"/>
      <c r="F213" s="258" t="s">
        <v>408</v>
      </c>
      <c r="G213" s="296"/>
      <c r="H213" s="369" t="s">
        <v>380</v>
      </c>
      <c r="I213" s="369"/>
      <c r="J213" s="369"/>
      <c r="K213" s="308"/>
    </row>
    <row r="214" spans="2:11" s="1" customFormat="1" ht="15" customHeight="1">
      <c r="B214" s="307"/>
      <c r="C214" s="237"/>
      <c r="D214" s="237"/>
      <c r="E214" s="237"/>
      <c r="F214" s="258"/>
      <c r="G214" s="296"/>
      <c r="H214" s="287"/>
      <c r="I214" s="287"/>
      <c r="J214" s="287"/>
      <c r="K214" s="308"/>
    </row>
    <row r="215" spans="2:11" s="1" customFormat="1" ht="15" customHeight="1">
      <c r="B215" s="307"/>
      <c r="C215" s="237" t="s">
        <v>533</v>
      </c>
      <c r="D215" s="237"/>
      <c r="E215" s="237"/>
      <c r="F215" s="258">
        <v>1</v>
      </c>
      <c r="G215" s="296"/>
      <c r="H215" s="369" t="s">
        <v>573</v>
      </c>
      <c r="I215" s="369"/>
      <c r="J215" s="369"/>
      <c r="K215" s="308"/>
    </row>
    <row r="216" spans="2:11" s="1" customFormat="1" ht="15" customHeight="1">
      <c r="B216" s="307"/>
      <c r="C216" s="237"/>
      <c r="D216" s="237"/>
      <c r="E216" s="237"/>
      <c r="F216" s="258">
        <v>2</v>
      </c>
      <c r="G216" s="296"/>
      <c r="H216" s="369" t="s">
        <v>574</v>
      </c>
      <c r="I216" s="369"/>
      <c r="J216" s="369"/>
      <c r="K216" s="308"/>
    </row>
    <row r="217" spans="2:11" s="1" customFormat="1" ht="15" customHeight="1">
      <c r="B217" s="307"/>
      <c r="C217" s="237"/>
      <c r="D217" s="237"/>
      <c r="E217" s="237"/>
      <c r="F217" s="258">
        <v>3</v>
      </c>
      <c r="G217" s="296"/>
      <c r="H217" s="369" t="s">
        <v>575</v>
      </c>
      <c r="I217" s="369"/>
      <c r="J217" s="369"/>
      <c r="K217" s="308"/>
    </row>
    <row r="218" spans="2:11" s="1" customFormat="1" ht="15" customHeight="1">
      <c r="B218" s="307"/>
      <c r="C218" s="237"/>
      <c r="D218" s="237"/>
      <c r="E218" s="237"/>
      <c r="F218" s="258">
        <v>4</v>
      </c>
      <c r="G218" s="296"/>
      <c r="H218" s="369" t="s">
        <v>576</v>
      </c>
      <c r="I218" s="369"/>
      <c r="J218" s="369"/>
      <c r="K218" s="308"/>
    </row>
    <row r="219" spans="2:11" s="1" customFormat="1" ht="12.75" customHeight="1">
      <c r="B219" s="309"/>
      <c r="C219" s="310"/>
      <c r="D219" s="310"/>
      <c r="E219" s="310"/>
      <c r="F219" s="310"/>
      <c r="G219" s="310"/>
      <c r="H219" s="310"/>
      <c r="I219" s="310"/>
      <c r="J219" s="310"/>
      <c r="K219" s="311"/>
    </row>
  </sheetData>
  <sheetProtection formatCells="0" formatColumns="0" formatRows="0" insertColumns="0" insertRows="0" insertHyperlinks="0" deleteColumns="0" deleteRows="0" sort="0" autoFilter="0" pivotTables="0"/>
  <mergeCells count="77">
    <mergeCell ref="H217:J217"/>
    <mergeCell ref="H218:J218"/>
    <mergeCell ref="H216:J216"/>
    <mergeCell ref="H213:J213"/>
    <mergeCell ref="H212:J212"/>
    <mergeCell ref="H206:J206"/>
    <mergeCell ref="H207:J207"/>
    <mergeCell ref="H209:J209"/>
    <mergeCell ref="H211:J211"/>
    <mergeCell ref="H215:J215"/>
    <mergeCell ref="H210:J210"/>
    <mergeCell ref="C200:J200"/>
    <mergeCell ref="H201:J201"/>
    <mergeCell ref="H203:J203"/>
    <mergeCell ref="H204:J204"/>
    <mergeCell ref="H205:J205"/>
    <mergeCell ref="C75:J75"/>
    <mergeCell ref="C102:J102"/>
    <mergeCell ref="C122:J122"/>
    <mergeCell ref="C147:J147"/>
    <mergeCell ref="C165:J165"/>
    <mergeCell ref="D66:J66"/>
    <mergeCell ref="D67:J67"/>
    <mergeCell ref="D68:J68"/>
    <mergeCell ref="D69:J69"/>
    <mergeCell ref="D70:J70"/>
    <mergeCell ref="D60:J60"/>
    <mergeCell ref="D61:J61"/>
    <mergeCell ref="D62:J62"/>
    <mergeCell ref="D63:J63"/>
    <mergeCell ref="D65:J65"/>
    <mergeCell ref="C54:J54"/>
    <mergeCell ref="C55:J55"/>
    <mergeCell ref="C57:J57"/>
    <mergeCell ref="D58:J58"/>
    <mergeCell ref="D59:J59"/>
    <mergeCell ref="F23:J23"/>
    <mergeCell ref="C25:J25"/>
    <mergeCell ref="C26:J26"/>
    <mergeCell ref="D27:J27"/>
    <mergeCell ref="D28:J28"/>
    <mergeCell ref="C52:J52"/>
    <mergeCell ref="C3:J3"/>
    <mergeCell ref="C4:J4"/>
    <mergeCell ref="C6:J6"/>
    <mergeCell ref="C7:J7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D47:J47"/>
    <mergeCell ref="E48:J48"/>
    <mergeCell ref="E49:J49"/>
    <mergeCell ref="E50:J50"/>
    <mergeCell ref="D51:J51"/>
    <mergeCell ref="G41:J41"/>
    <mergeCell ref="G42:J42"/>
    <mergeCell ref="G43:J43"/>
    <mergeCell ref="G44:J44"/>
    <mergeCell ref="G45:J45"/>
    <mergeCell ref="G36:J36"/>
    <mergeCell ref="G37:J37"/>
    <mergeCell ref="G38:J38"/>
    <mergeCell ref="G39:J39"/>
    <mergeCell ref="G40:J40"/>
    <mergeCell ref="D30:J30"/>
    <mergeCell ref="D31:J31"/>
    <mergeCell ref="D33:J33"/>
    <mergeCell ref="D34:J34"/>
    <mergeCell ref="D35:J35"/>
  </mergeCells>
  <pageMargins left="0.59027779999999996" right="0.59027779999999996" top="0.59027779999999996" bottom="0.59027779999999996" header="0" footer="0"/>
  <pageSetup paperSize="9" scale="7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5</vt:i4>
      </vt:variant>
      <vt:variant>
        <vt:lpstr>Pojmenované oblasti</vt:lpstr>
      </vt:variant>
      <vt:variant>
        <vt:i4>9</vt:i4>
      </vt:variant>
    </vt:vector>
  </HeadingPairs>
  <TitlesOfParts>
    <vt:vector size="14" baseType="lpstr">
      <vt:lpstr>Rekapitulace stavby</vt:lpstr>
      <vt:lpstr>01 - Vybavení kabin</vt:lpstr>
      <vt:lpstr>03 - Vybavení kabin, mládež</vt:lpstr>
      <vt:lpstr>02 - VRN</vt:lpstr>
      <vt:lpstr>Pokyny pro vyplnění</vt:lpstr>
      <vt:lpstr>'01 - Vybavení kabin'!Názvy_tisku</vt:lpstr>
      <vt:lpstr>'02 - VRN'!Názvy_tisku</vt:lpstr>
      <vt:lpstr>'03 - Vybavení kabin, mládež'!Názvy_tisku</vt:lpstr>
      <vt:lpstr>'Rekapitulace stavby'!Názvy_tisku</vt:lpstr>
      <vt:lpstr>'01 - Vybavení kabin'!Oblast_tisku</vt:lpstr>
      <vt:lpstr>'02 - VRN'!Oblast_tisku</vt:lpstr>
      <vt:lpstr>'03 - Vybavení kabin, mládež'!Oblast_tisku</vt:lpstr>
      <vt:lpstr>'Pokyny pro vyplnění'!Oblast_tisku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Kudela Petr</dc:creator>
  <cp:lastModifiedBy>Kudela Petr</cp:lastModifiedBy>
  <dcterms:created xsi:type="dcterms:W3CDTF">2025-03-13T12:50:32Z</dcterms:created>
  <dcterms:modified xsi:type="dcterms:W3CDTF">2025-03-13T12:52:09Z</dcterms:modified>
</cp:coreProperties>
</file>