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ek\Desktop\Držkovice kulturní dům\Rozdělené rozpočty\projekční slepé\Slepé\"/>
    </mc:Choice>
  </mc:AlternateContent>
  <xr:revisionPtr revIDLastSave="0" documentId="13_ncr:1_{BECDCDFB-02E2-4237-B4EB-6EE5E3FEDC08}" xr6:coauthVersionLast="47" xr6:coauthVersionMax="47" xr10:uidLastSave="{00000000-0000-0000-0000-000000000000}"/>
  <bookViews>
    <workbookView xWindow="-108" yWindow="-108" windowWidth="23256" windowHeight="1317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03 Pol'!$A$1:$Y$50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8" i="12" s="1"/>
  <c r="I52" i="1" s="1"/>
  <c r="I9" i="12"/>
  <c r="I8" i="12" s="1"/>
  <c r="K9" i="12"/>
  <c r="K8" i="12" s="1"/>
  <c r="O9" i="12"/>
  <c r="O8" i="12" s="1"/>
  <c r="Q9" i="12"/>
  <c r="Q8" i="12" s="1"/>
  <c r="V9" i="12"/>
  <c r="G10" i="12"/>
  <c r="I10" i="12"/>
  <c r="K10" i="12"/>
  <c r="M10" i="12"/>
  <c r="O10" i="12"/>
  <c r="Q10" i="12"/>
  <c r="V10" i="12"/>
  <c r="V8" i="12" s="1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0" i="12"/>
  <c r="M20" i="12" s="1"/>
  <c r="I20" i="12"/>
  <c r="K20" i="12"/>
  <c r="O20" i="12"/>
  <c r="Q20" i="12"/>
  <c r="V20" i="12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G24" i="12"/>
  <c r="I24" i="12"/>
  <c r="K24" i="12"/>
  <c r="M24" i="12"/>
  <c r="O24" i="12"/>
  <c r="Q24" i="12"/>
  <c r="V24" i="12"/>
  <c r="G25" i="12"/>
  <c r="M25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I38" i="12"/>
  <c r="K38" i="12"/>
  <c r="M38" i="12"/>
  <c r="O38" i="12"/>
  <c r="Q38" i="12"/>
  <c r="V38" i="12"/>
  <c r="AE40" i="12"/>
  <c r="F41" i="1" s="1"/>
  <c r="I19" i="1"/>
  <c r="I18" i="1"/>
  <c r="I17" i="1"/>
  <c r="I16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I53" i="1" l="1"/>
  <c r="J52" i="1" s="1"/>
  <c r="J53" i="1" s="1"/>
  <c r="I20" i="1"/>
  <c r="G40" i="12"/>
  <c r="F39" i="1"/>
  <c r="F40" i="1"/>
  <c r="M9" i="12"/>
  <c r="M8" i="12"/>
  <c r="AF40" i="12"/>
  <c r="I21" i="1"/>
  <c r="G39" i="1" l="1"/>
  <c r="G42" i="1" s="1"/>
  <c r="G25" i="1" s="1"/>
  <c r="G41" i="1"/>
  <c r="I41" i="1" s="1"/>
  <c r="G40" i="1"/>
  <c r="I40" i="1" s="1"/>
  <c r="F42" i="1"/>
  <c r="G23" i="1" s="1"/>
  <c r="A27" i="1" s="1"/>
  <c r="A28" i="1" s="1"/>
  <c r="I39" i="1"/>
  <c r="I42" i="1" s="1"/>
  <c r="G28" i="1" l="1"/>
  <c r="G27" i="1" s="1"/>
  <c r="G29" i="1" s="1"/>
  <c r="J39" i="1"/>
  <c r="J42" i="1" s="1"/>
  <c r="J40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Mirek</author>
  </authors>
  <commentList>
    <comment ref="S6" authorId="0" shapeId="0" xr:uid="{E20C31A0-FD65-40ED-BAC7-6BA1CF320D1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046A150-FC35-40FD-B566-23FB1B7B5AB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<sst xmlns="http://schemas.openxmlformats.org/spreadsheetml/2006/main" count="376" uniqueCount="160">
  <si>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</si>
  <si>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</si>
  <si>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</si>
  <si>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</si>
  <si>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</si>
  <si>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</si>
  <si>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</si>
  <si>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</si>
  <si>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</si>
  <si>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</si>
  <si>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</si>
  <si>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</si>
  <si>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</si>
  <si>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</si>
  <si>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</si>
  <si>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</si>
  <si>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</si>
  <si>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</si>
  <si>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</si>
  <si>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</si>
  <si>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</si>
  <si>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</si>
  <si>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</si>
  <si>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</si>
  <si>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</si>
  <si>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</si>
  <si>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</si>
  <si>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</si>
  <si>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</si>
  <si>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</si>
  <si>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</si>
  <si>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</si>
  <si>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</si>
  <si>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</si>
  <si>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</si>
  <si>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</si>
  <si>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</si>
  <si>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</si>
  <si>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</si>
  <si>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</si>
  <si>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</si>
  <si>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</si>
  <si>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</si>
  <si>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03</t>
  </si>
  <si>
    <t>Vybavení</t>
  </si>
  <si>
    <t>01</t>
  </si>
  <si>
    <t>Kulturní dům  - odstranění povodňových škod</t>
  </si>
  <si>
    <t>Objekt:</t>
  </si>
  <si>
    <t>Rozpočet:</t>
  </si>
  <si>
    <t>Opava Držkovice - Vávrovice</t>
  </si>
  <si>
    <t>Stavba</t>
  </si>
  <si>
    <t>Celkem za stavbu</t>
  </si>
  <si>
    <t>CZK</t>
  </si>
  <si>
    <t>#POPS</t>
  </si>
  <si>
    <t>Popis stavby: 01 - Opava Držkovice - Vávrovice</t>
  </si>
  <si>
    <t>#POPO</t>
  </si>
  <si>
    <t>Popis objektu: 01 - Kulturní dům  - odstranění povodňových škod</t>
  </si>
  <si>
    <t>#POPR</t>
  </si>
  <si>
    <t>Popis rozpočtu: 03 - Vybavení</t>
  </si>
  <si>
    <t>Rekapitulace dílů</t>
  </si>
  <si>
    <t>Typ dílu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</si>
  <si>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</si>
  <si>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</si>
  <si>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</si>
  <si>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</si>
  <si>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</si>
  <si>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</si>
  <si>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</si>
  <si>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</si>
  <si>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</si>
  <si>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</si>
  <si>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</si>
  <si>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</si>
  <si>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</si>
  <si>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</si>
  <si>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</si>
  <si>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</si>
  <si>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</si>
  <si>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</si>
  <si>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</si>
  <si>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</si>
  <si>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</si>
  <si>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</si>
  <si>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</si>
  <si>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</si>
  <si>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</si>
  <si>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</si>
  <si>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</si>
  <si>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</si>
  <si>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</si>
  <si>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</si>
  <si>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chodba 08</t>
  </si>
  <si>
    <t>Zrcadlo nástěnné, rozměr: 1500x650mm, typ: v bílé rámu.</t>
  </si>
  <si>
    <t xml:space="preserve">ks    </t>
  </si>
  <si>
    <t>Vlastní</t>
  </si>
  <si>
    <t>Indiv</t>
  </si>
  <si>
    <t>Práce</t>
  </si>
  <si>
    <t>Běžná</t>
  </si>
  <si>
    <t>POL1_</t>
  </si>
  <si>
    <t>chodba T11 T12</t>
  </si>
  <si>
    <t>Označení dveří piktogramem - rozměr: 80x80mm, materiál: nerez/mat, barva: stříbrná-mat/černá. Typ: W</t>
  </si>
  <si>
    <t>soubor</t>
  </si>
  <si>
    <t>chodba T18</t>
  </si>
  <si>
    <t>Odkládací pult na konzolách, materiál: laminát, barva: bílá, rozměr: 150x700x36mm. Konzola, materiál</t>
  </si>
  <si>
    <t>kompl</t>
  </si>
  <si>
    <t>kuch 10</t>
  </si>
  <si>
    <t>Lednice s mrazákem, rozměr: š.600xhl.592xv.2000mm, objem chladničky: 235l, objem marzničky: 96l, bar</t>
  </si>
  <si>
    <t>kuch 11</t>
  </si>
  <si>
    <t>Lednice,rozměr: š.595xhl.663xv.1850mm, objem: 398l, otevírání: levé, barva: stříbrná, energetická tř</t>
  </si>
  <si>
    <t>kuch 12</t>
  </si>
  <si>
    <t>Regály na potravin, rozměr: š.1430xhl.460xv.1800, barva: stříbrná/mat, materiál: aloxovaný hiník, no</t>
  </si>
  <si>
    <t>kuch T 23</t>
  </si>
  <si>
    <t>Skládací stůl, rozměr: 1400x600x730mm, materiál deska i podnož: laminát, dekor: Dub Kansas hnědý.</t>
  </si>
  <si>
    <t xml:space="preserve">sál </t>
  </si>
  <si>
    <t>Závěsy, materiál: polestr? Barva: bílá, rozměr: 145x300cm, typ: s tunýlkem.</t>
  </si>
  <si>
    <t>sál 09</t>
  </si>
  <si>
    <t>Zaseadcí židle, stohovatelná, podnož: materiál: kov, barva: chrom/lesk, čalounění: textil, barva: sv</t>
  </si>
  <si>
    <t>sál 10</t>
  </si>
  <si>
    <t>Tyč na závěsy, teleskopická, materiál: kov, barva: stříbrná/lesk, délka: 200-340cm, koncovka: kuličk</t>
  </si>
  <si>
    <t>sál 11</t>
  </si>
  <si>
    <t>Projektor, uchycení: zápustná matka, barva: bílá, svítivost: 4000 lumenů, příkon lampy: 203W, dálkov</t>
  </si>
  <si>
    <t>sál 11a</t>
  </si>
  <si>
    <t>Držák na projektor, uchycení: zápustná matka, barva: bílá, nosnost: 15kg, typ: nástěnný, naklápěcí -</t>
  </si>
  <si>
    <t>sál T05</t>
  </si>
  <si>
    <t xml:space="preserve">Zasedací stůl, podnož kovová-STÁVAJÍCÍ, barva: stříbrná/mat. Deska nová: laminát, dekor: Dub Kansas </t>
  </si>
  <si>
    <t>šatna 09</t>
  </si>
  <si>
    <t>Odpadkový koš-pedálový, materiál: kov,  barva: stříbrná/lesk, objem: 20l.</t>
  </si>
  <si>
    <t>šatna T17</t>
  </si>
  <si>
    <t>výčep 08</t>
  </si>
  <si>
    <t xml:space="preserve">Nástěnné hodiny, materiál: kov, rozměr: 330x330mm, barva: černá/stříbrná, </t>
  </si>
  <si>
    <t>výčep T06</t>
  </si>
  <si>
    <t>Výčepní pult, materiál nosné části: cihla plná pálená, barva: cihlově oranžová, materiál laminát</t>
  </si>
  <si>
    <t>výčep T07</t>
  </si>
  <si>
    <t>Police do niky, rozměr: 450x1170x1440mm, materiál: laminát, dekor: Dub Kansas hnědý (stejné jako des</t>
  </si>
  <si>
    <t>výčep T08</t>
  </si>
  <si>
    <t>Police do niky, rozměr: 445x1000x2000mm, materiál: laminát, dekor: Dub Kansas hnědý (stejné jako des</t>
  </si>
  <si>
    <t>výčep T09</t>
  </si>
  <si>
    <t>Posuvné dveře z výčepu do předsálí, materiál: masiv/ocel, typ: zavěšené na nástěnné kolejnici, rozmě</t>
  </si>
  <si>
    <t>WC 07</t>
  </si>
  <si>
    <t>Madlo, materiál: kov, rozměr: 450x450mm, od zdi: 80mm, pr. madla: 32mm, nosnosti: 150kg, barva. stří</t>
  </si>
  <si>
    <t>WC 08</t>
  </si>
  <si>
    <t xml:space="preserve">Dávkovač na tekuté mýdlo, materiál: nerez, barva: stříbrná/mat, rozměr: v.150xš.98xhl.110mm, objem: </t>
  </si>
  <si>
    <t>WC 09</t>
  </si>
  <si>
    <t>Zásobník na papírové ručníky, materiál: nerez, barva: stříbrná/mat, rozměr: v.342xš.261xhl.133mm,</t>
  </si>
  <si>
    <t>WC 10</t>
  </si>
  <si>
    <t>Zásobník na toaletní papír ručníky, materiál: nerez, barva: stříbrná/mat, rozměr: pr.265xhl.125mm, u</t>
  </si>
  <si>
    <t>WC 11</t>
  </si>
  <si>
    <t>Zásobník na hygienické sáčky, materiál: chrom, barva: stříbrná/mat, rozměr: š.100xv.135xhl.25mm.</t>
  </si>
  <si>
    <t>WC 12</t>
  </si>
  <si>
    <t>WC set, materiál: nerez, barva: stříbrná/mat, rozměr: pr. 100xv.400mm,</t>
  </si>
  <si>
    <t>WC 13</t>
  </si>
  <si>
    <t>Zrcadlo nástěnné, rozměr: 1500x650mm, typ: v bílé rámu. 1x na šířku, 1x na výšku.</t>
  </si>
  <si>
    <t>WC 17</t>
  </si>
  <si>
    <t>WC 18</t>
  </si>
  <si>
    <t>Odpadkový koš, materiál: kov,  barva: stříbrná, objem: 18l.</t>
  </si>
  <si>
    <t>WC T18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</si>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</sst>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88" t="s">
        <v>41</v>
      </c>
      <c r="B2" s="188"/>
      <c r="C2" s="188"/>
      <c r="D2" s="188"/>
      <c r="E2" s="188"/>
      <c r="F2" s="188"/>
      <c r="G2" s="188"/>
    </row>
  </sheetData>
  <sheetProtection algorithmName="SHA-512" hashValue="XC02gh0qJO3XFXxnDLKdHLjCSEJ5QEcoYYpv9uIOmK4KX9eh29lSn77ANc9x3PmM/7FpnMTlpLzzrO2uy5HjNw==" saltValue="ltttfpXXZCsnavR1B5P5A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opLeftCell="B13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3" t="s">
        <v>4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5">
      <c r="A2" s="2"/>
      <c r="B2" s="77" t="s">
        <v>24</v>
      </c>
      <c r="C2" s="78"/>
      <c r="D2" s="79" t="s">
        <v>45</v>
      </c>
      <c r="E2" s="229" t="s">
        <v>49</v>
      </c>
      <c r="F2" s="230"/>
      <c r="G2" s="230"/>
      <c r="H2" s="230"/>
      <c r="I2" s="230"/>
      <c r="J2" s="231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32" t="s">
        <v>46</v>
      </c>
      <c r="F3" s="233"/>
      <c r="G3" s="233"/>
      <c r="H3" s="233"/>
      <c r="I3" s="233"/>
      <c r="J3" s="234"/>
    </row>
    <row r="4" spans="1:15" ht="23.25" customHeight="1" x14ac:dyDescent="0.25">
      <c r="A4" s="76">
        <v>1371</v>
      </c>
      <c r="B4" s="82" t="s">
        <v>48</v>
      </c>
      <c r="C4" s="83"/>
      <c r="D4" s="84" t="s">
        <v>43</v>
      </c>
      <c r="E4" s="212" t="s">
        <v>44</v>
      </c>
      <c r="F4" s="213"/>
      <c r="G4" s="213"/>
      <c r="H4" s="213"/>
      <c r="I4" s="213"/>
      <c r="J4" s="214"/>
    </row>
    <row r="5" spans="1:15" ht="24" customHeight="1" x14ac:dyDescent="0.25">
      <c r="A5" s="2"/>
      <c r="B5" s="31" t="s">
        <v>23</v>
      </c>
      <c r="D5" s="217"/>
      <c r="E5" s="218"/>
      <c r="F5" s="218"/>
      <c r="G5" s="218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19"/>
      <c r="E6" s="220"/>
      <c r="F6" s="220"/>
      <c r="G6" s="220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6"/>
      <c r="E11" s="236"/>
      <c r="F11" s="236"/>
      <c r="G11" s="236"/>
      <c r="H11" s="18" t="s">
        <v>42</v>
      </c>
      <c r="I11" s="85"/>
      <c r="J11" s="8"/>
    </row>
    <row r="12" spans="1:15" ht="15.75" customHeight="1" x14ac:dyDescent="0.25">
      <c r="A12" s="2"/>
      <c r="B12" s="28"/>
      <c r="C12" s="55"/>
      <c r="D12" s="211"/>
      <c r="E12" s="211"/>
      <c r="F12" s="211"/>
      <c r="G12" s="211"/>
      <c r="H12" s="18" t="s">
        <v>36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15"/>
      <c r="F13" s="216"/>
      <c r="G13" s="216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5"/>
      <c r="F15" s="235"/>
      <c r="G15" s="237"/>
      <c r="H15" s="237"/>
      <c r="I15" s="237" t="s">
        <v>31</v>
      </c>
      <c r="J15" s="238"/>
    </row>
    <row r="16" spans="1:15" ht="23.25" customHeight="1" x14ac:dyDescent="0.25">
      <c r="A16" s="143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SUMIF(F52:F52,A16,I52:I52)+SUMIF(F52:F52,"PSU",I52:I52)</f>
        <v>0</v>
      </c>
      <c r="J16" s="202"/>
    </row>
    <row r="17" spans="1:10" ht="23.25" customHeight="1" x14ac:dyDescent="0.25">
      <c r="A17" s="143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SUMIF(F52:F52,A17,I52:I52)</f>
        <v>0</v>
      </c>
      <c r="J17" s="202"/>
    </row>
    <row r="18" spans="1:10" ht="23.25" customHeight="1" x14ac:dyDescent="0.25">
      <c r="A18" s="143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SUMIF(F52:F52,A18,I52:I52)</f>
        <v>0</v>
      </c>
      <c r="J18" s="202"/>
    </row>
    <row r="19" spans="1:10" ht="23.25" customHeight="1" x14ac:dyDescent="0.25">
      <c r="A19" s="143" t="s">
        <v>62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SUMIF(F52:F52,A19,I52:I52)</f>
        <v>0</v>
      </c>
      <c r="J19" s="202"/>
    </row>
    <row r="20" spans="1:10" ht="23.25" customHeight="1" x14ac:dyDescent="0.25">
      <c r="A20" s="143" t="s">
        <v>61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SUMIF(F52:F52,A20,I52:I52)</f>
        <v>0</v>
      </c>
      <c r="J20" s="202"/>
    </row>
    <row r="21" spans="1:10" ht="23.25" customHeight="1" x14ac:dyDescent="0.25">
      <c r="A21" s="2"/>
      <c r="B21" s="48" t="s">
        <v>31</v>
      </c>
      <c r="C21" s="64"/>
      <c r="D21" s="65"/>
      <c r="E21" s="203"/>
      <c r="F21" s="239"/>
      <c r="G21" s="203"/>
      <c r="H21" s="239"/>
      <c r="I21" s="203">
        <f>SUM(I16:J20)</f>
        <v>0</v>
      </c>
      <c r="J21" s="204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12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96">
        <f>I23*E23/100</f>
        <v>0</v>
      </c>
      <c r="H24" s="197"/>
      <c r="I24" s="197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25" hidden="1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26">
        <f>I25*E25/100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28">
        <f>CenaCelkemBezDPH-(ZakladDPHSni+ZakladDPHZakl)</f>
        <v>0</v>
      </c>
      <c r="H27" s="228"/>
      <c r="I27" s="228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25</v>
      </c>
      <c r="C28" s="117"/>
      <c r="D28" s="117"/>
      <c r="E28" s="118"/>
      <c r="F28" s="119"/>
      <c r="G28" s="206">
        <f>A27</f>
        <v>0</v>
      </c>
      <c r="H28" s="206"/>
      <c r="I28" s="206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37</v>
      </c>
      <c r="C29" s="121"/>
      <c r="D29" s="121"/>
      <c r="E29" s="121"/>
      <c r="F29" s="122"/>
      <c r="G29" s="205">
        <f>ZakladDPHSni+DPHSni+ZakladDPHZakl+DPHZakl+Zaokrouhleni</f>
        <v>0</v>
      </c>
      <c r="H29" s="205"/>
      <c r="I29" s="205"/>
      <c r="J29" s="123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5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50</v>
      </c>
      <c r="C39" s="189"/>
      <c r="D39" s="189"/>
      <c r="E39" s="189"/>
      <c r="F39" s="100">
        <f>'01 03 Pol'!AE40</f>
        <v>0</v>
      </c>
      <c r="G39" s="101">
        <f>'01 03 Pol'!AF40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5" t="s">
        <v>45</v>
      </c>
      <c r="C40" s="190" t="s">
        <v>46</v>
      </c>
      <c r="D40" s="190"/>
      <c r="E40" s="190"/>
      <c r="F40" s="106">
        <f>'01 03 Pol'!AE40</f>
        <v>0</v>
      </c>
      <c r="G40" s="107">
        <f>'01 03 Pol'!AF40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5">
      <c r="A41" s="88">
        <v>3</v>
      </c>
      <c r="B41" s="110" t="s">
        <v>43</v>
      </c>
      <c r="C41" s="189" t="s">
        <v>44</v>
      </c>
      <c r="D41" s="189"/>
      <c r="E41" s="189"/>
      <c r="F41" s="111">
        <f>'01 03 Pol'!AE40</f>
        <v>0</v>
      </c>
      <c r="G41" s="102">
        <f>'01 03 Pol'!AF40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5">
      <c r="A42" s="88"/>
      <c r="B42" s="191" t="s">
        <v>51</v>
      </c>
      <c r="C42" s="192"/>
      <c r="D42" s="192"/>
      <c r="E42" s="192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4" spans="1:10" x14ac:dyDescent="0.25">
      <c r="A44" t="s">
        <v>53</v>
      </c>
      <c r="B44" t="s">
        <v>54</v>
      </c>
    </row>
    <row r="45" spans="1:10" x14ac:dyDescent="0.25">
      <c r="A45" t="s">
        <v>55</v>
      </c>
      <c r="B45" t="s">
        <v>56</v>
      </c>
    </row>
    <row r="46" spans="1:10" x14ac:dyDescent="0.25">
      <c r="A46" t="s">
        <v>57</v>
      </c>
      <c r="B46" t="s">
        <v>58</v>
      </c>
    </row>
    <row r="49" spans="1:10" ht="15.6" x14ac:dyDescent="0.3">
      <c r="B49" s="124" t="s">
        <v>59</v>
      </c>
    </row>
    <row r="51" spans="1:10" ht="25.5" customHeight="1" x14ac:dyDescent="0.25">
      <c r="A51" s="126"/>
      <c r="B51" s="129" t="s">
        <v>18</v>
      </c>
      <c r="C51" s="129" t="s">
        <v>6</v>
      </c>
      <c r="D51" s="130"/>
      <c r="E51" s="130"/>
      <c r="F51" s="131" t="s">
        <v>60</v>
      </c>
      <c r="G51" s="131"/>
      <c r="H51" s="131"/>
      <c r="I51" s="131" t="s">
        <v>31</v>
      </c>
      <c r="J51" s="131" t="s">
        <v>0</v>
      </c>
    </row>
    <row r="52" spans="1:10" ht="36.75" customHeight="1" x14ac:dyDescent="0.25">
      <c r="A52" s="127"/>
      <c r="B52" s="132" t="s">
        <v>61</v>
      </c>
      <c r="C52" s="193" t="s">
        <v>30</v>
      </c>
      <c r="D52" s="194"/>
      <c r="E52" s="194"/>
      <c r="F52" s="139" t="s">
        <v>61</v>
      </c>
      <c r="G52" s="140"/>
      <c r="H52" s="140"/>
      <c r="I52" s="140">
        <f>'01 03 Pol'!G8</f>
        <v>0</v>
      </c>
      <c r="J52" s="136" t="str">
        <f>IF(I53=0,"",I52/I53*100)</f>
        <v/>
      </c>
    </row>
    <row r="53" spans="1:10" ht="25.5" customHeight="1" x14ac:dyDescent="0.25">
      <c r="A53" s="128"/>
      <c r="B53" s="133" t="s">
        <v>1</v>
      </c>
      <c r="C53" s="134"/>
      <c r="D53" s="135"/>
      <c r="E53" s="135"/>
      <c r="F53" s="141"/>
      <c r="G53" s="142"/>
      <c r="H53" s="142"/>
      <c r="I53" s="142">
        <f>I52</f>
        <v>0</v>
      </c>
      <c r="J53" s="137" t="str">
        <f>J52</f>
        <v/>
      </c>
    </row>
    <row r="54" spans="1:10" x14ac:dyDescent="0.25">
      <c r="F54" s="87"/>
      <c r="G54" s="87"/>
      <c r="H54" s="87"/>
      <c r="I54" s="87"/>
      <c r="J54" s="138"/>
    </row>
    <row r="55" spans="1:10" x14ac:dyDescent="0.25">
      <c r="F55" s="87"/>
      <c r="G55" s="87"/>
      <c r="H55" s="87"/>
      <c r="I55" s="87"/>
      <c r="J55" s="138"/>
    </row>
    <row r="56" spans="1:10" x14ac:dyDescent="0.25">
      <c r="F56" s="87"/>
      <c r="G56" s="87"/>
      <c r="H56" s="87"/>
      <c r="I56" s="87"/>
      <c r="J56" s="138"/>
    </row>
  </sheetData>
  <sheetProtection algorithmName="SHA-512" hashValue="KCjv2L9UGyktshDE/wDvhAAdF+Fh3fRE1JOo1g/Np6dfS/DW934BnsVCK3W4Ta4cUI4lRAkg2uGn4UrS8BRNXw==" saltValue="q6JACpJzhU2gIeA/kFh/d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0" t="s">
        <v>7</v>
      </c>
      <c r="B1" s="240"/>
      <c r="C1" s="241"/>
      <c r="D1" s="240"/>
      <c r="E1" s="240"/>
      <c r="F1" s="240"/>
      <c r="G1" s="240"/>
    </row>
    <row r="2" spans="1:7" ht="24.9" customHeight="1" x14ac:dyDescent="0.25">
      <c r="A2" s="50" t="s">
        <v>8</v>
      </c>
      <c r="B2" s="49"/>
      <c r="C2" s="242"/>
      <c r="D2" s="242"/>
      <c r="E2" s="242"/>
      <c r="F2" s="242"/>
      <c r="G2" s="243"/>
    </row>
    <row r="3" spans="1:7" ht="24.9" customHeight="1" x14ac:dyDescent="0.25">
      <c r="A3" s="50" t="s">
        <v>9</v>
      </c>
      <c r="B3" s="49"/>
      <c r="C3" s="242"/>
      <c r="D3" s="242"/>
      <c r="E3" s="242"/>
      <c r="F3" s="242"/>
      <c r="G3" s="243"/>
    </row>
    <row r="4" spans="1:7" ht="24.9" customHeight="1" x14ac:dyDescent="0.25">
      <c r="A4" s="50" t="s">
        <v>10</v>
      </c>
      <c r="B4" s="49"/>
      <c r="C4" s="242"/>
      <c r="D4" s="242"/>
      <c r="E4" s="242"/>
      <c r="F4" s="242"/>
      <c r="G4" s="243"/>
    </row>
    <row r="5" spans="1:7" x14ac:dyDescent="0.25">
      <c r="B5" s="4"/>
      <c r="C5" s="5"/>
      <c r="D5" s="6"/>
    </row>
  </sheetData>
  <sheetProtection algorithmName="SHA-512" hashValue="qhWshBlzgdCF5IavCH5yYT/DQh0w1OfnC5I4suXsRDfXL4qZ8TCd7JJqSCiYLTN/nK/qyZ3gwJI4vzYyeqx3ew==" saltValue="dlLFcfXUviKgjGmfATg00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F112-1C6D-4E74-AE66-BF631AC8B232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D10" sqref="AD10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38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4" t="s">
        <v>7</v>
      </c>
      <c r="B1" s="244"/>
      <c r="C1" s="244"/>
      <c r="D1" s="244"/>
      <c r="E1" s="244"/>
      <c r="F1" s="244"/>
      <c r="G1" s="244"/>
      <c r="AG1" t="s">
        <v>63</v>
      </c>
    </row>
    <row r="2" spans="1:60" ht="25.05" customHeight="1" x14ac:dyDescent="0.25">
      <c r="A2" s="50" t="s">
        <v>8</v>
      </c>
      <c r="B2" s="49" t="s">
        <v>45</v>
      </c>
      <c r="C2" s="245" t="s">
        <v>49</v>
      </c>
      <c r="D2" s="246"/>
      <c r="E2" s="246"/>
      <c r="F2" s="246"/>
      <c r="G2" s="247"/>
      <c r="AG2" t="s">
        <v>64</v>
      </c>
    </row>
    <row r="3" spans="1:60" ht="25.05" customHeight="1" x14ac:dyDescent="0.25">
      <c r="A3" s="50" t="s">
        <v>9</v>
      </c>
      <c r="B3" s="49" t="s">
        <v>45</v>
      </c>
      <c r="C3" s="245" t="s">
        <v>46</v>
      </c>
      <c r="D3" s="246"/>
      <c r="E3" s="246"/>
      <c r="F3" s="246"/>
      <c r="G3" s="247"/>
      <c r="AC3" s="125" t="s">
        <v>64</v>
      </c>
      <c r="AG3" t="s">
        <v>65</v>
      </c>
    </row>
    <row r="4" spans="1:60" ht="25.05" customHeight="1" x14ac:dyDescent="0.25">
      <c r="A4" s="144" t="s">
        <v>10</v>
      </c>
      <c r="B4" s="145" t="s">
        <v>43</v>
      </c>
      <c r="C4" s="248" t="s">
        <v>44</v>
      </c>
      <c r="D4" s="249"/>
      <c r="E4" s="249"/>
      <c r="F4" s="249"/>
      <c r="G4" s="250"/>
      <c r="AG4" t="s">
        <v>66</v>
      </c>
    </row>
    <row r="5" spans="1:60" x14ac:dyDescent="0.25">
      <c r="D5" s="10"/>
    </row>
    <row r="6" spans="1:60" ht="39.6" x14ac:dyDescent="0.25">
      <c r="A6" s="147" t="s">
        <v>67</v>
      </c>
      <c r="B6" s="149" t="s">
        <v>68</v>
      </c>
      <c r="C6" s="149" t="s">
        <v>69</v>
      </c>
      <c r="D6" s="148" t="s">
        <v>70</v>
      </c>
      <c r="E6" s="147" t="s">
        <v>71</v>
      </c>
      <c r="F6" s="146" t="s">
        <v>72</v>
      </c>
      <c r="G6" s="147" t="s">
        <v>31</v>
      </c>
      <c r="H6" s="150" t="s">
        <v>32</v>
      </c>
      <c r="I6" s="150" t="s">
        <v>73</v>
      </c>
      <c r="J6" s="150" t="s">
        <v>33</v>
      </c>
      <c r="K6" s="150" t="s">
        <v>74</v>
      </c>
      <c r="L6" s="150" t="s">
        <v>75</v>
      </c>
      <c r="M6" s="150" t="s">
        <v>76</v>
      </c>
      <c r="N6" s="150" t="s">
        <v>77</v>
      </c>
      <c r="O6" s="150" t="s">
        <v>78</v>
      </c>
      <c r="P6" s="150" t="s">
        <v>79</v>
      </c>
      <c r="Q6" s="150" t="s">
        <v>80</v>
      </c>
      <c r="R6" s="150" t="s">
        <v>81</v>
      </c>
      <c r="S6" s="150" t="s">
        <v>82</v>
      </c>
      <c r="T6" s="150" t="s">
        <v>83</v>
      </c>
      <c r="U6" s="150" t="s">
        <v>84</v>
      </c>
      <c r="V6" s="150" t="s">
        <v>85</v>
      </c>
      <c r="W6" s="150" t="s">
        <v>86</v>
      </c>
      <c r="X6" s="150" t="s">
        <v>87</v>
      </c>
      <c r="Y6" s="150" t="s">
        <v>88</v>
      </c>
    </row>
    <row r="7" spans="1:60" hidden="1" x14ac:dyDescent="0.25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5">
      <c r="A8" s="163" t="s">
        <v>89</v>
      </c>
      <c r="B8" s="164" t="s">
        <v>61</v>
      </c>
      <c r="C8" s="182" t="s">
        <v>30</v>
      </c>
      <c r="D8" s="165"/>
      <c r="E8" s="166"/>
      <c r="F8" s="167"/>
      <c r="G8" s="168">
        <f>SUMIF(AG9:AG38,"&lt;&gt;NOR",G9:G38)</f>
        <v>0</v>
      </c>
      <c r="H8" s="162"/>
      <c r="I8" s="162">
        <f>SUM(I9:I38)</f>
        <v>0</v>
      </c>
      <c r="J8" s="162"/>
      <c r="K8" s="162">
        <f>SUM(K9:K38)</f>
        <v>0</v>
      </c>
      <c r="L8" s="162"/>
      <c r="M8" s="162">
        <f>SUM(M9:M38)</f>
        <v>0</v>
      </c>
      <c r="N8" s="161"/>
      <c r="O8" s="161">
        <f>SUM(O9:O38)</f>
        <v>0</v>
      </c>
      <c r="P8" s="161"/>
      <c r="Q8" s="161">
        <f>SUM(Q9:Q38)</f>
        <v>0</v>
      </c>
      <c r="R8" s="162"/>
      <c r="S8" s="162"/>
      <c r="T8" s="162"/>
      <c r="U8" s="162"/>
      <c r="V8" s="162">
        <f>SUM(V9:V38)</f>
        <v>0</v>
      </c>
      <c r="W8" s="162"/>
      <c r="X8" s="162"/>
      <c r="Y8" s="162"/>
      <c r="AG8" t="s">
        <v>90</v>
      </c>
    </row>
    <row r="9" spans="1:60" ht="20.399999999999999" outlineLevel="1" x14ac:dyDescent="0.25">
      <c r="A9" s="176">
        <v>1</v>
      </c>
      <c r="B9" s="177" t="s">
        <v>91</v>
      </c>
      <c r="C9" s="183" t="s">
        <v>92</v>
      </c>
      <c r="D9" s="178" t="s">
        <v>93</v>
      </c>
      <c r="E9" s="179">
        <v>2</v>
      </c>
      <c r="F9" s="180"/>
      <c r="G9" s="181">
        <f t="shared" ref="G9:G38" si="0">ROUND(E9*F9,2)</f>
        <v>0</v>
      </c>
      <c r="H9" s="160"/>
      <c r="I9" s="159">
        <f t="shared" ref="I9:I38" si="1">ROUND(E9*H9,2)</f>
        <v>0</v>
      </c>
      <c r="J9" s="160"/>
      <c r="K9" s="159">
        <f t="shared" ref="K9:K38" si="2">ROUND(E9*J9,2)</f>
        <v>0</v>
      </c>
      <c r="L9" s="159">
        <v>21</v>
      </c>
      <c r="M9" s="159">
        <f t="shared" ref="M9:M38" si="3">G9*(1+L9/100)</f>
        <v>0</v>
      </c>
      <c r="N9" s="158">
        <v>0</v>
      </c>
      <c r="O9" s="158">
        <f t="shared" ref="O9:O38" si="4">ROUND(E9*N9,2)</f>
        <v>0</v>
      </c>
      <c r="P9" s="158">
        <v>0</v>
      </c>
      <c r="Q9" s="158">
        <f t="shared" ref="Q9:Q38" si="5">ROUND(E9*P9,2)</f>
        <v>0</v>
      </c>
      <c r="R9" s="159"/>
      <c r="S9" s="159" t="s">
        <v>94</v>
      </c>
      <c r="T9" s="159" t="s">
        <v>95</v>
      </c>
      <c r="U9" s="159">
        <v>0</v>
      </c>
      <c r="V9" s="159">
        <f t="shared" ref="V9:V38" si="6">ROUND(E9*U9,2)</f>
        <v>0</v>
      </c>
      <c r="W9" s="159"/>
      <c r="X9" s="159" t="s">
        <v>96</v>
      </c>
      <c r="Y9" s="159" t="s">
        <v>97</v>
      </c>
      <c r="Z9" s="151"/>
      <c r="AA9" s="151"/>
      <c r="AB9" s="151"/>
      <c r="AC9" s="151"/>
      <c r="AD9" s="151"/>
      <c r="AE9" s="151"/>
      <c r="AF9" s="151"/>
      <c r="AG9" s="151" t="s">
        <v>98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0.399999999999999" outlineLevel="1" x14ac:dyDescent="0.25">
      <c r="A10" s="176">
        <v>2</v>
      </c>
      <c r="B10" s="177" t="s">
        <v>99</v>
      </c>
      <c r="C10" s="183" t="s">
        <v>100</v>
      </c>
      <c r="D10" s="178" t="s">
        <v>101</v>
      </c>
      <c r="E10" s="179">
        <v>4</v>
      </c>
      <c r="F10" s="180"/>
      <c r="G10" s="181">
        <f t="shared" si="0"/>
        <v>0</v>
      </c>
      <c r="H10" s="160"/>
      <c r="I10" s="159">
        <f t="shared" si="1"/>
        <v>0</v>
      </c>
      <c r="J10" s="160"/>
      <c r="K10" s="159">
        <f t="shared" si="2"/>
        <v>0</v>
      </c>
      <c r="L10" s="159">
        <v>21</v>
      </c>
      <c r="M10" s="159">
        <f t="shared" si="3"/>
        <v>0</v>
      </c>
      <c r="N10" s="158">
        <v>0</v>
      </c>
      <c r="O10" s="158">
        <f t="shared" si="4"/>
        <v>0</v>
      </c>
      <c r="P10" s="158">
        <v>0</v>
      </c>
      <c r="Q10" s="158">
        <f t="shared" si="5"/>
        <v>0</v>
      </c>
      <c r="R10" s="159"/>
      <c r="S10" s="159" t="s">
        <v>94</v>
      </c>
      <c r="T10" s="159" t="s">
        <v>95</v>
      </c>
      <c r="U10" s="159">
        <v>0</v>
      </c>
      <c r="V10" s="159">
        <f t="shared" si="6"/>
        <v>0</v>
      </c>
      <c r="W10" s="159"/>
      <c r="X10" s="159" t="s">
        <v>96</v>
      </c>
      <c r="Y10" s="159" t="s">
        <v>97</v>
      </c>
      <c r="Z10" s="151"/>
      <c r="AA10" s="151"/>
      <c r="AB10" s="151"/>
      <c r="AC10" s="151"/>
      <c r="AD10" s="151"/>
      <c r="AE10" s="151"/>
      <c r="AF10" s="151"/>
      <c r="AG10" s="151" t="s">
        <v>98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ht="20.399999999999999" outlineLevel="1" x14ac:dyDescent="0.25">
      <c r="A11" s="176">
        <v>3</v>
      </c>
      <c r="B11" s="177" t="s">
        <v>102</v>
      </c>
      <c r="C11" s="183" t="s">
        <v>103</v>
      </c>
      <c r="D11" s="178" t="s">
        <v>104</v>
      </c>
      <c r="E11" s="179">
        <v>2</v>
      </c>
      <c r="F11" s="180"/>
      <c r="G11" s="181">
        <f t="shared" si="0"/>
        <v>0</v>
      </c>
      <c r="H11" s="160"/>
      <c r="I11" s="159">
        <f t="shared" si="1"/>
        <v>0</v>
      </c>
      <c r="J11" s="160"/>
      <c r="K11" s="159">
        <f t="shared" si="2"/>
        <v>0</v>
      </c>
      <c r="L11" s="159">
        <v>21</v>
      </c>
      <c r="M11" s="159">
        <f t="shared" si="3"/>
        <v>0</v>
      </c>
      <c r="N11" s="158">
        <v>0</v>
      </c>
      <c r="O11" s="158">
        <f t="shared" si="4"/>
        <v>0</v>
      </c>
      <c r="P11" s="158">
        <v>0</v>
      </c>
      <c r="Q11" s="158">
        <f t="shared" si="5"/>
        <v>0</v>
      </c>
      <c r="R11" s="159"/>
      <c r="S11" s="159" t="s">
        <v>94</v>
      </c>
      <c r="T11" s="159" t="s">
        <v>95</v>
      </c>
      <c r="U11" s="159">
        <v>0</v>
      </c>
      <c r="V11" s="159">
        <f t="shared" si="6"/>
        <v>0</v>
      </c>
      <c r="W11" s="159"/>
      <c r="X11" s="159" t="s">
        <v>96</v>
      </c>
      <c r="Y11" s="159" t="s">
        <v>97</v>
      </c>
      <c r="Z11" s="151"/>
      <c r="AA11" s="151"/>
      <c r="AB11" s="151"/>
      <c r="AC11" s="151"/>
      <c r="AD11" s="151"/>
      <c r="AE11" s="151"/>
      <c r="AF11" s="151"/>
      <c r="AG11" s="151" t="s">
        <v>98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20.399999999999999" outlineLevel="1" x14ac:dyDescent="0.25">
      <c r="A12" s="176">
        <v>4</v>
      </c>
      <c r="B12" s="177" t="s">
        <v>105</v>
      </c>
      <c r="C12" s="183" t="s">
        <v>106</v>
      </c>
      <c r="D12" s="178" t="s">
        <v>93</v>
      </c>
      <c r="E12" s="179">
        <v>1</v>
      </c>
      <c r="F12" s="180"/>
      <c r="G12" s="181">
        <f t="shared" si="0"/>
        <v>0</v>
      </c>
      <c r="H12" s="160"/>
      <c r="I12" s="159">
        <f t="shared" si="1"/>
        <v>0</v>
      </c>
      <c r="J12" s="160"/>
      <c r="K12" s="159">
        <f t="shared" si="2"/>
        <v>0</v>
      </c>
      <c r="L12" s="159">
        <v>21</v>
      </c>
      <c r="M12" s="159">
        <f t="shared" si="3"/>
        <v>0</v>
      </c>
      <c r="N12" s="158">
        <v>0</v>
      </c>
      <c r="O12" s="158">
        <f t="shared" si="4"/>
        <v>0</v>
      </c>
      <c r="P12" s="158">
        <v>0</v>
      </c>
      <c r="Q12" s="158">
        <f t="shared" si="5"/>
        <v>0</v>
      </c>
      <c r="R12" s="159"/>
      <c r="S12" s="159" t="s">
        <v>94</v>
      </c>
      <c r="T12" s="159" t="s">
        <v>95</v>
      </c>
      <c r="U12" s="159">
        <v>0</v>
      </c>
      <c r="V12" s="159">
        <f t="shared" si="6"/>
        <v>0</v>
      </c>
      <c r="W12" s="159"/>
      <c r="X12" s="159" t="s">
        <v>96</v>
      </c>
      <c r="Y12" s="159" t="s">
        <v>97</v>
      </c>
      <c r="Z12" s="151"/>
      <c r="AA12" s="151"/>
      <c r="AB12" s="151"/>
      <c r="AC12" s="151"/>
      <c r="AD12" s="151"/>
      <c r="AE12" s="151"/>
      <c r="AF12" s="151"/>
      <c r="AG12" s="151" t="s">
        <v>98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20.399999999999999" outlineLevel="1" x14ac:dyDescent="0.25">
      <c r="A13" s="176">
        <v>5</v>
      </c>
      <c r="B13" s="177" t="s">
        <v>107</v>
      </c>
      <c r="C13" s="183" t="s">
        <v>108</v>
      </c>
      <c r="D13" s="178" t="s">
        <v>93</v>
      </c>
      <c r="E13" s="179">
        <v>1</v>
      </c>
      <c r="F13" s="180"/>
      <c r="G13" s="181">
        <f t="shared" si="0"/>
        <v>0</v>
      </c>
      <c r="H13" s="160"/>
      <c r="I13" s="159">
        <f t="shared" si="1"/>
        <v>0</v>
      </c>
      <c r="J13" s="160"/>
      <c r="K13" s="159">
        <f t="shared" si="2"/>
        <v>0</v>
      </c>
      <c r="L13" s="159">
        <v>21</v>
      </c>
      <c r="M13" s="159">
        <f t="shared" si="3"/>
        <v>0</v>
      </c>
      <c r="N13" s="158">
        <v>0</v>
      </c>
      <c r="O13" s="158">
        <f t="shared" si="4"/>
        <v>0</v>
      </c>
      <c r="P13" s="158">
        <v>0</v>
      </c>
      <c r="Q13" s="158">
        <f t="shared" si="5"/>
        <v>0</v>
      </c>
      <c r="R13" s="159"/>
      <c r="S13" s="159" t="s">
        <v>94</v>
      </c>
      <c r="T13" s="159" t="s">
        <v>95</v>
      </c>
      <c r="U13" s="159">
        <v>0</v>
      </c>
      <c r="V13" s="159">
        <f t="shared" si="6"/>
        <v>0</v>
      </c>
      <c r="W13" s="159"/>
      <c r="X13" s="159" t="s">
        <v>96</v>
      </c>
      <c r="Y13" s="159" t="s">
        <v>97</v>
      </c>
      <c r="Z13" s="151"/>
      <c r="AA13" s="151"/>
      <c r="AB13" s="151"/>
      <c r="AC13" s="151"/>
      <c r="AD13" s="151"/>
      <c r="AE13" s="151"/>
      <c r="AF13" s="151"/>
      <c r="AG13" s="151" t="s">
        <v>98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0.399999999999999" outlineLevel="1" x14ac:dyDescent="0.25">
      <c r="A14" s="176">
        <v>6</v>
      </c>
      <c r="B14" s="177" t="s">
        <v>109</v>
      </c>
      <c r="C14" s="183" t="s">
        <v>110</v>
      </c>
      <c r="D14" s="178" t="s">
        <v>93</v>
      </c>
      <c r="E14" s="179">
        <v>1</v>
      </c>
      <c r="F14" s="180"/>
      <c r="G14" s="181">
        <f t="shared" si="0"/>
        <v>0</v>
      </c>
      <c r="H14" s="160"/>
      <c r="I14" s="159">
        <f t="shared" si="1"/>
        <v>0</v>
      </c>
      <c r="J14" s="160"/>
      <c r="K14" s="159">
        <f t="shared" si="2"/>
        <v>0</v>
      </c>
      <c r="L14" s="159">
        <v>21</v>
      </c>
      <c r="M14" s="159">
        <f t="shared" si="3"/>
        <v>0</v>
      </c>
      <c r="N14" s="158">
        <v>0</v>
      </c>
      <c r="O14" s="158">
        <f t="shared" si="4"/>
        <v>0</v>
      </c>
      <c r="P14" s="158">
        <v>0</v>
      </c>
      <c r="Q14" s="158">
        <f t="shared" si="5"/>
        <v>0</v>
      </c>
      <c r="R14" s="159"/>
      <c r="S14" s="159" t="s">
        <v>94</v>
      </c>
      <c r="T14" s="159" t="s">
        <v>95</v>
      </c>
      <c r="U14" s="159">
        <v>0</v>
      </c>
      <c r="V14" s="159">
        <f t="shared" si="6"/>
        <v>0</v>
      </c>
      <c r="W14" s="159"/>
      <c r="X14" s="159" t="s">
        <v>96</v>
      </c>
      <c r="Y14" s="159" t="s">
        <v>97</v>
      </c>
      <c r="Z14" s="151"/>
      <c r="AA14" s="151"/>
      <c r="AB14" s="151"/>
      <c r="AC14" s="151"/>
      <c r="AD14" s="151"/>
      <c r="AE14" s="151"/>
      <c r="AF14" s="151"/>
      <c r="AG14" s="151" t="s">
        <v>98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0.399999999999999" outlineLevel="1" x14ac:dyDescent="0.25">
      <c r="A15" s="176">
        <v>7</v>
      </c>
      <c r="B15" s="177" t="s">
        <v>111</v>
      </c>
      <c r="C15" s="183" t="s">
        <v>112</v>
      </c>
      <c r="D15" s="178" t="s">
        <v>93</v>
      </c>
      <c r="E15" s="179">
        <v>2</v>
      </c>
      <c r="F15" s="180"/>
      <c r="G15" s="181">
        <f t="shared" si="0"/>
        <v>0</v>
      </c>
      <c r="H15" s="160"/>
      <c r="I15" s="159">
        <f t="shared" si="1"/>
        <v>0</v>
      </c>
      <c r="J15" s="160"/>
      <c r="K15" s="159">
        <f t="shared" si="2"/>
        <v>0</v>
      </c>
      <c r="L15" s="159">
        <v>21</v>
      </c>
      <c r="M15" s="159">
        <f t="shared" si="3"/>
        <v>0</v>
      </c>
      <c r="N15" s="158">
        <v>0</v>
      </c>
      <c r="O15" s="158">
        <f t="shared" si="4"/>
        <v>0</v>
      </c>
      <c r="P15" s="158">
        <v>0</v>
      </c>
      <c r="Q15" s="158">
        <f t="shared" si="5"/>
        <v>0</v>
      </c>
      <c r="R15" s="159"/>
      <c r="S15" s="159" t="s">
        <v>94</v>
      </c>
      <c r="T15" s="159" t="s">
        <v>95</v>
      </c>
      <c r="U15" s="159">
        <v>0</v>
      </c>
      <c r="V15" s="159">
        <f t="shared" si="6"/>
        <v>0</v>
      </c>
      <c r="W15" s="159"/>
      <c r="X15" s="159" t="s">
        <v>96</v>
      </c>
      <c r="Y15" s="159" t="s">
        <v>97</v>
      </c>
      <c r="Z15" s="151"/>
      <c r="AA15" s="151"/>
      <c r="AB15" s="151"/>
      <c r="AC15" s="151"/>
      <c r="AD15" s="151"/>
      <c r="AE15" s="151"/>
      <c r="AF15" s="151"/>
      <c r="AG15" s="151" t="s">
        <v>98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20.399999999999999" outlineLevel="1" x14ac:dyDescent="0.25">
      <c r="A16" s="176">
        <v>8</v>
      </c>
      <c r="B16" s="177" t="s">
        <v>113</v>
      </c>
      <c r="C16" s="183" t="s">
        <v>114</v>
      </c>
      <c r="D16" s="178" t="s">
        <v>93</v>
      </c>
      <c r="E16" s="179">
        <v>3</v>
      </c>
      <c r="F16" s="180"/>
      <c r="G16" s="181">
        <f t="shared" si="0"/>
        <v>0</v>
      </c>
      <c r="H16" s="160"/>
      <c r="I16" s="159">
        <f t="shared" si="1"/>
        <v>0</v>
      </c>
      <c r="J16" s="160"/>
      <c r="K16" s="159">
        <f t="shared" si="2"/>
        <v>0</v>
      </c>
      <c r="L16" s="159">
        <v>21</v>
      </c>
      <c r="M16" s="159">
        <f t="shared" si="3"/>
        <v>0</v>
      </c>
      <c r="N16" s="158">
        <v>0</v>
      </c>
      <c r="O16" s="158">
        <f t="shared" si="4"/>
        <v>0</v>
      </c>
      <c r="P16" s="158">
        <v>0</v>
      </c>
      <c r="Q16" s="158">
        <f t="shared" si="5"/>
        <v>0</v>
      </c>
      <c r="R16" s="159"/>
      <c r="S16" s="159" t="s">
        <v>94</v>
      </c>
      <c r="T16" s="159" t="s">
        <v>95</v>
      </c>
      <c r="U16" s="159">
        <v>0</v>
      </c>
      <c r="V16" s="159">
        <f t="shared" si="6"/>
        <v>0</v>
      </c>
      <c r="W16" s="159"/>
      <c r="X16" s="159" t="s">
        <v>96</v>
      </c>
      <c r="Y16" s="159" t="s">
        <v>97</v>
      </c>
      <c r="Z16" s="151"/>
      <c r="AA16" s="151"/>
      <c r="AB16" s="151"/>
      <c r="AC16" s="151"/>
      <c r="AD16" s="151"/>
      <c r="AE16" s="151"/>
      <c r="AF16" s="151"/>
      <c r="AG16" s="151" t="s">
        <v>98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0.399999999999999" outlineLevel="1" x14ac:dyDescent="0.25">
      <c r="A17" s="176">
        <v>9</v>
      </c>
      <c r="B17" s="177" t="s">
        <v>115</v>
      </c>
      <c r="C17" s="183" t="s">
        <v>116</v>
      </c>
      <c r="D17" s="178" t="s">
        <v>93</v>
      </c>
      <c r="E17" s="179">
        <v>80</v>
      </c>
      <c r="F17" s="180"/>
      <c r="G17" s="181">
        <f t="shared" si="0"/>
        <v>0</v>
      </c>
      <c r="H17" s="160"/>
      <c r="I17" s="159">
        <f t="shared" si="1"/>
        <v>0</v>
      </c>
      <c r="J17" s="160"/>
      <c r="K17" s="159">
        <f t="shared" si="2"/>
        <v>0</v>
      </c>
      <c r="L17" s="159">
        <v>21</v>
      </c>
      <c r="M17" s="159">
        <f t="shared" si="3"/>
        <v>0</v>
      </c>
      <c r="N17" s="158">
        <v>0</v>
      </c>
      <c r="O17" s="158">
        <f t="shared" si="4"/>
        <v>0</v>
      </c>
      <c r="P17" s="158">
        <v>0</v>
      </c>
      <c r="Q17" s="158">
        <f t="shared" si="5"/>
        <v>0</v>
      </c>
      <c r="R17" s="159"/>
      <c r="S17" s="159" t="s">
        <v>94</v>
      </c>
      <c r="T17" s="159" t="s">
        <v>95</v>
      </c>
      <c r="U17" s="159">
        <v>0</v>
      </c>
      <c r="V17" s="159">
        <f t="shared" si="6"/>
        <v>0</v>
      </c>
      <c r="W17" s="159"/>
      <c r="X17" s="159" t="s">
        <v>96</v>
      </c>
      <c r="Y17" s="159" t="s">
        <v>97</v>
      </c>
      <c r="Z17" s="151"/>
      <c r="AA17" s="151"/>
      <c r="AB17" s="151"/>
      <c r="AC17" s="151"/>
      <c r="AD17" s="151"/>
      <c r="AE17" s="151"/>
      <c r="AF17" s="151"/>
      <c r="AG17" s="151" t="s">
        <v>98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0.399999999999999" outlineLevel="1" x14ac:dyDescent="0.25">
      <c r="A18" s="176">
        <v>10</v>
      </c>
      <c r="B18" s="177" t="s">
        <v>117</v>
      </c>
      <c r="C18" s="183" t="s">
        <v>118</v>
      </c>
      <c r="D18" s="178" t="s">
        <v>93</v>
      </c>
      <c r="E18" s="179">
        <v>3</v>
      </c>
      <c r="F18" s="180"/>
      <c r="G18" s="181">
        <f t="shared" si="0"/>
        <v>0</v>
      </c>
      <c r="H18" s="160"/>
      <c r="I18" s="159">
        <f t="shared" si="1"/>
        <v>0</v>
      </c>
      <c r="J18" s="160"/>
      <c r="K18" s="159">
        <f t="shared" si="2"/>
        <v>0</v>
      </c>
      <c r="L18" s="159">
        <v>21</v>
      </c>
      <c r="M18" s="159">
        <f t="shared" si="3"/>
        <v>0</v>
      </c>
      <c r="N18" s="158">
        <v>0</v>
      </c>
      <c r="O18" s="158">
        <f t="shared" si="4"/>
        <v>0</v>
      </c>
      <c r="P18" s="158">
        <v>0</v>
      </c>
      <c r="Q18" s="158">
        <f t="shared" si="5"/>
        <v>0</v>
      </c>
      <c r="R18" s="159"/>
      <c r="S18" s="159" t="s">
        <v>94</v>
      </c>
      <c r="T18" s="159" t="s">
        <v>95</v>
      </c>
      <c r="U18" s="159">
        <v>0</v>
      </c>
      <c r="V18" s="159">
        <f t="shared" si="6"/>
        <v>0</v>
      </c>
      <c r="W18" s="159"/>
      <c r="X18" s="159" t="s">
        <v>96</v>
      </c>
      <c r="Y18" s="159" t="s">
        <v>97</v>
      </c>
      <c r="Z18" s="151"/>
      <c r="AA18" s="151"/>
      <c r="AB18" s="151"/>
      <c r="AC18" s="151"/>
      <c r="AD18" s="151"/>
      <c r="AE18" s="151"/>
      <c r="AF18" s="151"/>
      <c r="AG18" s="151" t="s">
        <v>98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0.399999999999999" outlineLevel="1" x14ac:dyDescent="0.25">
      <c r="A19" s="176">
        <v>11</v>
      </c>
      <c r="B19" s="177" t="s">
        <v>119</v>
      </c>
      <c r="C19" s="183" t="s">
        <v>120</v>
      </c>
      <c r="D19" s="178" t="s">
        <v>93</v>
      </c>
      <c r="E19" s="179">
        <v>1</v>
      </c>
      <c r="F19" s="180"/>
      <c r="G19" s="181">
        <f t="shared" si="0"/>
        <v>0</v>
      </c>
      <c r="H19" s="160"/>
      <c r="I19" s="159">
        <f t="shared" si="1"/>
        <v>0</v>
      </c>
      <c r="J19" s="160"/>
      <c r="K19" s="159">
        <f t="shared" si="2"/>
        <v>0</v>
      </c>
      <c r="L19" s="159">
        <v>21</v>
      </c>
      <c r="M19" s="159">
        <f t="shared" si="3"/>
        <v>0</v>
      </c>
      <c r="N19" s="158">
        <v>0</v>
      </c>
      <c r="O19" s="158">
        <f t="shared" si="4"/>
        <v>0</v>
      </c>
      <c r="P19" s="158">
        <v>0</v>
      </c>
      <c r="Q19" s="158">
        <f t="shared" si="5"/>
        <v>0</v>
      </c>
      <c r="R19" s="159"/>
      <c r="S19" s="159" t="s">
        <v>94</v>
      </c>
      <c r="T19" s="159" t="s">
        <v>95</v>
      </c>
      <c r="U19" s="159">
        <v>0</v>
      </c>
      <c r="V19" s="159">
        <f t="shared" si="6"/>
        <v>0</v>
      </c>
      <c r="W19" s="159"/>
      <c r="X19" s="159" t="s">
        <v>96</v>
      </c>
      <c r="Y19" s="159" t="s">
        <v>97</v>
      </c>
      <c r="Z19" s="151"/>
      <c r="AA19" s="151"/>
      <c r="AB19" s="151"/>
      <c r="AC19" s="151"/>
      <c r="AD19" s="151"/>
      <c r="AE19" s="151"/>
      <c r="AF19" s="151"/>
      <c r="AG19" s="151" t="s">
        <v>98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20.399999999999999" outlineLevel="1" x14ac:dyDescent="0.25">
      <c r="A20" s="176">
        <v>12</v>
      </c>
      <c r="B20" s="177" t="s">
        <v>121</v>
      </c>
      <c r="C20" s="183" t="s">
        <v>122</v>
      </c>
      <c r="D20" s="178" t="s">
        <v>93</v>
      </c>
      <c r="E20" s="179">
        <v>1</v>
      </c>
      <c r="F20" s="180"/>
      <c r="G20" s="181">
        <f t="shared" si="0"/>
        <v>0</v>
      </c>
      <c r="H20" s="160"/>
      <c r="I20" s="159">
        <f t="shared" si="1"/>
        <v>0</v>
      </c>
      <c r="J20" s="160"/>
      <c r="K20" s="159">
        <f t="shared" si="2"/>
        <v>0</v>
      </c>
      <c r="L20" s="159">
        <v>21</v>
      </c>
      <c r="M20" s="159">
        <f t="shared" si="3"/>
        <v>0</v>
      </c>
      <c r="N20" s="158">
        <v>0</v>
      </c>
      <c r="O20" s="158">
        <f t="shared" si="4"/>
        <v>0</v>
      </c>
      <c r="P20" s="158">
        <v>0</v>
      </c>
      <c r="Q20" s="158">
        <f t="shared" si="5"/>
        <v>0</v>
      </c>
      <c r="R20" s="159"/>
      <c r="S20" s="159" t="s">
        <v>94</v>
      </c>
      <c r="T20" s="159" t="s">
        <v>95</v>
      </c>
      <c r="U20" s="159">
        <v>0</v>
      </c>
      <c r="V20" s="159">
        <f t="shared" si="6"/>
        <v>0</v>
      </c>
      <c r="W20" s="159"/>
      <c r="X20" s="159" t="s">
        <v>96</v>
      </c>
      <c r="Y20" s="159" t="s">
        <v>97</v>
      </c>
      <c r="Z20" s="151"/>
      <c r="AA20" s="151"/>
      <c r="AB20" s="151"/>
      <c r="AC20" s="151"/>
      <c r="AD20" s="151"/>
      <c r="AE20" s="151"/>
      <c r="AF20" s="151"/>
      <c r="AG20" s="151" t="s">
        <v>98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ht="20.399999999999999" outlineLevel="1" x14ac:dyDescent="0.25">
      <c r="A21" s="176">
        <v>13</v>
      </c>
      <c r="B21" s="177" t="s">
        <v>123</v>
      </c>
      <c r="C21" s="183" t="s">
        <v>124</v>
      </c>
      <c r="D21" s="178" t="s">
        <v>93</v>
      </c>
      <c r="E21" s="179">
        <v>19</v>
      </c>
      <c r="F21" s="180"/>
      <c r="G21" s="181">
        <f t="shared" si="0"/>
        <v>0</v>
      </c>
      <c r="H21" s="160"/>
      <c r="I21" s="159">
        <f t="shared" si="1"/>
        <v>0</v>
      </c>
      <c r="J21" s="160"/>
      <c r="K21" s="159">
        <f t="shared" si="2"/>
        <v>0</v>
      </c>
      <c r="L21" s="159">
        <v>21</v>
      </c>
      <c r="M21" s="159">
        <f t="shared" si="3"/>
        <v>0</v>
      </c>
      <c r="N21" s="158">
        <v>0</v>
      </c>
      <c r="O21" s="158">
        <f t="shared" si="4"/>
        <v>0</v>
      </c>
      <c r="P21" s="158">
        <v>0</v>
      </c>
      <c r="Q21" s="158">
        <f t="shared" si="5"/>
        <v>0</v>
      </c>
      <c r="R21" s="159"/>
      <c r="S21" s="159" t="s">
        <v>94</v>
      </c>
      <c r="T21" s="159" t="s">
        <v>95</v>
      </c>
      <c r="U21" s="159">
        <v>0</v>
      </c>
      <c r="V21" s="159">
        <f t="shared" si="6"/>
        <v>0</v>
      </c>
      <c r="W21" s="159"/>
      <c r="X21" s="159" t="s">
        <v>96</v>
      </c>
      <c r="Y21" s="159" t="s">
        <v>97</v>
      </c>
      <c r="Z21" s="151"/>
      <c r="AA21" s="151"/>
      <c r="AB21" s="151"/>
      <c r="AC21" s="151"/>
      <c r="AD21" s="151"/>
      <c r="AE21" s="151"/>
      <c r="AF21" s="151"/>
      <c r="AG21" s="151" t="s">
        <v>98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20.399999999999999" outlineLevel="1" x14ac:dyDescent="0.25">
      <c r="A22" s="176">
        <v>14</v>
      </c>
      <c r="B22" s="177" t="s">
        <v>125</v>
      </c>
      <c r="C22" s="183" t="s">
        <v>126</v>
      </c>
      <c r="D22" s="178" t="s">
        <v>93</v>
      </c>
      <c r="E22" s="179">
        <v>1</v>
      </c>
      <c r="F22" s="180"/>
      <c r="G22" s="181">
        <f t="shared" si="0"/>
        <v>0</v>
      </c>
      <c r="H22" s="160"/>
      <c r="I22" s="159">
        <f t="shared" si="1"/>
        <v>0</v>
      </c>
      <c r="J22" s="160"/>
      <c r="K22" s="159">
        <f t="shared" si="2"/>
        <v>0</v>
      </c>
      <c r="L22" s="159">
        <v>21</v>
      </c>
      <c r="M22" s="159">
        <f t="shared" si="3"/>
        <v>0</v>
      </c>
      <c r="N22" s="158">
        <v>0</v>
      </c>
      <c r="O22" s="158">
        <f t="shared" si="4"/>
        <v>0</v>
      </c>
      <c r="P22" s="158">
        <v>0</v>
      </c>
      <c r="Q22" s="158">
        <f t="shared" si="5"/>
        <v>0</v>
      </c>
      <c r="R22" s="159"/>
      <c r="S22" s="159" t="s">
        <v>94</v>
      </c>
      <c r="T22" s="159" t="s">
        <v>95</v>
      </c>
      <c r="U22" s="159">
        <v>0</v>
      </c>
      <c r="V22" s="159">
        <f t="shared" si="6"/>
        <v>0</v>
      </c>
      <c r="W22" s="159"/>
      <c r="X22" s="159" t="s">
        <v>96</v>
      </c>
      <c r="Y22" s="159" t="s">
        <v>97</v>
      </c>
      <c r="Z22" s="151"/>
      <c r="AA22" s="151"/>
      <c r="AB22" s="151"/>
      <c r="AC22" s="151"/>
      <c r="AD22" s="151"/>
      <c r="AE22" s="151"/>
      <c r="AF22" s="151"/>
      <c r="AG22" s="151" t="s">
        <v>98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0.399999999999999" outlineLevel="1" x14ac:dyDescent="0.25">
      <c r="A23" s="176">
        <v>15</v>
      </c>
      <c r="B23" s="177" t="s">
        <v>127</v>
      </c>
      <c r="C23" s="183" t="s">
        <v>124</v>
      </c>
      <c r="D23" s="178" t="s">
        <v>93</v>
      </c>
      <c r="E23" s="179">
        <v>1</v>
      </c>
      <c r="F23" s="180"/>
      <c r="G23" s="181">
        <f t="shared" si="0"/>
        <v>0</v>
      </c>
      <c r="H23" s="160"/>
      <c r="I23" s="159">
        <f t="shared" si="1"/>
        <v>0</v>
      </c>
      <c r="J23" s="160"/>
      <c r="K23" s="159">
        <f t="shared" si="2"/>
        <v>0</v>
      </c>
      <c r="L23" s="159">
        <v>21</v>
      </c>
      <c r="M23" s="159">
        <f t="shared" si="3"/>
        <v>0</v>
      </c>
      <c r="N23" s="158">
        <v>0</v>
      </c>
      <c r="O23" s="158">
        <f t="shared" si="4"/>
        <v>0</v>
      </c>
      <c r="P23" s="158">
        <v>0</v>
      </c>
      <c r="Q23" s="158">
        <f t="shared" si="5"/>
        <v>0</v>
      </c>
      <c r="R23" s="159"/>
      <c r="S23" s="159" t="s">
        <v>94</v>
      </c>
      <c r="T23" s="159" t="s">
        <v>95</v>
      </c>
      <c r="U23" s="159">
        <v>0</v>
      </c>
      <c r="V23" s="159">
        <f t="shared" si="6"/>
        <v>0</v>
      </c>
      <c r="W23" s="159"/>
      <c r="X23" s="159" t="s">
        <v>96</v>
      </c>
      <c r="Y23" s="159" t="s">
        <v>97</v>
      </c>
      <c r="Z23" s="151"/>
      <c r="AA23" s="151"/>
      <c r="AB23" s="151"/>
      <c r="AC23" s="151"/>
      <c r="AD23" s="151"/>
      <c r="AE23" s="151"/>
      <c r="AF23" s="151"/>
      <c r="AG23" s="151" t="s">
        <v>98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20.399999999999999" outlineLevel="1" x14ac:dyDescent="0.25">
      <c r="A24" s="176">
        <v>16</v>
      </c>
      <c r="B24" s="177" t="s">
        <v>128</v>
      </c>
      <c r="C24" s="183" t="s">
        <v>129</v>
      </c>
      <c r="D24" s="178" t="s">
        <v>93</v>
      </c>
      <c r="E24" s="179">
        <v>1</v>
      </c>
      <c r="F24" s="180"/>
      <c r="G24" s="181">
        <f t="shared" si="0"/>
        <v>0</v>
      </c>
      <c r="H24" s="160"/>
      <c r="I24" s="159">
        <f t="shared" si="1"/>
        <v>0</v>
      </c>
      <c r="J24" s="160"/>
      <c r="K24" s="159">
        <f t="shared" si="2"/>
        <v>0</v>
      </c>
      <c r="L24" s="159">
        <v>21</v>
      </c>
      <c r="M24" s="159">
        <f t="shared" si="3"/>
        <v>0</v>
      </c>
      <c r="N24" s="158">
        <v>0</v>
      </c>
      <c r="O24" s="158">
        <f t="shared" si="4"/>
        <v>0</v>
      </c>
      <c r="P24" s="158">
        <v>0</v>
      </c>
      <c r="Q24" s="158">
        <f t="shared" si="5"/>
        <v>0</v>
      </c>
      <c r="R24" s="159"/>
      <c r="S24" s="159" t="s">
        <v>94</v>
      </c>
      <c r="T24" s="159" t="s">
        <v>95</v>
      </c>
      <c r="U24" s="159">
        <v>0</v>
      </c>
      <c r="V24" s="159">
        <f t="shared" si="6"/>
        <v>0</v>
      </c>
      <c r="W24" s="159"/>
      <c r="X24" s="159" t="s">
        <v>96</v>
      </c>
      <c r="Y24" s="159" t="s">
        <v>97</v>
      </c>
      <c r="Z24" s="151"/>
      <c r="AA24" s="151"/>
      <c r="AB24" s="151"/>
      <c r="AC24" s="151"/>
      <c r="AD24" s="151"/>
      <c r="AE24" s="151"/>
      <c r="AF24" s="151"/>
      <c r="AG24" s="151" t="s">
        <v>98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0.399999999999999" outlineLevel="1" x14ac:dyDescent="0.25">
      <c r="A25" s="176">
        <v>17</v>
      </c>
      <c r="B25" s="177" t="s">
        <v>130</v>
      </c>
      <c r="C25" s="183" t="s">
        <v>131</v>
      </c>
      <c r="D25" s="178" t="s">
        <v>93</v>
      </c>
      <c r="E25" s="179">
        <v>1</v>
      </c>
      <c r="F25" s="180"/>
      <c r="G25" s="181">
        <f t="shared" si="0"/>
        <v>0</v>
      </c>
      <c r="H25" s="160"/>
      <c r="I25" s="159">
        <f t="shared" si="1"/>
        <v>0</v>
      </c>
      <c r="J25" s="160"/>
      <c r="K25" s="159">
        <f t="shared" si="2"/>
        <v>0</v>
      </c>
      <c r="L25" s="159">
        <v>21</v>
      </c>
      <c r="M25" s="159">
        <f t="shared" si="3"/>
        <v>0</v>
      </c>
      <c r="N25" s="158">
        <v>0</v>
      </c>
      <c r="O25" s="158">
        <f t="shared" si="4"/>
        <v>0</v>
      </c>
      <c r="P25" s="158">
        <v>0</v>
      </c>
      <c r="Q25" s="158">
        <f t="shared" si="5"/>
        <v>0</v>
      </c>
      <c r="R25" s="159"/>
      <c r="S25" s="159" t="s">
        <v>94</v>
      </c>
      <c r="T25" s="159" t="s">
        <v>95</v>
      </c>
      <c r="U25" s="159">
        <v>0</v>
      </c>
      <c r="V25" s="159">
        <f t="shared" si="6"/>
        <v>0</v>
      </c>
      <c r="W25" s="159"/>
      <c r="X25" s="159" t="s">
        <v>96</v>
      </c>
      <c r="Y25" s="159" t="s">
        <v>97</v>
      </c>
      <c r="Z25" s="151"/>
      <c r="AA25" s="151"/>
      <c r="AB25" s="151"/>
      <c r="AC25" s="151"/>
      <c r="AD25" s="151"/>
      <c r="AE25" s="151"/>
      <c r="AF25" s="151"/>
      <c r="AG25" s="151" t="s">
        <v>98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0.399999999999999" outlineLevel="1" x14ac:dyDescent="0.25">
      <c r="A26" s="176">
        <v>18</v>
      </c>
      <c r="B26" s="177" t="s">
        <v>132</v>
      </c>
      <c r="C26" s="183" t="s">
        <v>133</v>
      </c>
      <c r="D26" s="178" t="s">
        <v>101</v>
      </c>
      <c r="E26" s="179">
        <v>1</v>
      </c>
      <c r="F26" s="180"/>
      <c r="G26" s="181">
        <f t="shared" si="0"/>
        <v>0</v>
      </c>
      <c r="H26" s="160"/>
      <c r="I26" s="159">
        <f t="shared" si="1"/>
        <v>0</v>
      </c>
      <c r="J26" s="160"/>
      <c r="K26" s="159">
        <f t="shared" si="2"/>
        <v>0</v>
      </c>
      <c r="L26" s="159">
        <v>21</v>
      </c>
      <c r="M26" s="159">
        <f t="shared" si="3"/>
        <v>0</v>
      </c>
      <c r="N26" s="158">
        <v>0</v>
      </c>
      <c r="O26" s="158">
        <f t="shared" si="4"/>
        <v>0</v>
      </c>
      <c r="P26" s="158">
        <v>0</v>
      </c>
      <c r="Q26" s="158">
        <f t="shared" si="5"/>
        <v>0</v>
      </c>
      <c r="R26" s="159"/>
      <c r="S26" s="159" t="s">
        <v>94</v>
      </c>
      <c r="T26" s="159" t="s">
        <v>95</v>
      </c>
      <c r="U26" s="159">
        <v>0</v>
      </c>
      <c r="V26" s="159">
        <f t="shared" si="6"/>
        <v>0</v>
      </c>
      <c r="W26" s="159"/>
      <c r="X26" s="159" t="s">
        <v>96</v>
      </c>
      <c r="Y26" s="159" t="s">
        <v>97</v>
      </c>
      <c r="Z26" s="151"/>
      <c r="AA26" s="151"/>
      <c r="AB26" s="151"/>
      <c r="AC26" s="151"/>
      <c r="AD26" s="151"/>
      <c r="AE26" s="151"/>
      <c r="AF26" s="151"/>
      <c r="AG26" s="151" t="s">
        <v>98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0.399999999999999" outlineLevel="1" x14ac:dyDescent="0.25">
      <c r="A27" s="176">
        <v>19</v>
      </c>
      <c r="B27" s="177" t="s">
        <v>134</v>
      </c>
      <c r="C27" s="183" t="s">
        <v>135</v>
      </c>
      <c r="D27" s="178" t="s">
        <v>101</v>
      </c>
      <c r="E27" s="179">
        <v>1</v>
      </c>
      <c r="F27" s="180"/>
      <c r="G27" s="181">
        <f t="shared" si="0"/>
        <v>0</v>
      </c>
      <c r="H27" s="160"/>
      <c r="I27" s="159">
        <f t="shared" si="1"/>
        <v>0</v>
      </c>
      <c r="J27" s="160"/>
      <c r="K27" s="159">
        <f t="shared" si="2"/>
        <v>0</v>
      </c>
      <c r="L27" s="159">
        <v>21</v>
      </c>
      <c r="M27" s="159">
        <f t="shared" si="3"/>
        <v>0</v>
      </c>
      <c r="N27" s="158">
        <v>0</v>
      </c>
      <c r="O27" s="158">
        <f t="shared" si="4"/>
        <v>0</v>
      </c>
      <c r="P27" s="158">
        <v>0</v>
      </c>
      <c r="Q27" s="158">
        <f t="shared" si="5"/>
        <v>0</v>
      </c>
      <c r="R27" s="159"/>
      <c r="S27" s="159" t="s">
        <v>94</v>
      </c>
      <c r="T27" s="159" t="s">
        <v>95</v>
      </c>
      <c r="U27" s="159">
        <v>0</v>
      </c>
      <c r="V27" s="159">
        <f t="shared" si="6"/>
        <v>0</v>
      </c>
      <c r="W27" s="159"/>
      <c r="X27" s="159" t="s">
        <v>96</v>
      </c>
      <c r="Y27" s="159" t="s">
        <v>97</v>
      </c>
      <c r="Z27" s="151"/>
      <c r="AA27" s="151"/>
      <c r="AB27" s="151"/>
      <c r="AC27" s="151"/>
      <c r="AD27" s="151"/>
      <c r="AE27" s="151"/>
      <c r="AF27" s="151"/>
      <c r="AG27" s="151" t="s">
        <v>98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20.399999999999999" outlineLevel="1" x14ac:dyDescent="0.25">
      <c r="A28" s="176">
        <v>20</v>
      </c>
      <c r="B28" s="177" t="s">
        <v>136</v>
      </c>
      <c r="C28" s="183" t="s">
        <v>137</v>
      </c>
      <c r="D28" s="178" t="s">
        <v>101</v>
      </c>
      <c r="E28" s="179">
        <v>1</v>
      </c>
      <c r="F28" s="180"/>
      <c r="G28" s="181">
        <f t="shared" si="0"/>
        <v>0</v>
      </c>
      <c r="H28" s="160"/>
      <c r="I28" s="159">
        <f t="shared" si="1"/>
        <v>0</v>
      </c>
      <c r="J28" s="160"/>
      <c r="K28" s="159">
        <f t="shared" si="2"/>
        <v>0</v>
      </c>
      <c r="L28" s="159">
        <v>21</v>
      </c>
      <c r="M28" s="159">
        <f t="shared" si="3"/>
        <v>0</v>
      </c>
      <c r="N28" s="158">
        <v>0</v>
      </c>
      <c r="O28" s="158">
        <f t="shared" si="4"/>
        <v>0</v>
      </c>
      <c r="P28" s="158">
        <v>0</v>
      </c>
      <c r="Q28" s="158">
        <f t="shared" si="5"/>
        <v>0</v>
      </c>
      <c r="R28" s="159"/>
      <c r="S28" s="159" t="s">
        <v>94</v>
      </c>
      <c r="T28" s="159" t="s">
        <v>95</v>
      </c>
      <c r="U28" s="159">
        <v>0</v>
      </c>
      <c r="V28" s="159">
        <f t="shared" si="6"/>
        <v>0</v>
      </c>
      <c r="W28" s="159"/>
      <c r="X28" s="159" t="s">
        <v>96</v>
      </c>
      <c r="Y28" s="159" t="s">
        <v>97</v>
      </c>
      <c r="Z28" s="151"/>
      <c r="AA28" s="151"/>
      <c r="AB28" s="151"/>
      <c r="AC28" s="151"/>
      <c r="AD28" s="151"/>
      <c r="AE28" s="151"/>
      <c r="AF28" s="151"/>
      <c r="AG28" s="151" t="s">
        <v>98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0.399999999999999" outlineLevel="1" x14ac:dyDescent="0.25">
      <c r="A29" s="176">
        <v>21</v>
      </c>
      <c r="B29" s="177" t="s">
        <v>138</v>
      </c>
      <c r="C29" s="183" t="s">
        <v>139</v>
      </c>
      <c r="D29" s="178" t="s">
        <v>93</v>
      </c>
      <c r="E29" s="179">
        <v>2</v>
      </c>
      <c r="F29" s="180"/>
      <c r="G29" s="181">
        <f t="shared" si="0"/>
        <v>0</v>
      </c>
      <c r="H29" s="160"/>
      <c r="I29" s="159">
        <f t="shared" si="1"/>
        <v>0</v>
      </c>
      <c r="J29" s="160"/>
      <c r="K29" s="159">
        <f t="shared" si="2"/>
        <v>0</v>
      </c>
      <c r="L29" s="159">
        <v>21</v>
      </c>
      <c r="M29" s="159">
        <f t="shared" si="3"/>
        <v>0</v>
      </c>
      <c r="N29" s="158">
        <v>0</v>
      </c>
      <c r="O29" s="158">
        <f t="shared" si="4"/>
        <v>0</v>
      </c>
      <c r="P29" s="158">
        <v>0</v>
      </c>
      <c r="Q29" s="158">
        <f t="shared" si="5"/>
        <v>0</v>
      </c>
      <c r="R29" s="159"/>
      <c r="S29" s="159" t="s">
        <v>94</v>
      </c>
      <c r="T29" s="159" t="s">
        <v>95</v>
      </c>
      <c r="U29" s="159">
        <v>0</v>
      </c>
      <c r="V29" s="159">
        <f t="shared" si="6"/>
        <v>0</v>
      </c>
      <c r="W29" s="159"/>
      <c r="X29" s="159" t="s">
        <v>96</v>
      </c>
      <c r="Y29" s="159" t="s">
        <v>97</v>
      </c>
      <c r="Z29" s="151"/>
      <c r="AA29" s="151"/>
      <c r="AB29" s="151"/>
      <c r="AC29" s="151"/>
      <c r="AD29" s="151"/>
      <c r="AE29" s="151"/>
      <c r="AF29" s="151"/>
      <c r="AG29" s="151" t="s">
        <v>98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20.399999999999999" outlineLevel="1" x14ac:dyDescent="0.25">
      <c r="A30" s="176">
        <v>22</v>
      </c>
      <c r="B30" s="177" t="s">
        <v>140</v>
      </c>
      <c r="C30" s="183" t="s">
        <v>141</v>
      </c>
      <c r="D30" s="178" t="s">
        <v>93</v>
      </c>
      <c r="E30" s="179">
        <v>3</v>
      </c>
      <c r="F30" s="180"/>
      <c r="G30" s="181">
        <f t="shared" si="0"/>
        <v>0</v>
      </c>
      <c r="H30" s="160"/>
      <c r="I30" s="159">
        <f t="shared" si="1"/>
        <v>0</v>
      </c>
      <c r="J30" s="160"/>
      <c r="K30" s="159">
        <f t="shared" si="2"/>
        <v>0</v>
      </c>
      <c r="L30" s="159">
        <v>21</v>
      </c>
      <c r="M30" s="159">
        <f t="shared" si="3"/>
        <v>0</v>
      </c>
      <c r="N30" s="158">
        <v>0</v>
      </c>
      <c r="O30" s="158">
        <f t="shared" si="4"/>
        <v>0</v>
      </c>
      <c r="P30" s="158">
        <v>0</v>
      </c>
      <c r="Q30" s="158">
        <f t="shared" si="5"/>
        <v>0</v>
      </c>
      <c r="R30" s="159"/>
      <c r="S30" s="159" t="s">
        <v>94</v>
      </c>
      <c r="T30" s="159" t="s">
        <v>95</v>
      </c>
      <c r="U30" s="159">
        <v>0</v>
      </c>
      <c r="V30" s="159">
        <f t="shared" si="6"/>
        <v>0</v>
      </c>
      <c r="W30" s="159"/>
      <c r="X30" s="159" t="s">
        <v>96</v>
      </c>
      <c r="Y30" s="159" t="s">
        <v>97</v>
      </c>
      <c r="Z30" s="151"/>
      <c r="AA30" s="151"/>
      <c r="AB30" s="151"/>
      <c r="AC30" s="151"/>
      <c r="AD30" s="151"/>
      <c r="AE30" s="151"/>
      <c r="AF30" s="151"/>
      <c r="AG30" s="151" t="s">
        <v>98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0.399999999999999" outlineLevel="1" x14ac:dyDescent="0.25">
      <c r="A31" s="176">
        <v>23</v>
      </c>
      <c r="B31" s="177" t="s">
        <v>142</v>
      </c>
      <c r="C31" s="183" t="s">
        <v>143</v>
      </c>
      <c r="D31" s="178" t="s">
        <v>93</v>
      </c>
      <c r="E31" s="179">
        <v>2</v>
      </c>
      <c r="F31" s="180"/>
      <c r="G31" s="181">
        <f t="shared" si="0"/>
        <v>0</v>
      </c>
      <c r="H31" s="160"/>
      <c r="I31" s="159">
        <f t="shared" si="1"/>
        <v>0</v>
      </c>
      <c r="J31" s="160"/>
      <c r="K31" s="159">
        <f t="shared" si="2"/>
        <v>0</v>
      </c>
      <c r="L31" s="159">
        <v>21</v>
      </c>
      <c r="M31" s="159">
        <f t="shared" si="3"/>
        <v>0</v>
      </c>
      <c r="N31" s="158">
        <v>0</v>
      </c>
      <c r="O31" s="158">
        <f t="shared" si="4"/>
        <v>0</v>
      </c>
      <c r="P31" s="158">
        <v>0</v>
      </c>
      <c r="Q31" s="158">
        <f t="shared" si="5"/>
        <v>0</v>
      </c>
      <c r="R31" s="159"/>
      <c r="S31" s="159" t="s">
        <v>94</v>
      </c>
      <c r="T31" s="159" t="s">
        <v>95</v>
      </c>
      <c r="U31" s="159">
        <v>0</v>
      </c>
      <c r="V31" s="159">
        <f t="shared" si="6"/>
        <v>0</v>
      </c>
      <c r="W31" s="159"/>
      <c r="X31" s="159" t="s">
        <v>96</v>
      </c>
      <c r="Y31" s="159" t="s">
        <v>97</v>
      </c>
      <c r="Z31" s="151"/>
      <c r="AA31" s="151"/>
      <c r="AB31" s="151"/>
      <c r="AC31" s="151"/>
      <c r="AD31" s="151"/>
      <c r="AE31" s="151"/>
      <c r="AF31" s="151"/>
      <c r="AG31" s="151" t="s">
        <v>98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ht="20.399999999999999" outlineLevel="1" x14ac:dyDescent="0.25">
      <c r="A32" s="176">
        <v>24</v>
      </c>
      <c r="B32" s="177" t="s">
        <v>144</v>
      </c>
      <c r="C32" s="183" t="s">
        <v>145</v>
      </c>
      <c r="D32" s="178" t="s">
        <v>93</v>
      </c>
      <c r="E32" s="179">
        <v>4</v>
      </c>
      <c r="F32" s="180"/>
      <c r="G32" s="181">
        <f t="shared" si="0"/>
        <v>0</v>
      </c>
      <c r="H32" s="160"/>
      <c r="I32" s="159">
        <f t="shared" si="1"/>
        <v>0</v>
      </c>
      <c r="J32" s="160"/>
      <c r="K32" s="159">
        <f t="shared" si="2"/>
        <v>0</v>
      </c>
      <c r="L32" s="159">
        <v>21</v>
      </c>
      <c r="M32" s="159">
        <f t="shared" si="3"/>
        <v>0</v>
      </c>
      <c r="N32" s="158">
        <v>0</v>
      </c>
      <c r="O32" s="158">
        <f t="shared" si="4"/>
        <v>0</v>
      </c>
      <c r="P32" s="158">
        <v>0</v>
      </c>
      <c r="Q32" s="158">
        <f t="shared" si="5"/>
        <v>0</v>
      </c>
      <c r="R32" s="159"/>
      <c r="S32" s="159" t="s">
        <v>94</v>
      </c>
      <c r="T32" s="159" t="s">
        <v>95</v>
      </c>
      <c r="U32" s="159">
        <v>0</v>
      </c>
      <c r="V32" s="159">
        <f t="shared" si="6"/>
        <v>0</v>
      </c>
      <c r="W32" s="159"/>
      <c r="X32" s="159" t="s">
        <v>96</v>
      </c>
      <c r="Y32" s="159" t="s">
        <v>97</v>
      </c>
      <c r="Z32" s="151"/>
      <c r="AA32" s="151"/>
      <c r="AB32" s="151"/>
      <c r="AC32" s="151"/>
      <c r="AD32" s="151"/>
      <c r="AE32" s="151"/>
      <c r="AF32" s="151"/>
      <c r="AG32" s="151" t="s">
        <v>98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ht="20.399999999999999" outlineLevel="1" x14ac:dyDescent="0.25">
      <c r="A33" s="176">
        <v>25</v>
      </c>
      <c r="B33" s="177" t="s">
        <v>146</v>
      </c>
      <c r="C33" s="183" t="s">
        <v>147</v>
      </c>
      <c r="D33" s="178" t="s">
        <v>93</v>
      </c>
      <c r="E33" s="179">
        <v>2</v>
      </c>
      <c r="F33" s="180"/>
      <c r="G33" s="181">
        <f t="shared" si="0"/>
        <v>0</v>
      </c>
      <c r="H33" s="160"/>
      <c r="I33" s="159">
        <f t="shared" si="1"/>
        <v>0</v>
      </c>
      <c r="J33" s="160"/>
      <c r="K33" s="159">
        <f t="shared" si="2"/>
        <v>0</v>
      </c>
      <c r="L33" s="159">
        <v>21</v>
      </c>
      <c r="M33" s="159">
        <f t="shared" si="3"/>
        <v>0</v>
      </c>
      <c r="N33" s="158">
        <v>0</v>
      </c>
      <c r="O33" s="158">
        <f t="shared" si="4"/>
        <v>0</v>
      </c>
      <c r="P33" s="158">
        <v>0</v>
      </c>
      <c r="Q33" s="158">
        <f t="shared" si="5"/>
        <v>0</v>
      </c>
      <c r="R33" s="159"/>
      <c r="S33" s="159" t="s">
        <v>94</v>
      </c>
      <c r="T33" s="159" t="s">
        <v>95</v>
      </c>
      <c r="U33" s="159">
        <v>0</v>
      </c>
      <c r="V33" s="159">
        <f t="shared" si="6"/>
        <v>0</v>
      </c>
      <c r="W33" s="159"/>
      <c r="X33" s="159" t="s">
        <v>96</v>
      </c>
      <c r="Y33" s="159" t="s">
        <v>97</v>
      </c>
      <c r="Z33" s="151"/>
      <c r="AA33" s="151"/>
      <c r="AB33" s="151"/>
      <c r="AC33" s="151"/>
      <c r="AD33" s="151"/>
      <c r="AE33" s="151"/>
      <c r="AF33" s="151"/>
      <c r="AG33" s="151" t="s">
        <v>98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0.399999999999999" outlineLevel="1" x14ac:dyDescent="0.25">
      <c r="A34" s="176">
        <v>26</v>
      </c>
      <c r="B34" s="177" t="s">
        <v>148</v>
      </c>
      <c r="C34" s="183" t="s">
        <v>149</v>
      </c>
      <c r="D34" s="178" t="s">
        <v>93</v>
      </c>
      <c r="E34" s="179">
        <v>2</v>
      </c>
      <c r="F34" s="180"/>
      <c r="G34" s="181">
        <f t="shared" si="0"/>
        <v>0</v>
      </c>
      <c r="H34" s="160"/>
      <c r="I34" s="159">
        <f t="shared" si="1"/>
        <v>0</v>
      </c>
      <c r="J34" s="160"/>
      <c r="K34" s="159">
        <f t="shared" si="2"/>
        <v>0</v>
      </c>
      <c r="L34" s="159">
        <v>21</v>
      </c>
      <c r="M34" s="159">
        <f t="shared" si="3"/>
        <v>0</v>
      </c>
      <c r="N34" s="158">
        <v>0</v>
      </c>
      <c r="O34" s="158">
        <f t="shared" si="4"/>
        <v>0</v>
      </c>
      <c r="P34" s="158">
        <v>0</v>
      </c>
      <c r="Q34" s="158">
        <f t="shared" si="5"/>
        <v>0</v>
      </c>
      <c r="R34" s="159"/>
      <c r="S34" s="159" t="s">
        <v>94</v>
      </c>
      <c r="T34" s="159" t="s">
        <v>95</v>
      </c>
      <c r="U34" s="159">
        <v>0</v>
      </c>
      <c r="V34" s="159">
        <f t="shared" si="6"/>
        <v>0</v>
      </c>
      <c r="W34" s="159"/>
      <c r="X34" s="159" t="s">
        <v>96</v>
      </c>
      <c r="Y34" s="159" t="s">
        <v>97</v>
      </c>
      <c r="Z34" s="151"/>
      <c r="AA34" s="151"/>
      <c r="AB34" s="151"/>
      <c r="AC34" s="151"/>
      <c r="AD34" s="151"/>
      <c r="AE34" s="151"/>
      <c r="AF34" s="151"/>
      <c r="AG34" s="151" t="s">
        <v>98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ht="20.399999999999999" outlineLevel="1" x14ac:dyDescent="0.25">
      <c r="A35" s="176">
        <v>27</v>
      </c>
      <c r="B35" s="177" t="s">
        <v>150</v>
      </c>
      <c r="C35" s="183" t="s">
        <v>151</v>
      </c>
      <c r="D35" s="178" t="s">
        <v>93</v>
      </c>
      <c r="E35" s="179">
        <v>2</v>
      </c>
      <c r="F35" s="180"/>
      <c r="G35" s="181">
        <f t="shared" si="0"/>
        <v>0</v>
      </c>
      <c r="H35" s="160"/>
      <c r="I35" s="159">
        <f t="shared" si="1"/>
        <v>0</v>
      </c>
      <c r="J35" s="160"/>
      <c r="K35" s="159">
        <f t="shared" si="2"/>
        <v>0</v>
      </c>
      <c r="L35" s="159">
        <v>21</v>
      </c>
      <c r="M35" s="159">
        <f t="shared" si="3"/>
        <v>0</v>
      </c>
      <c r="N35" s="158">
        <v>0</v>
      </c>
      <c r="O35" s="158">
        <f t="shared" si="4"/>
        <v>0</v>
      </c>
      <c r="P35" s="158">
        <v>0</v>
      </c>
      <c r="Q35" s="158">
        <f t="shared" si="5"/>
        <v>0</v>
      </c>
      <c r="R35" s="159"/>
      <c r="S35" s="159" t="s">
        <v>94</v>
      </c>
      <c r="T35" s="159" t="s">
        <v>95</v>
      </c>
      <c r="U35" s="159">
        <v>0</v>
      </c>
      <c r="V35" s="159">
        <f t="shared" si="6"/>
        <v>0</v>
      </c>
      <c r="W35" s="159"/>
      <c r="X35" s="159" t="s">
        <v>96</v>
      </c>
      <c r="Y35" s="159" t="s">
        <v>97</v>
      </c>
      <c r="Z35" s="151"/>
      <c r="AA35" s="151"/>
      <c r="AB35" s="151"/>
      <c r="AC35" s="151"/>
      <c r="AD35" s="151"/>
      <c r="AE35" s="151"/>
      <c r="AF35" s="151"/>
      <c r="AG35" s="151" t="s">
        <v>98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0.399999999999999" outlineLevel="1" x14ac:dyDescent="0.25">
      <c r="A36" s="176">
        <v>28</v>
      </c>
      <c r="B36" s="177" t="s">
        <v>152</v>
      </c>
      <c r="C36" s="183" t="s">
        <v>126</v>
      </c>
      <c r="D36" s="178" t="s">
        <v>93</v>
      </c>
      <c r="E36" s="179">
        <v>2</v>
      </c>
      <c r="F36" s="180"/>
      <c r="G36" s="181">
        <f t="shared" si="0"/>
        <v>0</v>
      </c>
      <c r="H36" s="160"/>
      <c r="I36" s="159">
        <f t="shared" si="1"/>
        <v>0</v>
      </c>
      <c r="J36" s="160"/>
      <c r="K36" s="159">
        <f t="shared" si="2"/>
        <v>0</v>
      </c>
      <c r="L36" s="159">
        <v>21</v>
      </c>
      <c r="M36" s="159">
        <f t="shared" si="3"/>
        <v>0</v>
      </c>
      <c r="N36" s="158">
        <v>0</v>
      </c>
      <c r="O36" s="158">
        <f t="shared" si="4"/>
        <v>0</v>
      </c>
      <c r="P36" s="158">
        <v>0</v>
      </c>
      <c r="Q36" s="158">
        <f t="shared" si="5"/>
        <v>0</v>
      </c>
      <c r="R36" s="159"/>
      <c r="S36" s="159" t="s">
        <v>94</v>
      </c>
      <c r="T36" s="159" t="s">
        <v>95</v>
      </c>
      <c r="U36" s="159">
        <v>0</v>
      </c>
      <c r="V36" s="159">
        <f t="shared" si="6"/>
        <v>0</v>
      </c>
      <c r="W36" s="159"/>
      <c r="X36" s="159" t="s">
        <v>96</v>
      </c>
      <c r="Y36" s="159" t="s">
        <v>97</v>
      </c>
      <c r="Z36" s="151"/>
      <c r="AA36" s="151"/>
      <c r="AB36" s="151"/>
      <c r="AC36" s="151"/>
      <c r="AD36" s="151"/>
      <c r="AE36" s="151"/>
      <c r="AF36" s="151"/>
      <c r="AG36" s="151" t="s">
        <v>98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ht="20.399999999999999" outlineLevel="1" x14ac:dyDescent="0.25">
      <c r="A37" s="176">
        <v>29</v>
      </c>
      <c r="B37" s="177" t="s">
        <v>153</v>
      </c>
      <c r="C37" s="183" t="s">
        <v>154</v>
      </c>
      <c r="D37" s="178" t="s">
        <v>93</v>
      </c>
      <c r="E37" s="179">
        <v>2</v>
      </c>
      <c r="F37" s="180"/>
      <c r="G37" s="181">
        <f t="shared" si="0"/>
        <v>0</v>
      </c>
      <c r="H37" s="160"/>
      <c r="I37" s="159">
        <f t="shared" si="1"/>
        <v>0</v>
      </c>
      <c r="J37" s="160"/>
      <c r="K37" s="159">
        <f t="shared" si="2"/>
        <v>0</v>
      </c>
      <c r="L37" s="159">
        <v>21</v>
      </c>
      <c r="M37" s="159">
        <f t="shared" si="3"/>
        <v>0</v>
      </c>
      <c r="N37" s="158">
        <v>0</v>
      </c>
      <c r="O37" s="158">
        <f t="shared" si="4"/>
        <v>0</v>
      </c>
      <c r="P37" s="158">
        <v>0</v>
      </c>
      <c r="Q37" s="158">
        <f t="shared" si="5"/>
        <v>0</v>
      </c>
      <c r="R37" s="159"/>
      <c r="S37" s="159" t="s">
        <v>94</v>
      </c>
      <c r="T37" s="159" t="s">
        <v>95</v>
      </c>
      <c r="U37" s="159">
        <v>0</v>
      </c>
      <c r="V37" s="159">
        <f t="shared" si="6"/>
        <v>0</v>
      </c>
      <c r="W37" s="159"/>
      <c r="X37" s="159" t="s">
        <v>96</v>
      </c>
      <c r="Y37" s="159" t="s">
        <v>97</v>
      </c>
      <c r="Z37" s="151"/>
      <c r="AA37" s="151"/>
      <c r="AB37" s="151"/>
      <c r="AC37" s="151"/>
      <c r="AD37" s="151"/>
      <c r="AE37" s="151"/>
      <c r="AF37" s="151"/>
      <c r="AG37" s="151" t="s">
        <v>98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ht="20.399999999999999" outlineLevel="1" x14ac:dyDescent="0.25">
      <c r="A38" s="170">
        <v>30</v>
      </c>
      <c r="B38" s="171" t="s">
        <v>155</v>
      </c>
      <c r="C38" s="184" t="s">
        <v>103</v>
      </c>
      <c r="D38" s="172" t="s">
        <v>93</v>
      </c>
      <c r="E38" s="173">
        <v>2</v>
      </c>
      <c r="F38" s="174"/>
      <c r="G38" s="175">
        <f t="shared" si="0"/>
        <v>0</v>
      </c>
      <c r="H38" s="160"/>
      <c r="I38" s="159">
        <f t="shared" si="1"/>
        <v>0</v>
      </c>
      <c r="J38" s="160"/>
      <c r="K38" s="159">
        <f t="shared" si="2"/>
        <v>0</v>
      </c>
      <c r="L38" s="159">
        <v>21</v>
      </c>
      <c r="M38" s="159">
        <f t="shared" si="3"/>
        <v>0</v>
      </c>
      <c r="N38" s="158">
        <v>0</v>
      </c>
      <c r="O38" s="158">
        <f t="shared" si="4"/>
        <v>0</v>
      </c>
      <c r="P38" s="158">
        <v>0</v>
      </c>
      <c r="Q38" s="158">
        <f t="shared" si="5"/>
        <v>0</v>
      </c>
      <c r="R38" s="159"/>
      <c r="S38" s="159" t="s">
        <v>94</v>
      </c>
      <c r="T38" s="159" t="s">
        <v>95</v>
      </c>
      <c r="U38" s="159">
        <v>0</v>
      </c>
      <c r="V38" s="159">
        <f t="shared" si="6"/>
        <v>0</v>
      </c>
      <c r="W38" s="159"/>
      <c r="X38" s="159" t="s">
        <v>96</v>
      </c>
      <c r="Y38" s="159" t="s">
        <v>97</v>
      </c>
      <c r="Z38" s="151"/>
      <c r="AA38" s="151"/>
      <c r="AB38" s="151"/>
      <c r="AC38" s="151"/>
      <c r="AD38" s="151"/>
      <c r="AE38" s="151"/>
      <c r="AF38" s="151"/>
      <c r="AG38" s="151" t="s">
        <v>98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x14ac:dyDescent="0.25">
      <c r="A39" s="3"/>
      <c r="B39" s="4"/>
      <c r="C39" s="18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v>12</v>
      </c>
      <c r="AF39">
        <v>21</v>
      </c>
      <c r="AG39" t="s">
        <v>75</v>
      </c>
    </row>
    <row r="40" spans="1:60" x14ac:dyDescent="0.25">
      <c r="A40" s="154"/>
      <c r="B40" s="155" t="s">
        <v>31</v>
      </c>
      <c r="C40" s="186"/>
      <c r="D40" s="156"/>
      <c r="E40" s="157"/>
      <c r="F40" s="157"/>
      <c r="G40" s="169">
        <f>G8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f>SUMIF(L7:L38,AE39,G7:G38)</f>
        <v>0</v>
      </c>
      <c r="AF40">
        <f>SUMIF(L7:L38,AF39,G7:G38)</f>
        <v>0</v>
      </c>
      <c r="AG40" t="s">
        <v>156</v>
      </c>
    </row>
    <row r="41" spans="1:60" x14ac:dyDescent="0.25">
      <c r="A41" s="3"/>
      <c r="B41" s="4"/>
      <c r="C41" s="18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5">
      <c r="A42" s="3"/>
      <c r="B42" s="4"/>
      <c r="C42" s="18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5">
      <c r="A43" s="251" t="s">
        <v>157</v>
      </c>
      <c r="B43" s="251"/>
      <c r="C43" s="252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5">
      <c r="A44" s="253"/>
      <c r="B44" s="254"/>
      <c r="C44" s="255"/>
      <c r="D44" s="254"/>
      <c r="E44" s="254"/>
      <c r="F44" s="254"/>
      <c r="G44" s="25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G44" t="s">
        <v>158</v>
      </c>
    </row>
    <row r="45" spans="1:60" x14ac:dyDescent="0.25">
      <c r="A45" s="257"/>
      <c r="B45" s="258"/>
      <c r="C45" s="259"/>
      <c r="D45" s="258"/>
      <c r="E45" s="258"/>
      <c r="F45" s="258"/>
      <c r="G45" s="26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5">
      <c r="A46" s="257"/>
      <c r="B46" s="258"/>
      <c r="C46" s="259"/>
      <c r="D46" s="258"/>
      <c r="E46" s="258"/>
      <c r="F46" s="258"/>
      <c r="G46" s="26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5">
      <c r="A47" s="257"/>
      <c r="B47" s="258"/>
      <c r="C47" s="259"/>
      <c r="D47" s="258"/>
      <c r="E47" s="258"/>
      <c r="F47" s="258"/>
      <c r="G47" s="26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5">
      <c r="A48" s="261"/>
      <c r="B48" s="262"/>
      <c r="C48" s="263"/>
      <c r="D48" s="262"/>
      <c r="E48" s="262"/>
      <c r="F48" s="262"/>
      <c r="G48" s="26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5">
      <c r="A49" s="3"/>
      <c r="B49" s="4"/>
      <c r="C49" s="18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5">
      <c r="C50" s="187"/>
      <c r="D50" s="10"/>
      <c r="AG50" t="s">
        <v>159</v>
      </c>
    </row>
    <row r="51" spans="1:33" x14ac:dyDescent="0.25">
      <c r="D51" s="10"/>
    </row>
    <row r="52" spans="1:33" x14ac:dyDescent="0.25">
      <c r="D52" s="10"/>
    </row>
    <row r="53" spans="1:33" x14ac:dyDescent="0.25">
      <c r="D53" s="10"/>
    </row>
    <row r="54" spans="1:33" x14ac:dyDescent="0.25">
      <c r="D54" s="10"/>
    </row>
    <row r="55" spans="1:33" x14ac:dyDescent="0.25">
      <c r="D55" s="10"/>
    </row>
    <row r="56" spans="1:33" x14ac:dyDescent="0.25">
      <c r="D56" s="10"/>
    </row>
    <row r="57" spans="1:33" x14ac:dyDescent="0.25">
      <c r="D57" s="10"/>
    </row>
    <row r="58" spans="1:33" x14ac:dyDescent="0.25">
      <c r="D58" s="10"/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em0cmkb+BA4MfoQnzeyv9LM8NrGTqHZfiMgjLNA4JukNcc9tKdhoTfIg4Rd11QsX8ZepDOXEQcgqhIhmOEa3lA==" saltValue="or5N+vIfZvDkiy6veP/XJw==" spinCount="100000" sheet="1" formatRows="0"/>
  <mergeCells count="6">
    <mergeCell ref="A44:G48"/>
    <mergeCell ref="A1:G1"/>
    <mergeCell ref="C2:G2"/>
    <mergeCell ref="C3:G3"/>
    <mergeCell ref="C4:G4"/>
    <mergeCell ref="A43:C43"/>
  </mergeCells>
  <pageMargins left="0.59055118110236204" right="0.196850393700787" top="0.78740157499999996" bottom="0.78740157499999996" header="0.3" footer="0.3"/>
  <pageSetup paperSize="9" orientation="portrait" horizontalDpi="360" verticalDpi="36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03 Pol'!Názvy_tisku</vt:lpstr>
      <vt:lpstr>oadresa</vt:lpstr>
      <vt:lpstr>Stavba!Objednatel</vt:lpstr>
      <vt:lpstr>Stavba!Objekt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Szwed</dc:creator>
  <cp:lastModifiedBy>Miroslav Szwed</cp:lastModifiedBy>
  <cp:lastPrinted>2019-03-19T12:27:02Z</cp:lastPrinted>
  <dcterms:created xsi:type="dcterms:W3CDTF">2009-04-08T07:15:50Z</dcterms:created>
  <dcterms:modified xsi:type="dcterms:W3CDTF">2025-04-10T17:48:20Z</dcterms:modified>
</cp:coreProperties>
</file>