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aduraP\Documents\Veřejné zakázky\Zjednodušené podlimitní\Dodávky\Turistické informační centrum – rekonstrukce\3_Vyzva + ZD\Materiály\"/>
    </mc:Choice>
  </mc:AlternateContent>
  <xr:revisionPtr revIDLastSave="0" documentId="13_ncr:1_{083135C4-6D6D-491D-8C1A-723AD3C0AFDC}" xr6:coauthVersionLast="47" xr6:coauthVersionMax="47" xr10:uidLastSave="{00000000-0000-0000-0000-000000000000}"/>
  <bookViews>
    <workbookView xWindow="-120" yWindow="-120" windowWidth="29040" windowHeight="15720" tabRatio="898" activeTab="1" xr2:uid="{00000000-000D-0000-FFFF-FFFF00000000}"/>
  </bookViews>
  <sheets>
    <sheet name="Rekapitulace stavby" sheetId="1" r:id="rId1"/>
    <sheet name="05 - Elektroinstalace" sheetId="5" r:id="rId2"/>
    <sheet name="07 - Všeobecné konstrukce..." sheetId="7" r:id="rId3"/>
    <sheet name="Pokyny pro vyplnění" sheetId="8" r:id="rId4"/>
  </sheets>
  <definedNames>
    <definedName name="_xlnm._FilterDatabase" localSheetId="1" hidden="1">'05 - Elektroinstalace'!$C$56:$K$75</definedName>
    <definedName name="_xlnm._FilterDatabase" localSheetId="2" hidden="1">'07 - Všeobecné konstrukce...'!$C$79:$K$101</definedName>
    <definedName name="_xlnm.Print_Titles" localSheetId="1">'05 - Elektroinstalace'!$56:$56</definedName>
    <definedName name="_xlnm.Print_Titles" localSheetId="2">'07 - Všeobecné konstrukce...'!$79:$79</definedName>
    <definedName name="_xlnm.Print_Titles" localSheetId="0">'Rekapitulace stavby'!$52:$52</definedName>
    <definedName name="_xlnm.Print_Area" localSheetId="1">'05 - Elektroinstalace'!$C$4:$J$39,'05 - Elektroinstalace'!#REF!,'05 - Elektroinstalace'!$C$44:$K$75</definedName>
    <definedName name="_xlnm.Print_Area" localSheetId="2">'07 - Všeobecné konstrukce...'!$C$4:$J$39,'07 - Všeobecné konstrukce...'!$C$45:$J$61,'07 - Všeobecné konstrukce...'!$C$67:$K$101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4" i="5" l="1"/>
  <c r="P64" i="5"/>
  <c r="BK64" i="5"/>
  <c r="J62" i="5"/>
  <c r="BK71" i="5" l="1"/>
  <c r="BI71" i="5"/>
  <c r="BH71" i="5"/>
  <c r="BG71" i="5"/>
  <c r="BF71" i="5"/>
  <c r="T71" i="5"/>
  <c r="R71" i="5"/>
  <c r="P71" i="5"/>
  <c r="J71" i="5"/>
  <c r="BE71" i="5" s="1"/>
  <c r="J37" i="7" l="1"/>
  <c r="J36" i="7"/>
  <c r="AY56" i="1"/>
  <c r="J35" i="7"/>
  <c r="AX56" i="1" s="1"/>
  <c r="BI99" i="7"/>
  <c r="BH99" i="7"/>
  <c r="BG99" i="7"/>
  <c r="BF99" i="7"/>
  <c r="T99" i="7"/>
  <c r="R99" i="7"/>
  <c r="P99" i="7"/>
  <c r="BI96" i="7"/>
  <c r="BH96" i="7"/>
  <c r="BG96" i="7"/>
  <c r="BF96" i="7"/>
  <c r="T96" i="7"/>
  <c r="R96" i="7"/>
  <c r="P96" i="7"/>
  <c r="BI93" i="7"/>
  <c r="BH93" i="7"/>
  <c r="BG93" i="7"/>
  <c r="BF93" i="7"/>
  <c r="T93" i="7"/>
  <c r="R93" i="7"/>
  <c r="P93" i="7"/>
  <c r="BI90" i="7"/>
  <c r="BH90" i="7"/>
  <c r="BG90" i="7"/>
  <c r="BF90" i="7"/>
  <c r="T90" i="7"/>
  <c r="R90" i="7"/>
  <c r="P90" i="7"/>
  <c r="BI87" i="7"/>
  <c r="BH87" i="7"/>
  <c r="BG87" i="7"/>
  <c r="BF87" i="7"/>
  <c r="T87" i="7"/>
  <c r="R87" i="7"/>
  <c r="P87" i="7"/>
  <c r="BI84" i="7"/>
  <c r="BH84" i="7"/>
  <c r="BG84" i="7"/>
  <c r="BF84" i="7"/>
  <c r="T84" i="7"/>
  <c r="R84" i="7"/>
  <c r="P84" i="7"/>
  <c r="J76" i="7"/>
  <c r="F76" i="7"/>
  <c r="F74" i="7"/>
  <c r="E72" i="7"/>
  <c r="J54" i="7"/>
  <c r="F54" i="7"/>
  <c r="F52" i="7"/>
  <c r="E50" i="7"/>
  <c r="J24" i="7"/>
  <c r="E24" i="7"/>
  <c r="J55" i="7" s="1"/>
  <c r="J23" i="7"/>
  <c r="J18" i="7"/>
  <c r="E18" i="7"/>
  <c r="F77" i="7" s="1"/>
  <c r="J17" i="7"/>
  <c r="J12" i="7"/>
  <c r="E7" i="7"/>
  <c r="E48" i="7" s="1"/>
  <c r="J37" i="5"/>
  <c r="J36" i="5"/>
  <c r="AY55" i="1" s="1"/>
  <c r="J35" i="5"/>
  <c r="AX55" i="1" s="1"/>
  <c r="BI75" i="5"/>
  <c r="BH75" i="5"/>
  <c r="BG75" i="5"/>
  <c r="BF75" i="5"/>
  <c r="T75" i="5"/>
  <c r="R75" i="5"/>
  <c r="P75" i="5"/>
  <c r="BI74" i="5"/>
  <c r="BH74" i="5"/>
  <c r="BG74" i="5"/>
  <c r="BF74" i="5"/>
  <c r="T74" i="5"/>
  <c r="R74" i="5"/>
  <c r="P74" i="5"/>
  <c r="BI73" i="5"/>
  <c r="BH73" i="5"/>
  <c r="BG73" i="5"/>
  <c r="BF73" i="5"/>
  <c r="T73" i="5"/>
  <c r="R73" i="5"/>
  <c r="P73" i="5"/>
  <c r="BI70" i="5"/>
  <c r="BH70" i="5"/>
  <c r="BG70" i="5"/>
  <c r="BF70" i="5"/>
  <c r="T70" i="5"/>
  <c r="R70" i="5"/>
  <c r="P70" i="5"/>
  <c r="BI69" i="5"/>
  <c r="BH69" i="5"/>
  <c r="BG69" i="5"/>
  <c r="BF69" i="5"/>
  <c r="T69" i="5"/>
  <c r="R69" i="5"/>
  <c r="P69" i="5"/>
  <c r="BI68" i="5"/>
  <c r="BH68" i="5"/>
  <c r="BG68" i="5"/>
  <c r="BF68" i="5"/>
  <c r="T68" i="5"/>
  <c r="R68" i="5"/>
  <c r="P68" i="5"/>
  <c r="BI67" i="5"/>
  <c r="BH67" i="5"/>
  <c r="BG67" i="5"/>
  <c r="BF67" i="5"/>
  <c r="T67" i="5"/>
  <c r="R67" i="5"/>
  <c r="P67" i="5"/>
  <c r="BI66" i="5"/>
  <c r="BH66" i="5"/>
  <c r="BG66" i="5"/>
  <c r="BF66" i="5"/>
  <c r="T66" i="5"/>
  <c r="R66" i="5"/>
  <c r="P66" i="5"/>
  <c r="BI65" i="5"/>
  <c r="BH65" i="5"/>
  <c r="BG65" i="5"/>
  <c r="BF65" i="5"/>
  <c r="T65" i="5"/>
  <c r="R65" i="5"/>
  <c r="P65" i="5"/>
  <c r="BI63" i="5"/>
  <c r="BH63" i="5"/>
  <c r="BG63" i="5"/>
  <c r="BF63" i="5"/>
  <c r="T63" i="5"/>
  <c r="R63" i="5"/>
  <c r="P63" i="5"/>
  <c r="BI61" i="5"/>
  <c r="BH61" i="5"/>
  <c r="BG61" i="5"/>
  <c r="BF61" i="5"/>
  <c r="T61" i="5"/>
  <c r="R61" i="5"/>
  <c r="P61" i="5"/>
  <c r="BI60" i="5"/>
  <c r="BH60" i="5"/>
  <c r="BG60" i="5"/>
  <c r="BF60" i="5"/>
  <c r="T60" i="5"/>
  <c r="R60" i="5"/>
  <c r="P60" i="5"/>
  <c r="BI59" i="5"/>
  <c r="BH59" i="5"/>
  <c r="BG59" i="5"/>
  <c r="BF59" i="5"/>
  <c r="T59" i="5"/>
  <c r="R59" i="5"/>
  <c r="P59" i="5"/>
  <c r="F51" i="5"/>
  <c r="E49" i="5"/>
  <c r="J24" i="5"/>
  <c r="E24" i="5"/>
  <c r="J54" i="5" s="1"/>
  <c r="J23" i="5"/>
  <c r="J21" i="5"/>
  <c r="E21" i="5"/>
  <c r="J20" i="5"/>
  <c r="J18" i="5"/>
  <c r="E18" i="5"/>
  <c r="F54" i="5" s="1"/>
  <c r="J17" i="5"/>
  <c r="J15" i="5"/>
  <c r="E15" i="5"/>
  <c r="F53" i="5" s="1"/>
  <c r="J14" i="5"/>
  <c r="E7" i="5"/>
  <c r="L50" i="1"/>
  <c r="AM50" i="1"/>
  <c r="AM49" i="1"/>
  <c r="L49" i="1"/>
  <c r="AM47" i="1"/>
  <c r="L47" i="1"/>
  <c r="L45" i="1"/>
  <c r="L44" i="1"/>
  <c r="J69" i="5"/>
  <c r="J60" i="5"/>
  <c r="BK63" i="5"/>
  <c r="BK75" i="5"/>
  <c r="J84" i="7"/>
  <c r="J66" i="5"/>
  <c r="BK65" i="5"/>
  <c r="J74" i="5"/>
  <c r="BK66" i="5"/>
  <c r="J99" i="7"/>
  <c r="J93" i="7"/>
  <c r="J68" i="5"/>
  <c r="BK96" i="7"/>
  <c r="AS54" i="1"/>
  <c r="J67" i="5"/>
  <c r="BK70" i="5"/>
  <c r="BK87" i="7"/>
  <c r="J73" i="5"/>
  <c r="J63" i="5"/>
  <c r="BK68" i="5"/>
  <c r="J61" i="5"/>
  <c r="J70" i="5"/>
  <c r="BK93" i="7"/>
  <c r="J87" i="7"/>
  <c r="BK59" i="5"/>
  <c r="J96" i="7"/>
  <c r="J75" i="5"/>
  <c r="BK60" i="5"/>
  <c r="BK69" i="5"/>
  <c r="BK90" i="7"/>
  <c r="BK73" i="5"/>
  <c r="BK99" i="7"/>
  <c r="J59" i="5"/>
  <c r="J90" i="7"/>
  <c r="BK61" i="5"/>
  <c r="BK74" i="5"/>
  <c r="J65" i="5"/>
  <c r="BK67" i="5"/>
  <c r="BK84" i="7"/>
  <c r="J72" i="5" l="1"/>
  <c r="J58" i="5"/>
  <c r="F35" i="7"/>
  <c r="BB56" i="1" s="1"/>
  <c r="BK58" i="5"/>
  <c r="BK72" i="5"/>
  <c r="T58" i="5"/>
  <c r="T72" i="5"/>
  <c r="R58" i="5"/>
  <c r="P72" i="5"/>
  <c r="P58" i="5"/>
  <c r="R72" i="5"/>
  <c r="BK81" i="7"/>
  <c r="J81" i="7" s="1"/>
  <c r="J60" i="7" s="1"/>
  <c r="P81" i="7"/>
  <c r="P80" i="7" s="1"/>
  <c r="AU56" i="1" s="1"/>
  <c r="R81" i="7"/>
  <c r="R80" i="7" s="1"/>
  <c r="T81" i="7"/>
  <c r="T80" i="7" s="1"/>
  <c r="J52" i="7"/>
  <c r="E70" i="7"/>
  <c r="BE90" i="7"/>
  <c r="BE96" i="7"/>
  <c r="F55" i="7"/>
  <c r="J77" i="7"/>
  <c r="BE84" i="7"/>
  <c r="BE87" i="7"/>
  <c r="BE93" i="7"/>
  <c r="BE99" i="7"/>
  <c r="BE63" i="5"/>
  <c r="BE66" i="5"/>
  <c r="BE69" i="5"/>
  <c r="E47" i="5"/>
  <c r="BE60" i="5"/>
  <c r="BE65" i="5"/>
  <c r="J53" i="5"/>
  <c r="BE59" i="5"/>
  <c r="BE70" i="5"/>
  <c r="BE74" i="5"/>
  <c r="BE75" i="5"/>
  <c r="BE61" i="5"/>
  <c r="BE67" i="5"/>
  <c r="BE68" i="5"/>
  <c r="BE73" i="5"/>
  <c r="F35" i="5"/>
  <c r="BB55" i="1" s="1"/>
  <c r="J34" i="5"/>
  <c r="AW55" i="1" s="1"/>
  <c r="F37" i="5"/>
  <c r="BD55" i="1" s="1"/>
  <c r="F34" i="7"/>
  <c r="BA56" i="1" s="1"/>
  <c r="J34" i="7"/>
  <c r="AW56" i="1" s="1"/>
  <c r="F36" i="5"/>
  <c r="BC55" i="1" s="1"/>
  <c r="F37" i="7"/>
  <c r="BD56" i="1" s="1"/>
  <c r="F34" i="5"/>
  <c r="BA55" i="1" s="1"/>
  <c r="F36" i="7"/>
  <c r="BC56" i="1" s="1"/>
  <c r="J57" i="5" l="1"/>
  <c r="T57" i="5"/>
  <c r="R57" i="5"/>
  <c r="P57" i="5"/>
  <c r="AU55" i="1" s="1"/>
  <c r="BK57" i="5"/>
  <c r="BB54" i="1"/>
  <c r="W31" i="1" s="1"/>
  <c r="BA54" i="1"/>
  <c r="W30" i="1" s="1"/>
  <c r="BK80" i="7"/>
  <c r="J80" i="7" s="1"/>
  <c r="J59" i="7" s="1"/>
  <c r="BC54" i="1"/>
  <c r="W32" i="1" s="1"/>
  <c r="J33" i="5"/>
  <c r="AV55" i="1" s="1"/>
  <c r="AT55" i="1" s="1"/>
  <c r="BD54" i="1"/>
  <c r="W33" i="1" s="1"/>
  <c r="F33" i="5"/>
  <c r="AZ55" i="1" s="1"/>
  <c r="F33" i="7"/>
  <c r="AZ56" i="1" s="1"/>
  <c r="J33" i="7"/>
  <c r="AV56" i="1" s="1"/>
  <c r="AT56" i="1" s="1"/>
  <c r="AX54" i="1" l="1"/>
  <c r="AW54" i="1"/>
  <c r="AK30" i="1" s="1"/>
  <c r="AU54" i="1"/>
  <c r="AY54" i="1"/>
  <c r="J30" i="5"/>
  <c r="AG55" i="1" s="1"/>
  <c r="AN55" i="1" s="1"/>
  <c r="AZ54" i="1"/>
  <c r="J30" i="7"/>
  <c r="AG56" i="1" s="1"/>
  <c r="AN56" i="1" s="1"/>
  <c r="AG54" i="1" l="1"/>
  <c r="J39" i="5"/>
  <c r="J39" i="7"/>
  <c r="AV54" i="1"/>
  <c r="AK26" i="1" l="1"/>
  <c r="W29" i="1"/>
  <c r="AK29" i="1" s="1"/>
  <c r="AN54" i="1"/>
  <c r="AT54" i="1"/>
  <c r="AK35" i="1" l="1"/>
</calcChain>
</file>

<file path=xl/sharedStrings.xml><?xml version="1.0" encoding="utf-8"?>
<sst xmlns="http://schemas.openxmlformats.org/spreadsheetml/2006/main" count="1237" uniqueCount="380">
  <si>
    <t>Export Komplet</t>
  </si>
  <si>
    <t>VZ</t>
  </si>
  <si>
    <t>2.0</t>
  </si>
  <si>
    <t/>
  </si>
  <si>
    <t>False</t>
  </si>
  <si>
    <t>{32fc948b-4eca-46ea-a6c7-9818be5def65}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</si>
  <si>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</si>
  <si>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</si>
  <si>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</si>
  <si>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</si>
  <si>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</si>
  <si>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</si>
  <si>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</si>
  <si>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</si>
  <si>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</si>
  <si>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N8242023c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</si>
  <si>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</si>
  <si>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</si>
  <si>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Turistické informační centrum v Opavě - rekonstrukce interiéru</t>
  </si>
  <si>
    <t>KSO:</t>
  </si>
  <si>
    <t>CC-CZ:</t>
  </si>
  <si>
    <t>Místo:</t>
  </si>
  <si>
    <t xml:space="preserve"> </t>
  </si>
  <si>
    <t>Datum:</t>
  </si>
  <si>
    <t>Zadavatel:</t>
  </si>
  <si>
    <t>IČ:</t>
  </si>
  <si>
    <t>00300535</t>
  </si>
  <si>
    <t>Statutární město Opava,Horní náměstí 382/69</t>
  </si>
  <si>
    <t>DIČ:</t>
  </si>
  <si>
    <t>CZ00300535</t>
  </si>
  <si>
    <t>Uchazeč:</t>
  </si>
  <si>
    <t>Vyplň údaj</t>
  </si>
  <si>
    <t>Projektant:</t>
  </si>
  <si>
    <t>229462525</t>
  </si>
  <si>
    <t>nodum atelier,s.r.o.,Nádražní 49,739 91 Jablunkov</t>
  </si>
  <si>
    <t>CZ29462525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</si>
  <si>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</si>
  <si>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</si>
  <si>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</si>
  <si>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</si>
  <si>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</si>
  <si>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</si>
  <si>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</si>
  <si>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</si>
  <si>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</si>
  <si>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</si>
  <si>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</si>
  <si>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</si>
  <si>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</si>
  <si>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</si>
  <si>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</si>
  <si>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</si>
  <si>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</si>
  <si>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</si>
  <si>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</si>
  <si>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</si>
  <si>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</si>
  <si>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</si>
  <si>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</si>
  <si>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</si>
  <si>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</si>
  <si>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</si>
  <si>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</si>
  <si>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</si>
  <si>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</si>
  <si>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</si>
  <si>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</si>
  <si>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</si>
  <si>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</si>
  <si>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</si>
  <si>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</si>
  <si>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</si>
  <si>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</si>
  <si>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</si>
  <si>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</si>
  <si>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</si>
  <si>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</si>
  <si>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</si>
  <si>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</si>
  <si>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STA</t>
  </si>
  <si>
    <t>1</t>
  </si>
  <si>
    <t>2</t>
  </si>
  <si>
    <t>05</t>
  </si>
  <si>
    <t>Elektroinstalace</t>
  </si>
  <si>
    <t>{41e3ca77-20de-47af-90fb-dec0801c909e}</t>
  </si>
  <si>
    <t>07</t>
  </si>
  <si>
    <t>Všeobecné konstrukce a práce</t>
  </si>
  <si>
    <t>{30fead53-7ba8-45af-8e43-e54346959f10}</t>
  </si>
  <si>
    <t>KRYCÍ LIST SOUPISU PRACÍ</t>
  </si>
  <si>
    <t>Objekt:</t>
  </si>
  <si>
    <t>REKAPITULACE ČLENĚNÍ SOUPISU PRACÍ</t>
  </si>
  <si>
    <t>Kód dílu - Popis</t>
  </si>
  <si>
    <t>Cena celkem [CZK]</t>
  </si>
  <si>
    <t>-1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</si>
  <si>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</si>
  <si>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</si>
  <si>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</si>
  <si>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</si>
  <si>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</si>
  <si>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</si>
  <si>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</si>
  <si>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</si>
  <si>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</si>
  <si>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</si>
  <si>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</si>
  <si>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</si>
  <si>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</si>
  <si>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</si>
  <si>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ROZPOCET</t>
  </si>
  <si>
    <t>K</t>
  </si>
  <si>
    <t>4</t>
  </si>
  <si>
    <t>VV</t>
  </si>
  <si>
    <t>Součet</t>
  </si>
  <si>
    <t>3</t>
  </si>
  <si>
    <t>7</t>
  </si>
  <si>
    <t>8</t>
  </si>
  <si>
    <t>9</t>
  </si>
  <si>
    <t>hod</t>
  </si>
  <si>
    <t>OST</t>
  </si>
  <si>
    <t>Ostatní</t>
  </si>
  <si>
    <t>512</t>
  </si>
  <si>
    <t>OST02</t>
  </si>
  <si>
    <t>OST03</t>
  </si>
  <si>
    <t>OST04</t>
  </si>
  <si>
    <t>OST07</t>
  </si>
  <si>
    <t>OST08</t>
  </si>
  <si>
    <t>OST09</t>
  </si>
  <si>
    <t>112</t>
  </si>
  <si>
    <t>116</t>
  </si>
  <si>
    <t>118</t>
  </si>
  <si>
    <t>120</t>
  </si>
  <si>
    <t>122</t>
  </si>
  <si>
    <t>kpl</t>
  </si>
  <si>
    <t>05 - Elektroinstalace</t>
  </si>
  <si>
    <t>Ks</t>
  </si>
  <si>
    <t>set</t>
  </si>
  <si>
    <t>D7</t>
  </si>
  <si>
    <t>Multimediální vybavení</t>
  </si>
  <si>
    <t>Pol56</t>
  </si>
  <si>
    <t>Pol58</t>
  </si>
  <si>
    <t>Držák obrazovky pro videostěnu včetně krycího rámu</t>
  </si>
  <si>
    <t>Set</t>
  </si>
  <si>
    <t>Pol59</t>
  </si>
  <si>
    <t>15" tablet</t>
  </si>
  <si>
    <t>Pol60</t>
  </si>
  <si>
    <t>Pol61</t>
  </si>
  <si>
    <t>55" obrazovka do výlohy s vyšším jasem</t>
  </si>
  <si>
    <t>Pol62</t>
  </si>
  <si>
    <t>Mini PC pro obrazovky</t>
  </si>
  <si>
    <t>124</t>
  </si>
  <si>
    <t>Pol63</t>
  </si>
  <si>
    <t>55" obrazovka do výlohy</t>
  </si>
  <si>
    <t>126</t>
  </si>
  <si>
    <t>Pol64</t>
  </si>
  <si>
    <t>Držák obrazovek pro výlohu - lanový včetně konzoly</t>
  </si>
  <si>
    <t>130</t>
  </si>
  <si>
    <t>Držák obrazovek pro výlohu - stojanový</t>
  </si>
  <si>
    <t>132</t>
  </si>
  <si>
    <t>Pol66</t>
  </si>
  <si>
    <t>Kabelář pro celý systém</t>
  </si>
  <si>
    <t>134</t>
  </si>
  <si>
    <t>138</t>
  </si>
  <si>
    <t>D8</t>
  </si>
  <si>
    <t>Zapojení a zkoušky</t>
  </si>
  <si>
    <t>192</t>
  </si>
  <si>
    <t>Koordinace s ostatními profesemi</t>
  </si>
  <si>
    <t>194</t>
  </si>
  <si>
    <t>Předání zákazníkovi a zaškolení obsluhy</t>
  </si>
  <si>
    <t>196</t>
  </si>
  <si>
    <t>07 - Všeobecné konstrukce a práce</t>
  </si>
  <si>
    <t>Zhotovitel zajistí fotodokumentaci původního a nového stavu</t>
  </si>
  <si>
    <t>-1382124770</t>
  </si>
  <si>
    <t>Dodání dokladů nutných pro kolaudační řízení a užívání stavby (revize, certifikáty, atesrty, návody k použití, ….)</t>
  </si>
  <si>
    <t>-2139175801</t>
  </si>
  <si>
    <t>Ostatní náklady spojené s požadavky objednatele, které jsou uvedeny v jednotlivých článcích smlouvy o dílo, pokud nejsou zahrnuty v soupisech prací</t>
  </si>
  <si>
    <t>-312152184</t>
  </si>
  <si>
    <t>Zajištění dokumentace skutečného provedení</t>
  </si>
  <si>
    <t>-972534360</t>
  </si>
  <si>
    <t>výrobní a dílenská dokumentace</t>
  </si>
  <si>
    <t>1337728757</t>
  </si>
  <si>
    <t>zkoušky funkčnosti - klimatizace, osvětlení apod.</t>
  </si>
  <si>
    <t>-1451803053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</si>
  <si>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</si>
  <si>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</si>
  <si>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</si>
  <si>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</si>
  <si>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family val="2"/>
        <charset val="238"/>
      </rPr>
      <t xml:space="preserve">Rekapitulace stavby </t>
    </r>
    <r>
      <rPr>
        <sz val="8"/>
        <rFont val="Arial CE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</si>
  <si>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family val="2"/>
        <charset val="238"/>
      </rPr>
      <t>Rekapitulace stavby</t>
    </r>
    <r>
      <rPr>
        <sz val="8"/>
        <rFont val="Arial CE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</si>
  <si>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</si>
  <si>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</si>
  <si>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family val="2"/>
        <charset val="238"/>
      </rPr>
      <t>Rekapitulace objektů stavby a soupisů prací</t>
    </r>
    <r>
      <rPr>
        <sz val="8"/>
        <rFont val="Arial CE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</si>
  <si>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</si>
  <si>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</si>
  <si>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</si>
  <si>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</si>
  <si>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</si>
  <si>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</si>
  <si>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</si>
  <si>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</si>
  <si>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</si>
  <si>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</si>
  <si>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</si>
  <si>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i/>
        <sz val="8"/>
        <rFont val="Arial CE"/>
        <family val="2"/>
        <charset val="238"/>
      </rPr>
      <t xml:space="preserve">Soupis prací </t>
    </r>
    <r>
      <rPr>
        <sz val="8"/>
        <rFont val="Arial CE"/>
        <family val="2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</si>
  <si>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</si>
  <si>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family val="2"/>
        <charset val="238"/>
      </rPr>
      <t>Krycí list soupisu</t>
    </r>
    <r>
      <rPr>
        <sz val="8"/>
        <rFont val="Arial CE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</si>
  <si>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</si>
  <si>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family val="2"/>
        <charset val="238"/>
      </rPr>
      <t>Rekapitulace členění soupisu prací</t>
    </r>
    <r>
      <rPr>
        <sz val="8"/>
        <rFont val="Arial CE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</si>
  <si>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</si>
  <si>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family val="2"/>
        <charset val="238"/>
      </rPr>
      <t xml:space="preserve">Soupis prací </t>
    </r>
    <r>
      <rPr>
        <sz val="8"/>
        <rFont val="Arial CE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</si>
  <si>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</si>
  <si>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</si>
  <si>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</si>
  <si>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</si>
  <si>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</si>
  <si>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</si>
  <si>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</si>
  <si>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</si>
  <si>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</si>
  <si>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</si>
  <si>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</si>
  <si>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</si>
  <si>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</si>
  <si>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</si>
  <si>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</si>
  <si>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</si>
  <si>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</si>
  <si>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</si>
  <si>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</si>
  <si>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</si>
  <si>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</si>
  <si>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</si>
  <si>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</si>
  <si>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</si>
  <si>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</si>
  <si>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</si>
  <si>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</si>
  <si>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</si>
  <si>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</si>
  <si>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</si>
  <si>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</si>
  <si>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</si>
  <si>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</si>
  <si>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</si>
  <si>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</si>
  <si>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</si>
  <si>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</si>
  <si>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</si>
  <si>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</si>
  <si>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</si>
  <si>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</si>
  <si>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</si>
  <si>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</si>
  <si>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</si>
  <si>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</si>
  <si>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</si>
  <si>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</si>
  <si>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</si>
  <si>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</si>
  <si>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</si>
  <si>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</si>
  <si>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</si>
  <si>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</si>
  <si>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</si>
  <si>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</si>
  <si>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</si>
  <si>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</si>
  <si>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</si>
  <si>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</si>
  <si>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</si>
  <si>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</si>
  <si>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</si>
  <si>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</si>
  <si>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</si>
  <si>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</si>
  <si>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</si>
  <si>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</si>
  <si>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</si>
  <si>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</si>
  <si>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</si>
  <si>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</si>
  <si>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</si>
  <si>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</si>
  <si>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</si>
  <si>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</si>
  <si>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</si>
  <si>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</si>
  <si>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</si>
  <si>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</si>
  <si>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</si>
  <si>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</si>
  <si>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</si>
  <si>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</si>
  <si>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</si>
  <si>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</si>
  <si>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</si>
  <si>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</si>
  <si>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</si>
  <si>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</si>
  <si>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</si>
  <si>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</si>
  <si>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</si>
  <si>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</si>
  <si>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</si>
  <si>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</si>
  <si>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</si>
  <si>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</si>
  <si>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</si>
  <si>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</si>
  <si>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</si>
  <si>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</si>
  <si>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</si>
  <si>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</si>
  <si>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</si>
  <si>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</si>
  <si>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</si>
  <si>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</si>
  <si>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</si>
  <si>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</si>
  <si>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</si>
  <si>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</si>
  <si>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</si>
  <si>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</si>
  <si>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</si>
  <si>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</si>
  <si>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</si>
  <si>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</si>
  <si>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</si>
  <si>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</si>
  <si>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</si>
  <si>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</si>
  <si>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</si>
  <si>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</si>
  <si>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</si>
  <si>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</si>
  <si>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</si>
  <si>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</si>
  <si>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</si>
  <si>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</si>
  <si>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</si>
  <si>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</si>
  <si>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</si>
  <si>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</si>
  <si>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</si>
  <si>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</si>
  <si>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</si>
  <si>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</si>
  <si>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</si>
  <si>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</si>
  <si>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</si>
  <si>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</si>
  <si>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</si>
  <si>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</si>
  <si>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</si>
  <si>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</si>
  <si>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</si>
  <si>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</si>
  <si>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</si>
  <si>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</si>
  <si>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</si>
  <si>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</si>
  <si>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</si>
  <si>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</si>
  <si>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</si>
  <si>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</si>
  <si>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</si>
  <si>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</si>
  <si>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</si>
  <si>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</si>
  <si>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55" dotykový monitor pro LCD Video stěnu</t>
  </si>
  <si>
    <t>Instalace, montáž</t>
  </si>
  <si>
    <t>10" tablet</t>
  </si>
  <si>
    <t>Držák 15" tabletu včetně rámečku do desky MDF</t>
  </si>
  <si>
    <t>Držák 10" tabletu včetně rámečku do desky MDF</t>
  </si>
  <si>
    <t>Pol67</t>
  </si>
  <si>
    <t>Pol68</t>
  </si>
  <si>
    <t>Pol69</t>
  </si>
  <si>
    <t>Pol70</t>
  </si>
  <si>
    <t>Pol71</t>
  </si>
  <si>
    <t>Pol72</t>
  </si>
  <si>
    <t>Pol57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</si>
</sst>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5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69696"/>
      <name val="Arial CE"/>
      <family val="2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8"/>
      <name val="Arial CE"/>
      <family val="2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  <font>
      <b/>
      <sz val="9"/>
      <name val="Trebuchet MS"/>
      <family val="2"/>
      <charset val="238"/>
    </font>
    <font>
      <b/>
      <sz val="8"/>
      <name val="Arial CE"/>
      <family val="2"/>
      <charset val="238"/>
    </font>
    <font>
      <sz val="9"/>
      <name val="Trebuchet MS"/>
      <family val="2"/>
      <charset val="238"/>
    </font>
    <font>
      <sz val="8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34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9" fillId="5" borderId="9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5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5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4" fontId="26" fillId="0" borderId="22" xfId="0" applyNumberFormat="1" applyFont="1" applyBorder="1" applyAlignment="1">
      <alignment vertical="center"/>
    </xf>
    <xf numFmtId="0" fontId="7" fillId="0" borderId="0" xfId="0" applyFont="1" applyAlignment="1" applyProtection="1">
      <protection locked="0"/>
    </xf>
    <xf numFmtId="4" fontId="19" fillId="3" borderId="23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Alignment="1">
      <alignment vertical="top"/>
    </xf>
    <xf numFmtId="0" fontId="32" fillId="0" borderId="24" xfId="0" applyFont="1" applyBorder="1" applyAlignment="1">
      <alignment vertical="center" wrapText="1"/>
    </xf>
    <xf numFmtId="0" fontId="32" fillId="0" borderId="25" xfId="0" applyFont="1" applyBorder="1" applyAlignment="1">
      <alignment vertical="center" wrapText="1"/>
    </xf>
    <xf numFmtId="0" fontId="32" fillId="0" borderId="26" xfId="0" applyFont="1" applyBorder="1" applyAlignment="1">
      <alignment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27" xfId="0" applyFont="1" applyBorder="1" applyAlignment="1">
      <alignment vertical="center" wrapText="1"/>
    </xf>
    <xf numFmtId="0" fontId="32" fillId="0" borderId="28" xfId="0" applyFont="1" applyBorder="1" applyAlignment="1">
      <alignment vertical="center" wrapText="1"/>
    </xf>
    <xf numFmtId="0" fontId="34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6" fillId="0" borderId="27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vertical="center"/>
    </xf>
    <xf numFmtId="49" fontId="35" fillId="0" borderId="1" xfId="0" applyNumberFormat="1" applyFont="1" applyBorder="1" applyAlignment="1">
      <alignment vertical="center" wrapText="1"/>
    </xf>
    <xf numFmtId="0" fontId="32" fillId="0" borderId="30" xfId="0" applyFont="1" applyBorder="1" applyAlignment="1">
      <alignment vertical="center" wrapText="1"/>
    </xf>
    <xf numFmtId="0" fontId="37" fillId="0" borderId="29" xfId="0" applyFont="1" applyBorder="1" applyAlignment="1">
      <alignment vertical="center" wrapText="1"/>
    </xf>
    <xf numFmtId="0" fontId="32" fillId="0" borderId="31" xfId="0" applyFont="1" applyBorder="1" applyAlignment="1">
      <alignment vertical="center" wrapText="1"/>
    </xf>
    <xf numFmtId="0" fontId="32" fillId="0" borderId="1" xfId="0" applyFont="1" applyBorder="1" applyAlignment="1">
      <alignment vertical="top"/>
    </xf>
    <xf numFmtId="0" fontId="32" fillId="0" borderId="0" xfId="0" applyFont="1" applyAlignment="1">
      <alignment vertical="top"/>
    </xf>
    <xf numFmtId="0" fontId="32" fillId="0" borderId="24" xfId="0" applyFont="1" applyBorder="1" applyAlignment="1">
      <alignment horizontal="left" vertical="center"/>
    </xf>
    <xf numFmtId="0" fontId="32" fillId="0" borderId="25" xfId="0" applyFont="1" applyBorder="1" applyAlignment="1">
      <alignment horizontal="left" vertical="center"/>
    </xf>
    <xf numFmtId="0" fontId="32" fillId="0" borderId="26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32" fillId="0" borderId="28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4" fillId="0" borderId="29" xfId="0" applyFont="1" applyBorder="1" applyAlignment="1">
      <alignment horizontal="left" vertical="center"/>
    </xf>
    <xf numFmtId="0" fontId="34" fillId="0" borderId="29" xfId="0" applyFont="1" applyBorder="1" applyAlignment="1">
      <alignment horizontal="center" vertical="center"/>
    </xf>
    <xf numFmtId="0" fontId="38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5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center" vertical="center"/>
    </xf>
    <xf numFmtId="0" fontId="32" fillId="0" borderId="30" xfId="0" applyFont="1" applyBorder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2" fillId="0" borderId="3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6" fillId="0" borderId="29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left" vertical="center" wrapText="1"/>
    </xf>
    <xf numFmtId="0" fontId="32" fillId="0" borderId="25" xfId="0" applyFont="1" applyBorder="1" applyAlignment="1">
      <alignment horizontal="left" vertical="center" wrapText="1"/>
    </xf>
    <xf numFmtId="0" fontId="32" fillId="0" borderId="26" xfId="0" applyFont="1" applyBorder="1" applyAlignment="1">
      <alignment horizontal="left" vertical="center" wrapText="1"/>
    </xf>
    <xf numFmtId="0" fontId="32" fillId="0" borderId="27" xfId="0" applyFont="1" applyBorder="1" applyAlignment="1">
      <alignment horizontal="left" vertical="center" wrapText="1"/>
    </xf>
    <xf numFmtId="0" fontId="32" fillId="0" borderId="28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/>
    </xf>
    <xf numFmtId="0" fontId="36" fillId="0" borderId="30" xfId="0" applyFont="1" applyBorder="1" applyAlignment="1">
      <alignment horizontal="left" vertical="center" wrapText="1"/>
    </xf>
    <xf numFmtId="0" fontId="36" fillId="0" borderId="29" xfId="0" applyFont="1" applyBorder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top"/>
    </xf>
    <xf numFmtId="0" fontId="35" fillId="0" borderId="1" xfId="0" applyFont="1" applyBorder="1" applyAlignment="1">
      <alignment horizontal="center" vertical="top"/>
    </xf>
    <xf numFmtId="0" fontId="36" fillId="0" borderId="30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4" fillId="0" borderId="1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4" fillId="0" borderId="29" xfId="0" applyFont="1" applyBorder="1" applyAlignment="1">
      <alignment vertical="center"/>
    </xf>
    <xf numFmtId="0" fontId="35" fillId="0" borderId="1" xfId="0" applyFont="1" applyBorder="1" applyAlignment="1">
      <alignment vertical="top"/>
    </xf>
    <xf numFmtId="49" fontId="35" fillId="0" borderId="1" xfId="0" applyNumberFormat="1" applyFont="1" applyBorder="1" applyAlignment="1">
      <alignment horizontal="left" vertical="center"/>
    </xf>
    <xf numFmtId="0" fontId="41" fillId="0" borderId="27" xfId="0" applyFont="1" applyBorder="1" applyAlignment="1" applyProtection="1">
      <alignment horizontal="left" vertical="center"/>
    </xf>
    <xf numFmtId="0" fontId="42" fillId="0" borderId="1" xfId="0" applyFont="1" applyBorder="1" applyAlignment="1" applyProtection="1">
      <alignment vertical="top"/>
    </xf>
    <xf numFmtId="0" fontId="42" fillId="0" borderId="1" xfId="0" applyFont="1" applyBorder="1" applyAlignment="1" applyProtection="1">
      <alignment horizontal="left" vertical="center"/>
    </xf>
    <xf numFmtId="0" fontId="42" fillId="0" borderId="1" xfId="0" applyFont="1" applyBorder="1" applyAlignment="1" applyProtection="1">
      <alignment horizontal="center" vertical="center"/>
    </xf>
    <xf numFmtId="49" fontId="42" fillId="0" borderId="1" xfId="0" applyNumberFormat="1" applyFont="1" applyBorder="1" applyAlignment="1" applyProtection="1">
      <alignment horizontal="left" vertical="center"/>
    </xf>
    <xf numFmtId="0" fontId="4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4" fillId="0" borderId="29" xfId="0" applyFont="1" applyBorder="1" applyAlignment="1">
      <alignment horizontal="left"/>
    </xf>
    <xf numFmtId="0" fontId="38" fillId="0" borderId="29" xfId="0" applyFont="1" applyBorder="1" applyAlignment="1"/>
    <xf numFmtId="0" fontId="32" fillId="0" borderId="27" xfId="0" applyFont="1" applyBorder="1" applyAlignment="1">
      <alignment vertical="top"/>
    </xf>
    <xf numFmtId="0" fontId="32" fillId="0" borderId="28" xfId="0" applyFont="1" applyBorder="1" applyAlignment="1">
      <alignment vertical="top"/>
    </xf>
    <xf numFmtId="0" fontId="32" fillId="0" borderId="30" xfId="0" applyFont="1" applyBorder="1" applyAlignment="1">
      <alignment vertical="top"/>
    </xf>
    <xf numFmtId="0" fontId="32" fillId="0" borderId="29" xfId="0" applyFont="1" applyBorder="1" applyAlignment="1">
      <alignment vertical="top"/>
    </xf>
    <xf numFmtId="0" fontId="32" fillId="0" borderId="31" xfId="0" applyFont="1" applyBorder="1" applyAlignment="1">
      <alignment vertical="top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0" borderId="0" xfId="0" applyProtection="1"/>
    <xf numFmtId="0" fontId="0" fillId="0" borderId="0" xfId="0" applyFont="1" applyAlignment="1" applyProtection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12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0" fillId="0" borderId="4" xfId="0" applyFont="1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3" xfId="0" applyFont="1" applyBorder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4" fontId="2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0" fillId="5" borderId="0" xfId="0" applyFont="1" applyFill="1" applyAlignment="1" applyProtection="1">
      <alignment vertical="center"/>
    </xf>
    <xf numFmtId="0" fontId="4" fillId="5" borderId="7" xfId="0" applyFont="1" applyFill="1" applyBorder="1" applyAlignment="1" applyProtection="1">
      <alignment horizontal="left" vertical="center"/>
    </xf>
    <xf numFmtId="0" fontId="0" fillId="5" borderId="8" xfId="0" applyFont="1" applyFill="1" applyBorder="1" applyAlignment="1" applyProtection="1">
      <alignment vertical="center"/>
    </xf>
    <xf numFmtId="0" fontId="4" fillId="5" borderId="8" xfId="0" applyFont="1" applyFill="1" applyBorder="1" applyAlignment="1" applyProtection="1">
      <alignment horizontal="right" vertical="center"/>
    </xf>
    <xf numFmtId="0" fontId="4" fillId="5" borderId="8" xfId="0" applyFont="1" applyFill="1" applyBorder="1" applyAlignment="1" applyProtection="1">
      <alignment horizontal="center" vertical="center"/>
    </xf>
    <xf numFmtId="4" fontId="4" fillId="5" borderId="8" xfId="0" applyNumberFormat="1" applyFont="1" applyFill="1" applyBorder="1" applyAlignment="1" applyProtection="1">
      <alignment vertical="center"/>
    </xf>
    <xf numFmtId="0" fontId="0" fillId="5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19" fillId="5" borderId="0" xfId="0" applyFont="1" applyFill="1" applyAlignment="1" applyProtection="1">
      <alignment horizontal="left" vertical="center"/>
    </xf>
    <xf numFmtId="0" fontId="19" fillId="5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</xf>
    <xf numFmtId="0" fontId="19" fillId="5" borderId="18" xfId="0" applyFont="1" applyFill="1" applyBorder="1" applyAlignment="1" applyProtection="1">
      <alignment horizontal="center" vertical="center" wrapText="1"/>
    </xf>
    <xf numFmtId="0" fontId="19" fillId="5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1" fillId="0" borderId="0" xfId="0" applyFont="1" applyAlignment="1" applyProtection="1">
      <alignment horizontal="left" vertical="center"/>
    </xf>
    <xf numFmtId="4" fontId="21" fillId="0" borderId="0" xfId="0" applyNumberFormat="1" applyFont="1" applyAlignment="1" applyProtection="1"/>
    <xf numFmtId="0" fontId="0" fillId="0" borderId="12" xfId="0" applyFont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 applyProtection="1">
      <alignment vertical="center"/>
    </xf>
    <xf numFmtId="0" fontId="7" fillId="0" borderId="0" xfId="0" applyFont="1" applyAlignment="1" applyProtection="1"/>
    <xf numFmtId="0" fontId="7" fillId="0" borderId="4" xfId="0" applyFont="1" applyBorder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7" fillId="0" borderId="15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6" xfId="0" applyNumberFormat="1" applyFont="1" applyBorder="1" applyAlignment="1" applyProtection="1"/>
    <xf numFmtId="0" fontId="7" fillId="0" borderId="0" xfId="0" applyFont="1" applyAlignment="1" applyProtection="1">
      <alignment horizontal="center"/>
    </xf>
    <xf numFmtId="4" fontId="7" fillId="0" borderId="0" xfId="0" applyNumberFormat="1" applyFont="1" applyAlignment="1" applyProtection="1">
      <alignment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0" borderId="23" xfId="0" applyNumberFormat="1" applyFont="1" applyBorder="1" applyAlignment="1" applyProtection="1">
      <alignment vertical="center"/>
    </xf>
    <xf numFmtId="0" fontId="20" fillId="3" borderId="15" xfId="0" applyFont="1" applyFill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6" xfId="0" applyNumberFormat="1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4" fontId="0" fillId="0" borderId="0" xfId="0" applyNumberFormat="1" applyFont="1" applyAlignment="1" applyProtection="1">
      <alignment vertical="center"/>
    </xf>
    <xf numFmtId="0" fontId="31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20" fillId="3" borderId="20" xfId="0" applyFont="1" applyFill="1" applyBorder="1" applyAlignment="1" applyProtection="1">
      <alignment horizontal="left" vertical="center"/>
    </xf>
    <xf numFmtId="0" fontId="20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166" fontId="20" fillId="0" borderId="22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31" fillId="0" borderId="0" xfId="0" applyFont="1" applyFill="1" applyAlignment="1" applyProtection="1">
      <alignment horizontal="left" vertical="center"/>
    </xf>
    <xf numFmtId="0" fontId="19" fillId="0" borderId="23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/>
    <xf numFmtId="0" fontId="7" fillId="0" borderId="0" xfId="0" applyFont="1" applyFill="1" applyAlignment="1" applyProtection="1">
      <alignment horizontal="left"/>
    </xf>
    <xf numFmtId="0" fontId="0" fillId="0" borderId="0" xfId="0" applyFont="1" applyAlignment="1" applyProtection="1">
      <alignment vertical="center"/>
    </xf>
    <xf numFmtId="0" fontId="2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66" fontId="20" fillId="0" borderId="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/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4" fontId="15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right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1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35" fillId="0" borderId="1" xfId="0" applyFont="1" applyBorder="1" applyAlignment="1">
      <alignment horizontal="left" vertical="top"/>
    </xf>
    <xf numFmtId="0" fontId="35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left"/>
    </xf>
    <xf numFmtId="0" fontId="33" fillId="0" borderId="1" xfId="0" applyFont="1" applyBorder="1" applyAlignment="1">
      <alignment horizontal="center" vertical="center"/>
    </xf>
    <xf numFmtId="49" fontId="35" fillId="0" borderId="1" xfId="0" applyNumberFormat="1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4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opLeftCell="A3" workbookViewId="0">
      <selection activeCell="AG56" sqref="AG56:AM56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0" t="s">
        <v>0</v>
      </c>
      <c r="AZ1" s="10" t="s">
        <v>1</v>
      </c>
      <c r="BA1" s="10" t="s">
        <v>2</v>
      </c>
      <c r="BB1" s="10" t="s">
        <v>3</v>
      </c>
      <c r="BT1" s="10" t="s">
        <v>4</v>
      </c>
      <c r="BU1" s="10" t="s">
        <v>4</v>
      </c>
      <c r="BV1" s="10" t="s">
        <v>5</v>
      </c>
    </row>
    <row r="2" spans="1:74" s="1" customFormat="1" ht="36.950000000000003" customHeight="1" x14ac:dyDescent="0.2">
      <c r="AR2" s="290" t="s">
        <v>6</v>
      </c>
      <c r="AS2" s="291"/>
      <c r="AT2" s="291"/>
      <c r="AU2" s="291"/>
      <c r="AV2" s="291"/>
      <c r="AW2" s="291"/>
      <c r="AX2" s="291"/>
      <c r="AY2" s="291"/>
      <c r="AZ2" s="291"/>
      <c r="BA2" s="291"/>
      <c r="BB2" s="291"/>
      <c r="BC2" s="291"/>
      <c r="BD2" s="291"/>
      <c r="BE2" s="291"/>
      <c r="BS2" s="11" t="s">
        <v>7</v>
      </c>
      <c r="BT2" s="11" t="s">
        <v>8</v>
      </c>
    </row>
    <row r="3" spans="1:74" s="1" customFormat="1" ht="6.95" customHeight="1" x14ac:dyDescent="0.2"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4"/>
      <c r="BS3" s="11" t="s">
        <v>7</v>
      </c>
      <c r="BT3" s="11" t="s">
        <v>9</v>
      </c>
    </row>
    <row r="4" spans="1:74" s="1" customFormat="1" ht="24.95" customHeight="1" x14ac:dyDescent="0.2">
      <c r="B4" s="14"/>
      <c r="D4" s="15" t="s">
        <v>10</v>
      </c>
      <c r="AR4" s="14"/>
      <c r="AS4" s="16" t="s">
        <v>11</v>
      </c>
      <c r="BE4" s="17" t="s">
        <v>12</v>
      </c>
      <c r="BS4" s="11" t="s">
        <v>13</v>
      </c>
    </row>
    <row r="5" spans="1:74" s="1" customFormat="1" ht="12" customHeight="1" x14ac:dyDescent="0.2">
      <c r="B5" s="14"/>
      <c r="D5" s="18" t="s">
        <v>14</v>
      </c>
      <c r="K5" s="302" t="s">
        <v>15</v>
      </c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1"/>
      <c r="AR5" s="14"/>
      <c r="BE5" s="299" t="s">
        <v>16</v>
      </c>
      <c r="BS5" s="11" t="s">
        <v>7</v>
      </c>
    </row>
    <row r="6" spans="1:74" s="1" customFormat="1" ht="36.950000000000003" customHeight="1" x14ac:dyDescent="0.2">
      <c r="B6" s="14"/>
      <c r="D6" s="20" t="s">
        <v>17</v>
      </c>
      <c r="K6" s="303" t="s">
        <v>18</v>
      </c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R6" s="14"/>
      <c r="BE6" s="300"/>
      <c r="BS6" s="11" t="s">
        <v>7</v>
      </c>
    </row>
    <row r="7" spans="1:74" s="1" customFormat="1" ht="12" customHeight="1" x14ac:dyDescent="0.2">
      <c r="B7" s="14"/>
      <c r="D7" s="21" t="s">
        <v>19</v>
      </c>
      <c r="K7" s="19" t="s">
        <v>3</v>
      </c>
      <c r="AK7" s="21" t="s">
        <v>20</v>
      </c>
      <c r="AN7" s="19" t="s">
        <v>3</v>
      </c>
      <c r="AR7" s="14"/>
      <c r="BE7" s="300"/>
      <c r="BS7" s="11" t="s">
        <v>7</v>
      </c>
    </row>
    <row r="8" spans="1:74" s="1" customFormat="1" ht="12" customHeight="1" x14ac:dyDescent="0.2">
      <c r="B8" s="14"/>
      <c r="D8" s="21" t="s">
        <v>21</v>
      </c>
      <c r="K8" s="19" t="s">
        <v>22</v>
      </c>
      <c r="AK8" s="21" t="s">
        <v>23</v>
      </c>
      <c r="AN8" s="168"/>
      <c r="AR8" s="14"/>
      <c r="BE8" s="300"/>
      <c r="BS8" s="11" t="s">
        <v>7</v>
      </c>
    </row>
    <row r="9" spans="1:74" s="1" customFormat="1" ht="14.45" customHeight="1" x14ac:dyDescent="0.2">
      <c r="B9" s="14"/>
      <c r="AR9" s="14"/>
      <c r="BE9" s="300"/>
      <c r="BS9" s="11" t="s">
        <v>7</v>
      </c>
    </row>
    <row r="10" spans="1:74" s="1" customFormat="1" ht="12" customHeight="1" x14ac:dyDescent="0.2">
      <c r="B10" s="14"/>
      <c r="D10" s="21" t="s">
        <v>24</v>
      </c>
      <c r="AK10" s="21" t="s">
        <v>25</v>
      </c>
      <c r="AN10" s="19" t="s">
        <v>26</v>
      </c>
      <c r="AR10" s="14"/>
      <c r="BE10" s="300"/>
      <c r="BS10" s="11" t="s">
        <v>7</v>
      </c>
    </row>
    <row r="11" spans="1:74" s="1" customFormat="1" ht="18.399999999999999" customHeight="1" x14ac:dyDescent="0.2">
      <c r="B11" s="14"/>
      <c r="E11" s="19" t="s">
        <v>27</v>
      </c>
      <c r="AK11" s="21" t="s">
        <v>28</v>
      </c>
      <c r="AN11" s="19" t="s">
        <v>29</v>
      </c>
      <c r="AR11" s="14"/>
      <c r="BE11" s="300"/>
      <c r="BS11" s="11" t="s">
        <v>7</v>
      </c>
    </row>
    <row r="12" spans="1:74" s="1" customFormat="1" ht="6.95" customHeight="1" x14ac:dyDescent="0.2">
      <c r="B12" s="14"/>
      <c r="AR12" s="14"/>
      <c r="BE12" s="300"/>
      <c r="BS12" s="11" t="s">
        <v>7</v>
      </c>
    </row>
    <row r="13" spans="1:74" s="1" customFormat="1" ht="12" customHeight="1" x14ac:dyDescent="0.2">
      <c r="B13" s="14"/>
      <c r="D13" s="21" t="s">
        <v>30</v>
      </c>
      <c r="AK13" s="21" t="s">
        <v>25</v>
      </c>
      <c r="AN13" s="167" t="s">
        <v>31</v>
      </c>
      <c r="AR13" s="14"/>
      <c r="BE13" s="300"/>
      <c r="BS13" s="11" t="s">
        <v>7</v>
      </c>
    </row>
    <row r="14" spans="1:74" ht="12.75" x14ac:dyDescent="0.2">
      <c r="B14" s="14"/>
      <c r="E14" s="304" t="s">
        <v>31</v>
      </c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21" t="s">
        <v>28</v>
      </c>
      <c r="AN14" s="167" t="s">
        <v>31</v>
      </c>
      <c r="AR14" s="14"/>
      <c r="BE14" s="300"/>
      <c r="BS14" s="11" t="s">
        <v>7</v>
      </c>
    </row>
    <row r="15" spans="1:74" s="1" customFormat="1" ht="6.95" customHeight="1" x14ac:dyDescent="0.2">
      <c r="B15" s="14"/>
      <c r="AR15" s="14"/>
      <c r="BE15" s="300"/>
      <c r="BS15" s="11" t="s">
        <v>4</v>
      </c>
    </row>
    <row r="16" spans="1:74" s="1" customFormat="1" ht="12" customHeight="1" x14ac:dyDescent="0.2">
      <c r="B16" s="14"/>
      <c r="D16" s="21" t="s">
        <v>32</v>
      </c>
      <c r="AK16" s="21" t="s">
        <v>25</v>
      </c>
      <c r="AN16" s="19" t="s">
        <v>33</v>
      </c>
      <c r="AR16" s="14"/>
      <c r="BE16" s="300"/>
      <c r="BS16" s="11" t="s">
        <v>4</v>
      </c>
    </row>
    <row r="17" spans="1:71" s="1" customFormat="1" ht="18.399999999999999" customHeight="1" x14ac:dyDescent="0.2">
      <c r="B17" s="14"/>
      <c r="E17" s="19" t="s">
        <v>34</v>
      </c>
      <c r="AK17" s="21" t="s">
        <v>28</v>
      </c>
      <c r="AN17" s="19" t="s">
        <v>35</v>
      </c>
      <c r="AR17" s="14"/>
      <c r="BE17" s="300"/>
      <c r="BS17" s="11" t="s">
        <v>36</v>
      </c>
    </row>
    <row r="18" spans="1:71" s="1" customFormat="1" ht="6.95" customHeight="1" x14ac:dyDescent="0.2">
      <c r="B18" s="14"/>
      <c r="AR18" s="14"/>
      <c r="BE18" s="300"/>
      <c r="BS18" s="11" t="s">
        <v>7</v>
      </c>
    </row>
    <row r="19" spans="1:71" s="1" customFormat="1" ht="12" customHeight="1" x14ac:dyDescent="0.2">
      <c r="B19" s="14"/>
      <c r="D19" s="21" t="s">
        <v>37</v>
      </c>
      <c r="AK19" s="21" t="s">
        <v>25</v>
      </c>
      <c r="AN19" s="19" t="s">
        <v>3</v>
      </c>
      <c r="AR19" s="14"/>
      <c r="BE19" s="300"/>
      <c r="BS19" s="11" t="s">
        <v>7</v>
      </c>
    </row>
    <row r="20" spans="1:71" s="1" customFormat="1" ht="18.399999999999999" customHeight="1" x14ac:dyDescent="0.2">
      <c r="B20" s="14"/>
      <c r="E20" s="19" t="s">
        <v>22</v>
      </c>
      <c r="AK20" s="21" t="s">
        <v>28</v>
      </c>
      <c r="AN20" s="19" t="s">
        <v>3</v>
      </c>
      <c r="AR20" s="14"/>
      <c r="BE20" s="300"/>
      <c r="BS20" s="11" t="s">
        <v>4</v>
      </c>
    </row>
    <row r="21" spans="1:71" s="1" customFormat="1" ht="6.95" customHeight="1" x14ac:dyDescent="0.2">
      <c r="B21" s="14"/>
      <c r="AR21" s="14"/>
      <c r="BE21" s="300"/>
    </row>
    <row r="22" spans="1:71" s="1" customFormat="1" ht="12" customHeight="1" x14ac:dyDescent="0.2">
      <c r="B22" s="14"/>
      <c r="D22" s="21" t="s">
        <v>38</v>
      </c>
      <c r="AR22" s="14"/>
      <c r="BE22" s="300"/>
    </row>
    <row r="23" spans="1:71" s="1" customFormat="1" ht="47.25" customHeight="1" x14ac:dyDescent="0.2">
      <c r="B23" s="14"/>
      <c r="E23" s="306" t="s">
        <v>39</v>
      </c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R23" s="14"/>
      <c r="BE23" s="300"/>
    </row>
    <row r="24" spans="1:71" s="1" customFormat="1" ht="6.95" customHeight="1" x14ac:dyDescent="0.2">
      <c r="B24" s="14"/>
      <c r="AR24" s="14"/>
      <c r="BE24" s="300"/>
    </row>
    <row r="25" spans="1:71" s="1" customFormat="1" ht="6.95" customHeight="1" x14ac:dyDescent="0.2">
      <c r="B25" s="14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14"/>
      <c r="BE25" s="300"/>
    </row>
    <row r="26" spans="1:71" s="2" customFormat="1" ht="25.9" customHeight="1" x14ac:dyDescent="0.2">
      <c r="A26" s="23"/>
      <c r="B26" s="24"/>
      <c r="C26" s="23"/>
      <c r="D26" s="25" t="s">
        <v>40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307">
        <f>ROUND(AG54,2)</f>
        <v>0</v>
      </c>
      <c r="AL26" s="308"/>
      <c r="AM26" s="308"/>
      <c r="AN26" s="308"/>
      <c r="AO26" s="308"/>
      <c r="AP26" s="23"/>
      <c r="AQ26" s="23"/>
      <c r="AR26" s="24"/>
      <c r="BE26" s="300"/>
    </row>
    <row r="27" spans="1:71" s="2" customFormat="1" ht="6.95" customHeight="1" x14ac:dyDescent="0.2">
      <c r="A27" s="23"/>
      <c r="B27" s="24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4"/>
      <c r="BE27" s="300"/>
    </row>
    <row r="28" spans="1:71" s="2" customFormat="1" ht="12.75" x14ac:dyDescent="0.2">
      <c r="A28" s="23"/>
      <c r="B28" s="24"/>
      <c r="C28" s="23"/>
      <c r="D28" s="23"/>
      <c r="E28" s="23"/>
      <c r="F28" s="23"/>
      <c r="G28" s="23"/>
      <c r="H28" s="23"/>
      <c r="I28" s="23"/>
      <c r="J28" s="23"/>
      <c r="K28" s="23"/>
      <c r="L28" s="309" t="s">
        <v>41</v>
      </c>
      <c r="M28" s="309"/>
      <c r="N28" s="309"/>
      <c r="O28" s="309"/>
      <c r="P28" s="309"/>
      <c r="Q28" s="23"/>
      <c r="R28" s="23"/>
      <c r="S28" s="23"/>
      <c r="T28" s="23"/>
      <c r="U28" s="23"/>
      <c r="V28" s="23"/>
      <c r="W28" s="309" t="s">
        <v>42</v>
      </c>
      <c r="X28" s="309"/>
      <c r="Y28" s="309"/>
      <c r="Z28" s="309"/>
      <c r="AA28" s="309"/>
      <c r="AB28" s="309"/>
      <c r="AC28" s="309"/>
      <c r="AD28" s="309"/>
      <c r="AE28" s="309"/>
      <c r="AF28" s="23"/>
      <c r="AG28" s="23"/>
      <c r="AH28" s="23"/>
      <c r="AI28" s="23"/>
      <c r="AJ28" s="23"/>
      <c r="AK28" s="309" t="s">
        <v>43</v>
      </c>
      <c r="AL28" s="309"/>
      <c r="AM28" s="309"/>
      <c r="AN28" s="309"/>
      <c r="AO28" s="309"/>
      <c r="AP28" s="23"/>
      <c r="AQ28" s="23"/>
      <c r="AR28" s="24"/>
      <c r="BE28" s="300"/>
    </row>
    <row r="29" spans="1:71" s="3" customFormat="1" ht="14.45" customHeight="1" x14ac:dyDescent="0.2">
      <c r="B29" s="27"/>
      <c r="D29" s="21" t="s">
        <v>44</v>
      </c>
      <c r="F29" s="21" t="s">
        <v>45</v>
      </c>
      <c r="L29" s="294">
        <v>0.21</v>
      </c>
      <c r="M29" s="293"/>
      <c r="N29" s="293"/>
      <c r="O29" s="293"/>
      <c r="P29" s="293"/>
      <c r="W29" s="292">
        <f>AG54</f>
        <v>0</v>
      </c>
      <c r="X29" s="293"/>
      <c r="Y29" s="293"/>
      <c r="Z29" s="293"/>
      <c r="AA29" s="293"/>
      <c r="AB29" s="293"/>
      <c r="AC29" s="293"/>
      <c r="AD29" s="293"/>
      <c r="AE29" s="293"/>
      <c r="AK29" s="292">
        <f>W29*0.21</f>
        <v>0</v>
      </c>
      <c r="AL29" s="293"/>
      <c r="AM29" s="293"/>
      <c r="AN29" s="293"/>
      <c r="AO29" s="293"/>
      <c r="AR29" s="27"/>
      <c r="BE29" s="301"/>
    </row>
    <row r="30" spans="1:71" s="3" customFormat="1" ht="14.45" customHeight="1" x14ac:dyDescent="0.2">
      <c r="B30" s="27"/>
      <c r="F30" s="21" t="s">
        <v>46</v>
      </c>
      <c r="L30" s="294">
        <v>0.15</v>
      </c>
      <c r="M30" s="293"/>
      <c r="N30" s="293"/>
      <c r="O30" s="293"/>
      <c r="P30" s="293"/>
      <c r="W30" s="292">
        <f>ROUND(BA54, 2)</f>
        <v>0</v>
      </c>
      <c r="X30" s="293"/>
      <c r="Y30" s="293"/>
      <c r="Z30" s="293"/>
      <c r="AA30" s="293"/>
      <c r="AB30" s="293"/>
      <c r="AC30" s="293"/>
      <c r="AD30" s="293"/>
      <c r="AE30" s="293"/>
      <c r="AK30" s="292">
        <f>ROUND(AW54, 2)</f>
        <v>0</v>
      </c>
      <c r="AL30" s="293"/>
      <c r="AM30" s="293"/>
      <c r="AN30" s="293"/>
      <c r="AO30" s="293"/>
      <c r="AR30" s="27"/>
      <c r="BE30" s="301"/>
    </row>
    <row r="31" spans="1:71" s="3" customFormat="1" ht="14.45" hidden="1" customHeight="1" x14ac:dyDescent="0.2">
      <c r="B31" s="27"/>
      <c r="F31" s="21" t="s">
        <v>47</v>
      </c>
      <c r="L31" s="294">
        <v>0.21</v>
      </c>
      <c r="M31" s="293"/>
      <c r="N31" s="293"/>
      <c r="O31" s="293"/>
      <c r="P31" s="293"/>
      <c r="W31" s="292">
        <f>ROUND(BB54, 2)</f>
        <v>0</v>
      </c>
      <c r="X31" s="293"/>
      <c r="Y31" s="293"/>
      <c r="Z31" s="293"/>
      <c r="AA31" s="293"/>
      <c r="AB31" s="293"/>
      <c r="AC31" s="293"/>
      <c r="AD31" s="293"/>
      <c r="AE31" s="293"/>
      <c r="AK31" s="292">
        <v>0</v>
      </c>
      <c r="AL31" s="293"/>
      <c r="AM31" s="293"/>
      <c r="AN31" s="293"/>
      <c r="AO31" s="293"/>
      <c r="AR31" s="27"/>
      <c r="BE31" s="301"/>
    </row>
    <row r="32" spans="1:71" s="3" customFormat="1" ht="14.45" hidden="1" customHeight="1" x14ac:dyDescent="0.2">
      <c r="B32" s="27"/>
      <c r="F32" s="21" t="s">
        <v>48</v>
      </c>
      <c r="L32" s="294">
        <v>0.15</v>
      </c>
      <c r="M32" s="293"/>
      <c r="N32" s="293"/>
      <c r="O32" s="293"/>
      <c r="P32" s="293"/>
      <c r="W32" s="292">
        <f>ROUND(BC54, 2)</f>
        <v>0</v>
      </c>
      <c r="X32" s="293"/>
      <c r="Y32" s="293"/>
      <c r="Z32" s="293"/>
      <c r="AA32" s="293"/>
      <c r="AB32" s="293"/>
      <c r="AC32" s="293"/>
      <c r="AD32" s="293"/>
      <c r="AE32" s="293"/>
      <c r="AK32" s="292">
        <v>0</v>
      </c>
      <c r="AL32" s="293"/>
      <c r="AM32" s="293"/>
      <c r="AN32" s="293"/>
      <c r="AO32" s="293"/>
      <c r="AR32" s="27"/>
      <c r="BE32" s="301"/>
    </row>
    <row r="33" spans="1:57" s="3" customFormat="1" ht="14.45" hidden="1" customHeight="1" x14ac:dyDescent="0.2">
      <c r="B33" s="27"/>
      <c r="F33" s="21" t="s">
        <v>49</v>
      </c>
      <c r="L33" s="294">
        <v>0</v>
      </c>
      <c r="M33" s="293"/>
      <c r="N33" s="293"/>
      <c r="O33" s="293"/>
      <c r="P33" s="293"/>
      <c r="W33" s="292">
        <f>ROUND(BD54, 2)</f>
        <v>0</v>
      </c>
      <c r="X33" s="293"/>
      <c r="Y33" s="293"/>
      <c r="Z33" s="293"/>
      <c r="AA33" s="293"/>
      <c r="AB33" s="293"/>
      <c r="AC33" s="293"/>
      <c r="AD33" s="293"/>
      <c r="AE33" s="293"/>
      <c r="AK33" s="292">
        <v>0</v>
      </c>
      <c r="AL33" s="293"/>
      <c r="AM33" s="293"/>
      <c r="AN33" s="293"/>
      <c r="AO33" s="293"/>
      <c r="AR33" s="27"/>
    </row>
    <row r="34" spans="1:57" s="2" customFormat="1" ht="6.95" customHeight="1" x14ac:dyDescent="0.2">
      <c r="A34" s="23"/>
      <c r="B34" s="24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4"/>
      <c r="BE34" s="23"/>
    </row>
    <row r="35" spans="1:57" s="2" customFormat="1" ht="25.9" customHeight="1" x14ac:dyDescent="0.2">
      <c r="A35" s="23"/>
      <c r="B35" s="24"/>
      <c r="C35" s="28"/>
      <c r="D35" s="29" t="s">
        <v>50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1" t="s">
        <v>51</v>
      </c>
      <c r="U35" s="30"/>
      <c r="V35" s="30"/>
      <c r="W35" s="30"/>
      <c r="X35" s="298" t="s">
        <v>52</v>
      </c>
      <c r="Y35" s="296"/>
      <c r="Z35" s="296"/>
      <c r="AA35" s="296"/>
      <c r="AB35" s="296"/>
      <c r="AC35" s="30"/>
      <c r="AD35" s="30"/>
      <c r="AE35" s="30"/>
      <c r="AF35" s="30"/>
      <c r="AG35" s="30"/>
      <c r="AH35" s="30"/>
      <c r="AI35" s="30"/>
      <c r="AJ35" s="30"/>
      <c r="AK35" s="295">
        <f>SUM(AK26:AK33)</f>
        <v>0</v>
      </c>
      <c r="AL35" s="296"/>
      <c r="AM35" s="296"/>
      <c r="AN35" s="296"/>
      <c r="AO35" s="297"/>
      <c r="AP35" s="28"/>
      <c r="AQ35" s="28"/>
      <c r="AR35" s="24"/>
      <c r="BE35" s="23"/>
    </row>
    <row r="36" spans="1:57" s="2" customFormat="1" ht="6.95" customHeight="1" x14ac:dyDescent="0.2">
      <c r="A36" s="23"/>
      <c r="B36" s="2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4"/>
      <c r="BE36" s="23"/>
    </row>
    <row r="37" spans="1:57" s="2" customFormat="1" ht="6.95" customHeight="1" x14ac:dyDescent="0.2">
      <c r="A37" s="23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24"/>
      <c r="BE37" s="23"/>
    </row>
    <row r="41" spans="1:57" s="2" customFormat="1" ht="6.95" customHeight="1" x14ac:dyDescent="0.2">
      <c r="A41" s="23"/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24"/>
      <c r="BE41" s="23"/>
    </row>
    <row r="42" spans="1:57" s="2" customFormat="1" ht="24.95" customHeight="1" x14ac:dyDescent="0.2">
      <c r="A42" s="23"/>
      <c r="B42" s="24"/>
      <c r="C42" s="15" t="s">
        <v>53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4"/>
      <c r="BE42" s="23"/>
    </row>
    <row r="43" spans="1:57" s="2" customFormat="1" ht="6.95" customHeight="1" x14ac:dyDescent="0.2">
      <c r="A43" s="23"/>
      <c r="B43" s="24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4"/>
      <c r="BE43" s="23"/>
    </row>
    <row r="44" spans="1:57" s="4" customFormat="1" ht="12" customHeight="1" x14ac:dyDescent="0.2">
      <c r="B44" s="36"/>
      <c r="C44" s="21" t="s">
        <v>14</v>
      </c>
      <c r="L44" s="4" t="str">
        <f>K5</f>
        <v>N8242023c</v>
      </c>
      <c r="AR44" s="36"/>
    </row>
    <row r="45" spans="1:57" s="5" customFormat="1" ht="36.950000000000003" customHeight="1" x14ac:dyDescent="0.2">
      <c r="B45" s="37"/>
      <c r="C45" s="38" t="s">
        <v>17</v>
      </c>
      <c r="L45" s="314" t="str">
        <f>K6</f>
        <v>Turistické informační centrum v Opavě - rekonstrukce interiéru</v>
      </c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R45" s="37"/>
    </row>
    <row r="46" spans="1:57" s="2" customFormat="1" ht="6.95" customHeight="1" x14ac:dyDescent="0.2">
      <c r="A46" s="23"/>
      <c r="B46" s="24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4"/>
      <c r="BE46" s="23"/>
    </row>
    <row r="47" spans="1:57" s="2" customFormat="1" ht="12" customHeight="1" x14ac:dyDescent="0.2">
      <c r="A47" s="23"/>
      <c r="B47" s="24"/>
      <c r="C47" s="21" t="s">
        <v>21</v>
      </c>
      <c r="D47" s="23"/>
      <c r="E47" s="23"/>
      <c r="F47" s="23"/>
      <c r="G47" s="23"/>
      <c r="H47" s="23"/>
      <c r="I47" s="23"/>
      <c r="J47" s="23"/>
      <c r="K47" s="23"/>
      <c r="L47" s="39" t="str">
        <f>IF(K8="","",K8)</f>
        <v xml:space="preserve"> 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1" t="s">
        <v>23</v>
      </c>
      <c r="AJ47" s="23"/>
      <c r="AK47" s="23"/>
      <c r="AL47" s="23"/>
      <c r="AM47" s="316" t="str">
        <f>IF(AN8= "","",AN8)</f>
        <v/>
      </c>
      <c r="AN47" s="316"/>
      <c r="AO47" s="23"/>
      <c r="AP47" s="23"/>
      <c r="AQ47" s="23"/>
      <c r="AR47" s="24"/>
      <c r="BE47" s="23"/>
    </row>
    <row r="48" spans="1:57" s="2" customFormat="1" ht="6.95" customHeight="1" x14ac:dyDescent="0.2">
      <c r="A48" s="23"/>
      <c r="B48" s="24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4"/>
      <c r="BE48" s="23"/>
    </row>
    <row r="49" spans="1:91" s="2" customFormat="1" ht="40.15" customHeight="1" x14ac:dyDescent="0.2">
      <c r="A49" s="23"/>
      <c r="B49" s="24"/>
      <c r="C49" s="21" t="s">
        <v>24</v>
      </c>
      <c r="D49" s="23"/>
      <c r="E49" s="23"/>
      <c r="F49" s="23"/>
      <c r="G49" s="23"/>
      <c r="H49" s="23"/>
      <c r="I49" s="23"/>
      <c r="J49" s="23"/>
      <c r="K49" s="23"/>
      <c r="L49" s="4" t="str">
        <f>IF(E11= "","",E11)</f>
        <v>Statutární město Opava,Horní náměstí 382/69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1" t="s">
        <v>32</v>
      </c>
      <c r="AJ49" s="23"/>
      <c r="AK49" s="23"/>
      <c r="AL49" s="23"/>
      <c r="AM49" s="317" t="str">
        <f>IF(E17="","",E17)</f>
        <v>nodum atelier,s.r.o.,Nádražní 49,739 91 Jablunkov</v>
      </c>
      <c r="AN49" s="318"/>
      <c r="AO49" s="318"/>
      <c r="AP49" s="318"/>
      <c r="AQ49" s="23"/>
      <c r="AR49" s="24"/>
      <c r="AS49" s="322" t="s">
        <v>54</v>
      </c>
      <c r="AT49" s="323"/>
      <c r="AU49" s="40"/>
      <c r="AV49" s="40"/>
      <c r="AW49" s="40"/>
      <c r="AX49" s="40"/>
      <c r="AY49" s="40"/>
      <c r="AZ49" s="40"/>
      <c r="BA49" s="40"/>
      <c r="BB49" s="40"/>
      <c r="BC49" s="40"/>
      <c r="BD49" s="41"/>
      <c r="BE49" s="23"/>
    </row>
    <row r="50" spans="1:91" s="2" customFormat="1" ht="15.2" customHeight="1" x14ac:dyDescent="0.2">
      <c r="A50" s="23"/>
      <c r="B50" s="24"/>
      <c r="C50" s="21" t="s">
        <v>30</v>
      </c>
      <c r="D50" s="23"/>
      <c r="E50" s="23"/>
      <c r="F50" s="23"/>
      <c r="G50" s="23"/>
      <c r="H50" s="23"/>
      <c r="I50" s="23"/>
      <c r="J50" s="23"/>
      <c r="K50" s="23"/>
      <c r="L50" s="4" t="str">
        <f>IF(E14= "Vyplň údaj","",E14)</f>
        <v/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1" t="s">
        <v>37</v>
      </c>
      <c r="AJ50" s="23"/>
      <c r="AK50" s="23"/>
      <c r="AL50" s="23"/>
      <c r="AM50" s="317" t="str">
        <f>IF(E20="","",E20)</f>
        <v xml:space="preserve"> </v>
      </c>
      <c r="AN50" s="318"/>
      <c r="AO50" s="318"/>
      <c r="AP50" s="318"/>
      <c r="AQ50" s="23"/>
      <c r="AR50" s="24"/>
      <c r="AS50" s="324"/>
      <c r="AT50" s="325"/>
      <c r="AU50" s="42"/>
      <c r="AV50" s="42"/>
      <c r="AW50" s="42"/>
      <c r="AX50" s="42"/>
      <c r="AY50" s="42"/>
      <c r="AZ50" s="42"/>
      <c r="BA50" s="42"/>
      <c r="BB50" s="42"/>
      <c r="BC50" s="42"/>
      <c r="BD50" s="43"/>
      <c r="BE50" s="23"/>
    </row>
    <row r="51" spans="1:91" s="2" customFormat="1" ht="10.9" customHeight="1" x14ac:dyDescent="0.2">
      <c r="A51" s="23"/>
      <c r="B51" s="2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4"/>
      <c r="AS51" s="324"/>
      <c r="AT51" s="325"/>
      <c r="AU51" s="42"/>
      <c r="AV51" s="42"/>
      <c r="AW51" s="42"/>
      <c r="AX51" s="42"/>
      <c r="AY51" s="42"/>
      <c r="AZ51" s="42"/>
      <c r="BA51" s="42"/>
      <c r="BB51" s="42"/>
      <c r="BC51" s="42"/>
      <c r="BD51" s="43"/>
      <c r="BE51" s="23"/>
    </row>
    <row r="52" spans="1:91" s="2" customFormat="1" ht="29.25" customHeight="1" x14ac:dyDescent="0.2">
      <c r="A52" s="23"/>
      <c r="B52" s="24"/>
      <c r="C52" s="326" t="s">
        <v>55</v>
      </c>
      <c r="D52" s="313"/>
      <c r="E52" s="313"/>
      <c r="F52" s="313"/>
      <c r="G52" s="313"/>
      <c r="H52" s="44"/>
      <c r="I52" s="312" t="s">
        <v>56</v>
      </c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27" t="s">
        <v>57</v>
      </c>
      <c r="AH52" s="313"/>
      <c r="AI52" s="313"/>
      <c r="AJ52" s="313"/>
      <c r="AK52" s="313"/>
      <c r="AL52" s="313"/>
      <c r="AM52" s="313"/>
      <c r="AN52" s="312" t="s">
        <v>58</v>
      </c>
      <c r="AO52" s="313"/>
      <c r="AP52" s="313"/>
      <c r="AQ52" s="45" t="s">
        <v>59</v>
      </c>
      <c r="AR52" s="24"/>
      <c r="AS52" s="46" t="s">
        <v>60</v>
      </c>
      <c r="AT52" s="47" t="s">
        <v>61</v>
      </c>
      <c r="AU52" s="47" t="s">
        <v>62</v>
      </c>
      <c r="AV52" s="47" t="s">
        <v>63</v>
      </c>
      <c r="AW52" s="47" t="s">
        <v>64</v>
      </c>
      <c r="AX52" s="47" t="s">
        <v>65</v>
      </c>
      <c r="AY52" s="47" t="s">
        <v>66</v>
      </c>
      <c r="AZ52" s="47" t="s">
        <v>67</v>
      </c>
      <c r="BA52" s="47" t="s">
        <v>68</v>
      </c>
      <c r="BB52" s="47" t="s">
        <v>69</v>
      </c>
      <c r="BC52" s="47" t="s">
        <v>70</v>
      </c>
      <c r="BD52" s="48" t="s">
        <v>71</v>
      </c>
      <c r="BE52" s="23"/>
    </row>
    <row r="53" spans="1:91" s="2" customFormat="1" ht="10.9" customHeight="1" x14ac:dyDescent="0.2">
      <c r="A53" s="23"/>
      <c r="B53" s="24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4"/>
      <c r="AS53" s="4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  <c r="BE53" s="23"/>
    </row>
    <row r="54" spans="1:91" s="6" customFormat="1" ht="32.450000000000003" customHeight="1" x14ac:dyDescent="0.2">
      <c r="B54" s="52"/>
      <c r="C54" s="53" t="s">
        <v>72</v>
      </c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320">
        <f>ROUND(SUM(AG55:AG56),2)</f>
        <v>0</v>
      </c>
      <c r="AH54" s="320"/>
      <c r="AI54" s="320"/>
      <c r="AJ54" s="320"/>
      <c r="AK54" s="320"/>
      <c r="AL54" s="320"/>
      <c r="AM54" s="320"/>
      <c r="AN54" s="321">
        <f>AG54*1.21</f>
        <v>0</v>
      </c>
      <c r="AO54" s="321"/>
      <c r="AP54" s="321"/>
      <c r="AQ54" s="55" t="s">
        <v>3</v>
      </c>
      <c r="AR54" s="52"/>
      <c r="AS54" s="56">
        <f>ROUND(SUM(AS55:AS56),2)</f>
        <v>0</v>
      </c>
      <c r="AT54" s="57">
        <f t="shared" ref="AT54:AT56" si="0">ROUND(SUM(AV54:AW54),2)</f>
        <v>0</v>
      </c>
      <c r="AU54" s="58" t="e">
        <f>ROUND(SUM(AU55:AU56),5)</f>
        <v>#REF!</v>
      </c>
      <c r="AV54" s="57">
        <f>ROUND(AZ54*L29,2)</f>
        <v>0</v>
      </c>
      <c r="AW54" s="57">
        <f>ROUND(BA54*L30,2)</f>
        <v>0</v>
      </c>
      <c r="AX54" s="57">
        <f>ROUND(BB54*L29,2)</f>
        <v>0</v>
      </c>
      <c r="AY54" s="57">
        <f>ROUND(BC54*L30,2)</f>
        <v>0</v>
      </c>
      <c r="AZ54" s="57">
        <f>ROUND(SUM(AZ55:AZ56),2)</f>
        <v>0</v>
      </c>
      <c r="BA54" s="57">
        <f>ROUND(SUM(BA55:BA56),2)</f>
        <v>0</v>
      </c>
      <c r="BB54" s="57">
        <f>ROUND(SUM(BB55:BB56),2)</f>
        <v>0</v>
      </c>
      <c r="BC54" s="57">
        <f>ROUND(SUM(BC55:BC56),2)</f>
        <v>0</v>
      </c>
      <c r="BD54" s="59">
        <f>ROUND(SUM(BD55:BD56),2)</f>
        <v>0</v>
      </c>
      <c r="BS54" s="60" t="s">
        <v>73</v>
      </c>
      <c r="BT54" s="60" t="s">
        <v>74</v>
      </c>
      <c r="BU54" s="61" t="s">
        <v>75</v>
      </c>
      <c r="BV54" s="60" t="s">
        <v>76</v>
      </c>
      <c r="BW54" s="60" t="s">
        <v>5</v>
      </c>
      <c r="BX54" s="60" t="s">
        <v>77</v>
      </c>
      <c r="CL54" s="60" t="s">
        <v>3</v>
      </c>
    </row>
    <row r="55" spans="1:91" s="7" customFormat="1" ht="16.5" customHeight="1" x14ac:dyDescent="0.2">
      <c r="A55" s="62" t="s">
        <v>78</v>
      </c>
      <c r="B55" s="63"/>
      <c r="C55" s="64"/>
      <c r="D55" s="319" t="s">
        <v>82</v>
      </c>
      <c r="E55" s="319"/>
      <c r="F55" s="319"/>
      <c r="G55" s="319"/>
      <c r="H55" s="319"/>
      <c r="I55" s="65"/>
      <c r="J55" s="319" t="s">
        <v>83</v>
      </c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19"/>
      <c r="W55" s="319"/>
      <c r="X55" s="319"/>
      <c r="Y55" s="319"/>
      <c r="Z55" s="319"/>
      <c r="AA55" s="319"/>
      <c r="AB55" s="319"/>
      <c r="AC55" s="319"/>
      <c r="AD55" s="319"/>
      <c r="AE55" s="319"/>
      <c r="AF55" s="319"/>
      <c r="AG55" s="310">
        <f>'05 - Elektroinstalace'!J30</f>
        <v>0</v>
      </c>
      <c r="AH55" s="311"/>
      <c r="AI55" s="311"/>
      <c r="AJ55" s="311"/>
      <c r="AK55" s="311"/>
      <c r="AL55" s="311"/>
      <c r="AM55" s="311"/>
      <c r="AN55" s="310">
        <f>AG55*1.21</f>
        <v>0</v>
      </c>
      <c r="AO55" s="311"/>
      <c r="AP55" s="311"/>
      <c r="AQ55" s="66" t="s">
        <v>79</v>
      </c>
      <c r="AR55" s="63"/>
      <c r="AS55" s="67">
        <v>0</v>
      </c>
      <c r="AT55" s="68">
        <f t="shared" si="0"/>
        <v>0</v>
      </c>
      <c r="AU55" s="69" t="e">
        <f>'05 - Elektroinstalace'!P57</f>
        <v>#REF!</v>
      </c>
      <c r="AV55" s="68">
        <f>'05 - Elektroinstalace'!J33</f>
        <v>0</v>
      </c>
      <c r="AW55" s="68">
        <f>'05 - Elektroinstalace'!J34</f>
        <v>0</v>
      </c>
      <c r="AX55" s="68">
        <f>'05 - Elektroinstalace'!J35</f>
        <v>0</v>
      </c>
      <c r="AY55" s="68">
        <f>'05 - Elektroinstalace'!J36</f>
        <v>0</v>
      </c>
      <c r="AZ55" s="68">
        <f>'05 - Elektroinstalace'!F33</f>
        <v>0</v>
      </c>
      <c r="BA55" s="68">
        <f>'05 - Elektroinstalace'!F34</f>
        <v>0</v>
      </c>
      <c r="BB55" s="68">
        <f>'05 - Elektroinstalace'!F35</f>
        <v>0</v>
      </c>
      <c r="BC55" s="68">
        <f>'05 - Elektroinstalace'!F36</f>
        <v>0</v>
      </c>
      <c r="BD55" s="70">
        <f>'05 - Elektroinstalace'!F37</f>
        <v>0</v>
      </c>
      <c r="BT55" s="71" t="s">
        <v>80</v>
      </c>
      <c r="BV55" s="71" t="s">
        <v>76</v>
      </c>
      <c r="BW55" s="71" t="s">
        <v>84</v>
      </c>
      <c r="BX55" s="71" t="s">
        <v>5</v>
      </c>
      <c r="CL55" s="71" t="s">
        <v>3</v>
      </c>
      <c r="CM55" s="71" t="s">
        <v>81</v>
      </c>
    </row>
    <row r="56" spans="1:91" s="7" customFormat="1" ht="16.5" customHeight="1" x14ac:dyDescent="0.2">
      <c r="A56" s="62" t="s">
        <v>78</v>
      </c>
      <c r="B56" s="63"/>
      <c r="C56" s="64"/>
      <c r="D56" s="319" t="s">
        <v>85</v>
      </c>
      <c r="E56" s="319"/>
      <c r="F56" s="319"/>
      <c r="G56" s="319"/>
      <c r="H56" s="319"/>
      <c r="I56" s="65"/>
      <c r="J56" s="319" t="s">
        <v>86</v>
      </c>
      <c r="K56" s="319"/>
      <c r="L56" s="319"/>
      <c r="M56" s="319"/>
      <c r="N56" s="319"/>
      <c r="O56" s="319"/>
      <c r="P56" s="319"/>
      <c r="Q56" s="319"/>
      <c r="R56" s="319"/>
      <c r="S56" s="319"/>
      <c r="T56" s="319"/>
      <c r="U56" s="319"/>
      <c r="V56" s="319"/>
      <c r="W56" s="319"/>
      <c r="X56" s="319"/>
      <c r="Y56" s="319"/>
      <c r="Z56" s="319"/>
      <c r="AA56" s="319"/>
      <c r="AB56" s="319"/>
      <c r="AC56" s="319"/>
      <c r="AD56" s="319"/>
      <c r="AE56" s="319"/>
      <c r="AF56" s="319"/>
      <c r="AG56" s="310">
        <f>'07 - Všeobecné konstrukce...'!J30</f>
        <v>0</v>
      </c>
      <c r="AH56" s="311"/>
      <c r="AI56" s="311"/>
      <c r="AJ56" s="311"/>
      <c r="AK56" s="311"/>
      <c r="AL56" s="311"/>
      <c r="AM56" s="311"/>
      <c r="AN56" s="310">
        <f>AG56*1.21</f>
        <v>0</v>
      </c>
      <c r="AO56" s="311"/>
      <c r="AP56" s="311"/>
      <c r="AQ56" s="66" t="s">
        <v>79</v>
      </c>
      <c r="AR56" s="63"/>
      <c r="AS56" s="72">
        <v>0</v>
      </c>
      <c r="AT56" s="73">
        <f t="shared" si="0"/>
        <v>0</v>
      </c>
      <c r="AU56" s="74">
        <f>'07 - Všeobecné konstrukce...'!P80</f>
        <v>0</v>
      </c>
      <c r="AV56" s="73">
        <f>'07 - Všeobecné konstrukce...'!J33</f>
        <v>0</v>
      </c>
      <c r="AW56" s="73">
        <f>'07 - Všeobecné konstrukce...'!J34</f>
        <v>0</v>
      </c>
      <c r="AX56" s="73">
        <f>'07 - Všeobecné konstrukce...'!J35</f>
        <v>0</v>
      </c>
      <c r="AY56" s="73">
        <f>'07 - Všeobecné konstrukce...'!J36</f>
        <v>0</v>
      </c>
      <c r="AZ56" s="73">
        <f>'07 - Všeobecné konstrukce...'!F33</f>
        <v>0</v>
      </c>
      <c r="BA56" s="73">
        <f>'07 - Všeobecné konstrukce...'!F34</f>
        <v>0</v>
      </c>
      <c r="BB56" s="73">
        <f>'07 - Všeobecné konstrukce...'!F35</f>
        <v>0</v>
      </c>
      <c r="BC56" s="73">
        <f>'07 - Všeobecné konstrukce...'!F36</f>
        <v>0</v>
      </c>
      <c r="BD56" s="75">
        <f>'07 - Všeobecné konstrukce...'!F37</f>
        <v>0</v>
      </c>
      <c r="BT56" s="71" t="s">
        <v>80</v>
      </c>
      <c r="BV56" s="71" t="s">
        <v>76</v>
      </c>
      <c r="BW56" s="71" t="s">
        <v>87</v>
      </c>
      <c r="BX56" s="71" t="s">
        <v>5</v>
      </c>
      <c r="CL56" s="71" t="s">
        <v>3</v>
      </c>
      <c r="CM56" s="71" t="s">
        <v>81</v>
      </c>
    </row>
    <row r="57" spans="1:91" s="2" customFormat="1" ht="30" customHeight="1" x14ac:dyDescent="0.2">
      <c r="A57" s="23"/>
      <c r="B57" s="24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4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</row>
    <row r="58" spans="1:91" s="2" customFormat="1" ht="6.95" customHeight="1" x14ac:dyDescent="0.2">
      <c r="A58" s="23"/>
      <c r="B58" s="32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24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</row>
  </sheetData>
  <mergeCells count="46">
    <mergeCell ref="AS49:AT51"/>
    <mergeCell ref="AM50:AP50"/>
    <mergeCell ref="C52:G52"/>
    <mergeCell ref="AG52:AM52"/>
    <mergeCell ref="I52:AF52"/>
    <mergeCell ref="D56:H56"/>
    <mergeCell ref="J56:AF56"/>
    <mergeCell ref="AG54:AM54"/>
    <mergeCell ref="AN54:AP54"/>
    <mergeCell ref="AN55:AP55"/>
    <mergeCell ref="AG55:AM55"/>
    <mergeCell ref="D55:H55"/>
    <mergeCell ref="J55:AF55"/>
    <mergeCell ref="AK30:AO30"/>
    <mergeCell ref="L30:P30"/>
    <mergeCell ref="W30:AE30"/>
    <mergeCell ref="L31:P31"/>
    <mergeCell ref="AN56:AP56"/>
    <mergeCell ref="AG56:AM56"/>
    <mergeCell ref="AN52:AP52"/>
    <mergeCell ref="L45:AO45"/>
    <mergeCell ref="AM47:AN47"/>
    <mergeCell ref="AM49:AP4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</mergeCells>
  <hyperlinks>
    <hyperlink ref="A55" location="'05 - Elektroinstalace'!C2" display="/" xr:uid="{00000000-0004-0000-0000-000000000000}"/>
    <hyperlink ref="A56" location="'07 - Všeobecné konstrukce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76"/>
  <sheetViews>
    <sheetView showGridLines="0" tabSelected="1" topLeftCell="A47" workbookViewId="0">
      <selection activeCell="F63" sqref="F63"/>
    </sheetView>
  </sheetViews>
  <sheetFormatPr defaultRowHeight="11.25" x14ac:dyDescent="0.2"/>
  <cols>
    <col min="1" max="1" width="8.33203125" style="169" customWidth="1"/>
    <col min="2" max="2" width="1.1640625" style="169" customWidth="1"/>
    <col min="3" max="3" width="4.1640625" style="169" customWidth="1"/>
    <col min="4" max="4" width="4.33203125" style="169" customWidth="1"/>
    <col min="5" max="5" width="17.1640625" style="169" customWidth="1"/>
    <col min="6" max="6" width="100.83203125" style="169" customWidth="1"/>
    <col min="7" max="7" width="7.5" style="169" customWidth="1"/>
    <col min="8" max="8" width="14" style="169" customWidth="1"/>
    <col min="9" max="9" width="15.83203125" style="169" customWidth="1"/>
    <col min="10" max="11" width="22.33203125" style="169" customWidth="1"/>
    <col min="12" max="12" width="9.33203125" style="169" customWidth="1"/>
    <col min="13" max="13" width="10.83203125" style="169" hidden="1" customWidth="1"/>
    <col min="14" max="14" width="9.33203125" style="169" hidden="1"/>
    <col min="15" max="20" width="14.1640625" style="169" hidden="1" customWidth="1"/>
    <col min="21" max="21" width="16.33203125" style="169" hidden="1" customWidth="1"/>
    <col min="22" max="22" width="12.33203125" style="169" customWidth="1"/>
    <col min="23" max="23" width="16.33203125" style="169" customWidth="1"/>
    <col min="24" max="24" width="12.33203125" style="169" customWidth="1"/>
    <col min="25" max="25" width="15" style="169" customWidth="1"/>
    <col min="26" max="26" width="11" style="169" customWidth="1"/>
    <col min="27" max="27" width="15" style="169" customWidth="1"/>
    <col min="28" max="28" width="16.33203125" style="169" customWidth="1"/>
    <col min="29" max="29" width="11" style="169" customWidth="1"/>
    <col min="30" max="30" width="15" style="169" customWidth="1"/>
    <col min="31" max="31" width="16.33203125" style="169" customWidth="1"/>
    <col min="32" max="43" width="9.33203125" style="169"/>
    <col min="44" max="65" width="9.33203125" style="169" hidden="1"/>
    <col min="66" max="16384" width="9.33203125" style="169"/>
  </cols>
  <sheetData>
    <row r="2" spans="1:46" ht="36.950000000000003" customHeight="1" x14ac:dyDescent="0.2">
      <c r="L2" s="332" t="s">
        <v>6</v>
      </c>
      <c r="M2" s="333"/>
      <c r="N2" s="333"/>
      <c r="O2" s="333"/>
      <c r="P2" s="333"/>
      <c r="Q2" s="333"/>
      <c r="R2" s="333"/>
      <c r="S2" s="333"/>
      <c r="T2" s="333"/>
      <c r="U2" s="333"/>
      <c r="V2" s="333"/>
      <c r="AT2" s="170" t="s">
        <v>84</v>
      </c>
    </row>
    <row r="3" spans="1:46" ht="6.95" customHeight="1" x14ac:dyDescent="0.2">
      <c r="B3" s="171"/>
      <c r="C3" s="172"/>
      <c r="D3" s="172"/>
      <c r="E3" s="172"/>
      <c r="F3" s="172"/>
      <c r="G3" s="172"/>
      <c r="H3" s="172"/>
      <c r="I3" s="172"/>
      <c r="J3" s="172"/>
      <c r="K3" s="172"/>
      <c r="L3" s="173"/>
      <c r="AT3" s="170" t="s">
        <v>81</v>
      </c>
    </row>
    <row r="4" spans="1:46" ht="24.95" customHeight="1" x14ac:dyDescent="0.2">
      <c r="B4" s="173"/>
      <c r="D4" s="174" t="s">
        <v>88</v>
      </c>
      <c r="L4" s="173"/>
      <c r="M4" s="175" t="s">
        <v>11</v>
      </c>
      <c r="AT4" s="170" t="s">
        <v>4</v>
      </c>
    </row>
    <row r="5" spans="1:46" ht="6.95" customHeight="1" x14ac:dyDescent="0.2">
      <c r="B5" s="173"/>
      <c r="L5" s="173"/>
    </row>
    <row r="6" spans="1:46" ht="12" customHeight="1" x14ac:dyDescent="0.2">
      <c r="B6" s="173"/>
      <c r="D6" s="176" t="s">
        <v>17</v>
      </c>
      <c r="L6" s="173"/>
    </row>
    <row r="7" spans="1:46" ht="16.5" customHeight="1" x14ac:dyDescent="0.2">
      <c r="B7" s="173"/>
      <c r="E7" s="328" t="str">
        <f>'Rekapitulace stavby'!K6</f>
        <v>Turistické informační centrum v Opavě - rekonstrukce interiéru</v>
      </c>
      <c r="F7" s="329"/>
      <c r="G7" s="329"/>
      <c r="H7" s="329"/>
      <c r="L7" s="173"/>
    </row>
    <row r="8" spans="1:46" s="180" customFormat="1" ht="12" customHeight="1" x14ac:dyDescent="0.2">
      <c r="A8" s="177"/>
      <c r="B8" s="178"/>
      <c r="C8" s="177"/>
      <c r="D8" s="176" t="s">
        <v>89</v>
      </c>
      <c r="E8" s="177"/>
      <c r="F8" s="177"/>
      <c r="G8" s="177"/>
      <c r="H8" s="177"/>
      <c r="I8" s="177"/>
      <c r="J8" s="177"/>
      <c r="K8" s="177"/>
      <c r="L8" s="179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</row>
    <row r="9" spans="1:46" s="180" customFormat="1" ht="16.5" customHeight="1" x14ac:dyDescent="0.2">
      <c r="A9" s="177"/>
      <c r="B9" s="178"/>
      <c r="C9" s="177"/>
      <c r="D9" s="177"/>
      <c r="E9" s="330" t="s">
        <v>133</v>
      </c>
      <c r="F9" s="331"/>
      <c r="G9" s="331"/>
      <c r="H9" s="331"/>
      <c r="I9" s="177"/>
      <c r="J9" s="177"/>
      <c r="K9" s="177"/>
      <c r="L9" s="179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</row>
    <row r="10" spans="1:46" s="180" customFormat="1" x14ac:dyDescent="0.2">
      <c r="A10" s="177"/>
      <c r="B10" s="178"/>
      <c r="C10" s="177"/>
      <c r="D10" s="177"/>
      <c r="E10" s="177"/>
      <c r="F10" s="177"/>
      <c r="G10" s="177"/>
      <c r="H10" s="177"/>
      <c r="I10" s="177"/>
      <c r="J10" s="177"/>
      <c r="K10" s="177"/>
      <c r="L10" s="179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</row>
    <row r="11" spans="1:46" s="180" customFormat="1" ht="12" customHeight="1" x14ac:dyDescent="0.2">
      <c r="A11" s="177"/>
      <c r="B11" s="178"/>
      <c r="C11" s="177"/>
      <c r="D11" s="176" t="s">
        <v>19</v>
      </c>
      <c r="E11" s="177"/>
      <c r="F11" s="181" t="s">
        <v>3</v>
      </c>
      <c r="G11" s="177"/>
      <c r="H11" s="177"/>
      <c r="I11" s="176" t="s">
        <v>20</v>
      </c>
      <c r="J11" s="181" t="s">
        <v>3</v>
      </c>
      <c r="K11" s="177"/>
      <c r="L11" s="179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</row>
    <row r="12" spans="1:46" s="180" customFormat="1" ht="12" customHeight="1" x14ac:dyDescent="0.2">
      <c r="A12" s="177"/>
      <c r="B12" s="178"/>
      <c r="C12" s="177"/>
      <c r="D12" s="176" t="s">
        <v>21</v>
      </c>
      <c r="E12" s="177"/>
      <c r="F12" s="181" t="s">
        <v>22</v>
      </c>
      <c r="G12" s="177"/>
      <c r="H12" s="177"/>
      <c r="I12" s="176" t="s">
        <v>23</v>
      </c>
      <c r="J12" s="182"/>
      <c r="K12" s="177"/>
      <c r="L12" s="179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</row>
    <row r="13" spans="1:46" s="180" customFormat="1" ht="10.9" customHeight="1" x14ac:dyDescent="0.2">
      <c r="A13" s="177"/>
      <c r="B13" s="178"/>
      <c r="C13" s="177"/>
      <c r="D13" s="177"/>
      <c r="E13" s="177"/>
      <c r="F13" s="177"/>
      <c r="G13" s="177"/>
      <c r="H13" s="177"/>
      <c r="I13" s="177"/>
      <c r="J13" s="177"/>
      <c r="K13" s="177"/>
      <c r="L13" s="179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</row>
    <row r="14" spans="1:46" s="180" customFormat="1" ht="12" customHeight="1" x14ac:dyDescent="0.2">
      <c r="A14" s="177"/>
      <c r="B14" s="178"/>
      <c r="C14" s="177"/>
      <c r="D14" s="176" t="s">
        <v>24</v>
      </c>
      <c r="E14" s="177"/>
      <c r="F14" s="177"/>
      <c r="G14" s="177"/>
      <c r="H14" s="177"/>
      <c r="I14" s="176" t="s">
        <v>25</v>
      </c>
      <c r="J14" s="181" t="str">
        <f>IF('Rekapitulace stavby'!AN10="","",'Rekapitulace stavby'!AN10)</f>
        <v>00300535</v>
      </c>
      <c r="K14" s="177"/>
      <c r="L14" s="179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</row>
    <row r="15" spans="1:46" s="180" customFormat="1" ht="18" customHeight="1" x14ac:dyDescent="0.2">
      <c r="A15" s="177"/>
      <c r="B15" s="178"/>
      <c r="C15" s="177"/>
      <c r="D15" s="177"/>
      <c r="E15" s="181" t="str">
        <f>IF('Rekapitulace stavby'!E11="","",'Rekapitulace stavby'!E11)</f>
        <v>Statutární město Opava,Horní náměstí 382/69</v>
      </c>
      <c r="F15" s="177"/>
      <c r="G15" s="177"/>
      <c r="H15" s="177"/>
      <c r="I15" s="176" t="s">
        <v>28</v>
      </c>
      <c r="J15" s="181" t="str">
        <f>IF('Rekapitulace stavby'!AN11="","",'Rekapitulace stavby'!AN11)</f>
        <v>CZ00300535</v>
      </c>
      <c r="K15" s="177"/>
      <c r="L15" s="179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</row>
    <row r="16" spans="1:46" s="180" customFormat="1" ht="6.95" customHeight="1" x14ac:dyDescent="0.2">
      <c r="A16" s="177"/>
      <c r="B16" s="178"/>
      <c r="C16" s="177"/>
      <c r="D16" s="177"/>
      <c r="E16" s="177"/>
      <c r="F16" s="177"/>
      <c r="G16" s="177"/>
      <c r="H16" s="177"/>
      <c r="I16" s="177"/>
      <c r="J16" s="177"/>
      <c r="K16" s="177"/>
      <c r="L16" s="179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</row>
    <row r="17" spans="1:31" s="180" customFormat="1" ht="12" customHeight="1" x14ac:dyDescent="0.2">
      <c r="A17" s="177"/>
      <c r="B17" s="178"/>
      <c r="C17" s="177"/>
      <c r="D17" s="176" t="s">
        <v>30</v>
      </c>
      <c r="E17" s="177"/>
      <c r="F17" s="177"/>
      <c r="G17" s="177"/>
      <c r="H17" s="177"/>
      <c r="I17" s="176" t="s">
        <v>25</v>
      </c>
      <c r="J17" s="168" t="str">
        <f>'Rekapitulace stavby'!AN13</f>
        <v>Vyplň údaj</v>
      </c>
      <c r="K17" s="177"/>
      <c r="L17" s="179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</row>
    <row r="18" spans="1:31" s="180" customFormat="1" ht="18" customHeight="1" x14ac:dyDescent="0.2">
      <c r="A18" s="177"/>
      <c r="B18" s="178"/>
      <c r="C18" s="177"/>
      <c r="D18" s="177"/>
      <c r="E18" s="334" t="str">
        <f>'Rekapitulace stavby'!E14</f>
        <v>Vyplň údaj</v>
      </c>
      <c r="F18" s="335"/>
      <c r="G18" s="335"/>
      <c r="H18" s="335"/>
      <c r="I18" s="176" t="s">
        <v>28</v>
      </c>
      <c r="J18" s="168" t="str">
        <f>'Rekapitulace stavby'!AN14</f>
        <v>Vyplň údaj</v>
      </c>
      <c r="K18" s="177"/>
      <c r="L18" s="179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</row>
    <row r="19" spans="1:31" s="180" customFormat="1" ht="6.95" customHeight="1" x14ac:dyDescent="0.2">
      <c r="A19" s="177"/>
      <c r="B19" s="178"/>
      <c r="C19" s="177"/>
      <c r="D19" s="177"/>
      <c r="E19" s="177"/>
      <c r="F19" s="177"/>
      <c r="G19" s="177"/>
      <c r="H19" s="177"/>
      <c r="I19" s="177"/>
      <c r="J19" s="177"/>
      <c r="K19" s="177"/>
      <c r="L19" s="179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</row>
    <row r="20" spans="1:31" s="180" customFormat="1" ht="12" customHeight="1" x14ac:dyDescent="0.2">
      <c r="A20" s="177"/>
      <c r="B20" s="178"/>
      <c r="C20" s="177"/>
      <c r="D20" s="176" t="s">
        <v>32</v>
      </c>
      <c r="E20" s="177"/>
      <c r="F20" s="177"/>
      <c r="G20" s="177"/>
      <c r="H20" s="177"/>
      <c r="I20" s="176" t="s">
        <v>25</v>
      </c>
      <c r="J20" s="181" t="str">
        <f>IF('Rekapitulace stavby'!AN16="","",'Rekapitulace stavby'!AN16)</f>
        <v>229462525</v>
      </c>
      <c r="K20" s="177"/>
      <c r="L20" s="179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</row>
    <row r="21" spans="1:31" s="180" customFormat="1" ht="18" customHeight="1" x14ac:dyDescent="0.2">
      <c r="A21" s="177"/>
      <c r="B21" s="178"/>
      <c r="C21" s="177"/>
      <c r="D21" s="177"/>
      <c r="E21" s="181" t="str">
        <f>IF('Rekapitulace stavby'!E17="","",'Rekapitulace stavby'!E17)</f>
        <v>nodum atelier,s.r.o.,Nádražní 49,739 91 Jablunkov</v>
      </c>
      <c r="F21" s="177"/>
      <c r="G21" s="177"/>
      <c r="H21" s="177"/>
      <c r="I21" s="176" t="s">
        <v>28</v>
      </c>
      <c r="J21" s="181" t="str">
        <f>IF('Rekapitulace stavby'!AN17="","",'Rekapitulace stavby'!AN17)</f>
        <v>CZ29462525</v>
      </c>
      <c r="K21" s="177"/>
      <c r="L21" s="179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</row>
    <row r="22" spans="1:31" s="180" customFormat="1" ht="6.95" customHeight="1" x14ac:dyDescent="0.2">
      <c r="A22" s="177"/>
      <c r="B22" s="178"/>
      <c r="C22" s="177"/>
      <c r="D22" s="177"/>
      <c r="E22" s="177"/>
      <c r="F22" s="177"/>
      <c r="G22" s="177"/>
      <c r="H22" s="177"/>
      <c r="I22" s="177"/>
      <c r="J22" s="177"/>
      <c r="K22" s="177"/>
      <c r="L22" s="179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</row>
    <row r="23" spans="1:31" s="180" customFormat="1" ht="12" customHeight="1" x14ac:dyDescent="0.2">
      <c r="A23" s="177"/>
      <c r="B23" s="178"/>
      <c r="C23" s="177"/>
      <c r="D23" s="176" t="s">
        <v>37</v>
      </c>
      <c r="E23" s="177"/>
      <c r="F23" s="177"/>
      <c r="G23" s="177"/>
      <c r="H23" s="177"/>
      <c r="I23" s="176" t="s">
        <v>25</v>
      </c>
      <c r="J23" s="181" t="str">
        <f>IF('Rekapitulace stavby'!AN19="","",'Rekapitulace stavby'!AN19)</f>
        <v/>
      </c>
      <c r="K23" s="177"/>
      <c r="L23" s="179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</row>
    <row r="24" spans="1:31" s="180" customFormat="1" ht="18" customHeight="1" x14ac:dyDescent="0.2">
      <c r="A24" s="177"/>
      <c r="B24" s="178"/>
      <c r="C24" s="177"/>
      <c r="D24" s="177"/>
      <c r="E24" s="181" t="str">
        <f>IF('Rekapitulace stavby'!E20="","",'Rekapitulace stavby'!E20)</f>
        <v xml:space="preserve"> </v>
      </c>
      <c r="F24" s="177"/>
      <c r="G24" s="177"/>
      <c r="H24" s="177"/>
      <c r="I24" s="176" t="s">
        <v>28</v>
      </c>
      <c r="J24" s="181" t="str">
        <f>IF('Rekapitulace stavby'!AN20="","",'Rekapitulace stavby'!AN20)</f>
        <v/>
      </c>
      <c r="K24" s="177"/>
      <c r="L24" s="179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</row>
    <row r="25" spans="1:31" s="180" customFormat="1" ht="6.95" customHeight="1" x14ac:dyDescent="0.2">
      <c r="A25" s="177"/>
      <c r="B25" s="178"/>
      <c r="C25" s="177"/>
      <c r="D25" s="177"/>
      <c r="E25" s="177"/>
      <c r="F25" s="177"/>
      <c r="G25" s="177"/>
      <c r="H25" s="177"/>
      <c r="I25" s="177"/>
      <c r="J25" s="177"/>
      <c r="K25" s="177"/>
      <c r="L25" s="179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</row>
    <row r="26" spans="1:31" s="180" customFormat="1" ht="12" customHeight="1" x14ac:dyDescent="0.2">
      <c r="A26" s="177"/>
      <c r="B26" s="178"/>
      <c r="C26" s="177"/>
      <c r="D26" s="176" t="s">
        <v>38</v>
      </c>
      <c r="E26" s="177"/>
      <c r="F26" s="177"/>
      <c r="G26" s="177"/>
      <c r="H26" s="177"/>
      <c r="I26" s="177"/>
      <c r="J26" s="177"/>
      <c r="K26" s="177"/>
      <c r="L26" s="179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</row>
    <row r="27" spans="1:31" s="186" customFormat="1" ht="16.5" customHeight="1" x14ac:dyDescent="0.2">
      <c r="A27" s="183"/>
      <c r="B27" s="184"/>
      <c r="C27" s="183"/>
      <c r="D27" s="183"/>
      <c r="E27" s="336" t="s">
        <v>3</v>
      </c>
      <c r="F27" s="336"/>
      <c r="G27" s="336"/>
      <c r="H27" s="336"/>
      <c r="I27" s="183"/>
      <c r="J27" s="183"/>
      <c r="K27" s="183"/>
      <c r="L27" s="185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</row>
    <row r="28" spans="1:31" s="180" customFormat="1" ht="6.95" customHeight="1" x14ac:dyDescent="0.2">
      <c r="A28" s="177"/>
      <c r="B28" s="178"/>
      <c r="C28" s="177"/>
      <c r="D28" s="177"/>
      <c r="E28" s="177"/>
      <c r="F28" s="177"/>
      <c r="G28" s="177"/>
      <c r="H28" s="177"/>
      <c r="I28" s="177"/>
      <c r="J28" s="177"/>
      <c r="K28" s="177"/>
      <c r="L28" s="179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</row>
    <row r="29" spans="1:31" s="180" customFormat="1" ht="6.95" customHeight="1" x14ac:dyDescent="0.2">
      <c r="A29" s="177"/>
      <c r="B29" s="178"/>
      <c r="C29" s="177"/>
      <c r="D29" s="187"/>
      <c r="E29" s="187"/>
      <c r="F29" s="187"/>
      <c r="G29" s="187"/>
      <c r="H29" s="187"/>
      <c r="I29" s="187"/>
      <c r="J29" s="187"/>
      <c r="K29" s="187"/>
      <c r="L29" s="179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</row>
    <row r="30" spans="1:31" s="180" customFormat="1" ht="25.35" customHeight="1" x14ac:dyDescent="0.2">
      <c r="A30" s="177"/>
      <c r="B30" s="178"/>
      <c r="C30" s="177"/>
      <c r="D30" s="188" t="s">
        <v>40</v>
      </c>
      <c r="E30" s="177"/>
      <c r="F30" s="177"/>
      <c r="G30" s="177"/>
      <c r="H30" s="177"/>
      <c r="I30" s="177"/>
      <c r="J30" s="189">
        <f>ROUND(J57, 2)</f>
        <v>0</v>
      </c>
      <c r="K30" s="177"/>
      <c r="L30" s="179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</row>
    <row r="31" spans="1:31" s="180" customFormat="1" ht="6.95" customHeight="1" x14ac:dyDescent="0.2">
      <c r="A31" s="177"/>
      <c r="B31" s="178"/>
      <c r="C31" s="177"/>
      <c r="D31" s="187"/>
      <c r="E31" s="187"/>
      <c r="F31" s="187"/>
      <c r="G31" s="187"/>
      <c r="H31" s="187"/>
      <c r="I31" s="187"/>
      <c r="J31" s="187"/>
      <c r="K31" s="187"/>
      <c r="L31" s="179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</row>
    <row r="32" spans="1:31" s="180" customFormat="1" ht="14.45" customHeight="1" x14ac:dyDescent="0.2">
      <c r="A32" s="177"/>
      <c r="B32" s="178"/>
      <c r="C32" s="177"/>
      <c r="D32" s="177"/>
      <c r="E32" s="177"/>
      <c r="F32" s="190" t="s">
        <v>42</v>
      </c>
      <c r="G32" s="177"/>
      <c r="H32" s="177"/>
      <c r="I32" s="190" t="s">
        <v>41</v>
      </c>
      <c r="J32" s="190" t="s">
        <v>43</v>
      </c>
      <c r="K32" s="177"/>
      <c r="L32" s="179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</row>
    <row r="33" spans="1:31" s="180" customFormat="1" ht="14.45" customHeight="1" x14ac:dyDescent="0.2">
      <c r="A33" s="177"/>
      <c r="B33" s="178"/>
      <c r="C33" s="177"/>
      <c r="D33" s="191" t="s">
        <v>44</v>
      </c>
      <c r="E33" s="176" t="s">
        <v>45</v>
      </c>
      <c r="F33" s="192">
        <f>ROUND((SUM(BE57:BE75)),  2)</f>
        <v>0</v>
      </c>
      <c r="G33" s="177"/>
      <c r="H33" s="177"/>
      <c r="I33" s="193">
        <v>0.21</v>
      </c>
      <c r="J33" s="192">
        <f>ROUND(((SUM(BE57:BE75))*I33),  2)</f>
        <v>0</v>
      </c>
      <c r="K33" s="177"/>
      <c r="L33" s="179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</row>
    <row r="34" spans="1:31" s="180" customFormat="1" ht="14.45" customHeight="1" x14ac:dyDescent="0.2">
      <c r="A34" s="177"/>
      <c r="B34" s="178"/>
      <c r="C34" s="177"/>
      <c r="D34" s="177"/>
      <c r="E34" s="176" t="s">
        <v>46</v>
      </c>
      <c r="F34" s="192">
        <f>ROUND((SUM(BF57:BF75)),  2)</f>
        <v>0</v>
      </c>
      <c r="G34" s="177"/>
      <c r="H34" s="177"/>
      <c r="I34" s="193">
        <v>0.15</v>
      </c>
      <c r="J34" s="192">
        <f>ROUND(((SUM(BF57:BF75))*I34),  2)</f>
        <v>0</v>
      </c>
      <c r="K34" s="177"/>
      <c r="L34" s="179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</row>
    <row r="35" spans="1:31" s="180" customFormat="1" ht="14.45" hidden="1" customHeight="1" x14ac:dyDescent="0.2">
      <c r="A35" s="177"/>
      <c r="B35" s="178"/>
      <c r="C35" s="177"/>
      <c r="D35" s="177"/>
      <c r="E35" s="176" t="s">
        <v>47</v>
      </c>
      <c r="F35" s="192">
        <f>ROUND((SUM(BG57:BG75)),  2)</f>
        <v>0</v>
      </c>
      <c r="G35" s="177"/>
      <c r="H35" s="177"/>
      <c r="I35" s="193">
        <v>0.21</v>
      </c>
      <c r="J35" s="192">
        <f>0</f>
        <v>0</v>
      </c>
      <c r="K35" s="177"/>
      <c r="L35" s="179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</row>
    <row r="36" spans="1:31" s="180" customFormat="1" ht="14.45" hidden="1" customHeight="1" x14ac:dyDescent="0.2">
      <c r="A36" s="177"/>
      <c r="B36" s="178"/>
      <c r="C36" s="177"/>
      <c r="D36" s="177"/>
      <c r="E36" s="176" t="s">
        <v>48</v>
      </c>
      <c r="F36" s="192">
        <f>ROUND((SUM(BH57:BH75)),  2)</f>
        <v>0</v>
      </c>
      <c r="G36" s="177"/>
      <c r="H36" s="177"/>
      <c r="I36" s="193">
        <v>0.15</v>
      </c>
      <c r="J36" s="192">
        <f>0</f>
        <v>0</v>
      </c>
      <c r="K36" s="177"/>
      <c r="L36" s="179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</row>
    <row r="37" spans="1:31" s="180" customFormat="1" ht="14.45" hidden="1" customHeight="1" x14ac:dyDescent="0.2">
      <c r="A37" s="177"/>
      <c r="B37" s="178"/>
      <c r="C37" s="177"/>
      <c r="D37" s="177"/>
      <c r="E37" s="176" t="s">
        <v>49</v>
      </c>
      <c r="F37" s="192">
        <f>ROUND((SUM(BI57:BI75)),  2)</f>
        <v>0</v>
      </c>
      <c r="G37" s="177"/>
      <c r="H37" s="177"/>
      <c r="I37" s="193">
        <v>0</v>
      </c>
      <c r="J37" s="192">
        <f>0</f>
        <v>0</v>
      </c>
      <c r="K37" s="177"/>
      <c r="L37" s="179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</row>
    <row r="38" spans="1:31" s="180" customFormat="1" ht="6.95" customHeight="1" x14ac:dyDescent="0.2">
      <c r="A38" s="177"/>
      <c r="B38" s="178"/>
      <c r="C38" s="177"/>
      <c r="D38" s="177"/>
      <c r="E38" s="177"/>
      <c r="F38" s="177"/>
      <c r="G38" s="177"/>
      <c r="H38" s="177"/>
      <c r="I38" s="177"/>
      <c r="J38" s="177"/>
      <c r="K38" s="177"/>
      <c r="L38" s="179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</row>
    <row r="39" spans="1:31" s="180" customFormat="1" ht="25.35" customHeight="1" x14ac:dyDescent="0.2">
      <c r="A39" s="177"/>
      <c r="B39" s="178"/>
      <c r="C39" s="194"/>
      <c r="D39" s="195" t="s">
        <v>50</v>
      </c>
      <c r="E39" s="196"/>
      <c r="F39" s="196"/>
      <c r="G39" s="197" t="s">
        <v>51</v>
      </c>
      <c r="H39" s="198" t="s">
        <v>52</v>
      </c>
      <c r="I39" s="196"/>
      <c r="J39" s="199">
        <f>SUM(J30:J37)</f>
        <v>0</v>
      </c>
      <c r="K39" s="200"/>
      <c r="L39" s="179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</row>
    <row r="40" spans="1:31" s="180" customFormat="1" ht="14.45" customHeight="1" x14ac:dyDescent="0.2">
      <c r="A40" s="177"/>
      <c r="B40" s="201"/>
      <c r="C40" s="202"/>
      <c r="D40" s="202"/>
      <c r="E40" s="202"/>
      <c r="F40" s="202"/>
      <c r="G40" s="202"/>
      <c r="H40" s="202"/>
      <c r="I40" s="202"/>
      <c r="J40" s="202"/>
      <c r="K40" s="202"/>
      <c r="L40" s="179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</row>
    <row r="43" spans="1:31" s="180" customFormat="1" ht="6.95" customHeight="1" x14ac:dyDescent="0.2">
      <c r="A43" s="177"/>
      <c r="B43" s="203"/>
      <c r="C43" s="204"/>
      <c r="D43" s="204"/>
      <c r="E43" s="204"/>
      <c r="F43" s="204"/>
      <c r="G43" s="204"/>
      <c r="H43" s="204"/>
      <c r="I43" s="204"/>
      <c r="J43" s="204"/>
      <c r="K43" s="204"/>
      <c r="L43" s="179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</row>
    <row r="44" spans="1:31" s="180" customFormat="1" ht="24.95" customHeight="1" x14ac:dyDescent="0.2">
      <c r="A44" s="177"/>
      <c r="B44" s="178"/>
      <c r="C44" s="174" t="s">
        <v>95</v>
      </c>
      <c r="D44" s="177"/>
      <c r="E44" s="177"/>
      <c r="F44" s="177"/>
      <c r="G44" s="177"/>
      <c r="H44" s="177"/>
      <c r="I44" s="177"/>
      <c r="J44" s="177"/>
      <c r="K44" s="177"/>
      <c r="L44" s="179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</row>
    <row r="45" spans="1:31" s="180" customFormat="1" ht="6.95" customHeight="1" x14ac:dyDescent="0.2">
      <c r="A45" s="177"/>
      <c r="B45" s="178"/>
      <c r="C45" s="177"/>
      <c r="D45" s="177"/>
      <c r="E45" s="177"/>
      <c r="F45" s="177"/>
      <c r="G45" s="177"/>
      <c r="H45" s="177"/>
      <c r="I45" s="177"/>
      <c r="J45" s="177"/>
      <c r="K45" s="177"/>
      <c r="L45" s="179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</row>
    <row r="46" spans="1:31" s="180" customFormat="1" ht="12" customHeight="1" x14ac:dyDescent="0.2">
      <c r="A46" s="177"/>
      <c r="B46" s="178"/>
      <c r="C46" s="176" t="s">
        <v>17</v>
      </c>
      <c r="D46" s="177"/>
      <c r="E46" s="177"/>
      <c r="F46" s="177"/>
      <c r="G46" s="177"/>
      <c r="H46" s="177"/>
      <c r="I46" s="177"/>
      <c r="J46" s="177"/>
      <c r="K46" s="177"/>
      <c r="L46" s="179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</row>
    <row r="47" spans="1:31" s="180" customFormat="1" ht="16.5" customHeight="1" x14ac:dyDescent="0.2">
      <c r="A47" s="177"/>
      <c r="B47" s="178"/>
      <c r="C47" s="177"/>
      <c r="D47" s="177"/>
      <c r="E47" s="328" t="str">
        <f>E7</f>
        <v>Turistické informační centrum v Opavě - rekonstrukce interiéru</v>
      </c>
      <c r="F47" s="329"/>
      <c r="G47" s="329"/>
      <c r="H47" s="329"/>
      <c r="I47" s="177"/>
      <c r="J47" s="177"/>
      <c r="K47" s="177"/>
      <c r="L47" s="179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</row>
    <row r="48" spans="1:31" s="180" customFormat="1" ht="12" customHeight="1" x14ac:dyDescent="0.2">
      <c r="A48" s="177"/>
      <c r="B48" s="178"/>
      <c r="C48" s="176" t="s">
        <v>89</v>
      </c>
      <c r="D48" s="177"/>
      <c r="E48" s="177"/>
      <c r="F48" s="177"/>
      <c r="G48" s="177"/>
      <c r="H48" s="177"/>
      <c r="I48" s="177"/>
      <c r="J48" s="177"/>
      <c r="K48" s="177"/>
      <c r="L48" s="179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</row>
    <row r="49" spans="1:65" s="180" customFormat="1" ht="16.5" customHeight="1" x14ac:dyDescent="0.2">
      <c r="A49" s="177"/>
      <c r="B49" s="178"/>
      <c r="C49" s="177"/>
      <c r="D49" s="177"/>
      <c r="E49" s="330" t="str">
        <f>E9</f>
        <v>05 - Elektroinstalace</v>
      </c>
      <c r="F49" s="331"/>
      <c r="G49" s="331"/>
      <c r="H49" s="331"/>
      <c r="I49" s="177"/>
      <c r="J49" s="177"/>
      <c r="K49" s="177"/>
      <c r="L49" s="179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</row>
    <row r="50" spans="1:65" s="180" customFormat="1" ht="6.95" customHeight="1" x14ac:dyDescent="0.2">
      <c r="A50" s="177"/>
      <c r="B50" s="178"/>
      <c r="C50" s="177"/>
      <c r="D50" s="177"/>
      <c r="E50" s="177"/>
      <c r="F50" s="177"/>
      <c r="G50" s="177"/>
      <c r="H50" s="177"/>
      <c r="I50" s="177"/>
      <c r="J50" s="177"/>
      <c r="K50" s="177"/>
      <c r="L50" s="179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</row>
    <row r="51" spans="1:65" s="180" customFormat="1" ht="12" customHeight="1" x14ac:dyDescent="0.2">
      <c r="A51" s="177"/>
      <c r="B51" s="178"/>
      <c r="C51" s="176" t="s">
        <v>21</v>
      </c>
      <c r="D51" s="177"/>
      <c r="E51" s="177"/>
      <c r="F51" s="181" t="str">
        <f>F12</f>
        <v xml:space="preserve"> </v>
      </c>
      <c r="G51" s="177"/>
      <c r="H51" s="177"/>
      <c r="I51" s="176" t="s">
        <v>23</v>
      </c>
      <c r="J51" s="182"/>
      <c r="K51" s="177"/>
      <c r="L51" s="179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</row>
    <row r="52" spans="1:65" s="180" customFormat="1" ht="6.95" customHeight="1" x14ac:dyDescent="0.2">
      <c r="A52" s="177"/>
      <c r="B52" s="178"/>
      <c r="C52" s="177"/>
      <c r="D52" s="177"/>
      <c r="E52" s="177"/>
      <c r="F52" s="177"/>
      <c r="G52" s="177"/>
      <c r="H52" s="177"/>
      <c r="I52" s="177"/>
      <c r="J52" s="177"/>
      <c r="K52" s="177"/>
      <c r="L52" s="179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</row>
    <row r="53" spans="1:65" s="180" customFormat="1" ht="40.15" customHeight="1" x14ac:dyDescent="0.2">
      <c r="A53" s="177"/>
      <c r="B53" s="178"/>
      <c r="C53" s="176" t="s">
        <v>24</v>
      </c>
      <c r="D53" s="177"/>
      <c r="E53" s="177"/>
      <c r="F53" s="181" t="str">
        <f>E15</f>
        <v>Statutární město Opava,Horní náměstí 382/69</v>
      </c>
      <c r="G53" s="177"/>
      <c r="H53" s="177"/>
      <c r="I53" s="176" t="s">
        <v>32</v>
      </c>
      <c r="J53" s="205" t="str">
        <f>E21</f>
        <v>nodum atelier,s.r.o.,Nádražní 49,739 91 Jablunkov</v>
      </c>
      <c r="K53" s="177"/>
      <c r="L53" s="179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</row>
    <row r="54" spans="1:65" s="180" customFormat="1" ht="15.2" customHeight="1" x14ac:dyDescent="0.2">
      <c r="A54" s="177"/>
      <c r="B54" s="178"/>
      <c r="C54" s="176" t="s">
        <v>30</v>
      </c>
      <c r="D54" s="177"/>
      <c r="E54" s="177"/>
      <c r="F54" s="181" t="str">
        <f>IF(E18="","",E18)</f>
        <v>Vyplň údaj</v>
      </c>
      <c r="G54" s="177"/>
      <c r="H54" s="177"/>
      <c r="I54" s="176" t="s">
        <v>37</v>
      </c>
      <c r="J54" s="205" t="str">
        <f>E24</f>
        <v xml:space="preserve"> </v>
      </c>
      <c r="K54" s="177"/>
      <c r="L54" s="179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</row>
    <row r="55" spans="1:65" s="180" customFormat="1" ht="10.35" customHeight="1" x14ac:dyDescent="0.2">
      <c r="A55" s="177"/>
      <c r="B55" s="178"/>
      <c r="C55" s="177"/>
      <c r="D55" s="177"/>
      <c r="E55" s="177"/>
      <c r="F55" s="177"/>
      <c r="G55" s="177"/>
      <c r="H55" s="177"/>
      <c r="I55" s="177"/>
      <c r="J55" s="177"/>
      <c r="K55" s="177"/>
      <c r="L55" s="179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</row>
    <row r="56" spans="1:65" s="223" customFormat="1" ht="29.25" customHeight="1" x14ac:dyDescent="0.2">
      <c r="A56" s="214"/>
      <c r="B56" s="215"/>
      <c r="C56" s="216" t="s">
        <v>96</v>
      </c>
      <c r="D56" s="217" t="s">
        <v>59</v>
      </c>
      <c r="E56" s="217" t="s">
        <v>55</v>
      </c>
      <c r="F56" s="217" t="s">
        <v>56</v>
      </c>
      <c r="G56" s="217" t="s">
        <v>97</v>
      </c>
      <c r="H56" s="217" t="s">
        <v>98</v>
      </c>
      <c r="I56" s="217" t="s">
        <v>99</v>
      </c>
      <c r="J56" s="217" t="s">
        <v>92</v>
      </c>
      <c r="K56" s="218" t="s">
        <v>100</v>
      </c>
      <c r="L56" s="219"/>
      <c r="M56" s="220" t="s">
        <v>3</v>
      </c>
      <c r="N56" s="221" t="s">
        <v>44</v>
      </c>
      <c r="O56" s="221" t="s">
        <v>101</v>
      </c>
      <c r="P56" s="221" t="s">
        <v>102</v>
      </c>
      <c r="Q56" s="221" t="s">
        <v>103</v>
      </c>
      <c r="R56" s="221" t="s">
        <v>104</v>
      </c>
      <c r="S56" s="221" t="s">
        <v>105</v>
      </c>
      <c r="T56" s="222" t="s">
        <v>106</v>
      </c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</row>
    <row r="57" spans="1:65" s="180" customFormat="1" ht="22.9" customHeight="1" x14ac:dyDescent="0.25">
      <c r="A57" s="177"/>
      <c r="B57" s="178"/>
      <c r="C57" s="224" t="s">
        <v>107</v>
      </c>
      <c r="D57" s="177"/>
      <c r="E57" s="177"/>
      <c r="F57" s="177"/>
      <c r="G57" s="177"/>
      <c r="H57" s="177"/>
      <c r="I57" s="177"/>
      <c r="J57" s="225">
        <f>J58+J72</f>
        <v>0</v>
      </c>
      <c r="K57" s="177"/>
      <c r="L57" s="178"/>
      <c r="M57" s="226"/>
      <c r="N57" s="227"/>
      <c r="O57" s="187"/>
      <c r="P57" s="228" t="e">
        <f>#REF!+#REF!+#REF!+#REF!+#REF!+#REF!+P58+P72</f>
        <v>#REF!</v>
      </c>
      <c r="Q57" s="187"/>
      <c r="R57" s="228" t="e">
        <f>#REF!+#REF!+#REF!+#REF!+#REF!+#REF!+R58+R72</f>
        <v>#REF!</v>
      </c>
      <c r="S57" s="187"/>
      <c r="T57" s="229" t="e">
        <f>#REF!+#REF!+#REF!+#REF!+#REF!+#REF!+T58+T72</f>
        <v>#REF!</v>
      </c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T57" s="170" t="s">
        <v>73</v>
      </c>
      <c r="AU57" s="170" t="s">
        <v>93</v>
      </c>
      <c r="BK57" s="230" t="e">
        <f>#REF!+#REF!+#REF!+#REF!+#REF!+#REF!+BK58+BK72</f>
        <v>#REF!</v>
      </c>
    </row>
    <row r="58" spans="1:65" s="231" customFormat="1" ht="25.9" customHeight="1" x14ac:dyDescent="0.2">
      <c r="B58" s="232"/>
      <c r="D58" s="233" t="s">
        <v>73</v>
      </c>
      <c r="E58" s="234" t="s">
        <v>136</v>
      </c>
      <c r="F58" s="234" t="s">
        <v>137</v>
      </c>
      <c r="I58" s="76"/>
      <c r="J58" s="235">
        <f>SUM(J59:J71)</f>
        <v>0</v>
      </c>
      <c r="L58" s="232"/>
      <c r="M58" s="236"/>
      <c r="N58" s="237"/>
      <c r="O58" s="237"/>
      <c r="P58" s="238">
        <f>SUM(P59:P70)</f>
        <v>0</v>
      </c>
      <c r="Q58" s="237"/>
      <c r="R58" s="238">
        <f>SUM(R59:R70)</f>
        <v>0</v>
      </c>
      <c r="S58" s="237"/>
      <c r="T58" s="239">
        <f>SUM(T59:T70)</f>
        <v>0</v>
      </c>
      <c r="AR58" s="233" t="s">
        <v>80</v>
      </c>
      <c r="AT58" s="240" t="s">
        <v>73</v>
      </c>
      <c r="AU58" s="240" t="s">
        <v>74</v>
      </c>
      <c r="AY58" s="233" t="s">
        <v>108</v>
      </c>
      <c r="BK58" s="241">
        <f>SUM(BK59:BK70)</f>
        <v>0</v>
      </c>
    </row>
    <row r="59" spans="1:65" s="180" customFormat="1" ht="16.5" customHeight="1" x14ac:dyDescent="0.2">
      <c r="A59" s="177"/>
      <c r="B59" s="178"/>
      <c r="C59" s="281">
        <v>1</v>
      </c>
      <c r="D59" s="281" t="s">
        <v>109</v>
      </c>
      <c r="E59" s="242" t="s">
        <v>138</v>
      </c>
      <c r="F59" s="243" t="s">
        <v>368</v>
      </c>
      <c r="G59" s="244" t="s">
        <v>134</v>
      </c>
      <c r="H59" s="245">
        <v>4</v>
      </c>
      <c r="I59" s="77"/>
      <c r="J59" s="246">
        <f t="shared" ref="J59:J70" si="0">ROUND(I59*H59,2)</f>
        <v>0</v>
      </c>
      <c r="K59" s="243" t="s">
        <v>3</v>
      </c>
      <c r="L59" s="178"/>
      <c r="M59" s="247" t="s">
        <v>3</v>
      </c>
      <c r="N59" s="248" t="s">
        <v>45</v>
      </c>
      <c r="O59" s="249"/>
      <c r="P59" s="250">
        <f t="shared" ref="P59:P70" si="1">O59*H59</f>
        <v>0</v>
      </c>
      <c r="Q59" s="250">
        <v>0</v>
      </c>
      <c r="R59" s="250">
        <f t="shared" ref="R59:R70" si="2">Q59*H59</f>
        <v>0</v>
      </c>
      <c r="S59" s="250">
        <v>0</v>
      </c>
      <c r="T59" s="251">
        <f t="shared" ref="T59:T70" si="3">S59*H59</f>
        <v>0</v>
      </c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R59" s="252" t="s">
        <v>110</v>
      </c>
      <c r="AT59" s="252" t="s">
        <v>109</v>
      </c>
      <c r="AU59" s="252" t="s">
        <v>80</v>
      </c>
      <c r="AY59" s="170" t="s">
        <v>108</v>
      </c>
      <c r="BE59" s="253">
        <f t="shared" ref="BE59:BE70" si="4">IF(N59="základní",J59,0)</f>
        <v>0</v>
      </c>
      <c r="BF59" s="253">
        <f t="shared" ref="BF59:BF70" si="5">IF(N59="snížená",J59,0)</f>
        <v>0</v>
      </c>
      <c r="BG59" s="253">
        <f t="shared" ref="BG59:BG70" si="6">IF(N59="zákl. přenesená",J59,0)</f>
        <v>0</v>
      </c>
      <c r="BH59" s="253">
        <f t="shared" ref="BH59:BH70" si="7">IF(N59="sníž. přenesená",J59,0)</f>
        <v>0</v>
      </c>
      <c r="BI59" s="253">
        <f t="shared" ref="BI59:BI70" si="8">IF(N59="nulová",J59,0)</f>
        <v>0</v>
      </c>
      <c r="BJ59" s="170" t="s">
        <v>80</v>
      </c>
      <c r="BK59" s="253">
        <f t="shared" ref="BK59:BK70" si="9">ROUND(I59*H59,2)</f>
        <v>0</v>
      </c>
      <c r="BL59" s="170" t="s">
        <v>110</v>
      </c>
      <c r="BM59" s="252" t="s">
        <v>127</v>
      </c>
    </row>
    <row r="60" spans="1:65" s="180" customFormat="1" ht="16.5" customHeight="1" x14ac:dyDescent="0.2">
      <c r="A60" s="177"/>
      <c r="B60" s="178"/>
      <c r="C60" s="281">
        <v>2</v>
      </c>
      <c r="D60" s="281" t="s">
        <v>109</v>
      </c>
      <c r="E60" s="242" t="s">
        <v>379</v>
      </c>
      <c r="F60" s="243" t="s">
        <v>140</v>
      </c>
      <c r="G60" s="244" t="s">
        <v>141</v>
      </c>
      <c r="H60" s="245">
        <v>1</v>
      </c>
      <c r="I60" s="77"/>
      <c r="J60" s="246">
        <f t="shared" si="0"/>
        <v>0</v>
      </c>
      <c r="K60" s="243" t="s">
        <v>3</v>
      </c>
      <c r="L60" s="178"/>
      <c r="M60" s="247" t="s">
        <v>3</v>
      </c>
      <c r="N60" s="248" t="s">
        <v>45</v>
      </c>
      <c r="O60" s="249"/>
      <c r="P60" s="250">
        <f t="shared" si="1"/>
        <v>0</v>
      </c>
      <c r="Q60" s="250">
        <v>0</v>
      </c>
      <c r="R60" s="250">
        <f t="shared" si="2"/>
        <v>0</v>
      </c>
      <c r="S60" s="250">
        <v>0</v>
      </c>
      <c r="T60" s="251">
        <f t="shared" si="3"/>
        <v>0</v>
      </c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R60" s="252" t="s">
        <v>110</v>
      </c>
      <c r="AT60" s="252" t="s">
        <v>109</v>
      </c>
      <c r="AU60" s="252" t="s">
        <v>80</v>
      </c>
      <c r="AY60" s="170" t="s">
        <v>108</v>
      </c>
      <c r="BE60" s="253">
        <f t="shared" si="4"/>
        <v>0</v>
      </c>
      <c r="BF60" s="253">
        <f t="shared" si="5"/>
        <v>0</v>
      </c>
      <c r="BG60" s="253">
        <f t="shared" si="6"/>
        <v>0</v>
      </c>
      <c r="BH60" s="253">
        <f t="shared" si="7"/>
        <v>0</v>
      </c>
      <c r="BI60" s="253">
        <f t="shared" si="8"/>
        <v>0</v>
      </c>
      <c r="BJ60" s="170" t="s">
        <v>80</v>
      </c>
      <c r="BK60" s="253">
        <f t="shared" si="9"/>
        <v>0</v>
      </c>
      <c r="BL60" s="170" t="s">
        <v>110</v>
      </c>
      <c r="BM60" s="252" t="s">
        <v>128</v>
      </c>
    </row>
    <row r="61" spans="1:65" s="180" customFormat="1" ht="16.5" customHeight="1" x14ac:dyDescent="0.2">
      <c r="A61" s="177"/>
      <c r="B61" s="178"/>
      <c r="C61" s="281">
        <v>3</v>
      </c>
      <c r="D61" s="281" t="s">
        <v>109</v>
      </c>
      <c r="E61" s="242" t="s">
        <v>139</v>
      </c>
      <c r="F61" s="243" t="s">
        <v>143</v>
      </c>
      <c r="G61" s="244" t="s">
        <v>134</v>
      </c>
      <c r="H61" s="245">
        <v>3</v>
      </c>
      <c r="I61" s="77"/>
      <c r="J61" s="246">
        <f t="shared" si="0"/>
        <v>0</v>
      </c>
      <c r="K61" s="243" t="s">
        <v>3</v>
      </c>
      <c r="L61" s="178"/>
      <c r="M61" s="247" t="s">
        <v>3</v>
      </c>
      <c r="N61" s="248" t="s">
        <v>45</v>
      </c>
      <c r="O61" s="249"/>
      <c r="P61" s="250">
        <f t="shared" si="1"/>
        <v>0</v>
      </c>
      <c r="Q61" s="250">
        <v>0</v>
      </c>
      <c r="R61" s="250">
        <f t="shared" si="2"/>
        <v>0</v>
      </c>
      <c r="S61" s="250">
        <v>0</v>
      </c>
      <c r="T61" s="251">
        <f t="shared" si="3"/>
        <v>0</v>
      </c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R61" s="252" t="s">
        <v>110</v>
      </c>
      <c r="AT61" s="252" t="s">
        <v>109</v>
      </c>
      <c r="AU61" s="252" t="s">
        <v>80</v>
      </c>
      <c r="AY61" s="170" t="s">
        <v>108</v>
      </c>
      <c r="BE61" s="253">
        <f t="shared" si="4"/>
        <v>0</v>
      </c>
      <c r="BF61" s="253">
        <f t="shared" si="5"/>
        <v>0</v>
      </c>
      <c r="BG61" s="253">
        <f t="shared" si="6"/>
        <v>0</v>
      </c>
      <c r="BH61" s="253">
        <f t="shared" si="7"/>
        <v>0</v>
      </c>
      <c r="BI61" s="253">
        <f t="shared" si="8"/>
        <v>0</v>
      </c>
      <c r="BJ61" s="170" t="s">
        <v>80</v>
      </c>
      <c r="BK61" s="253">
        <f t="shared" si="9"/>
        <v>0</v>
      </c>
      <c r="BL61" s="170" t="s">
        <v>110</v>
      </c>
      <c r="BM61" s="252" t="s">
        <v>129</v>
      </c>
    </row>
    <row r="62" spans="1:65" s="180" customFormat="1" ht="16.5" customHeight="1" x14ac:dyDescent="0.2">
      <c r="A62" s="284"/>
      <c r="B62" s="178"/>
      <c r="C62" s="281">
        <v>4</v>
      </c>
      <c r="D62" s="281" t="s">
        <v>109</v>
      </c>
      <c r="E62" s="242" t="s">
        <v>142</v>
      </c>
      <c r="F62" s="243" t="s">
        <v>370</v>
      </c>
      <c r="G62" s="244" t="s">
        <v>134</v>
      </c>
      <c r="H62" s="245">
        <v>1</v>
      </c>
      <c r="I62" s="77"/>
      <c r="J62" s="246">
        <f t="shared" si="0"/>
        <v>0</v>
      </c>
      <c r="K62" s="243"/>
      <c r="L62" s="178"/>
      <c r="M62" s="247"/>
      <c r="N62" s="285"/>
      <c r="O62" s="286"/>
      <c r="P62" s="287"/>
      <c r="Q62" s="287"/>
      <c r="R62" s="287"/>
      <c r="S62" s="287"/>
      <c r="T62" s="251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R62" s="252"/>
      <c r="AT62" s="252"/>
      <c r="AU62" s="252"/>
      <c r="AY62" s="170"/>
      <c r="BE62" s="253"/>
      <c r="BF62" s="253"/>
      <c r="BG62" s="253"/>
      <c r="BH62" s="253"/>
      <c r="BI62" s="253"/>
      <c r="BJ62" s="170"/>
      <c r="BK62" s="253"/>
      <c r="BL62" s="170"/>
      <c r="BM62" s="252"/>
    </row>
    <row r="63" spans="1:65" s="180" customFormat="1" ht="16.5" customHeight="1" x14ac:dyDescent="0.2">
      <c r="A63" s="177"/>
      <c r="B63" s="178"/>
      <c r="C63" s="281">
        <v>5</v>
      </c>
      <c r="D63" s="281" t="s">
        <v>109</v>
      </c>
      <c r="E63" s="242" t="s">
        <v>144</v>
      </c>
      <c r="F63" s="243" t="s">
        <v>371</v>
      </c>
      <c r="G63" s="244" t="s">
        <v>134</v>
      </c>
      <c r="H63" s="245">
        <v>3</v>
      </c>
      <c r="I63" s="77"/>
      <c r="J63" s="246">
        <f t="shared" si="0"/>
        <v>0</v>
      </c>
      <c r="K63" s="243" t="s">
        <v>3</v>
      </c>
      <c r="L63" s="178"/>
      <c r="M63" s="247" t="s">
        <v>3</v>
      </c>
      <c r="N63" s="248" t="s">
        <v>45</v>
      </c>
      <c r="O63" s="249"/>
      <c r="P63" s="250">
        <f t="shared" si="1"/>
        <v>0</v>
      </c>
      <c r="Q63" s="250">
        <v>0</v>
      </c>
      <c r="R63" s="250">
        <f t="shared" si="2"/>
        <v>0</v>
      </c>
      <c r="S63" s="250">
        <v>0</v>
      </c>
      <c r="T63" s="251">
        <f t="shared" si="3"/>
        <v>0</v>
      </c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R63" s="252" t="s">
        <v>110</v>
      </c>
      <c r="AT63" s="252" t="s">
        <v>109</v>
      </c>
      <c r="AU63" s="252" t="s">
        <v>80</v>
      </c>
      <c r="AY63" s="170" t="s">
        <v>108</v>
      </c>
      <c r="BE63" s="253">
        <f t="shared" si="4"/>
        <v>0</v>
      </c>
      <c r="BF63" s="253">
        <f t="shared" si="5"/>
        <v>0</v>
      </c>
      <c r="BG63" s="253">
        <f t="shared" si="6"/>
        <v>0</v>
      </c>
      <c r="BH63" s="253">
        <f t="shared" si="7"/>
        <v>0</v>
      </c>
      <c r="BI63" s="253">
        <f t="shared" si="8"/>
        <v>0</v>
      </c>
      <c r="BJ63" s="170" t="s">
        <v>80</v>
      </c>
      <c r="BK63" s="253">
        <f t="shared" si="9"/>
        <v>0</v>
      </c>
      <c r="BL63" s="170" t="s">
        <v>110</v>
      </c>
      <c r="BM63" s="252" t="s">
        <v>130</v>
      </c>
    </row>
    <row r="64" spans="1:65" s="180" customFormat="1" ht="16.5" customHeight="1" x14ac:dyDescent="0.2">
      <c r="A64" s="284"/>
      <c r="B64" s="178"/>
      <c r="C64" s="281">
        <v>6</v>
      </c>
      <c r="D64" s="281" t="s">
        <v>109</v>
      </c>
      <c r="E64" s="242" t="s">
        <v>145</v>
      </c>
      <c r="F64" s="243" t="s">
        <v>372</v>
      </c>
      <c r="G64" s="244" t="s">
        <v>134</v>
      </c>
      <c r="H64" s="245">
        <v>1</v>
      </c>
      <c r="I64" s="77"/>
      <c r="J64" s="246">
        <f t="shared" si="0"/>
        <v>0</v>
      </c>
      <c r="K64" s="243"/>
      <c r="L64" s="178"/>
      <c r="M64" s="247"/>
      <c r="N64" s="285"/>
      <c r="O64" s="286"/>
      <c r="P64" s="287">
        <f t="shared" si="1"/>
        <v>0</v>
      </c>
      <c r="Q64" s="287"/>
      <c r="R64" s="287"/>
      <c r="S64" s="287"/>
      <c r="T64" s="251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R64" s="252"/>
      <c r="AT64" s="252"/>
      <c r="AU64" s="252"/>
      <c r="AY64" s="170"/>
      <c r="BE64" s="253"/>
      <c r="BF64" s="253"/>
      <c r="BG64" s="253"/>
      <c r="BH64" s="253"/>
      <c r="BI64" s="253"/>
      <c r="BJ64" s="170"/>
      <c r="BK64" s="253">
        <f t="shared" si="9"/>
        <v>0</v>
      </c>
      <c r="BL64" s="170"/>
      <c r="BM64" s="252"/>
    </row>
    <row r="65" spans="1:65" s="180" customFormat="1" ht="16.5" customHeight="1" x14ac:dyDescent="0.2">
      <c r="A65" s="177"/>
      <c r="B65" s="178"/>
      <c r="C65" s="281">
        <v>7</v>
      </c>
      <c r="D65" s="281" t="s">
        <v>109</v>
      </c>
      <c r="E65" s="242" t="s">
        <v>147</v>
      </c>
      <c r="F65" s="243" t="s">
        <v>146</v>
      </c>
      <c r="G65" s="244" t="s">
        <v>134</v>
      </c>
      <c r="H65" s="245">
        <v>5</v>
      </c>
      <c r="I65" s="77"/>
      <c r="J65" s="246">
        <f t="shared" si="0"/>
        <v>0</v>
      </c>
      <c r="K65" s="243" t="s">
        <v>3</v>
      </c>
      <c r="L65" s="178"/>
      <c r="M65" s="247" t="s">
        <v>3</v>
      </c>
      <c r="N65" s="248" t="s">
        <v>45</v>
      </c>
      <c r="O65" s="249"/>
      <c r="P65" s="250">
        <f t="shared" si="1"/>
        <v>0</v>
      </c>
      <c r="Q65" s="250">
        <v>0</v>
      </c>
      <c r="R65" s="250">
        <f t="shared" si="2"/>
        <v>0</v>
      </c>
      <c r="S65" s="250">
        <v>0</v>
      </c>
      <c r="T65" s="251">
        <f t="shared" si="3"/>
        <v>0</v>
      </c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R65" s="252" t="s">
        <v>110</v>
      </c>
      <c r="AT65" s="252" t="s">
        <v>109</v>
      </c>
      <c r="AU65" s="252" t="s">
        <v>80</v>
      </c>
      <c r="AY65" s="170" t="s">
        <v>108</v>
      </c>
      <c r="BE65" s="253">
        <f t="shared" si="4"/>
        <v>0</v>
      </c>
      <c r="BF65" s="253">
        <f t="shared" si="5"/>
        <v>0</v>
      </c>
      <c r="BG65" s="253">
        <f t="shared" si="6"/>
        <v>0</v>
      </c>
      <c r="BH65" s="253">
        <f t="shared" si="7"/>
        <v>0</v>
      </c>
      <c r="BI65" s="253">
        <f t="shared" si="8"/>
        <v>0</v>
      </c>
      <c r="BJ65" s="170" t="s">
        <v>80</v>
      </c>
      <c r="BK65" s="253">
        <f t="shared" si="9"/>
        <v>0</v>
      </c>
      <c r="BL65" s="170" t="s">
        <v>110</v>
      </c>
      <c r="BM65" s="252" t="s">
        <v>131</v>
      </c>
    </row>
    <row r="66" spans="1:65" s="180" customFormat="1" ht="16.5" customHeight="1" x14ac:dyDescent="0.2">
      <c r="A66" s="177"/>
      <c r="B66" s="178"/>
      <c r="C66" s="281">
        <v>8</v>
      </c>
      <c r="D66" s="281" t="s">
        <v>109</v>
      </c>
      <c r="E66" s="242" t="s">
        <v>150</v>
      </c>
      <c r="F66" s="243" t="s">
        <v>148</v>
      </c>
      <c r="G66" s="244" t="s">
        <v>134</v>
      </c>
      <c r="H66" s="245">
        <v>5</v>
      </c>
      <c r="I66" s="77"/>
      <c r="J66" s="246">
        <f t="shared" si="0"/>
        <v>0</v>
      </c>
      <c r="K66" s="243" t="s">
        <v>3</v>
      </c>
      <c r="L66" s="178"/>
      <c r="M66" s="247" t="s">
        <v>3</v>
      </c>
      <c r="N66" s="248" t="s">
        <v>45</v>
      </c>
      <c r="O66" s="249"/>
      <c r="P66" s="250">
        <f t="shared" si="1"/>
        <v>0</v>
      </c>
      <c r="Q66" s="250">
        <v>0</v>
      </c>
      <c r="R66" s="250">
        <f t="shared" si="2"/>
        <v>0</v>
      </c>
      <c r="S66" s="250">
        <v>0</v>
      </c>
      <c r="T66" s="251">
        <f t="shared" si="3"/>
        <v>0</v>
      </c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R66" s="252" t="s">
        <v>110</v>
      </c>
      <c r="AT66" s="252" t="s">
        <v>109</v>
      </c>
      <c r="AU66" s="252" t="s">
        <v>80</v>
      </c>
      <c r="AY66" s="170" t="s">
        <v>108</v>
      </c>
      <c r="BE66" s="253">
        <f t="shared" si="4"/>
        <v>0</v>
      </c>
      <c r="BF66" s="253">
        <f t="shared" si="5"/>
        <v>0</v>
      </c>
      <c r="BG66" s="253">
        <f t="shared" si="6"/>
        <v>0</v>
      </c>
      <c r="BH66" s="253">
        <f t="shared" si="7"/>
        <v>0</v>
      </c>
      <c r="BI66" s="253">
        <f t="shared" si="8"/>
        <v>0</v>
      </c>
      <c r="BJ66" s="170" t="s">
        <v>80</v>
      </c>
      <c r="BK66" s="253">
        <f t="shared" si="9"/>
        <v>0</v>
      </c>
      <c r="BL66" s="170" t="s">
        <v>110</v>
      </c>
      <c r="BM66" s="252" t="s">
        <v>149</v>
      </c>
    </row>
    <row r="67" spans="1:65" s="180" customFormat="1" ht="16.5" customHeight="1" x14ac:dyDescent="0.2">
      <c r="A67" s="177"/>
      <c r="B67" s="178"/>
      <c r="C67" s="281">
        <v>9</v>
      </c>
      <c r="D67" s="281" t="s">
        <v>109</v>
      </c>
      <c r="E67" s="242" t="s">
        <v>153</v>
      </c>
      <c r="F67" s="243" t="s">
        <v>151</v>
      </c>
      <c r="G67" s="244" t="s">
        <v>134</v>
      </c>
      <c r="H67" s="245">
        <v>5</v>
      </c>
      <c r="I67" s="77"/>
      <c r="J67" s="246">
        <f t="shared" si="0"/>
        <v>0</v>
      </c>
      <c r="K67" s="243" t="s">
        <v>3</v>
      </c>
      <c r="L67" s="178"/>
      <c r="M67" s="247" t="s">
        <v>3</v>
      </c>
      <c r="N67" s="248" t="s">
        <v>45</v>
      </c>
      <c r="O67" s="249"/>
      <c r="P67" s="250">
        <f t="shared" si="1"/>
        <v>0</v>
      </c>
      <c r="Q67" s="250">
        <v>0</v>
      </c>
      <c r="R67" s="250">
        <f t="shared" si="2"/>
        <v>0</v>
      </c>
      <c r="S67" s="250">
        <v>0</v>
      </c>
      <c r="T67" s="251">
        <f t="shared" si="3"/>
        <v>0</v>
      </c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R67" s="252" t="s">
        <v>110</v>
      </c>
      <c r="AT67" s="252" t="s">
        <v>109</v>
      </c>
      <c r="AU67" s="252" t="s">
        <v>80</v>
      </c>
      <c r="AY67" s="170" t="s">
        <v>108</v>
      </c>
      <c r="BE67" s="253">
        <f t="shared" si="4"/>
        <v>0</v>
      </c>
      <c r="BF67" s="253">
        <f t="shared" si="5"/>
        <v>0</v>
      </c>
      <c r="BG67" s="253">
        <f t="shared" si="6"/>
        <v>0</v>
      </c>
      <c r="BH67" s="253">
        <f t="shared" si="7"/>
        <v>0</v>
      </c>
      <c r="BI67" s="253">
        <f t="shared" si="8"/>
        <v>0</v>
      </c>
      <c r="BJ67" s="170" t="s">
        <v>80</v>
      </c>
      <c r="BK67" s="253">
        <f t="shared" si="9"/>
        <v>0</v>
      </c>
      <c r="BL67" s="170" t="s">
        <v>110</v>
      </c>
      <c r="BM67" s="252" t="s">
        <v>152</v>
      </c>
    </row>
    <row r="68" spans="1:65" s="180" customFormat="1" ht="16.5" customHeight="1" x14ac:dyDescent="0.2">
      <c r="A68" s="177"/>
      <c r="B68" s="178"/>
      <c r="C68" s="281">
        <v>10</v>
      </c>
      <c r="D68" s="281" t="s">
        <v>109</v>
      </c>
      <c r="E68" s="242" t="s">
        <v>158</v>
      </c>
      <c r="F68" s="243" t="s">
        <v>154</v>
      </c>
      <c r="G68" s="244" t="s">
        <v>134</v>
      </c>
      <c r="H68" s="245">
        <v>2</v>
      </c>
      <c r="I68" s="77"/>
      <c r="J68" s="246">
        <f t="shared" si="0"/>
        <v>0</v>
      </c>
      <c r="K68" s="243" t="s">
        <v>3</v>
      </c>
      <c r="L68" s="178"/>
      <c r="M68" s="247" t="s">
        <v>3</v>
      </c>
      <c r="N68" s="248" t="s">
        <v>45</v>
      </c>
      <c r="O68" s="249"/>
      <c r="P68" s="250">
        <f t="shared" si="1"/>
        <v>0</v>
      </c>
      <c r="Q68" s="250">
        <v>0</v>
      </c>
      <c r="R68" s="250">
        <f t="shared" si="2"/>
        <v>0</v>
      </c>
      <c r="S68" s="250">
        <v>0</v>
      </c>
      <c r="T68" s="251">
        <f t="shared" si="3"/>
        <v>0</v>
      </c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R68" s="252" t="s">
        <v>110</v>
      </c>
      <c r="AT68" s="252" t="s">
        <v>109</v>
      </c>
      <c r="AU68" s="252" t="s">
        <v>80</v>
      </c>
      <c r="AY68" s="170" t="s">
        <v>108</v>
      </c>
      <c r="BE68" s="253">
        <f t="shared" si="4"/>
        <v>0</v>
      </c>
      <c r="BF68" s="253">
        <f t="shared" si="5"/>
        <v>0</v>
      </c>
      <c r="BG68" s="253">
        <f t="shared" si="6"/>
        <v>0</v>
      </c>
      <c r="BH68" s="253">
        <f t="shared" si="7"/>
        <v>0</v>
      </c>
      <c r="BI68" s="253">
        <f t="shared" si="8"/>
        <v>0</v>
      </c>
      <c r="BJ68" s="170" t="s">
        <v>80</v>
      </c>
      <c r="BK68" s="253">
        <f t="shared" si="9"/>
        <v>0</v>
      </c>
      <c r="BL68" s="170" t="s">
        <v>110</v>
      </c>
      <c r="BM68" s="252" t="s">
        <v>155</v>
      </c>
    </row>
    <row r="69" spans="1:65" s="180" customFormat="1" ht="16.5" customHeight="1" x14ac:dyDescent="0.2">
      <c r="A69" s="177"/>
      <c r="B69" s="178"/>
      <c r="C69" s="281">
        <v>11</v>
      </c>
      <c r="D69" s="281" t="s">
        <v>109</v>
      </c>
      <c r="E69" s="242" t="s">
        <v>373</v>
      </c>
      <c r="F69" s="243" t="s">
        <v>156</v>
      </c>
      <c r="G69" s="244" t="s">
        <v>134</v>
      </c>
      <c r="H69" s="245">
        <v>3</v>
      </c>
      <c r="I69" s="77"/>
      <c r="J69" s="246">
        <f t="shared" si="0"/>
        <v>0</v>
      </c>
      <c r="K69" s="243" t="s">
        <v>3</v>
      </c>
      <c r="L69" s="178"/>
      <c r="M69" s="247" t="s">
        <v>3</v>
      </c>
      <c r="N69" s="248" t="s">
        <v>45</v>
      </c>
      <c r="O69" s="249"/>
      <c r="P69" s="250">
        <f t="shared" si="1"/>
        <v>0</v>
      </c>
      <c r="Q69" s="250">
        <v>0</v>
      </c>
      <c r="R69" s="250">
        <f t="shared" si="2"/>
        <v>0</v>
      </c>
      <c r="S69" s="250">
        <v>0</v>
      </c>
      <c r="T69" s="251">
        <f t="shared" si="3"/>
        <v>0</v>
      </c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R69" s="252" t="s">
        <v>110</v>
      </c>
      <c r="AT69" s="252" t="s">
        <v>109</v>
      </c>
      <c r="AU69" s="252" t="s">
        <v>80</v>
      </c>
      <c r="AY69" s="170" t="s">
        <v>108</v>
      </c>
      <c r="BE69" s="253">
        <f t="shared" si="4"/>
        <v>0</v>
      </c>
      <c r="BF69" s="253">
        <f t="shared" si="5"/>
        <v>0</v>
      </c>
      <c r="BG69" s="253">
        <f t="shared" si="6"/>
        <v>0</v>
      </c>
      <c r="BH69" s="253">
        <f t="shared" si="7"/>
        <v>0</v>
      </c>
      <c r="BI69" s="253">
        <f t="shared" si="8"/>
        <v>0</v>
      </c>
      <c r="BJ69" s="170" t="s">
        <v>80</v>
      </c>
      <c r="BK69" s="253">
        <f t="shared" si="9"/>
        <v>0</v>
      </c>
      <c r="BL69" s="170" t="s">
        <v>110</v>
      </c>
      <c r="BM69" s="252" t="s">
        <v>157</v>
      </c>
    </row>
    <row r="70" spans="1:65" s="180" customFormat="1" ht="16.5" customHeight="1" x14ac:dyDescent="0.2">
      <c r="A70" s="177"/>
      <c r="B70" s="178"/>
      <c r="C70" s="281">
        <v>12</v>
      </c>
      <c r="D70" s="281" t="s">
        <v>109</v>
      </c>
      <c r="E70" s="242" t="s">
        <v>374</v>
      </c>
      <c r="F70" s="243" t="s">
        <v>159</v>
      </c>
      <c r="G70" s="244" t="s">
        <v>141</v>
      </c>
      <c r="H70" s="245">
        <v>1</v>
      </c>
      <c r="I70" s="77"/>
      <c r="J70" s="246">
        <f t="shared" si="0"/>
        <v>0</v>
      </c>
      <c r="K70" s="243" t="s">
        <v>3</v>
      </c>
      <c r="L70" s="178"/>
      <c r="M70" s="247" t="s">
        <v>3</v>
      </c>
      <c r="N70" s="248" t="s">
        <v>45</v>
      </c>
      <c r="O70" s="249"/>
      <c r="P70" s="250">
        <f t="shared" si="1"/>
        <v>0</v>
      </c>
      <c r="Q70" s="250">
        <v>0</v>
      </c>
      <c r="R70" s="250">
        <f t="shared" si="2"/>
        <v>0</v>
      </c>
      <c r="S70" s="250">
        <v>0</v>
      </c>
      <c r="T70" s="251">
        <f t="shared" si="3"/>
        <v>0</v>
      </c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R70" s="252" t="s">
        <v>110</v>
      </c>
      <c r="AT70" s="252" t="s">
        <v>109</v>
      </c>
      <c r="AU70" s="252" t="s">
        <v>80</v>
      </c>
      <c r="AY70" s="170" t="s">
        <v>108</v>
      </c>
      <c r="BE70" s="253">
        <f t="shared" si="4"/>
        <v>0</v>
      </c>
      <c r="BF70" s="253">
        <f t="shared" si="5"/>
        <v>0</v>
      </c>
      <c r="BG70" s="253">
        <f t="shared" si="6"/>
        <v>0</v>
      </c>
      <c r="BH70" s="253">
        <f t="shared" si="7"/>
        <v>0</v>
      </c>
      <c r="BI70" s="253">
        <f t="shared" si="8"/>
        <v>0</v>
      </c>
      <c r="BJ70" s="170" t="s">
        <v>80</v>
      </c>
      <c r="BK70" s="253">
        <f t="shared" si="9"/>
        <v>0</v>
      </c>
      <c r="BL70" s="170" t="s">
        <v>110</v>
      </c>
      <c r="BM70" s="252" t="s">
        <v>160</v>
      </c>
    </row>
    <row r="71" spans="1:65" s="180" customFormat="1" ht="16.5" customHeight="1" x14ac:dyDescent="0.2">
      <c r="A71" s="279"/>
      <c r="B71" s="178"/>
      <c r="C71" s="281">
        <v>13</v>
      </c>
      <c r="D71" s="281" t="s">
        <v>109</v>
      </c>
      <c r="E71" s="242" t="s">
        <v>375</v>
      </c>
      <c r="F71" s="243" t="s">
        <v>369</v>
      </c>
      <c r="G71" s="244" t="s">
        <v>141</v>
      </c>
      <c r="H71" s="245">
        <v>1</v>
      </c>
      <c r="I71" s="77"/>
      <c r="J71" s="246">
        <f t="shared" ref="J71" si="10">ROUND(I71*H71,2)</f>
        <v>0</v>
      </c>
      <c r="K71" s="243" t="s">
        <v>3</v>
      </c>
      <c r="L71" s="178"/>
      <c r="M71" s="247" t="s">
        <v>3</v>
      </c>
      <c r="N71" s="248" t="s">
        <v>45</v>
      </c>
      <c r="O71" s="249"/>
      <c r="P71" s="250">
        <f t="shared" ref="P71" si="11">O71*H71</f>
        <v>0</v>
      </c>
      <c r="Q71" s="250">
        <v>0</v>
      </c>
      <c r="R71" s="250">
        <f t="shared" ref="R71" si="12">Q71*H71</f>
        <v>0</v>
      </c>
      <c r="S71" s="250">
        <v>0</v>
      </c>
      <c r="T71" s="251">
        <f t="shared" ref="T71" si="13">S71*H71</f>
        <v>0</v>
      </c>
      <c r="U71" s="279"/>
      <c r="V71" s="279"/>
      <c r="W71" s="279"/>
      <c r="X71" s="279"/>
      <c r="Y71" s="279"/>
      <c r="Z71" s="279"/>
      <c r="AA71" s="279"/>
      <c r="AB71" s="279"/>
      <c r="AC71" s="279"/>
      <c r="AD71" s="279"/>
      <c r="AE71" s="279"/>
      <c r="AR71" s="252" t="s">
        <v>110</v>
      </c>
      <c r="AT71" s="252" t="s">
        <v>109</v>
      </c>
      <c r="AU71" s="252" t="s">
        <v>80</v>
      </c>
      <c r="AY71" s="170" t="s">
        <v>108</v>
      </c>
      <c r="BE71" s="253">
        <f t="shared" ref="BE71" si="14">IF(N71="základní",J71,0)</f>
        <v>0</v>
      </c>
      <c r="BF71" s="253">
        <f t="shared" ref="BF71" si="15">IF(N71="snížená",J71,0)</f>
        <v>0</v>
      </c>
      <c r="BG71" s="253">
        <f t="shared" ref="BG71" si="16">IF(N71="zákl. přenesená",J71,0)</f>
        <v>0</v>
      </c>
      <c r="BH71" s="253">
        <f t="shared" ref="BH71" si="17">IF(N71="sníž. přenesená",J71,0)</f>
        <v>0</v>
      </c>
      <c r="BI71" s="253">
        <f t="shared" ref="BI71" si="18">IF(N71="nulová",J71,0)</f>
        <v>0</v>
      </c>
      <c r="BJ71" s="170" t="s">
        <v>80</v>
      </c>
      <c r="BK71" s="253">
        <f t="shared" ref="BK71" si="19">ROUND(I71*H71,2)</f>
        <v>0</v>
      </c>
      <c r="BL71" s="170" t="s">
        <v>110</v>
      </c>
      <c r="BM71" s="252" t="s">
        <v>161</v>
      </c>
    </row>
    <row r="72" spans="1:65" s="231" customFormat="1" ht="25.9" customHeight="1" x14ac:dyDescent="0.2">
      <c r="B72" s="232"/>
      <c r="C72" s="282"/>
      <c r="D72" s="283" t="s">
        <v>73</v>
      </c>
      <c r="E72" s="234" t="s">
        <v>162</v>
      </c>
      <c r="F72" s="234" t="s">
        <v>119</v>
      </c>
      <c r="I72" s="76"/>
      <c r="J72" s="235">
        <f>SUM(J73:J75)</f>
        <v>0</v>
      </c>
      <c r="L72" s="232"/>
      <c r="M72" s="236"/>
      <c r="N72" s="237"/>
      <c r="O72" s="237"/>
      <c r="P72" s="238">
        <f>SUM(P73:P75)</f>
        <v>0</v>
      </c>
      <c r="Q72" s="237"/>
      <c r="R72" s="238">
        <f>SUM(R73:R75)</f>
        <v>0</v>
      </c>
      <c r="S72" s="237"/>
      <c r="T72" s="239">
        <f>SUM(T73:T75)</f>
        <v>0</v>
      </c>
      <c r="AR72" s="233" t="s">
        <v>80</v>
      </c>
      <c r="AT72" s="240" t="s">
        <v>73</v>
      </c>
      <c r="AU72" s="240" t="s">
        <v>74</v>
      </c>
      <c r="AY72" s="233" t="s">
        <v>108</v>
      </c>
      <c r="BK72" s="241">
        <f>SUM(BK73:BK75)</f>
        <v>0</v>
      </c>
    </row>
    <row r="73" spans="1:65" s="180" customFormat="1" ht="16.5" customHeight="1" x14ac:dyDescent="0.2">
      <c r="A73" s="177"/>
      <c r="B73" s="178"/>
      <c r="C73" s="281">
        <v>14</v>
      </c>
      <c r="D73" s="281" t="s">
        <v>109</v>
      </c>
      <c r="E73" s="242" t="s">
        <v>376</v>
      </c>
      <c r="F73" s="243" t="s">
        <v>163</v>
      </c>
      <c r="G73" s="244" t="s">
        <v>117</v>
      </c>
      <c r="H73" s="245">
        <v>8</v>
      </c>
      <c r="I73" s="77"/>
      <c r="J73" s="246">
        <f t="shared" ref="J73:J75" si="20">ROUND(I73*H73,2)</f>
        <v>0</v>
      </c>
      <c r="K73" s="243" t="s">
        <v>3</v>
      </c>
      <c r="L73" s="178"/>
      <c r="M73" s="247" t="s">
        <v>3</v>
      </c>
      <c r="N73" s="248" t="s">
        <v>45</v>
      </c>
      <c r="O73" s="249"/>
      <c r="P73" s="250">
        <f t="shared" ref="P73:P75" si="21">O73*H73</f>
        <v>0</v>
      </c>
      <c r="Q73" s="250">
        <v>0</v>
      </c>
      <c r="R73" s="250">
        <f t="shared" ref="R73:R75" si="22">Q73*H73</f>
        <v>0</v>
      </c>
      <c r="S73" s="250">
        <v>0</v>
      </c>
      <c r="T73" s="251">
        <f t="shared" ref="T73:T75" si="23">S73*H73</f>
        <v>0</v>
      </c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R73" s="252" t="s">
        <v>110</v>
      </c>
      <c r="AT73" s="252" t="s">
        <v>109</v>
      </c>
      <c r="AU73" s="252" t="s">
        <v>80</v>
      </c>
      <c r="AY73" s="170" t="s">
        <v>108</v>
      </c>
      <c r="BE73" s="253">
        <f t="shared" ref="BE73:BE75" si="24">IF(N73="základní",J73,0)</f>
        <v>0</v>
      </c>
      <c r="BF73" s="253">
        <f t="shared" ref="BF73:BF75" si="25">IF(N73="snížená",J73,0)</f>
        <v>0</v>
      </c>
      <c r="BG73" s="253">
        <f t="shared" ref="BG73:BG75" si="26">IF(N73="zákl. přenesená",J73,0)</f>
        <v>0</v>
      </c>
      <c r="BH73" s="253">
        <f t="shared" ref="BH73:BH75" si="27">IF(N73="sníž. přenesená",J73,0)</f>
        <v>0</v>
      </c>
      <c r="BI73" s="253">
        <f t="shared" ref="BI73:BI75" si="28">IF(N73="nulová",J73,0)</f>
        <v>0</v>
      </c>
      <c r="BJ73" s="170" t="s">
        <v>80</v>
      </c>
      <c r="BK73" s="253">
        <f t="shared" ref="BK73:BK75" si="29">ROUND(I73*H73,2)</f>
        <v>0</v>
      </c>
      <c r="BL73" s="170" t="s">
        <v>110</v>
      </c>
      <c r="BM73" s="252" t="s">
        <v>164</v>
      </c>
    </row>
    <row r="74" spans="1:65" s="180" customFormat="1" ht="16.5" customHeight="1" x14ac:dyDescent="0.2">
      <c r="A74" s="177"/>
      <c r="B74" s="178"/>
      <c r="C74" s="281">
        <v>15</v>
      </c>
      <c r="D74" s="281" t="s">
        <v>109</v>
      </c>
      <c r="E74" s="242" t="s">
        <v>377</v>
      </c>
      <c r="F74" s="243" t="s">
        <v>165</v>
      </c>
      <c r="G74" s="244" t="s">
        <v>135</v>
      </c>
      <c r="H74" s="245">
        <v>1</v>
      </c>
      <c r="I74" s="77"/>
      <c r="J74" s="246">
        <f t="shared" si="20"/>
        <v>0</v>
      </c>
      <c r="K74" s="243" t="s">
        <v>3</v>
      </c>
      <c r="L74" s="178"/>
      <c r="M74" s="247" t="s">
        <v>3</v>
      </c>
      <c r="N74" s="248" t="s">
        <v>45</v>
      </c>
      <c r="O74" s="249"/>
      <c r="P74" s="250">
        <f t="shared" si="21"/>
        <v>0</v>
      </c>
      <c r="Q74" s="250">
        <v>0</v>
      </c>
      <c r="R74" s="250">
        <f t="shared" si="22"/>
        <v>0</v>
      </c>
      <c r="S74" s="250">
        <v>0</v>
      </c>
      <c r="T74" s="251">
        <f t="shared" si="23"/>
        <v>0</v>
      </c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  <c r="AR74" s="252" t="s">
        <v>110</v>
      </c>
      <c r="AT74" s="252" t="s">
        <v>109</v>
      </c>
      <c r="AU74" s="252" t="s">
        <v>80</v>
      </c>
      <c r="AY74" s="170" t="s">
        <v>108</v>
      </c>
      <c r="BE74" s="253">
        <f t="shared" si="24"/>
        <v>0</v>
      </c>
      <c r="BF74" s="253">
        <f t="shared" si="25"/>
        <v>0</v>
      </c>
      <c r="BG74" s="253">
        <f t="shared" si="26"/>
        <v>0</v>
      </c>
      <c r="BH74" s="253">
        <f t="shared" si="27"/>
        <v>0</v>
      </c>
      <c r="BI74" s="253">
        <f t="shared" si="28"/>
        <v>0</v>
      </c>
      <c r="BJ74" s="170" t="s">
        <v>80</v>
      </c>
      <c r="BK74" s="253">
        <f t="shared" si="29"/>
        <v>0</v>
      </c>
      <c r="BL74" s="170" t="s">
        <v>110</v>
      </c>
      <c r="BM74" s="252" t="s">
        <v>166</v>
      </c>
    </row>
    <row r="75" spans="1:65" s="180" customFormat="1" ht="16.5" customHeight="1" x14ac:dyDescent="0.2">
      <c r="A75" s="177"/>
      <c r="B75" s="178"/>
      <c r="C75" s="281">
        <v>16</v>
      </c>
      <c r="D75" s="281" t="s">
        <v>109</v>
      </c>
      <c r="E75" s="242" t="s">
        <v>378</v>
      </c>
      <c r="F75" s="243" t="s">
        <v>167</v>
      </c>
      <c r="G75" s="244" t="s">
        <v>135</v>
      </c>
      <c r="H75" s="245">
        <v>1</v>
      </c>
      <c r="I75" s="77"/>
      <c r="J75" s="246">
        <f t="shared" si="20"/>
        <v>0</v>
      </c>
      <c r="K75" s="243" t="s">
        <v>3</v>
      </c>
      <c r="L75" s="178"/>
      <c r="M75" s="274" t="s">
        <v>3</v>
      </c>
      <c r="N75" s="275" t="s">
        <v>45</v>
      </c>
      <c r="O75" s="276"/>
      <c r="P75" s="277">
        <f t="shared" si="21"/>
        <v>0</v>
      </c>
      <c r="Q75" s="277">
        <v>0</v>
      </c>
      <c r="R75" s="277">
        <f t="shared" si="22"/>
        <v>0</v>
      </c>
      <c r="S75" s="277">
        <v>0</v>
      </c>
      <c r="T75" s="278">
        <f t="shared" si="23"/>
        <v>0</v>
      </c>
      <c r="U75" s="177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R75" s="252" t="s">
        <v>110</v>
      </c>
      <c r="AT75" s="252" t="s">
        <v>109</v>
      </c>
      <c r="AU75" s="252" t="s">
        <v>80</v>
      </c>
      <c r="AY75" s="170" t="s">
        <v>108</v>
      </c>
      <c r="BE75" s="253">
        <f t="shared" si="24"/>
        <v>0</v>
      </c>
      <c r="BF75" s="253">
        <f t="shared" si="25"/>
        <v>0</v>
      </c>
      <c r="BG75" s="253">
        <f t="shared" si="26"/>
        <v>0</v>
      </c>
      <c r="BH75" s="253">
        <f t="shared" si="27"/>
        <v>0</v>
      </c>
      <c r="BI75" s="253">
        <f t="shared" si="28"/>
        <v>0</v>
      </c>
      <c r="BJ75" s="170" t="s">
        <v>80</v>
      </c>
      <c r="BK75" s="253">
        <f t="shared" si="29"/>
        <v>0</v>
      </c>
      <c r="BL75" s="170" t="s">
        <v>110</v>
      </c>
      <c r="BM75" s="252" t="s">
        <v>168</v>
      </c>
    </row>
    <row r="76" spans="1:65" s="180" customFormat="1" ht="6.95" customHeight="1" x14ac:dyDescent="0.2">
      <c r="A76" s="177"/>
      <c r="B76" s="201"/>
      <c r="C76" s="202"/>
      <c r="D76" s="202"/>
      <c r="E76" s="202"/>
      <c r="F76" s="202"/>
      <c r="G76" s="202"/>
      <c r="H76" s="202"/>
      <c r="I76" s="202"/>
      <c r="J76" s="202"/>
      <c r="K76" s="202"/>
      <c r="L76" s="178"/>
      <c r="M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</row>
  </sheetData>
  <sheetProtection algorithmName="SHA-512" hashValue="PvbABgHLjAHOdqVM1VOkOLcEyhwKb42aah+jINtjN4R7aMoYF9kKkmuEJSvEFSmby161w6+YvvcAlY1kw8ja+A==" saltValue="jcDlHpCF5I2qrQtS+4neBw==" spinCount="100000" sheet="1" objects="1" scenarios="1"/>
  <autoFilter ref="C56:K75" xr:uid="{00000000-0009-0000-0000-000001000000}"/>
  <mergeCells count="7">
    <mergeCell ref="E47:H47"/>
    <mergeCell ref="E49:H49"/>
    <mergeCell ref="L2:V2"/>
    <mergeCell ref="E7:H7"/>
    <mergeCell ref="E9:H9"/>
    <mergeCell ref="E18:H18"/>
    <mergeCell ref="E27:H27"/>
  </mergeCells>
  <phoneticPr fontId="0" type="noConversion"/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02"/>
  <sheetViews>
    <sheetView showGridLines="0" topLeftCell="A74" workbookViewId="0">
      <selection activeCell="I93" sqref="I93"/>
    </sheetView>
  </sheetViews>
  <sheetFormatPr defaultRowHeight="11.25" x14ac:dyDescent="0.2"/>
  <cols>
    <col min="1" max="1" width="8.33203125" style="169" customWidth="1"/>
    <col min="2" max="2" width="1.1640625" style="169" customWidth="1"/>
    <col min="3" max="3" width="4.1640625" style="169" customWidth="1"/>
    <col min="4" max="4" width="4.33203125" style="169" customWidth="1"/>
    <col min="5" max="5" width="17.1640625" style="169" customWidth="1"/>
    <col min="6" max="6" width="100.83203125" style="169" customWidth="1"/>
    <col min="7" max="7" width="7.5" style="169" customWidth="1"/>
    <col min="8" max="8" width="14" style="169" customWidth="1"/>
    <col min="9" max="9" width="15.83203125" style="169" customWidth="1"/>
    <col min="10" max="11" width="22.33203125" style="169" customWidth="1"/>
    <col min="12" max="12" width="9.33203125" style="169" customWidth="1"/>
    <col min="13" max="13" width="10.83203125" style="169" hidden="1" customWidth="1"/>
    <col min="14" max="14" width="9.33203125" style="169" hidden="1"/>
    <col min="15" max="20" width="14.1640625" style="169" hidden="1" customWidth="1"/>
    <col min="21" max="21" width="16.33203125" style="169" hidden="1" customWidth="1"/>
    <col min="22" max="22" width="12.33203125" style="169" customWidth="1"/>
    <col min="23" max="23" width="16.33203125" style="169" customWidth="1"/>
    <col min="24" max="24" width="12.33203125" style="169" customWidth="1"/>
    <col min="25" max="25" width="15" style="169" customWidth="1"/>
    <col min="26" max="26" width="11" style="169" customWidth="1"/>
    <col min="27" max="27" width="15" style="169" customWidth="1"/>
    <col min="28" max="28" width="16.33203125" style="169" customWidth="1"/>
    <col min="29" max="29" width="11" style="169" customWidth="1"/>
    <col min="30" max="30" width="15" style="169" customWidth="1"/>
    <col min="31" max="31" width="16.33203125" style="169" customWidth="1"/>
    <col min="32" max="43" width="9.33203125" style="169"/>
    <col min="44" max="65" width="9.33203125" style="169" hidden="1"/>
    <col min="66" max="16384" width="9.33203125" style="169"/>
  </cols>
  <sheetData>
    <row r="2" spans="1:46" ht="36.950000000000003" customHeight="1" x14ac:dyDescent="0.2">
      <c r="L2" s="332" t="s">
        <v>6</v>
      </c>
      <c r="M2" s="333"/>
      <c r="N2" s="333"/>
      <c r="O2" s="333"/>
      <c r="P2" s="333"/>
      <c r="Q2" s="333"/>
      <c r="R2" s="333"/>
      <c r="S2" s="333"/>
      <c r="T2" s="333"/>
      <c r="U2" s="333"/>
      <c r="V2" s="333"/>
      <c r="AT2" s="170" t="s">
        <v>87</v>
      </c>
    </row>
    <row r="3" spans="1:46" ht="6.95" customHeight="1" x14ac:dyDescent="0.2">
      <c r="B3" s="171"/>
      <c r="C3" s="172"/>
      <c r="D3" s="172"/>
      <c r="E3" s="172"/>
      <c r="F3" s="172"/>
      <c r="G3" s="172"/>
      <c r="H3" s="172"/>
      <c r="I3" s="172"/>
      <c r="J3" s="172"/>
      <c r="K3" s="172"/>
      <c r="L3" s="173"/>
      <c r="AT3" s="170" t="s">
        <v>81</v>
      </c>
    </row>
    <row r="4" spans="1:46" ht="24.95" customHeight="1" x14ac:dyDescent="0.2">
      <c r="B4" s="173"/>
      <c r="D4" s="174" t="s">
        <v>88</v>
      </c>
      <c r="L4" s="173"/>
      <c r="M4" s="175" t="s">
        <v>11</v>
      </c>
      <c r="AT4" s="170" t="s">
        <v>4</v>
      </c>
    </row>
    <row r="5" spans="1:46" ht="6.95" customHeight="1" x14ac:dyDescent="0.2">
      <c r="B5" s="173"/>
      <c r="L5" s="173"/>
    </row>
    <row r="6" spans="1:46" ht="12" customHeight="1" x14ac:dyDescent="0.2">
      <c r="B6" s="173"/>
      <c r="D6" s="176" t="s">
        <v>17</v>
      </c>
      <c r="L6" s="173"/>
    </row>
    <row r="7" spans="1:46" ht="16.5" customHeight="1" x14ac:dyDescent="0.2">
      <c r="B7" s="173"/>
      <c r="E7" s="328" t="str">
        <f>'Rekapitulace stavby'!K6</f>
        <v>Turistické informační centrum v Opavě - rekonstrukce interiéru</v>
      </c>
      <c r="F7" s="329"/>
      <c r="G7" s="329"/>
      <c r="H7" s="329"/>
      <c r="L7" s="173"/>
    </row>
    <row r="8" spans="1:46" s="180" customFormat="1" ht="12" customHeight="1" x14ac:dyDescent="0.2">
      <c r="A8" s="177"/>
      <c r="B8" s="178"/>
      <c r="C8" s="177"/>
      <c r="D8" s="176" t="s">
        <v>89</v>
      </c>
      <c r="E8" s="177"/>
      <c r="F8" s="177"/>
      <c r="G8" s="177"/>
      <c r="H8" s="177"/>
      <c r="I8" s="177"/>
      <c r="J8" s="177"/>
      <c r="K8" s="177"/>
      <c r="L8" s="179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</row>
    <row r="9" spans="1:46" s="180" customFormat="1" ht="16.5" customHeight="1" x14ac:dyDescent="0.2">
      <c r="A9" s="177"/>
      <c r="B9" s="178"/>
      <c r="C9" s="177"/>
      <c r="D9" s="177"/>
      <c r="E9" s="330" t="s">
        <v>169</v>
      </c>
      <c r="F9" s="331"/>
      <c r="G9" s="331"/>
      <c r="H9" s="331"/>
      <c r="I9" s="177"/>
      <c r="J9" s="177"/>
      <c r="K9" s="177"/>
      <c r="L9" s="179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</row>
    <row r="10" spans="1:46" s="180" customFormat="1" x14ac:dyDescent="0.2">
      <c r="A10" s="177"/>
      <c r="B10" s="178"/>
      <c r="C10" s="177"/>
      <c r="D10" s="177"/>
      <c r="E10" s="177"/>
      <c r="F10" s="177"/>
      <c r="G10" s="177"/>
      <c r="H10" s="177"/>
      <c r="I10" s="177"/>
      <c r="J10" s="177"/>
      <c r="K10" s="177"/>
      <c r="L10" s="179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</row>
    <row r="11" spans="1:46" s="180" customFormat="1" ht="12" customHeight="1" x14ac:dyDescent="0.2">
      <c r="A11" s="177"/>
      <c r="B11" s="178"/>
      <c r="C11" s="177"/>
      <c r="D11" s="176" t="s">
        <v>19</v>
      </c>
      <c r="E11" s="177"/>
      <c r="F11" s="181" t="s">
        <v>3</v>
      </c>
      <c r="G11" s="177"/>
      <c r="H11" s="177"/>
      <c r="I11" s="176" t="s">
        <v>20</v>
      </c>
      <c r="J11" s="181" t="s">
        <v>3</v>
      </c>
      <c r="K11" s="177"/>
      <c r="L11" s="179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</row>
    <row r="12" spans="1:46" s="180" customFormat="1" ht="12" customHeight="1" x14ac:dyDescent="0.2">
      <c r="A12" s="177"/>
      <c r="B12" s="178"/>
      <c r="C12" s="177"/>
      <c r="D12" s="176" t="s">
        <v>21</v>
      </c>
      <c r="E12" s="177"/>
      <c r="F12" s="181" t="s">
        <v>22</v>
      </c>
      <c r="G12" s="177"/>
      <c r="H12" s="177"/>
      <c r="I12" s="176" t="s">
        <v>23</v>
      </c>
      <c r="J12" s="182">
        <f>'Rekapitulace stavby'!AN8</f>
        <v>0</v>
      </c>
      <c r="K12" s="177"/>
      <c r="L12" s="179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</row>
    <row r="13" spans="1:46" s="180" customFormat="1" ht="10.9" customHeight="1" x14ac:dyDescent="0.2">
      <c r="A13" s="177"/>
      <c r="B13" s="178"/>
      <c r="C13" s="177"/>
      <c r="D13" s="177"/>
      <c r="E13" s="177"/>
      <c r="F13" s="177"/>
      <c r="G13" s="177"/>
      <c r="H13" s="177"/>
      <c r="I13" s="177"/>
      <c r="J13" s="177"/>
      <c r="K13" s="177"/>
      <c r="L13" s="179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</row>
    <row r="14" spans="1:46" s="180" customFormat="1" ht="12" customHeight="1" x14ac:dyDescent="0.2">
      <c r="A14" s="177"/>
      <c r="B14" s="178"/>
      <c r="C14" s="177"/>
      <c r="D14" s="176" t="s">
        <v>24</v>
      </c>
      <c r="E14" s="177"/>
      <c r="F14" s="177"/>
      <c r="G14" s="177"/>
      <c r="H14" s="177"/>
      <c r="I14" s="176" t="s">
        <v>25</v>
      </c>
      <c r="J14" s="181" t="s">
        <v>26</v>
      </c>
      <c r="K14" s="177"/>
      <c r="L14" s="179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</row>
    <row r="15" spans="1:46" s="180" customFormat="1" ht="18" customHeight="1" x14ac:dyDescent="0.2">
      <c r="A15" s="177"/>
      <c r="B15" s="178"/>
      <c r="C15" s="177"/>
      <c r="D15" s="177"/>
      <c r="E15" s="181" t="s">
        <v>27</v>
      </c>
      <c r="F15" s="177"/>
      <c r="G15" s="177"/>
      <c r="H15" s="177"/>
      <c r="I15" s="176" t="s">
        <v>28</v>
      </c>
      <c r="J15" s="181" t="s">
        <v>29</v>
      </c>
      <c r="K15" s="177"/>
      <c r="L15" s="179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</row>
    <row r="16" spans="1:46" s="180" customFormat="1" ht="6.95" customHeight="1" x14ac:dyDescent="0.2">
      <c r="A16" s="177"/>
      <c r="B16" s="178"/>
      <c r="C16" s="177"/>
      <c r="D16" s="177"/>
      <c r="E16" s="177"/>
      <c r="F16" s="177"/>
      <c r="G16" s="177"/>
      <c r="H16" s="177"/>
      <c r="I16" s="177"/>
      <c r="J16" s="177"/>
      <c r="K16" s="177"/>
      <c r="L16" s="179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</row>
    <row r="17" spans="1:31" s="180" customFormat="1" ht="12" customHeight="1" x14ac:dyDescent="0.2">
      <c r="A17" s="177"/>
      <c r="B17" s="178"/>
      <c r="C17" s="177"/>
      <c r="D17" s="176" t="s">
        <v>30</v>
      </c>
      <c r="E17" s="177"/>
      <c r="F17" s="177"/>
      <c r="G17" s="177"/>
      <c r="H17" s="177"/>
      <c r="I17" s="176" t="s">
        <v>25</v>
      </c>
      <c r="J17" s="168" t="str">
        <f>'Rekapitulace stavby'!AN13</f>
        <v>Vyplň údaj</v>
      </c>
      <c r="K17" s="177"/>
      <c r="L17" s="179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</row>
    <row r="18" spans="1:31" s="180" customFormat="1" ht="18" customHeight="1" x14ac:dyDescent="0.2">
      <c r="A18" s="177"/>
      <c r="B18" s="178"/>
      <c r="C18" s="177"/>
      <c r="D18" s="177"/>
      <c r="E18" s="334" t="str">
        <f>'Rekapitulace stavby'!E14</f>
        <v>Vyplň údaj</v>
      </c>
      <c r="F18" s="335"/>
      <c r="G18" s="335"/>
      <c r="H18" s="335"/>
      <c r="I18" s="176" t="s">
        <v>28</v>
      </c>
      <c r="J18" s="168" t="str">
        <f>'Rekapitulace stavby'!AN14</f>
        <v>Vyplň údaj</v>
      </c>
      <c r="K18" s="177"/>
      <c r="L18" s="179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</row>
    <row r="19" spans="1:31" s="180" customFormat="1" ht="6.95" customHeight="1" x14ac:dyDescent="0.2">
      <c r="A19" s="177"/>
      <c r="B19" s="178"/>
      <c r="C19" s="177"/>
      <c r="D19" s="177"/>
      <c r="E19" s="177"/>
      <c r="F19" s="177"/>
      <c r="G19" s="177"/>
      <c r="H19" s="177"/>
      <c r="I19" s="177"/>
      <c r="J19" s="177"/>
      <c r="K19" s="177"/>
      <c r="L19" s="179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</row>
    <row r="20" spans="1:31" s="180" customFormat="1" ht="12" customHeight="1" x14ac:dyDescent="0.2">
      <c r="A20" s="177"/>
      <c r="B20" s="178"/>
      <c r="C20" s="177"/>
      <c r="D20" s="176" t="s">
        <v>32</v>
      </c>
      <c r="E20" s="177"/>
      <c r="F20" s="177"/>
      <c r="G20" s="177"/>
      <c r="H20" s="177"/>
      <c r="I20" s="176" t="s">
        <v>25</v>
      </c>
      <c r="J20" s="181" t="s">
        <v>33</v>
      </c>
      <c r="K20" s="177"/>
      <c r="L20" s="179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</row>
    <row r="21" spans="1:31" s="180" customFormat="1" ht="18" customHeight="1" x14ac:dyDescent="0.2">
      <c r="A21" s="177"/>
      <c r="B21" s="178"/>
      <c r="C21" s="177"/>
      <c r="D21" s="177"/>
      <c r="E21" s="181" t="s">
        <v>34</v>
      </c>
      <c r="F21" s="177"/>
      <c r="G21" s="177"/>
      <c r="H21" s="177"/>
      <c r="I21" s="176" t="s">
        <v>28</v>
      </c>
      <c r="J21" s="181" t="s">
        <v>35</v>
      </c>
      <c r="K21" s="177"/>
      <c r="L21" s="179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</row>
    <row r="22" spans="1:31" s="180" customFormat="1" ht="6.95" customHeight="1" x14ac:dyDescent="0.2">
      <c r="A22" s="177"/>
      <c r="B22" s="178"/>
      <c r="C22" s="177"/>
      <c r="D22" s="177"/>
      <c r="E22" s="177"/>
      <c r="F22" s="177"/>
      <c r="G22" s="177"/>
      <c r="H22" s="177"/>
      <c r="I22" s="177"/>
      <c r="J22" s="177"/>
      <c r="K22" s="177"/>
      <c r="L22" s="179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</row>
    <row r="23" spans="1:31" s="180" customFormat="1" ht="12" customHeight="1" x14ac:dyDescent="0.2">
      <c r="A23" s="177"/>
      <c r="B23" s="178"/>
      <c r="C23" s="177"/>
      <c r="D23" s="176" t="s">
        <v>37</v>
      </c>
      <c r="E23" s="177"/>
      <c r="F23" s="177"/>
      <c r="G23" s="177"/>
      <c r="H23" s="177"/>
      <c r="I23" s="176" t="s">
        <v>25</v>
      </c>
      <c r="J23" s="181" t="str">
        <f>IF('Rekapitulace stavby'!AN19="","",'Rekapitulace stavby'!AN19)</f>
        <v/>
      </c>
      <c r="K23" s="177"/>
      <c r="L23" s="179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</row>
    <row r="24" spans="1:31" s="180" customFormat="1" ht="18" customHeight="1" x14ac:dyDescent="0.2">
      <c r="A24" s="177"/>
      <c r="B24" s="178"/>
      <c r="C24" s="177"/>
      <c r="D24" s="177"/>
      <c r="E24" s="181" t="str">
        <f>IF('Rekapitulace stavby'!E20="","",'Rekapitulace stavby'!E20)</f>
        <v xml:space="preserve"> </v>
      </c>
      <c r="F24" s="177"/>
      <c r="G24" s="177"/>
      <c r="H24" s="177"/>
      <c r="I24" s="176" t="s">
        <v>28</v>
      </c>
      <c r="J24" s="181" t="str">
        <f>IF('Rekapitulace stavby'!AN20="","",'Rekapitulace stavby'!AN20)</f>
        <v/>
      </c>
      <c r="K24" s="177"/>
      <c r="L24" s="179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</row>
    <row r="25" spans="1:31" s="180" customFormat="1" ht="6.95" customHeight="1" x14ac:dyDescent="0.2">
      <c r="A25" s="177"/>
      <c r="B25" s="178"/>
      <c r="C25" s="177"/>
      <c r="D25" s="177"/>
      <c r="E25" s="177"/>
      <c r="F25" s="177"/>
      <c r="G25" s="177"/>
      <c r="H25" s="177"/>
      <c r="I25" s="177"/>
      <c r="J25" s="177"/>
      <c r="K25" s="177"/>
      <c r="L25" s="179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</row>
    <row r="26" spans="1:31" s="180" customFormat="1" ht="12" customHeight="1" x14ac:dyDescent="0.2">
      <c r="A26" s="177"/>
      <c r="B26" s="178"/>
      <c r="C26" s="177"/>
      <c r="D26" s="176" t="s">
        <v>38</v>
      </c>
      <c r="E26" s="177"/>
      <c r="F26" s="177"/>
      <c r="G26" s="177"/>
      <c r="H26" s="177"/>
      <c r="I26" s="177"/>
      <c r="J26" s="177"/>
      <c r="K26" s="177"/>
      <c r="L26" s="179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</row>
    <row r="27" spans="1:31" s="186" customFormat="1" ht="16.5" customHeight="1" x14ac:dyDescent="0.2">
      <c r="A27" s="183"/>
      <c r="B27" s="184"/>
      <c r="C27" s="183"/>
      <c r="D27" s="183"/>
      <c r="E27" s="336" t="s">
        <v>3</v>
      </c>
      <c r="F27" s="336"/>
      <c r="G27" s="336"/>
      <c r="H27" s="336"/>
      <c r="I27" s="183"/>
      <c r="J27" s="183"/>
      <c r="K27" s="183"/>
      <c r="L27" s="185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</row>
    <row r="28" spans="1:31" s="180" customFormat="1" ht="6.95" customHeight="1" x14ac:dyDescent="0.2">
      <c r="A28" s="177"/>
      <c r="B28" s="178"/>
      <c r="C28" s="177"/>
      <c r="D28" s="177"/>
      <c r="E28" s="177"/>
      <c r="F28" s="177"/>
      <c r="G28" s="177"/>
      <c r="H28" s="177"/>
      <c r="I28" s="177"/>
      <c r="J28" s="177"/>
      <c r="K28" s="177"/>
      <c r="L28" s="179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</row>
    <row r="29" spans="1:31" s="180" customFormat="1" ht="6.95" customHeight="1" x14ac:dyDescent="0.2">
      <c r="A29" s="177"/>
      <c r="B29" s="178"/>
      <c r="C29" s="177"/>
      <c r="D29" s="187"/>
      <c r="E29" s="187"/>
      <c r="F29" s="187"/>
      <c r="G29" s="187"/>
      <c r="H29" s="187"/>
      <c r="I29" s="187"/>
      <c r="J29" s="187"/>
      <c r="K29" s="187"/>
      <c r="L29" s="179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</row>
    <row r="30" spans="1:31" s="180" customFormat="1" ht="25.35" customHeight="1" x14ac:dyDescent="0.2">
      <c r="A30" s="177"/>
      <c r="B30" s="178"/>
      <c r="C30" s="177"/>
      <c r="D30" s="188" t="s">
        <v>40</v>
      </c>
      <c r="E30" s="177"/>
      <c r="F30" s="177"/>
      <c r="G30" s="177"/>
      <c r="H30" s="177"/>
      <c r="I30" s="177"/>
      <c r="J30" s="189">
        <f>ROUND(J80, 2)</f>
        <v>0</v>
      </c>
      <c r="K30" s="177"/>
      <c r="L30" s="179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</row>
    <row r="31" spans="1:31" s="180" customFormat="1" ht="6.95" customHeight="1" x14ac:dyDescent="0.2">
      <c r="A31" s="177"/>
      <c r="B31" s="178"/>
      <c r="C31" s="177"/>
      <c r="D31" s="187"/>
      <c r="E31" s="187"/>
      <c r="F31" s="187"/>
      <c r="G31" s="187"/>
      <c r="H31" s="187"/>
      <c r="I31" s="187"/>
      <c r="J31" s="187"/>
      <c r="K31" s="187"/>
      <c r="L31" s="179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</row>
    <row r="32" spans="1:31" s="180" customFormat="1" ht="14.45" customHeight="1" x14ac:dyDescent="0.2">
      <c r="A32" s="177"/>
      <c r="B32" s="178"/>
      <c r="C32" s="177"/>
      <c r="D32" s="177"/>
      <c r="E32" s="177"/>
      <c r="F32" s="190" t="s">
        <v>42</v>
      </c>
      <c r="G32" s="177"/>
      <c r="H32" s="177"/>
      <c r="I32" s="190" t="s">
        <v>41</v>
      </c>
      <c r="J32" s="190" t="s">
        <v>43</v>
      </c>
      <c r="K32" s="177"/>
      <c r="L32" s="179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</row>
    <row r="33" spans="1:31" s="180" customFormat="1" ht="14.45" customHeight="1" x14ac:dyDescent="0.2">
      <c r="A33" s="177"/>
      <c r="B33" s="178"/>
      <c r="C33" s="177"/>
      <c r="D33" s="191" t="s">
        <v>44</v>
      </c>
      <c r="E33" s="176" t="s">
        <v>45</v>
      </c>
      <c r="F33" s="192">
        <f>ROUND((SUM(BE80:BE101)),  2)</f>
        <v>0</v>
      </c>
      <c r="G33" s="177"/>
      <c r="H33" s="177"/>
      <c r="I33" s="193">
        <v>0.21</v>
      </c>
      <c r="J33" s="192">
        <f>ROUND(((SUM(BE80:BE101))*I33),  2)</f>
        <v>0</v>
      </c>
      <c r="K33" s="177"/>
      <c r="L33" s="179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</row>
    <row r="34" spans="1:31" s="180" customFormat="1" ht="14.45" customHeight="1" x14ac:dyDescent="0.2">
      <c r="A34" s="177"/>
      <c r="B34" s="178"/>
      <c r="C34" s="177"/>
      <c r="D34" s="177"/>
      <c r="E34" s="176" t="s">
        <v>46</v>
      </c>
      <c r="F34" s="192">
        <f>ROUND((SUM(BF80:BF101)),  2)</f>
        <v>0</v>
      </c>
      <c r="G34" s="177"/>
      <c r="H34" s="177"/>
      <c r="I34" s="193">
        <v>0.15</v>
      </c>
      <c r="J34" s="192">
        <f>ROUND(((SUM(BF80:BF101))*I34),  2)</f>
        <v>0</v>
      </c>
      <c r="K34" s="177"/>
      <c r="L34" s="179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</row>
    <row r="35" spans="1:31" s="180" customFormat="1" ht="14.45" hidden="1" customHeight="1" x14ac:dyDescent="0.2">
      <c r="A35" s="177"/>
      <c r="B35" s="178"/>
      <c r="C35" s="177"/>
      <c r="D35" s="177"/>
      <c r="E35" s="176" t="s">
        <v>47</v>
      </c>
      <c r="F35" s="192">
        <f>ROUND((SUM(BG80:BG101)),  2)</f>
        <v>0</v>
      </c>
      <c r="G35" s="177"/>
      <c r="H35" s="177"/>
      <c r="I35" s="193">
        <v>0.21</v>
      </c>
      <c r="J35" s="192">
        <f>0</f>
        <v>0</v>
      </c>
      <c r="K35" s="177"/>
      <c r="L35" s="179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</row>
    <row r="36" spans="1:31" s="180" customFormat="1" ht="14.45" hidden="1" customHeight="1" x14ac:dyDescent="0.2">
      <c r="A36" s="177"/>
      <c r="B36" s="178"/>
      <c r="C36" s="177"/>
      <c r="D36" s="177"/>
      <c r="E36" s="176" t="s">
        <v>48</v>
      </c>
      <c r="F36" s="192">
        <f>ROUND((SUM(BH80:BH101)),  2)</f>
        <v>0</v>
      </c>
      <c r="G36" s="177"/>
      <c r="H36" s="177"/>
      <c r="I36" s="193">
        <v>0.15</v>
      </c>
      <c r="J36" s="192">
        <f>0</f>
        <v>0</v>
      </c>
      <c r="K36" s="177"/>
      <c r="L36" s="179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</row>
    <row r="37" spans="1:31" s="180" customFormat="1" ht="14.45" hidden="1" customHeight="1" x14ac:dyDescent="0.2">
      <c r="A37" s="177"/>
      <c r="B37" s="178"/>
      <c r="C37" s="177"/>
      <c r="D37" s="177"/>
      <c r="E37" s="176" t="s">
        <v>49</v>
      </c>
      <c r="F37" s="192">
        <f>ROUND((SUM(BI80:BI101)),  2)</f>
        <v>0</v>
      </c>
      <c r="G37" s="177"/>
      <c r="H37" s="177"/>
      <c r="I37" s="193">
        <v>0</v>
      </c>
      <c r="J37" s="192">
        <f>0</f>
        <v>0</v>
      </c>
      <c r="K37" s="177"/>
      <c r="L37" s="179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</row>
    <row r="38" spans="1:31" s="180" customFormat="1" ht="6.95" customHeight="1" x14ac:dyDescent="0.2">
      <c r="A38" s="177"/>
      <c r="B38" s="178"/>
      <c r="C38" s="177"/>
      <c r="D38" s="177"/>
      <c r="E38" s="177"/>
      <c r="F38" s="177"/>
      <c r="G38" s="177"/>
      <c r="H38" s="177"/>
      <c r="I38" s="177"/>
      <c r="J38" s="177"/>
      <c r="K38" s="177"/>
      <c r="L38" s="179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</row>
    <row r="39" spans="1:31" s="180" customFormat="1" ht="25.35" customHeight="1" x14ac:dyDescent="0.2">
      <c r="A39" s="177"/>
      <c r="B39" s="178"/>
      <c r="C39" s="194"/>
      <c r="D39" s="195" t="s">
        <v>50</v>
      </c>
      <c r="E39" s="196"/>
      <c r="F39" s="196"/>
      <c r="G39" s="197" t="s">
        <v>51</v>
      </c>
      <c r="H39" s="198" t="s">
        <v>52</v>
      </c>
      <c r="I39" s="196"/>
      <c r="J39" s="199">
        <f>SUM(J30:J37)</f>
        <v>0</v>
      </c>
      <c r="K39" s="200"/>
      <c r="L39" s="179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</row>
    <row r="40" spans="1:31" s="180" customFormat="1" ht="14.45" customHeight="1" x14ac:dyDescent="0.2">
      <c r="A40" s="177"/>
      <c r="B40" s="201"/>
      <c r="C40" s="202"/>
      <c r="D40" s="202"/>
      <c r="E40" s="202"/>
      <c r="F40" s="202"/>
      <c r="G40" s="202"/>
      <c r="H40" s="202"/>
      <c r="I40" s="202"/>
      <c r="J40" s="202"/>
      <c r="K40" s="202"/>
      <c r="L40" s="179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</row>
    <row r="44" spans="1:31" s="180" customFormat="1" ht="6.95" customHeight="1" x14ac:dyDescent="0.2">
      <c r="A44" s="177"/>
      <c r="B44" s="203"/>
      <c r="C44" s="204"/>
      <c r="D44" s="204"/>
      <c r="E44" s="204"/>
      <c r="F44" s="204"/>
      <c r="G44" s="204"/>
      <c r="H44" s="204"/>
      <c r="I44" s="204"/>
      <c r="J44" s="204"/>
      <c r="K44" s="204"/>
      <c r="L44" s="179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</row>
    <row r="45" spans="1:31" s="180" customFormat="1" ht="24.95" customHeight="1" x14ac:dyDescent="0.2">
      <c r="A45" s="177"/>
      <c r="B45" s="178"/>
      <c r="C45" s="174" t="s">
        <v>90</v>
      </c>
      <c r="D45" s="177"/>
      <c r="E45" s="177"/>
      <c r="F45" s="177"/>
      <c r="G45" s="177"/>
      <c r="H45" s="177"/>
      <c r="I45" s="177"/>
      <c r="J45" s="177"/>
      <c r="K45" s="177"/>
      <c r="L45" s="179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</row>
    <row r="46" spans="1:31" s="180" customFormat="1" ht="6.95" customHeight="1" x14ac:dyDescent="0.2">
      <c r="A46" s="177"/>
      <c r="B46" s="178"/>
      <c r="C46" s="177"/>
      <c r="D46" s="177"/>
      <c r="E46" s="177"/>
      <c r="F46" s="177"/>
      <c r="G46" s="177"/>
      <c r="H46" s="177"/>
      <c r="I46" s="177"/>
      <c r="J46" s="177"/>
      <c r="K46" s="177"/>
      <c r="L46" s="179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</row>
    <row r="47" spans="1:31" s="180" customFormat="1" ht="12" customHeight="1" x14ac:dyDescent="0.2">
      <c r="A47" s="177"/>
      <c r="B47" s="178"/>
      <c r="C47" s="176" t="s">
        <v>17</v>
      </c>
      <c r="D47" s="177"/>
      <c r="E47" s="177"/>
      <c r="F47" s="177"/>
      <c r="G47" s="177"/>
      <c r="H47" s="177"/>
      <c r="I47" s="177"/>
      <c r="J47" s="177"/>
      <c r="K47" s="177"/>
      <c r="L47" s="179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</row>
    <row r="48" spans="1:31" s="180" customFormat="1" ht="16.5" customHeight="1" x14ac:dyDescent="0.2">
      <c r="A48" s="177"/>
      <c r="B48" s="178"/>
      <c r="C48" s="177"/>
      <c r="D48" s="177"/>
      <c r="E48" s="328" t="str">
        <f>E7</f>
        <v>Turistické informační centrum v Opavě - rekonstrukce interiéru</v>
      </c>
      <c r="F48" s="329"/>
      <c r="G48" s="329"/>
      <c r="H48" s="329"/>
      <c r="I48" s="177"/>
      <c r="J48" s="177"/>
      <c r="K48" s="177"/>
      <c r="L48" s="179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</row>
    <row r="49" spans="1:47" s="180" customFormat="1" ht="12" customHeight="1" x14ac:dyDescent="0.2">
      <c r="A49" s="177"/>
      <c r="B49" s="178"/>
      <c r="C49" s="176" t="s">
        <v>89</v>
      </c>
      <c r="D49" s="177"/>
      <c r="E49" s="177"/>
      <c r="F49" s="177"/>
      <c r="G49" s="177"/>
      <c r="H49" s="177"/>
      <c r="I49" s="177"/>
      <c r="J49" s="177"/>
      <c r="K49" s="177"/>
      <c r="L49" s="179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</row>
    <row r="50" spans="1:47" s="180" customFormat="1" ht="16.5" customHeight="1" x14ac:dyDescent="0.2">
      <c r="A50" s="177"/>
      <c r="B50" s="178"/>
      <c r="C50" s="177"/>
      <c r="D50" s="177"/>
      <c r="E50" s="330" t="str">
        <f>E9</f>
        <v>07 - Všeobecné konstrukce a práce</v>
      </c>
      <c r="F50" s="331"/>
      <c r="G50" s="331"/>
      <c r="H50" s="331"/>
      <c r="I50" s="177"/>
      <c r="J50" s="177"/>
      <c r="K50" s="177"/>
      <c r="L50" s="179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</row>
    <row r="51" spans="1:47" s="180" customFormat="1" ht="6.95" customHeight="1" x14ac:dyDescent="0.2">
      <c r="A51" s="177"/>
      <c r="B51" s="178"/>
      <c r="C51" s="177"/>
      <c r="D51" s="177"/>
      <c r="E51" s="177"/>
      <c r="F51" s="177"/>
      <c r="G51" s="177"/>
      <c r="H51" s="177"/>
      <c r="I51" s="177"/>
      <c r="J51" s="177"/>
      <c r="K51" s="177"/>
      <c r="L51" s="179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</row>
    <row r="52" spans="1:47" s="180" customFormat="1" ht="12" customHeight="1" x14ac:dyDescent="0.2">
      <c r="A52" s="177"/>
      <c r="B52" s="178"/>
      <c r="C52" s="176" t="s">
        <v>21</v>
      </c>
      <c r="D52" s="177"/>
      <c r="E52" s="177"/>
      <c r="F52" s="181" t="str">
        <f>F12</f>
        <v xml:space="preserve"> </v>
      </c>
      <c r="G52" s="177"/>
      <c r="H52" s="177"/>
      <c r="I52" s="176" t="s">
        <v>23</v>
      </c>
      <c r="J52" s="182">
        <f>IF(J12="","",J12)</f>
        <v>0</v>
      </c>
      <c r="K52" s="177"/>
      <c r="L52" s="179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</row>
    <row r="53" spans="1:47" s="180" customFormat="1" ht="6.95" customHeight="1" x14ac:dyDescent="0.2">
      <c r="A53" s="177"/>
      <c r="B53" s="178"/>
      <c r="C53" s="177"/>
      <c r="D53" s="177"/>
      <c r="E53" s="177"/>
      <c r="F53" s="177"/>
      <c r="G53" s="177"/>
      <c r="H53" s="177"/>
      <c r="I53" s="177"/>
      <c r="J53" s="177"/>
      <c r="K53" s="177"/>
      <c r="L53" s="179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</row>
    <row r="54" spans="1:47" s="180" customFormat="1" ht="40.15" customHeight="1" x14ac:dyDescent="0.2">
      <c r="A54" s="177"/>
      <c r="B54" s="178"/>
      <c r="C54" s="176" t="s">
        <v>24</v>
      </c>
      <c r="D54" s="177"/>
      <c r="E54" s="177"/>
      <c r="F54" s="181" t="str">
        <f>E15</f>
        <v>Statutární město Opava,Horní náměstí 382/69</v>
      </c>
      <c r="G54" s="177"/>
      <c r="H54" s="177"/>
      <c r="I54" s="176" t="s">
        <v>32</v>
      </c>
      <c r="J54" s="205" t="str">
        <f>E21</f>
        <v>nodum atelier,s.r.o.,Nádražní 49,739 91 Jablunkov</v>
      </c>
      <c r="K54" s="177"/>
      <c r="L54" s="179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</row>
    <row r="55" spans="1:47" s="180" customFormat="1" ht="15.2" customHeight="1" x14ac:dyDescent="0.2">
      <c r="A55" s="177"/>
      <c r="B55" s="178"/>
      <c r="C55" s="176" t="s">
        <v>30</v>
      </c>
      <c r="D55" s="177"/>
      <c r="E55" s="177"/>
      <c r="F55" s="181" t="str">
        <f>IF(E18="","",E18)</f>
        <v>Vyplň údaj</v>
      </c>
      <c r="G55" s="177"/>
      <c r="H55" s="177"/>
      <c r="I55" s="176" t="s">
        <v>37</v>
      </c>
      <c r="J55" s="205" t="str">
        <f>E24</f>
        <v xml:space="preserve"> </v>
      </c>
      <c r="K55" s="177"/>
      <c r="L55" s="179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</row>
    <row r="56" spans="1:47" s="180" customFormat="1" ht="10.35" customHeight="1" x14ac:dyDescent="0.2">
      <c r="A56" s="177"/>
      <c r="B56" s="178"/>
      <c r="C56" s="177"/>
      <c r="D56" s="177"/>
      <c r="E56" s="177"/>
      <c r="F56" s="177"/>
      <c r="G56" s="177"/>
      <c r="H56" s="177"/>
      <c r="I56" s="177"/>
      <c r="J56" s="177"/>
      <c r="K56" s="177"/>
      <c r="L56" s="179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</row>
    <row r="57" spans="1:47" s="180" customFormat="1" ht="29.25" customHeight="1" x14ac:dyDescent="0.2">
      <c r="A57" s="177"/>
      <c r="B57" s="178"/>
      <c r="C57" s="206" t="s">
        <v>91</v>
      </c>
      <c r="D57" s="194"/>
      <c r="E57" s="194"/>
      <c r="F57" s="194"/>
      <c r="G57" s="194"/>
      <c r="H57" s="194"/>
      <c r="I57" s="194"/>
      <c r="J57" s="207" t="s">
        <v>92</v>
      </c>
      <c r="K57" s="194"/>
      <c r="L57" s="179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</row>
    <row r="58" spans="1:47" s="180" customFormat="1" ht="10.35" customHeight="1" x14ac:dyDescent="0.2">
      <c r="A58" s="177"/>
      <c r="B58" s="178"/>
      <c r="C58" s="177"/>
      <c r="D58" s="177"/>
      <c r="E58" s="177"/>
      <c r="F58" s="177"/>
      <c r="G58" s="177"/>
      <c r="H58" s="177"/>
      <c r="I58" s="177"/>
      <c r="J58" s="177"/>
      <c r="K58" s="177"/>
      <c r="L58" s="179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</row>
    <row r="59" spans="1:47" s="180" customFormat="1" ht="22.9" customHeight="1" x14ac:dyDescent="0.2">
      <c r="A59" s="177"/>
      <c r="B59" s="178"/>
      <c r="C59" s="208" t="s">
        <v>72</v>
      </c>
      <c r="D59" s="177"/>
      <c r="E59" s="177"/>
      <c r="F59" s="177"/>
      <c r="G59" s="177"/>
      <c r="H59" s="177"/>
      <c r="I59" s="177"/>
      <c r="J59" s="189">
        <f>J80</f>
        <v>0</v>
      </c>
      <c r="K59" s="177"/>
      <c r="L59" s="179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U59" s="170" t="s">
        <v>93</v>
      </c>
    </row>
    <row r="60" spans="1:47" s="209" customFormat="1" ht="24.95" customHeight="1" x14ac:dyDescent="0.2">
      <c r="B60" s="210"/>
      <c r="D60" s="211" t="s">
        <v>94</v>
      </c>
      <c r="E60" s="212"/>
      <c r="F60" s="212"/>
      <c r="G60" s="212"/>
      <c r="H60" s="212"/>
      <c r="I60" s="212"/>
      <c r="J60" s="213">
        <f>J81</f>
        <v>0</v>
      </c>
      <c r="L60" s="210"/>
    </row>
    <row r="61" spans="1:47" s="180" customFormat="1" ht="21.75" customHeight="1" x14ac:dyDescent="0.2">
      <c r="A61" s="177"/>
      <c r="B61" s="178"/>
      <c r="C61" s="177"/>
      <c r="D61" s="177"/>
      <c r="E61" s="177"/>
      <c r="F61" s="177"/>
      <c r="G61" s="177"/>
      <c r="H61" s="177"/>
      <c r="I61" s="177"/>
      <c r="J61" s="177"/>
      <c r="K61" s="177"/>
      <c r="L61" s="179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</row>
    <row r="62" spans="1:47" s="180" customFormat="1" ht="6.95" customHeight="1" x14ac:dyDescent="0.2">
      <c r="A62" s="177"/>
      <c r="B62" s="201"/>
      <c r="C62" s="202"/>
      <c r="D62" s="202"/>
      <c r="E62" s="202"/>
      <c r="F62" s="202"/>
      <c r="G62" s="202"/>
      <c r="H62" s="202"/>
      <c r="I62" s="202"/>
      <c r="J62" s="202"/>
      <c r="K62" s="202"/>
      <c r="L62" s="179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</row>
    <row r="66" spans="1:63" s="180" customFormat="1" ht="6.95" customHeight="1" x14ac:dyDescent="0.2">
      <c r="A66" s="177"/>
      <c r="B66" s="203"/>
      <c r="C66" s="204"/>
      <c r="D66" s="204"/>
      <c r="E66" s="204"/>
      <c r="F66" s="204"/>
      <c r="G66" s="204"/>
      <c r="H66" s="204"/>
      <c r="I66" s="204"/>
      <c r="J66" s="204"/>
      <c r="K66" s="204"/>
      <c r="L66" s="179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</row>
    <row r="67" spans="1:63" s="180" customFormat="1" ht="24.95" customHeight="1" x14ac:dyDescent="0.2">
      <c r="A67" s="177"/>
      <c r="B67" s="178"/>
      <c r="C67" s="174" t="s">
        <v>95</v>
      </c>
      <c r="D67" s="177"/>
      <c r="E67" s="177"/>
      <c r="F67" s="177"/>
      <c r="G67" s="177"/>
      <c r="H67" s="177"/>
      <c r="I67" s="177"/>
      <c r="J67" s="177"/>
      <c r="K67" s="177"/>
      <c r="L67" s="179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</row>
    <row r="68" spans="1:63" s="180" customFormat="1" ht="6.95" customHeight="1" x14ac:dyDescent="0.2">
      <c r="A68" s="177"/>
      <c r="B68" s="178"/>
      <c r="C68" s="177"/>
      <c r="D68" s="177"/>
      <c r="E68" s="177"/>
      <c r="F68" s="177"/>
      <c r="G68" s="177"/>
      <c r="H68" s="177"/>
      <c r="I68" s="177"/>
      <c r="J68" s="177"/>
      <c r="K68" s="177"/>
      <c r="L68" s="179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</row>
    <row r="69" spans="1:63" s="180" customFormat="1" ht="12" customHeight="1" x14ac:dyDescent="0.2">
      <c r="A69" s="177"/>
      <c r="B69" s="178"/>
      <c r="C69" s="176" t="s">
        <v>17</v>
      </c>
      <c r="D69" s="177"/>
      <c r="E69" s="177"/>
      <c r="F69" s="177"/>
      <c r="G69" s="177"/>
      <c r="H69" s="177"/>
      <c r="I69" s="177"/>
      <c r="J69" s="177"/>
      <c r="K69" s="177"/>
      <c r="L69" s="179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</row>
    <row r="70" spans="1:63" s="180" customFormat="1" ht="16.5" customHeight="1" x14ac:dyDescent="0.2">
      <c r="A70" s="177"/>
      <c r="B70" s="178"/>
      <c r="C70" s="177"/>
      <c r="D70" s="177"/>
      <c r="E70" s="328" t="str">
        <f>E7</f>
        <v>Turistické informační centrum v Opavě - rekonstrukce interiéru</v>
      </c>
      <c r="F70" s="329"/>
      <c r="G70" s="329"/>
      <c r="H70" s="329"/>
      <c r="I70" s="177"/>
      <c r="J70" s="177"/>
      <c r="K70" s="177"/>
      <c r="L70" s="179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</row>
    <row r="71" spans="1:63" s="180" customFormat="1" ht="12" customHeight="1" x14ac:dyDescent="0.2">
      <c r="A71" s="177"/>
      <c r="B71" s="178"/>
      <c r="C71" s="176" t="s">
        <v>89</v>
      </c>
      <c r="D71" s="177"/>
      <c r="E71" s="177"/>
      <c r="F71" s="177"/>
      <c r="G71" s="177"/>
      <c r="H71" s="177"/>
      <c r="I71" s="177"/>
      <c r="J71" s="177"/>
      <c r="K71" s="177"/>
      <c r="L71" s="179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</row>
    <row r="72" spans="1:63" s="180" customFormat="1" ht="16.5" customHeight="1" x14ac:dyDescent="0.2">
      <c r="A72" s="177"/>
      <c r="B72" s="178"/>
      <c r="C72" s="177"/>
      <c r="D72" s="177"/>
      <c r="E72" s="330" t="str">
        <f>E9</f>
        <v>07 - Všeobecné konstrukce a práce</v>
      </c>
      <c r="F72" s="331"/>
      <c r="G72" s="331"/>
      <c r="H72" s="331"/>
      <c r="I72" s="177"/>
      <c r="J72" s="177"/>
      <c r="K72" s="177"/>
      <c r="L72" s="179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</row>
    <row r="73" spans="1:63" s="180" customFormat="1" ht="6.95" customHeight="1" x14ac:dyDescent="0.2">
      <c r="A73" s="177"/>
      <c r="B73" s="178"/>
      <c r="C73" s="177"/>
      <c r="D73" s="177"/>
      <c r="E73" s="177"/>
      <c r="F73" s="177"/>
      <c r="G73" s="177"/>
      <c r="H73" s="177"/>
      <c r="I73" s="177"/>
      <c r="J73" s="177"/>
      <c r="K73" s="177"/>
      <c r="L73" s="179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</row>
    <row r="74" spans="1:63" s="180" customFormat="1" ht="12" customHeight="1" x14ac:dyDescent="0.2">
      <c r="A74" s="177"/>
      <c r="B74" s="178"/>
      <c r="C74" s="176" t="s">
        <v>21</v>
      </c>
      <c r="D74" s="177"/>
      <c r="E74" s="177"/>
      <c r="F74" s="181" t="str">
        <f>F12</f>
        <v xml:space="preserve"> </v>
      </c>
      <c r="G74" s="177"/>
      <c r="H74" s="177"/>
      <c r="I74" s="176" t="s">
        <v>23</v>
      </c>
      <c r="J74" s="182"/>
      <c r="K74" s="177"/>
      <c r="L74" s="179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</row>
    <row r="75" spans="1:63" s="180" customFormat="1" ht="6.95" customHeight="1" x14ac:dyDescent="0.2">
      <c r="A75" s="177"/>
      <c r="B75" s="178"/>
      <c r="C75" s="177"/>
      <c r="D75" s="177"/>
      <c r="E75" s="177"/>
      <c r="F75" s="177"/>
      <c r="G75" s="177"/>
      <c r="H75" s="177"/>
      <c r="I75" s="177"/>
      <c r="J75" s="177"/>
      <c r="K75" s="177"/>
      <c r="L75" s="179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</row>
    <row r="76" spans="1:63" s="180" customFormat="1" ht="40.15" customHeight="1" x14ac:dyDescent="0.2">
      <c r="A76" s="177"/>
      <c r="B76" s="178"/>
      <c r="C76" s="176" t="s">
        <v>24</v>
      </c>
      <c r="D76" s="177"/>
      <c r="E76" s="177"/>
      <c r="F76" s="181" t="str">
        <f>E15</f>
        <v>Statutární město Opava,Horní náměstí 382/69</v>
      </c>
      <c r="G76" s="177"/>
      <c r="H76" s="177"/>
      <c r="I76" s="176" t="s">
        <v>32</v>
      </c>
      <c r="J76" s="205" t="str">
        <f>E21</f>
        <v>nodum atelier,s.r.o.,Nádražní 49,739 91 Jablunkov</v>
      </c>
      <c r="K76" s="177"/>
      <c r="L76" s="179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</row>
    <row r="77" spans="1:63" s="180" customFormat="1" ht="15.2" customHeight="1" x14ac:dyDescent="0.2">
      <c r="A77" s="177"/>
      <c r="B77" s="178"/>
      <c r="C77" s="176" t="s">
        <v>30</v>
      </c>
      <c r="D77" s="177"/>
      <c r="E77" s="177"/>
      <c r="F77" s="181" t="str">
        <f>IF(E18="","",E18)</f>
        <v>Vyplň údaj</v>
      </c>
      <c r="G77" s="177"/>
      <c r="H77" s="177"/>
      <c r="I77" s="176" t="s">
        <v>37</v>
      </c>
      <c r="J77" s="205" t="str">
        <f>E24</f>
        <v xml:space="preserve"> </v>
      </c>
      <c r="K77" s="177"/>
      <c r="L77" s="179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</row>
    <row r="78" spans="1:63" s="180" customFormat="1" ht="10.35" customHeight="1" x14ac:dyDescent="0.2">
      <c r="A78" s="177"/>
      <c r="B78" s="178"/>
      <c r="C78" s="177"/>
      <c r="D78" s="177"/>
      <c r="E78" s="177"/>
      <c r="F78" s="177"/>
      <c r="G78" s="177"/>
      <c r="H78" s="177"/>
      <c r="I78" s="177"/>
      <c r="J78" s="177"/>
      <c r="K78" s="177"/>
      <c r="L78" s="179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177"/>
    </row>
    <row r="79" spans="1:63" s="223" customFormat="1" ht="29.25" customHeight="1" x14ac:dyDescent="0.2">
      <c r="A79" s="214"/>
      <c r="B79" s="215"/>
      <c r="C79" s="216" t="s">
        <v>96</v>
      </c>
      <c r="D79" s="217" t="s">
        <v>59</v>
      </c>
      <c r="E79" s="217" t="s">
        <v>55</v>
      </c>
      <c r="F79" s="217" t="s">
        <v>56</v>
      </c>
      <c r="G79" s="217" t="s">
        <v>97</v>
      </c>
      <c r="H79" s="217" t="s">
        <v>98</v>
      </c>
      <c r="I79" s="217" t="s">
        <v>99</v>
      </c>
      <c r="J79" s="217" t="s">
        <v>92</v>
      </c>
      <c r="K79" s="218" t="s">
        <v>100</v>
      </c>
      <c r="L79" s="219"/>
      <c r="M79" s="220" t="s">
        <v>3</v>
      </c>
      <c r="N79" s="221" t="s">
        <v>44</v>
      </c>
      <c r="O79" s="221" t="s">
        <v>101</v>
      </c>
      <c r="P79" s="221" t="s">
        <v>102</v>
      </c>
      <c r="Q79" s="221" t="s">
        <v>103</v>
      </c>
      <c r="R79" s="221" t="s">
        <v>104</v>
      </c>
      <c r="S79" s="221" t="s">
        <v>105</v>
      </c>
      <c r="T79" s="222" t="s">
        <v>106</v>
      </c>
      <c r="U79" s="214"/>
      <c r="V79" s="214"/>
      <c r="W79" s="214"/>
      <c r="X79" s="214"/>
      <c r="Y79" s="214"/>
      <c r="Z79" s="214"/>
      <c r="AA79" s="214"/>
      <c r="AB79" s="214"/>
      <c r="AC79" s="214"/>
      <c r="AD79" s="214"/>
      <c r="AE79" s="214"/>
    </row>
    <row r="80" spans="1:63" s="180" customFormat="1" ht="22.9" customHeight="1" x14ac:dyDescent="0.25">
      <c r="A80" s="177"/>
      <c r="B80" s="178"/>
      <c r="C80" s="224" t="s">
        <v>107</v>
      </c>
      <c r="D80" s="177"/>
      <c r="E80" s="177"/>
      <c r="F80" s="177"/>
      <c r="G80" s="177"/>
      <c r="H80" s="177"/>
      <c r="I80" s="177"/>
      <c r="J80" s="225">
        <f>BK80</f>
        <v>0</v>
      </c>
      <c r="K80" s="177"/>
      <c r="L80" s="178"/>
      <c r="M80" s="226"/>
      <c r="N80" s="227"/>
      <c r="O80" s="187"/>
      <c r="P80" s="228">
        <f>P81</f>
        <v>0</v>
      </c>
      <c r="Q80" s="187"/>
      <c r="R80" s="228">
        <f>R81</f>
        <v>0</v>
      </c>
      <c r="S80" s="187"/>
      <c r="T80" s="229">
        <f>T81</f>
        <v>0</v>
      </c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  <c r="AT80" s="170" t="s">
        <v>73</v>
      </c>
      <c r="AU80" s="170" t="s">
        <v>93</v>
      </c>
      <c r="BK80" s="230">
        <f>BK81</f>
        <v>0</v>
      </c>
    </row>
    <row r="81" spans="1:65" s="231" customFormat="1" ht="25.9" customHeight="1" x14ac:dyDescent="0.2">
      <c r="B81" s="232"/>
      <c r="D81" s="233" t="s">
        <v>73</v>
      </c>
      <c r="E81" s="234" t="s">
        <v>118</v>
      </c>
      <c r="F81" s="234" t="s">
        <v>119</v>
      </c>
      <c r="J81" s="235">
        <f>BK81</f>
        <v>0</v>
      </c>
      <c r="L81" s="232"/>
      <c r="M81" s="236"/>
      <c r="N81" s="237"/>
      <c r="O81" s="237"/>
      <c r="P81" s="238">
        <f>SUM(P82:P101)</f>
        <v>0</v>
      </c>
      <c r="Q81" s="237"/>
      <c r="R81" s="238">
        <f>SUM(R82:R101)</f>
        <v>0</v>
      </c>
      <c r="S81" s="237"/>
      <c r="T81" s="239">
        <f>SUM(T82:T101)</f>
        <v>0</v>
      </c>
      <c r="AR81" s="233" t="s">
        <v>110</v>
      </c>
      <c r="AT81" s="240" t="s">
        <v>73</v>
      </c>
      <c r="AU81" s="240" t="s">
        <v>74</v>
      </c>
      <c r="AY81" s="233" t="s">
        <v>108</v>
      </c>
      <c r="BK81" s="241">
        <f>SUM(BK82:BK101)</f>
        <v>0</v>
      </c>
    </row>
    <row r="82" spans="1:65" s="255" customFormat="1" x14ac:dyDescent="0.2">
      <c r="B82" s="256"/>
      <c r="D82" s="254" t="s">
        <v>111</v>
      </c>
      <c r="E82" s="257" t="s">
        <v>3</v>
      </c>
      <c r="F82" s="258" t="s">
        <v>80</v>
      </c>
      <c r="H82" s="259">
        <v>1</v>
      </c>
      <c r="I82" s="78"/>
      <c r="L82" s="256"/>
      <c r="M82" s="260"/>
      <c r="N82" s="261"/>
      <c r="O82" s="261"/>
      <c r="P82" s="261"/>
      <c r="Q82" s="261"/>
      <c r="R82" s="261"/>
      <c r="S82" s="261"/>
      <c r="T82" s="262"/>
      <c r="AT82" s="257" t="s">
        <v>111</v>
      </c>
      <c r="AU82" s="257" t="s">
        <v>80</v>
      </c>
      <c r="AV82" s="255" t="s">
        <v>81</v>
      </c>
      <c r="AW82" s="255" t="s">
        <v>36</v>
      </c>
      <c r="AX82" s="255" t="s">
        <v>74</v>
      </c>
      <c r="AY82" s="257" t="s">
        <v>108</v>
      </c>
    </row>
    <row r="83" spans="1:65" s="263" customFormat="1" x14ac:dyDescent="0.2">
      <c r="B83" s="264"/>
      <c r="D83" s="254" t="s">
        <v>111</v>
      </c>
      <c r="E83" s="265" t="s">
        <v>3</v>
      </c>
      <c r="F83" s="266" t="s">
        <v>112</v>
      </c>
      <c r="H83" s="267">
        <v>1</v>
      </c>
      <c r="I83" s="79"/>
      <c r="L83" s="264"/>
      <c r="M83" s="268"/>
      <c r="N83" s="269"/>
      <c r="O83" s="269"/>
      <c r="P83" s="269"/>
      <c r="Q83" s="269"/>
      <c r="R83" s="269"/>
      <c r="S83" s="269"/>
      <c r="T83" s="270"/>
      <c r="AT83" s="265" t="s">
        <v>111</v>
      </c>
      <c r="AU83" s="265" t="s">
        <v>80</v>
      </c>
      <c r="AV83" s="263" t="s">
        <v>110</v>
      </c>
      <c r="AW83" s="263" t="s">
        <v>36</v>
      </c>
      <c r="AX83" s="263" t="s">
        <v>80</v>
      </c>
      <c r="AY83" s="265" t="s">
        <v>108</v>
      </c>
    </row>
    <row r="84" spans="1:65" s="180" customFormat="1" ht="16.5" customHeight="1" x14ac:dyDescent="0.2">
      <c r="A84" s="177"/>
      <c r="B84" s="178"/>
      <c r="C84" s="281" t="s">
        <v>81</v>
      </c>
      <c r="D84" s="281" t="s">
        <v>109</v>
      </c>
      <c r="E84" s="242" t="s">
        <v>121</v>
      </c>
      <c r="F84" s="243" t="s">
        <v>170</v>
      </c>
      <c r="G84" s="244" t="s">
        <v>132</v>
      </c>
      <c r="H84" s="245">
        <v>1</v>
      </c>
      <c r="I84" s="77"/>
      <c r="J84" s="246">
        <f>ROUND(I84*H84,2)</f>
        <v>0</v>
      </c>
      <c r="K84" s="243" t="s">
        <v>3</v>
      </c>
      <c r="L84" s="178"/>
      <c r="M84" s="247" t="s">
        <v>3</v>
      </c>
      <c r="N84" s="248" t="s">
        <v>45</v>
      </c>
      <c r="O84" s="249"/>
      <c r="P84" s="250">
        <f>O84*H84</f>
        <v>0</v>
      </c>
      <c r="Q84" s="250">
        <v>0</v>
      </c>
      <c r="R84" s="250">
        <f>Q84*H84</f>
        <v>0</v>
      </c>
      <c r="S84" s="250">
        <v>0</v>
      </c>
      <c r="T84" s="251">
        <f>S84*H84</f>
        <v>0</v>
      </c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R84" s="252" t="s">
        <v>120</v>
      </c>
      <c r="AT84" s="252" t="s">
        <v>109</v>
      </c>
      <c r="AU84" s="252" t="s">
        <v>80</v>
      </c>
      <c r="AY84" s="170" t="s">
        <v>108</v>
      </c>
      <c r="BE84" s="253">
        <f>IF(N84="základní",J84,0)</f>
        <v>0</v>
      </c>
      <c r="BF84" s="253">
        <f>IF(N84="snížená",J84,0)</f>
        <v>0</v>
      </c>
      <c r="BG84" s="253">
        <f>IF(N84="zákl. přenesená",J84,0)</f>
        <v>0</v>
      </c>
      <c r="BH84" s="253">
        <f>IF(N84="sníž. přenesená",J84,0)</f>
        <v>0</v>
      </c>
      <c r="BI84" s="253">
        <f>IF(N84="nulová",J84,0)</f>
        <v>0</v>
      </c>
      <c r="BJ84" s="170" t="s">
        <v>80</v>
      </c>
      <c r="BK84" s="253">
        <f>ROUND(I84*H84,2)</f>
        <v>0</v>
      </c>
      <c r="BL84" s="170" t="s">
        <v>120</v>
      </c>
      <c r="BM84" s="252" t="s">
        <v>171</v>
      </c>
    </row>
    <row r="85" spans="1:65" s="255" customFormat="1" x14ac:dyDescent="0.2">
      <c r="B85" s="256"/>
      <c r="C85" s="288"/>
      <c r="D85" s="280" t="s">
        <v>111</v>
      </c>
      <c r="E85" s="257" t="s">
        <v>3</v>
      </c>
      <c r="F85" s="258" t="s">
        <v>80</v>
      </c>
      <c r="H85" s="259">
        <v>1</v>
      </c>
      <c r="I85" s="78"/>
      <c r="L85" s="256"/>
      <c r="M85" s="260"/>
      <c r="N85" s="261"/>
      <c r="O85" s="261"/>
      <c r="P85" s="261"/>
      <c r="Q85" s="261"/>
      <c r="R85" s="261"/>
      <c r="S85" s="261"/>
      <c r="T85" s="262"/>
      <c r="AT85" s="257" t="s">
        <v>111</v>
      </c>
      <c r="AU85" s="257" t="s">
        <v>80</v>
      </c>
      <c r="AV85" s="255" t="s">
        <v>81</v>
      </c>
      <c r="AW85" s="255" t="s">
        <v>36</v>
      </c>
      <c r="AX85" s="255" t="s">
        <v>74</v>
      </c>
      <c r="AY85" s="257" t="s">
        <v>108</v>
      </c>
    </row>
    <row r="86" spans="1:65" s="263" customFormat="1" x14ac:dyDescent="0.2">
      <c r="B86" s="264"/>
      <c r="C86" s="289"/>
      <c r="D86" s="280" t="s">
        <v>111</v>
      </c>
      <c r="E86" s="265" t="s">
        <v>3</v>
      </c>
      <c r="F86" s="266" t="s">
        <v>112</v>
      </c>
      <c r="H86" s="267">
        <v>1</v>
      </c>
      <c r="I86" s="79"/>
      <c r="L86" s="264"/>
      <c r="M86" s="268"/>
      <c r="N86" s="269"/>
      <c r="O86" s="269"/>
      <c r="P86" s="269"/>
      <c r="Q86" s="269"/>
      <c r="R86" s="269"/>
      <c r="S86" s="269"/>
      <c r="T86" s="270"/>
      <c r="AT86" s="265" t="s">
        <v>111</v>
      </c>
      <c r="AU86" s="265" t="s">
        <v>80</v>
      </c>
      <c r="AV86" s="263" t="s">
        <v>110</v>
      </c>
      <c r="AW86" s="263" t="s">
        <v>36</v>
      </c>
      <c r="AX86" s="263" t="s">
        <v>80</v>
      </c>
      <c r="AY86" s="265" t="s">
        <v>108</v>
      </c>
    </row>
    <row r="87" spans="1:65" s="180" customFormat="1" ht="21.75" customHeight="1" x14ac:dyDescent="0.2">
      <c r="A87" s="177"/>
      <c r="B87" s="178"/>
      <c r="C87" s="281" t="s">
        <v>113</v>
      </c>
      <c r="D87" s="281" t="s">
        <v>109</v>
      </c>
      <c r="E87" s="242" t="s">
        <v>122</v>
      </c>
      <c r="F87" s="243" t="s">
        <v>172</v>
      </c>
      <c r="G87" s="244" t="s">
        <v>132</v>
      </c>
      <c r="H87" s="245">
        <v>1</v>
      </c>
      <c r="I87" s="77"/>
      <c r="J87" s="246">
        <f>ROUND(I87*H87,2)</f>
        <v>0</v>
      </c>
      <c r="K87" s="243" t="s">
        <v>3</v>
      </c>
      <c r="L87" s="178"/>
      <c r="M87" s="247" t="s">
        <v>3</v>
      </c>
      <c r="N87" s="248" t="s">
        <v>45</v>
      </c>
      <c r="O87" s="249"/>
      <c r="P87" s="250">
        <f>O87*H87</f>
        <v>0</v>
      </c>
      <c r="Q87" s="250">
        <v>0</v>
      </c>
      <c r="R87" s="250">
        <f>Q87*H87</f>
        <v>0</v>
      </c>
      <c r="S87" s="250">
        <v>0</v>
      </c>
      <c r="T87" s="251">
        <f>S87*H87</f>
        <v>0</v>
      </c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R87" s="252" t="s">
        <v>120</v>
      </c>
      <c r="AT87" s="252" t="s">
        <v>109</v>
      </c>
      <c r="AU87" s="252" t="s">
        <v>80</v>
      </c>
      <c r="AY87" s="170" t="s">
        <v>108</v>
      </c>
      <c r="BE87" s="253">
        <f>IF(N87="základní",J87,0)</f>
        <v>0</v>
      </c>
      <c r="BF87" s="253">
        <f>IF(N87="snížená",J87,0)</f>
        <v>0</v>
      </c>
      <c r="BG87" s="253">
        <f>IF(N87="zákl. přenesená",J87,0)</f>
        <v>0</v>
      </c>
      <c r="BH87" s="253">
        <f>IF(N87="sníž. přenesená",J87,0)</f>
        <v>0</v>
      </c>
      <c r="BI87" s="253">
        <f>IF(N87="nulová",J87,0)</f>
        <v>0</v>
      </c>
      <c r="BJ87" s="170" t="s">
        <v>80</v>
      </c>
      <c r="BK87" s="253">
        <f>ROUND(I87*H87,2)</f>
        <v>0</v>
      </c>
      <c r="BL87" s="170" t="s">
        <v>120</v>
      </c>
      <c r="BM87" s="252" t="s">
        <v>173</v>
      </c>
    </row>
    <row r="88" spans="1:65" s="255" customFormat="1" x14ac:dyDescent="0.2">
      <c r="B88" s="256"/>
      <c r="C88" s="288"/>
      <c r="D88" s="280" t="s">
        <v>111</v>
      </c>
      <c r="E88" s="257" t="s">
        <v>3</v>
      </c>
      <c r="F88" s="258" t="s">
        <v>80</v>
      </c>
      <c r="H88" s="259">
        <v>1</v>
      </c>
      <c r="I88" s="78"/>
      <c r="L88" s="256"/>
      <c r="M88" s="260"/>
      <c r="N88" s="261"/>
      <c r="O88" s="261"/>
      <c r="P88" s="261"/>
      <c r="Q88" s="261"/>
      <c r="R88" s="261"/>
      <c r="S88" s="261"/>
      <c r="T88" s="262"/>
      <c r="AT88" s="257" t="s">
        <v>111</v>
      </c>
      <c r="AU88" s="257" t="s">
        <v>80</v>
      </c>
      <c r="AV88" s="255" t="s">
        <v>81</v>
      </c>
      <c r="AW88" s="255" t="s">
        <v>36</v>
      </c>
      <c r="AX88" s="255" t="s">
        <v>74</v>
      </c>
      <c r="AY88" s="257" t="s">
        <v>108</v>
      </c>
    </row>
    <row r="89" spans="1:65" s="263" customFormat="1" x14ac:dyDescent="0.2">
      <c r="B89" s="264"/>
      <c r="C89" s="289"/>
      <c r="D89" s="280" t="s">
        <v>111</v>
      </c>
      <c r="E89" s="265" t="s">
        <v>3</v>
      </c>
      <c r="F89" s="266" t="s">
        <v>112</v>
      </c>
      <c r="H89" s="267">
        <v>1</v>
      </c>
      <c r="I89" s="79"/>
      <c r="L89" s="264"/>
      <c r="M89" s="268"/>
      <c r="N89" s="269"/>
      <c r="O89" s="269"/>
      <c r="P89" s="269"/>
      <c r="Q89" s="269"/>
      <c r="R89" s="269"/>
      <c r="S89" s="269"/>
      <c r="T89" s="270"/>
      <c r="AT89" s="265" t="s">
        <v>111</v>
      </c>
      <c r="AU89" s="265" t="s">
        <v>80</v>
      </c>
      <c r="AV89" s="263" t="s">
        <v>110</v>
      </c>
      <c r="AW89" s="263" t="s">
        <v>36</v>
      </c>
      <c r="AX89" s="263" t="s">
        <v>80</v>
      </c>
      <c r="AY89" s="265" t="s">
        <v>108</v>
      </c>
    </row>
    <row r="90" spans="1:65" s="180" customFormat="1" ht="24.2" customHeight="1" x14ac:dyDescent="0.2">
      <c r="A90" s="177"/>
      <c r="B90" s="178"/>
      <c r="C90" s="281" t="s">
        <v>110</v>
      </c>
      <c r="D90" s="281" t="s">
        <v>109</v>
      </c>
      <c r="E90" s="242" t="s">
        <v>123</v>
      </c>
      <c r="F90" s="243" t="s">
        <v>174</v>
      </c>
      <c r="G90" s="244" t="s">
        <v>132</v>
      </c>
      <c r="H90" s="245">
        <v>1</v>
      </c>
      <c r="I90" s="77"/>
      <c r="J90" s="246">
        <f>ROUND(I90*H90,2)</f>
        <v>0</v>
      </c>
      <c r="K90" s="243" t="s">
        <v>3</v>
      </c>
      <c r="L90" s="178"/>
      <c r="M90" s="247" t="s">
        <v>3</v>
      </c>
      <c r="N90" s="248" t="s">
        <v>45</v>
      </c>
      <c r="O90" s="249"/>
      <c r="P90" s="250">
        <f>O90*H90</f>
        <v>0</v>
      </c>
      <c r="Q90" s="250">
        <v>0</v>
      </c>
      <c r="R90" s="250">
        <f>Q90*H90</f>
        <v>0</v>
      </c>
      <c r="S90" s="250">
        <v>0</v>
      </c>
      <c r="T90" s="251">
        <f>S90*H90</f>
        <v>0</v>
      </c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R90" s="252" t="s">
        <v>120</v>
      </c>
      <c r="AT90" s="252" t="s">
        <v>109</v>
      </c>
      <c r="AU90" s="252" t="s">
        <v>80</v>
      </c>
      <c r="AY90" s="170" t="s">
        <v>108</v>
      </c>
      <c r="BE90" s="253">
        <f>IF(N90="základní",J90,0)</f>
        <v>0</v>
      </c>
      <c r="BF90" s="253">
        <f>IF(N90="snížená",J90,0)</f>
        <v>0</v>
      </c>
      <c r="BG90" s="253">
        <f>IF(N90="zákl. přenesená",J90,0)</f>
        <v>0</v>
      </c>
      <c r="BH90" s="253">
        <f>IF(N90="sníž. přenesená",J90,0)</f>
        <v>0</v>
      </c>
      <c r="BI90" s="253">
        <f>IF(N90="nulová",J90,0)</f>
        <v>0</v>
      </c>
      <c r="BJ90" s="170" t="s">
        <v>80</v>
      </c>
      <c r="BK90" s="253">
        <f>ROUND(I90*H90,2)</f>
        <v>0</v>
      </c>
      <c r="BL90" s="170" t="s">
        <v>120</v>
      </c>
      <c r="BM90" s="252" t="s">
        <v>175</v>
      </c>
    </row>
    <row r="91" spans="1:65" s="255" customFormat="1" x14ac:dyDescent="0.2">
      <c r="B91" s="256"/>
      <c r="C91" s="288"/>
      <c r="D91" s="280" t="s">
        <v>111</v>
      </c>
      <c r="E91" s="257" t="s">
        <v>3</v>
      </c>
      <c r="F91" s="258" t="s">
        <v>80</v>
      </c>
      <c r="H91" s="259">
        <v>1</v>
      </c>
      <c r="I91" s="78"/>
      <c r="L91" s="256"/>
      <c r="M91" s="260"/>
      <c r="N91" s="261"/>
      <c r="O91" s="261"/>
      <c r="P91" s="261"/>
      <c r="Q91" s="261"/>
      <c r="R91" s="261"/>
      <c r="S91" s="261"/>
      <c r="T91" s="262"/>
      <c r="AT91" s="257" t="s">
        <v>111</v>
      </c>
      <c r="AU91" s="257" t="s">
        <v>80</v>
      </c>
      <c r="AV91" s="255" t="s">
        <v>81</v>
      </c>
      <c r="AW91" s="255" t="s">
        <v>36</v>
      </c>
      <c r="AX91" s="255" t="s">
        <v>74</v>
      </c>
      <c r="AY91" s="257" t="s">
        <v>108</v>
      </c>
    </row>
    <row r="92" spans="1:65" s="263" customFormat="1" x14ac:dyDescent="0.2">
      <c r="B92" s="264"/>
      <c r="C92" s="289"/>
      <c r="D92" s="280" t="s">
        <v>111</v>
      </c>
      <c r="E92" s="265" t="s">
        <v>3</v>
      </c>
      <c r="F92" s="266" t="s">
        <v>112</v>
      </c>
      <c r="H92" s="267">
        <v>1</v>
      </c>
      <c r="I92" s="79"/>
      <c r="L92" s="264"/>
      <c r="M92" s="268"/>
      <c r="N92" s="269"/>
      <c r="O92" s="269"/>
      <c r="P92" s="269"/>
      <c r="Q92" s="269"/>
      <c r="R92" s="269"/>
      <c r="S92" s="269"/>
      <c r="T92" s="270"/>
      <c r="AT92" s="265" t="s">
        <v>111</v>
      </c>
      <c r="AU92" s="265" t="s">
        <v>80</v>
      </c>
      <c r="AV92" s="263" t="s">
        <v>110</v>
      </c>
      <c r="AW92" s="263" t="s">
        <v>36</v>
      </c>
      <c r="AX92" s="263" t="s">
        <v>80</v>
      </c>
      <c r="AY92" s="265" t="s">
        <v>108</v>
      </c>
    </row>
    <row r="93" spans="1:65" s="180" customFormat="1" ht="16.5" customHeight="1" x14ac:dyDescent="0.2">
      <c r="A93" s="177"/>
      <c r="B93" s="178"/>
      <c r="C93" s="281" t="s">
        <v>114</v>
      </c>
      <c r="D93" s="281" t="s">
        <v>109</v>
      </c>
      <c r="E93" s="242" t="s">
        <v>124</v>
      </c>
      <c r="F93" s="243" t="s">
        <v>176</v>
      </c>
      <c r="G93" s="244" t="s">
        <v>132</v>
      </c>
      <c r="H93" s="245">
        <v>1</v>
      </c>
      <c r="I93" s="77"/>
      <c r="J93" s="246">
        <f>ROUND(I93*H93,2)</f>
        <v>0</v>
      </c>
      <c r="K93" s="243" t="s">
        <v>3</v>
      </c>
      <c r="L93" s="178"/>
      <c r="M93" s="247" t="s">
        <v>3</v>
      </c>
      <c r="N93" s="248" t="s">
        <v>45</v>
      </c>
      <c r="O93" s="249"/>
      <c r="P93" s="250">
        <f>O93*H93</f>
        <v>0</v>
      </c>
      <c r="Q93" s="250">
        <v>0</v>
      </c>
      <c r="R93" s="250">
        <f>Q93*H93</f>
        <v>0</v>
      </c>
      <c r="S93" s="250">
        <v>0</v>
      </c>
      <c r="T93" s="251">
        <f>S93*H93</f>
        <v>0</v>
      </c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R93" s="252" t="s">
        <v>120</v>
      </c>
      <c r="AT93" s="252" t="s">
        <v>109</v>
      </c>
      <c r="AU93" s="252" t="s">
        <v>80</v>
      </c>
      <c r="AY93" s="170" t="s">
        <v>108</v>
      </c>
      <c r="BE93" s="253">
        <f>IF(N93="základní",J93,0)</f>
        <v>0</v>
      </c>
      <c r="BF93" s="253">
        <f>IF(N93="snížená",J93,0)</f>
        <v>0</v>
      </c>
      <c r="BG93" s="253">
        <f>IF(N93="zákl. přenesená",J93,0)</f>
        <v>0</v>
      </c>
      <c r="BH93" s="253">
        <f>IF(N93="sníž. přenesená",J93,0)</f>
        <v>0</v>
      </c>
      <c r="BI93" s="253">
        <f>IF(N93="nulová",J93,0)</f>
        <v>0</v>
      </c>
      <c r="BJ93" s="170" t="s">
        <v>80</v>
      </c>
      <c r="BK93" s="253">
        <f>ROUND(I93*H93,2)</f>
        <v>0</v>
      </c>
      <c r="BL93" s="170" t="s">
        <v>120</v>
      </c>
      <c r="BM93" s="252" t="s">
        <v>177</v>
      </c>
    </row>
    <row r="94" spans="1:65" s="255" customFormat="1" x14ac:dyDescent="0.2">
      <c r="B94" s="256"/>
      <c r="C94" s="288"/>
      <c r="D94" s="280" t="s">
        <v>111</v>
      </c>
      <c r="E94" s="257" t="s">
        <v>3</v>
      </c>
      <c r="F94" s="258" t="s">
        <v>80</v>
      </c>
      <c r="H94" s="259">
        <v>1</v>
      </c>
      <c r="I94" s="78"/>
      <c r="L94" s="256"/>
      <c r="M94" s="260"/>
      <c r="N94" s="261"/>
      <c r="O94" s="261"/>
      <c r="P94" s="261"/>
      <c r="Q94" s="261"/>
      <c r="R94" s="261"/>
      <c r="S94" s="261"/>
      <c r="T94" s="262"/>
      <c r="AT94" s="257" t="s">
        <v>111</v>
      </c>
      <c r="AU94" s="257" t="s">
        <v>80</v>
      </c>
      <c r="AV94" s="255" t="s">
        <v>81</v>
      </c>
      <c r="AW94" s="255" t="s">
        <v>36</v>
      </c>
      <c r="AX94" s="255" t="s">
        <v>74</v>
      </c>
      <c r="AY94" s="257" t="s">
        <v>108</v>
      </c>
    </row>
    <row r="95" spans="1:65" s="263" customFormat="1" x14ac:dyDescent="0.2">
      <c r="B95" s="264"/>
      <c r="C95" s="289"/>
      <c r="D95" s="280" t="s">
        <v>111</v>
      </c>
      <c r="E95" s="265" t="s">
        <v>3</v>
      </c>
      <c r="F95" s="266" t="s">
        <v>112</v>
      </c>
      <c r="H95" s="267">
        <v>1</v>
      </c>
      <c r="I95" s="79"/>
      <c r="L95" s="264"/>
      <c r="M95" s="268"/>
      <c r="N95" s="269"/>
      <c r="O95" s="269"/>
      <c r="P95" s="269"/>
      <c r="Q95" s="269"/>
      <c r="R95" s="269"/>
      <c r="S95" s="269"/>
      <c r="T95" s="270"/>
      <c r="AT95" s="265" t="s">
        <v>111</v>
      </c>
      <c r="AU95" s="265" t="s">
        <v>80</v>
      </c>
      <c r="AV95" s="263" t="s">
        <v>110</v>
      </c>
      <c r="AW95" s="263" t="s">
        <v>36</v>
      </c>
      <c r="AX95" s="263" t="s">
        <v>80</v>
      </c>
      <c r="AY95" s="265" t="s">
        <v>108</v>
      </c>
    </row>
    <row r="96" spans="1:65" s="180" customFormat="1" ht="16.5" customHeight="1" x14ac:dyDescent="0.2">
      <c r="A96" s="177"/>
      <c r="B96" s="178"/>
      <c r="C96" s="281" t="s">
        <v>115</v>
      </c>
      <c r="D96" s="281" t="s">
        <v>109</v>
      </c>
      <c r="E96" s="242" t="s">
        <v>125</v>
      </c>
      <c r="F96" s="243" t="s">
        <v>178</v>
      </c>
      <c r="G96" s="244" t="s">
        <v>132</v>
      </c>
      <c r="H96" s="245">
        <v>1</v>
      </c>
      <c r="I96" s="77"/>
      <c r="J96" s="246">
        <f>ROUND(I96*H96,2)</f>
        <v>0</v>
      </c>
      <c r="K96" s="243" t="s">
        <v>3</v>
      </c>
      <c r="L96" s="178"/>
      <c r="M96" s="247" t="s">
        <v>3</v>
      </c>
      <c r="N96" s="248" t="s">
        <v>45</v>
      </c>
      <c r="O96" s="249"/>
      <c r="P96" s="250">
        <f>O96*H96</f>
        <v>0</v>
      </c>
      <c r="Q96" s="250">
        <v>0</v>
      </c>
      <c r="R96" s="250">
        <f>Q96*H96</f>
        <v>0</v>
      </c>
      <c r="S96" s="250">
        <v>0</v>
      </c>
      <c r="T96" s="251">
        <f>S96*H96</f>
        <v>0</v>
      </c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R96" s="252" t="s">
        <v>120</v>
      </c>
      <c r="AT96" s="252" t="s">
        <v>109</v>
      </c>
      <c r="AU96" s="252" t="s">
        <v>80</v>
      </c>
      <c r="AY96" s="170" t="s">
        <v>108</v>
      </c>
      <c r="BE96" s="253">
        <f>IF(N96="základní",J96,0)</f>
        <v>0</v>
      </c>
      <c r="BF96" s="253">
        <f>IF(N96="snížená",J96,0)</f>
        <v>0</v>
      </c>
      <c r="BG96" s="253">
        <f>IF(N96="zákl. přenesená",J96,0)</f>
        <v>0</v>
      </c>
      <c r="BH96" s="253">
        <f>IF(N96="sníž. přenesená",J96,0)</f>
        <v>0</v>
      </c>
      <c r="BI96" s="253">
        <f>IF(N96="nulová",J96,0)</f>
        <v>0</v>
      </c>
      <c r="BJ96" s="170" t="s">
        <v>80</v>
      </c>
      <c r="BK96" s="253">
        <f>ROUND(I96*H96,2)</f>
        <v>0</v>
      </c>
      <c r="BL96" s="170" t="s">
        <v>120</v>
      </c>
      <c r="BM96" s="252" t="s">
        <v>179</v>
      </c>
    </row>
    <row r="97" spans="1:65" s="255" customFormat="1" x14ac:dyDescent="0.2">
      <c r="B97" s="256"/>
      <c r="C97" s="288"/>
      <c r="D97" s="280" t="s">
        <v>111</v>
      </c>
      <c r="E97" s="257" t="s">
        <v>3</v>
      </c>
      <c r="F97" s="258" t="s">
        <v>80</v>
      </c>
      <c r="H97" s="259">
        <v>1</v>
      </c>
      <c r="I97" s="78"/>
      <c r="L97" s="256"/>
      <c r="M97" s="260"/>
      <c r="N97" s="261"/>
      <c r="O97" s="261"/>
      <c r="P97" s="261"/>
      <c r="Q97" s="261"/>
      <c r="R97" s="261"/>
      <c r="S97" s="261"/>
      <c r="T97" s="262"/>
      <c r="AT97" s="257" t="s">
        <v>111</v>
      </c>
      <c r="AU97" s="257" t="s">
        <v>80</v>
      </c>
      <c r="AV97" s="255" t="s">
        <v>81</v>
      </c>
      <c r="AW97" s="255" t="s">
        <v>36</v>
      </c>
      <c r="AX97" s="255" t="s">
        <v>74</v>
      </c>
      <c r="AY97" s="257" t="s">
        <v>108</v>
      </c>
    </row>
    <row r="98" spans="1:65" s="263" customFormat="1" x14ac:dyDescent="0.2">
      <c r="B98" s="264"/>
      <c r="C98" s="289"/>
      <c r="D98" s="280" t="s">
        <v>111</v>
      </c>
      <c r="E98" s="265" t="s">
        <v>3</v>
      </c>
      <c r="F98" s="266" t="s">
        <v>112</v>
      </c>
      <c r="H98" s="267">
        <v>1</v>
      </c>
      <c r="I98" s="79"/>
      <c r="L98" s="264"/>
      <c r="M98" s="268"/>
      <c r="N98" s="269"/>
      <c r="O98" s="269"/>
      <c r="P98" s="269"/>
      <c r="Q98" s="269"/>
      <c r="R98" s="269"/>
      <c r="S98" s="269"/>
      <c r="T98" s="270"/>
      <c r="AT98" s="265" t="s">
        <v>111</v>
      </c>
      <c r="AU98" s="265" t="s">
        <v>80</v>
      </c>
      <c r="AV98" s="263" t="s">
        <v>110</v>
      </c>
      <c r="AW98" s="263" t="s">
        <v>36</v>
      </c>
      <c r="AX98" s="263" t="s">
        <v>80</v>
      </c>
      <c r="AY98" s="265" t="s">
        <v>108</v>
      </c>
    </row>
    <row r="99" spans="1:65" s="180" customFormat="1" ht="16.5" customHeight="1" x14ac:dyDescent="0.2">
      <c r="A99" s="177"/>
      <c r="B99" s="178"/>
      <c r="C99" s="281" t="s">
        <v>116</v>
      </c>
      <c r="D99" s="281" t="s">
        <v>109</v>
      </c>
      <c r="E99" s="242" t="s">
        <v>126</v>
      </c>
      <c r="F99" s="243" t="s">
        <v>180</v>
      </c>
      <c r="G99" s="244" t="s">
        <v>132</v>
      </c>
      <c r="H99" s="245">
        <v>1</v>
      </c>
      <c r="I99" s="77"/>
      <c r="J99" s="246">
        <f>ROUND(I99*H99,2)</f>
        <v>0</v>
      </c>
      <c r="K99" s="243" t="s">
        <v>3</v>
      </c>
      <c r="L99" s="178"/>
      <c r="M99" s="247" t="s">
        <v>3</v>
      </c>
      <c r="N99" s="248" t="s">
        <v>45</v>
      </c>
      <c r="O99" s="249"/>
      <c r="P99" s="250">
        <f>O99*H99</f>
        <v>0</v>
      </c>
      <c r="Q99" s="250">
        <v>0</v>
      </c>
      <c r="R99" s="250">
        <f>Q99*H99</f>
        <v>0</v>
      </c>
      <c r="S99" s="250">
        <v>0</v>
      </c>
      <c r="T99" s="251">
        <f>S99*H99</f>
        <v>0</v>
      </c>
      <c r="U99" s="177"/>
      <c r="V99" s="177"/>
      <c r="W99" s="177"/>
      <c r="X99" s="177"/>
      <c r="Y99" s="177"/>
      <c r="Z99" s="177"/>
      <c r="AA99" s="177"/>
      <c r="AB99" s="177"/>
      <c r="AC99" s="177"/>
      <c r="AD99" s="177"/>
      <c r="AE99" s="177"/>
      <c r="AR99" s="252" t="s">
        <v>120</v>
      </c>
      <c r="AT99" s="252" t="s">
        <v>109</v>
      </c>
      <c r="AU99" s="252" t="s">
        <v>80</v>
      </c>
      <c r="AY99" s="170" t="s">
        <v>108</v>
      </c>
      <c r="BE99" s="253">
        <f>IF(N99="základní",J99,0)</f>
        <v>0</v>
      </c>
      <c r="BF99" s="253">
        <f>IF(N99="snížená",J99,0)</f>
        <v>0</v>
      </c>
      <c r="BG99" s="253">
        <f>IF(N99="zákl. přenesená",J99,0)</f>
        <v>0</v>
      </c>
      <c r="BH99" s="253">
        <f>IF(N99="sníž. přenesená",J99,0)</f>
        <v>0</v>
      </c>
      <c r="BI99" s="253">
        <f>IF(N99="nulová",J99,0)</f>
        <v>0</v>
      </c>
      <c r="BJ99" s="170" t="s">
        <v>80</v>
      </c>
      <c r="BK99" s="253">
        <f>ROUND(I99*H99,2)</f>
        <v>0</v>
      </c>
      <c r="BL99" s="170" t="s">
        <v>120</v>
      </c>
      <c r="BM99" s="252" t="s">
        <v>181</v>
      </c>
    </row>
    <row r="100" spans="1:65" s="255" customFormat="1" x14ac:dyDescent="0.2">
      <c r="B100" s="256"/>
      <c r="D100" s="280" t="s">
        <v>111</v>
      </c>
      <c r="E100" s="257" t="s">
        <v>3</v>
      </c>
      <c r="F100" s="258" t="s">
        <v>80</v>
      </c>
      <c r="H100" s="259">
        <v>1</v>
      </c>
      <c r="L100" s="256"/>
      <c r="M100" s="260"/>
      <c r="N100" s="261"/>
      <c r="O100" s="261"/>
      <c r="P100" s="261"/>
      <c r="Q100" s="261"/>
      <c r="R100" s="261"/>
      <c r="S100" s="261"/>
      <c r="T100" s="262"/>
      <c r="AT100" s="257" t="s">
        <v>111</v>
      </c>
      <c r="AU100" s="257" t="s">
        <v>80</v>
      </c>
      <c r="AV100" s="255" t="s">
        <v>81</v>
      </c>
      <c r="AW100" s="255" t="s">
        <v>36</v>
      </c>
      <c r="AX100" s="255" t="s">
        <v>74</v>
      </c>
      <c r="AY100" s="257" t="s">
        <v>108</v>
      </c>
    </row>
    <row r="101" spans="1:65" s="263" customFormat="1" x14ac:dyDescent="0.2">
      <c r="B101" s="264"/>
      <c r="D101" s="254" t="s">
        <v>111</v>
      </c>
      <c r="E101" s="265" t="s">
        <v>3</v>
      </c>
      <c r="F101" s="266" t="s">
        <v>112</v>
      </c>
      <c r="H101" s="267">
        <v>1</v>
      </c>
      <c r="L101" s="264"/>
      <c r="M101" s="271"/>
      <c r="N101" s="272"/>
      <c r="O101" s="272"/>
      <c r="P101" s="272"/>
      <c r="Q101" s="272"/>
      <c r="R101" s="272"/>
      <c r="S101" s="272"/>
      <c r="T101" s="273"/>
      <c r="AT101" s="265" t="s">
        <v>111</v>
      </c>
      <c r="AU101" s="265" t="s">
        <v>80</v>
      </c>
      <c r="AV101" s="263" t="s">
        <v>110</v>
      </c>
      <c r="AW101" s="263" t="s">
        <v>36</v>
      </c>
      <c r="AX101" s="263" t="s">
        <v>80</v>
      </c>
      <c r="AY101" s="265" t="s">
        <v>108</v>
      </c>
    </row>
    <row r="102" spans="1:65" s="180" customFormat="1" ht="6.95" customHeight="1" x14ac:dyDescent="0.2">
      <c r="A102" s="177"/>
      <c r="B102" s="201"/>
      <c r="C102" s="202"/>
      <c r="D102" s="202"/>
      <c r="E102" s="202"/>
      <c r="F102" s="202"/>
      <c r="G102" s="202"/>
      <c r="H102" s="202"/>
      <c r="I102" s="202"/>
      <c r="J102" s="202"/>
      <c r="K102" s="202"/>
      <c r="L102" s="178"/>
      <c r="M102" s="177"/>
      <c r="O102" s="177"/>
      <c r="P102" s="177"/>
      <c r="Q102" s="177"/>
      <c r="R102" s="177"/>
      <c r="S102" s="177"/>
      <c r="T102" s="177"/>
      <c r="U102" s="177"/>
      <c r="V102" s="177"/>
      <c r="W102" s="177"/>
      <c r="X102" s="177"/>
      <c r="Y102" s="177"/>
      <c r="Z102" s="177"/>
      <c r="AA102" s="177"/>
      <c r="AB102" s="177"/>
      <c r="AC102" s="177"/>
      <c r="AD102" s="177"/>
      <c r="AE102" s="177"/>
    </row>
  </sheetData>
  <sheetProtection algorithmName="SHA-512" hashValue="6Rc3yyass+ThSU9JY9ef9wa7+FkcEySfOIJ5BMuWNZfy3q38IXjukLZBXzMAQM9HLUQlNAV+N3TocK5Z2FsM7A==" saltValue="leNMxCPs9kHOucZuv9OLvg==" spinCount="100000" sheet="1" objects="1" scenarios="1"/>
  <autoFilter ref="C79:K101" xr:uid="{00000000-0009-0000-0000-000002000000}"/>
  <mergeCells count="9">
    <mergeCell ref="E50:H50"/>
    <mergeCell ref="E70:H70"/>
    <mergeCell ref="E72:H72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9"/>
  <sheetViews>
    <sheetView showGridLines="0" topLeftCell="A136" zoomScale="110" zoomScaleNormal="110" workbookViewId="0"/>
  </sheetViews>
  <sheetFormatPr defaultRowHeight="11.25" x14ac:dyDescent="0.2"/>
  <cols>
    <col min="1" max="1" width="8.33203125" style="80" customWidth="1"/>
    <col min="2" max="2" width="1.6640625" style="80" customWidth="1"/>
    <col min="3" max="4" width="5" style="80" customWidth="1"/>
    <col min="5" max="5" width="11.6640625" style="80" customWidth="1"/>
    <col min="6" max="6" width="9.1640625" style="80" customWidth="1"/>
    <col min="7" max="7" width="5" style="80" customWidth="1"/>
    <col min="8" max="8" width="77.83203125" style="80" customWidth="1"/>
    <col min="9" max="10" width="20" style="80" customWidth="1"/>
    <col min="11" max="11" width="1.6640625" style="80" customWidth="1"/>
  </cols>
  <sheetData>
    <row r="1" spans="2:11" s="1" customFormat="1" ht="37.5" customHeight="1" x14ac:dyDescent="0.2"/>
    <row r="2" spans="2:11" s="1" customFormat="1" ht="7.5" customHeight="1" x14ac:dyDescent="0.2">
      <c r="B2" s="81"/>
      <c r="C2" s="82"/>
      <c r="D2" s="82"/>
      <c r="E2" s="82"/>
      <c r="F2" s="82"/>
      <c r="G2" s="82"/>
      <c r="H2" s="82"/>
      <c r="I2" s="82"/>
      <c r="J2" s="82"/>
      <c r="K2" s="83"/>
    </row>
    <row r="3" spans="2:11" s="8" customFormat="1" ht="45" customHeight="1" x14ac:dyDescent="0.2">
      <c r="B3" s="84"/>
      <c r="C3" s="339" t="s">
        <v>182</v>
      </c>
      <c r="D3" s="339"/>
      <c r="E3" s="339"/>
      <c r="F3" s="339"/>
      <c r="G3" s="339"/>
      <c r="H3" s="339"/>
      <c r="I3" s="339"/>
      <c r="J3" s="339"/>
      <c r="K3" s="85"/>
    </row>
    <row r="4" spans="2:11" s="1" customFormat="1" ht="25.5" customHeight="1" x14ac:dyDescent="0.3">
      <c r="B4" s="86"/>
      <c r="C4" s="344" t="s">
        <v>183</v>
      </c>
      <c r="D4" s="344"/>
      <c r="E4" s="344"/>
      <c r="F4" s="344"/>
      <c r="G4" s="344"/>
      <c r="H4" s="344"/>
      <c r="I4" s="344"/>
      <c r="J4" s="344"/>
      <c r="K4" s="87"/>
    </row>
    <row r="5" spans="2:11" s="1" customFormat="1" ht="5.25" customHeight="1" x14ac:dyDescent="0.2">
      <c r="B5" s="86"/>
      <c r="C5" s="88"/>
      <c r="D5" s="88"/>
      <c r="E5" s="88"/>
      <c r="F5" s="88"/>
      <c r="G5" s="88"/>
      <c r="H5" s="88"/>
      <c r="I5" s="88"/>
      <c r="J5" s="88"/>
      <c r="K5" s="87"/>
    </row>
    <row r="6" spans="2:11" s="1" customFormat="1" ht="15" customHeight="1" x14ac:dyDescent="0.2">
      <c r="B6" s="86"/>
      <c r="C6" s="343" t="s">
        <v>184</v>
      </c>
      <c r="D6" s="343"/>
      <c r="E6" s="343"/>
      <c r="F6" s="343"/>
      <c r="G6" s="343"/>
      <c r="H6" s="343"/>
      <c r="I6" s="343"/>
      <c r="J6" s="343"/>
      <c r="K6" s="87"/>
    </row>
    <row r="7" spans="2:11" s="1" customFormat="1" ht="15" customHeight="1" x14ac:dyDescent="0.2">
      <c r="B7" s="90"/>
      <c r="C7" s="343" t="s">
        <v>185</v>
      </c>
      <c r="D7" s="343"/>
      <c r="E7" s="343"/>
      <c r="F7" s="343"/>
      <c r="G7" s="343"/>
      <c r="H7" s="343"/>
      <c r="I7" s="343"/>
      <c r="J7" s="343"/>
      <c r="K7" s="87"/>
    </row>
    <row r="8" spans="2:11" s="1" customFormat="1" ht="12.75" customHeight="1" x14ac:dyDescent="0.2">
      <c r="B8" s="90"/>
      <c r="C8" s="89"/>
      <c r="D8" s="89"/>
      <c r="E8" s="89"/>
      <c r="F8" s="89"/>
      <c r="G8" s="89"/>
      <c r="H8" s="89"/>
      <c r="I8" s="89"/>
      <c r="J8" s="89"/>
      <c r="K8" s="87"/>
    </row>
    <row r="9" spans="2:11" s="1" customFormat="1" ht="15" customHeight="1" x14ac:dyDescent="0.2">
      <c r="B9" s="90"/>
      <c r="C9" s="343" t="s">
        <v>186</v>
      </c>
      <c r="D9" s="343"/>
      <c r="E9" s="343"/>
      <c r="F9" s="343"/>
      <c r="G9" s="343"/>
      <c r="H9" s="343"/>
      <c r="I9" s="343"/>
      <c r="J9" s="343"/>
      <c r="K9" s="87"/>
    </row>
    <row r="10" spans="2:11" s="1" customFormat="1" ht="15" customHeight="1" x14ac:dyDescent="0.2">
      <c r="B10" s="90"/>
      <c r="C10" s="89"/>
      <c r="D10" s="343" t="s">
        <v>187</v>
      </c>
      <c r="E10" s="343"/>
      <c r="F10" s="343"/>
      <c r="G10" s="343"/>
      <c r="H10" s="343"/>
      <c r="I10" s="343"/>
      <c r="J10" s="343"/>
      <c r="K10" s="87"/>
    </row>
    <row r="11" spans="2:11" s="1" customFormat="1" ht="15" customHeight="1" x14ac:dyDescent="0.2">
      <c r="B11" s="90"/>
      <c r="C11" s="91"/>
      <c r="D11" s="343" t="s">
        <v>188</v>
      </c>
      <c r="E11" s="343"/>
      <c r="F11" s="343"/>
      <c r="G11" s="343"/>
      <c r="H11" s="343"/>
      <c r="I11" s="343"/>
      <c r="J11" s="343"/>
      <c r="K11" s="87"/>
    </row>
    <row r="12" spans="2:11" s="1" customFormat="1" ht="15" customHeight="1" x14ac:dyDescent="0.2">
      <c r="B12" s="90"/>
      <c r="C12" s="91"/>
      <c r="D12" s="89"/>
      <c r="E12" s="89"/>
      <c r="F12" s="89"/>
      <c r="G12" s="89"/>
      <c r="H12" s="89"/>
      <c r="I12" s="89"/>
      <c r="J12" s="89"/>
      <c r="K12" s="87"/>
    </row>
    <row r="13" spans="2:11" s="1" customFormat="1" ht="15" customHeight="1" x14ac:dyDescent="0.2">
      <c r="B13" s="90"/>
      <c r="C13" s="91"/>
      <c r="D13" s="92" t="s">
        <v>189</v>
      </c>
      <c r="E13" s="89"/>
      <c r="F13" s="89"/>
      <c r="G13" s="89"/>
      <c r="H13" s="89"/>
      <c r="I13" s="89"/>
      <c r="J13" s="89"/>
      <c r="K13" s="87"/>
    </row>
    <row r="14" spans="2:11" s="1" customFormat="1" ht="12.75" customHeight="1" x14ac:dyDescent="0.2">
      <c r="B14" s="90"/>
      <c r="C14" s="91"/>
      <c r="D14" s="91"/>
      <c r="E14" s="91"/>
      <c r="F14" s="91"/>
      <c r="G14" s="91"/>
      <c r="H14" s="91"/>
      <c r="I14" s="91"/>
      <c r="J14" s="91"/>
      <c r="K14" s="87"/>
    </row>
    <row r="15" spans="2:11" s="1" customFormat="1" ht="15" customHeight="1" x14ac:dyDescent="0.2">
      <c r="B15" s="90"/>
      <c r="C15" s="91"/>
      <c r="D15" s="343" t="s">
        <v>190</v>
      </c>
      <c r="E15" s="343"/>
      <c r="F15" s="343"/>
      <c r="G15" s="343"/>
      <c r="H15" s="343"/>
      <c r="I15" s="343"/>
      <c r="J15" s="343"/>
      <c r="K15" s="87"/>
    </row>
    <row r="16" spans="2:11" s="1" customFormat="1" ht="15" customHeight="1" x14ac:dyDescent="0.2">
      <c r="B16" s="90"/>
      <c r="C16" s="91"/>
      <c r="D16" s="343" t="s">
        <v>191</v>
      </c>
      <c r="E16" s="343"/>
      <c r="F16" s="343"/>
      <c r="G16" s="343"/>
      <c r="H16" s="343"/>
      <c r="I16" s="343"/>
      <c r="J16" s="343"/>
      <c r="K16" s="87"/>
    </row>
    <row r="17" spans="2:11" s="1" customFormat="1" ht="15" customHeight="1" x14ac:dyDescent="0.2">
      <c r="B17" s="90"/>
      <c r="C17" s="91"/>
      <c r="D17" s="343" t="s">
        <v>192</v>
      </c>
      <c r="E17" s="343"/>
      <c r="F17" s="343"/>
      <c r="G17" s="343"/>
      <c r="H17" s="343"/>
      <c r="I17" s="343"/>
      <c r="J17" s="343"/>
      <c r="K17" s="87"/>
    </row>
    <row r="18" spans="2:11" s="1" customFormat="1" ht="15" customHeight="1" x14ac:dyDescent="0.2">
      <c r="B18" s="90"/>
      <c r="C18" s="91"/>
      <c r="D18" s="91"/>
      <c r="E18" s="93" t="s">
        <v>79</v>
      </c>
      <c r="F18" s="343" t="s">
        <v>193</v>
      </c>
      <c r="G18" s="343"/>
      <c r="H18" s="343"/>
      <c r="I18" s="343"/>
      <c r="J18" s="343"/>
      <c r="K18" s="87"/>
    </row>
    <row r="19" spans="2:11" s="1" customFormat="1" ht="15" customHeight="1" x14ac:dyDescent="0.2">
      <c r="B19" s="90"/>
      <c r="C19" s="91"/>
      <c r="D19" s="91"/>
      <c r="E19" s="93" t="s">
        <v>194</v>
      </c>
      <c r="F19" s="343" t="s">
        <v>195</v>
      </c>
      <c r="G19" s="343"/>
      <c r="H19" s="343"/>
      <c r="I19" s="343"/>
      <c r="J19" s="343"/>
      <c r="K19" s="87"/>
    </row>
    <row r="20" spans="2:11" s="1" customFormat="1" ht="15" customHeight="1" x14ac:dyDescent="0.2">
      <c r="B20" s="90"/>
      <c r="C20" s="91"/>
      <c r="D20" s="91"/>
      <c r="E20" s="93" t="s">
        <v>196</v>
      </c>
      <c r="F20" s="343" t="s">
        <v>197</v>
      </c>
      <c r="G20" s="343"/>
      <c r="H20" s="343"/>
      <c r="I20" s="343"/>
      <c r="J20" s="343"/>
      <c r="K20" s="87"/>
    </row>
    <row r="21" spans="2:11" s="1" customFormat="1" ht="15" customHeight="1" x14ac:dyDescent="0.2">
      <c r="B21" s="90"/>
      <c r="C21" s="91"/>
      <c r="D21" s="91"/>
      <c r="E21" s="93" t="s">
        <v>198</v>
      </c>
      <c r="F21" s="343" t="s">
        <v>199</v>
      </c>
      <c r="G21" s="343"/>
      <c r="H21" s="343"/>
      <c r="I21" s="343"/>
      <c r="J21" s="343"/>
      <c r="K21" s="87"/>
    </row>
    <row r="22" spans="2:11" s="1" customFormat="1" ht="15" customHeight="1" x14ac:dyDescent="0.2">
      <c r="B22" s="90"/>
      <c r="C22" s="91"/>
      <c r="D22" s="91"/>
      <c r="E22" s="93" t="s">
        <v>118</v>
      </c>
      <c r="F22" s="343" t="s">
        <v>119</v>
      </c>
      <c r="G22" s="343"/>
      <c r="H22" s="343"/>
      <c r="I22" s="343"/>
      <c r="J22" s="343"/>
      <c r="K22" s="87"/>
    </row>
    <row r="23" spans="2:11" s="1" customFormat="1" ht="15" customHeight="1" x14ac:dyDescent="0.2">
      <c r="B23" s="90"/>
      <c r="C23" s="91"/>
      <c r="D23" s="91"/>
      <c r="E23" s="93" t="s">
        <v>200</v>
      </c>
      <c r="F23" s="343" t="s">
        <v>201</v>
      </c>
      <c r="G23" s="343"/>
      <c r="H23" s="343"/>
      <c r="I23" s="343"/>
      <c r="J23" s="343"/>
      <c r="K23" s="87"/>
    </row>
    <row r="24" spans="2:11" s="1" customFormat="1" ht="12.75" customHeight="1" x14ac:dyDescent="0.2">
      <c r="B24" s="90"/>
      <c r="C24" s="91"/>
      <c r="D24" s="91"/>
      <c r="E24" s="91"/>
      <c r="F24" s="91"/>
      <c r="G24" s="91"/>
      <c r="H24" s="91"/>
      <c r="I24" s="91"/>
      <c r="J24" s="91"/>
      <c r="K24" s="87"/>
    </row>
    <row r="25" spans="2:11" s="1" customFormat="1" ht="15" customHeight="1" x14ac:dyDescent="0.2">
      <c r="B25" s="90"/>
      <c r="C25" s="343" t="s">
        <v>202</v>
      </c>
      <c r="D25" s="343"/>
      <c r="E25" s="343"/>
      <c r="F25" s="343"/>
      <c r="G25" s="343"/>
      <c r="H25" s="343"/>
      <c r="I25" s="343"/>
      <c r="J25" s="343"/>
      <c r="K25" s="87"/>
    </row>
    <row r="26" spans="2:11" s="1" customFormat="1" ht="15" customHeight="1" x14ac:dyDescent="0.2">
      <c r="B26" s="90"/>
      <c r="C26" s="343" t="s">
        <v>203</v>
      </c>
      <c r="D26" s="343"/>
      <c r="E26" s="343"/>
      <c r="F26" s="343"/>
      <c r="G26" s="343"/>
      <c r="H26" s="343"/>
      <c r="I26" s="343"/>
      <c r="J26" s="343"/>
      <c r="K26" s="87"/>
    </row>
    <row r="27" spans="2:11" s="1" customFormat="1" ht="15" customHeight="1" x14ac:dyDescent="0.2">
      <c r="B27" s="90"/>
      <c r="C27" s="89"/>
      <c r="D27" s="343" t="s">
        <v>204</v>
      </c>
      <c r="E27" s="343"/>
      <c r="F27" s="343"/>
      <c r="G27" s="343"/>
      <c r="H27" s="343"/>
      <c r="I27" s="343"/>
      <c r="J27" s="343"/>
      <c r="K27" s="87"/>
    </row>
    <row r="28" spans="2:11" s="1" customFormat="1" ht="15" customHeight="1" x14ac:dyDescent="0.2">
      <c r="B28" s="90"/>
      <c r="C28" s="91"/>
      <c r="D28" s="343" t="s">
        <v>205</v>
      </c>
      <c r="E28" s="343"/>
      <c r="F28" s="343"/>
      <c r="G28" s="343"/>
      <c r="H28" s="343"/>
      <c r="I28" s="343"/>
      <c r="J28" s="343"/>
      <c r="K28" s="87"/>
    </row>
    <row r="29" spans="2:11" s="1" customFormat="1" ht="12.75" customHeight="1" x14ac:dyDescent="0.2">
      <c r="B29" s="90"/>
      <c r="C29" s="91"/>
      <c r="D29" s="91"/>
      <c r="E29" s="91"/>
      <c r="F29" s="91"/>
      <c r="G29" s="91"/>
      <c r="H29" s="91"/>
      <c r="I29" s="91"/>
      <c r="J29" s="91"/>
      <c r="K29" s="87"/>
    </row>
    <row r="30" spans="2:11" s="1" customFormat="1" ht="15" customHeight="1" x14ac:dyDescent="0.2">
      <c r="B30" s="90"/>
      <c r="C30" s="91"/>
      <c r="D30" s="343" t="s">
        <v>206</v>
      </c>
      <c r="E30" s="343"/>
      <c r="F30" s="343"/>
      <c r="G30" s="343"/>
      <c r="H30" s="343"/>
      <c r="I30" s="343"/>
      <c r="J30" s="343"/>
      <c r="K30" s="87"/>
    </row>
    <row r="31" spans="2:11" s="1" customFormat="1" ht="15" customHeight="1" x14ac:dyDescent="0.2">
      <c r="B31" s="90"/>
      <c r="C31" s="91"/>
      <c r="D31" s="343" t="s">
        <v>207</v>
      </c>
      <c r="E31" s="343"/>
      <c r="F31" s="343"/>
      <c r="G31" s="343"/>
      <c r="H31" s="343"/>
      <c r="I31" s="343"/>
      <c r="J31" s="343"/>
      <c r="K31" s="87"/>
    </row>
    <row r="32" spans="2:11" s="1" customFormat="1" ht="12.75" customHeight="1" x14ac:dyDescent="0.2">
      <c r="B32" s="90"/>
      <c r="C32" s="91"/>
      <c r="D32" s="91"/>
      <c r="E32" s="91"/>
      <c r="F32" s="91"/>
      <c r="G32" s="91"/>
      <c r="H32" s="91"/>
      <c r="I32" s="91"/>
      <c r="J32" s="91"/>
      <c r="K32" s="87"/>
    </row>
    <row r="33" spans="2:11" s="1" customFormat="1" ht="15" customHeight="1" x14ac:dyDescent="0.2">
      <c r="B33" s="90"/>
      <c r="C33" s="91"/>
      <c r="D33" s="343" t="s">
        <v>208</v>
      </c>
      <c r="E33" s="343"/>
      <c r="F33" s="343"/>
      <c r="G33" s="343"/>
      <c r="H33" s="343"/>
      <c r="I33" s="343"/>
      <c r="J33" s="343"/>
      <c r="K33" s="87"/>
    </row>
    <row r="34" spans="2:11" s="1" customFormat="1" ht="15" customHeight="1" x14ac:dyDescent="0.2">
      <c r="B34" s="90"/>
      <c r="C34" s="91"/>
      <c r="D34" s="343" t="s">
        <v>209</v>
      </c>
      <c r="E34" s="343"/>
      <c r="F34" s="343"/>
      <c r="G34" s="343"/>
      <c r="H34" s="343"/>
      <c r="I34" s="343"/>
      <c r="J34" s="343"/>
      <c r="K34" s="87"/>
    </row>
    <row r="35" spans="2:11" s="1" customFormat="1" ht="15" customHeight="1" x14ac:dyDescent="0.2">
      <c r="B35" s="90"/>
      <c r="C35" s="91"/>
      <c r="D35" s="343" t="s">
        <v>210</v>
      </c>
      <c r="E35" s="343"/>
      <c r="F35" s="343"/>
      <c r="G35" s="343"/>
      <c r="H35" s="343"/>
      <c r="I35" s="343"/>
      <c r="J35" s="343"/>
      <c r="K35" s="87"/>
    </row>
    <row r="36" spans="2:11" s="1" customFormat="1" ht="15" customHeight="1" x14ac:dyDescent="0.2">
      <c r="B36" s="90"/>
      <c r="C36" s="91"/>
      <c r="D36" s="89"/>
      <c r="E36" s="92" t="s">
        <v>96</v>
      </c>
      <c r="F36" s="89"/>
      <c r="G36" s="343" t="s">
        <v>211</v>
      </c>
      <c r="H36" s="343"/>
      <c r="I36" s="343"/>
      <c r="J36" s="343"/>
      <c r="K36" s="87"/>
    </row>
    <row r="37" spans="2:11" s="1" customFormat="1" ht="30.75" customHeight="1" x14ac:dyDescent="0.2">
      <c r="B37" s="90"/>
      <c r="C37" s="91"/>
      <c r="D37" s="89"/>
      <c r="E37" s="92" t="s">
        <v>212</v>
      </c>
      <c r="F37" s="89"/>
      <c r="G37" s="343" t="s">
        <v>213</v>
      </c>
      <c r="H37" s="343"/>
      <c r="I37" s="343"/>
      <c r="J37" s="343"/>
      <c r="K37" s="87"/>
    </row>
    <row r="38" spans="2:11" s="1" customFormat="1" ht="15" customHeight="1" x14ac:dyDescent="0.2">
      <c r="B38" s="90"/>
      <c r="C38" s="91"/>
      <c r="D38" s="89"/>
      <c r="E38" s="92" t="s">
        <v>55</v>
      </c>
      <c r="F38" s="89"/>
      <c r="G38" s="343" t="s">
        <v>214</v>
      </c>
      <c r="H38" s="343"/>
      <c r="I38" s="343"/>
      <c r="J38" s="343"/>
      <c r="K38" s="87"/>
    </row>
    <row r="39" spans="2:11" s="1" customFormat="1" ht="15" customHeight="1" x14ac:dyDescent="0.2">
      <c r="B39" s="90"/>
      <c r="C39" s="91"/>
      <c r="D39" s="89"/>
      <c r="E39" s="92" t="s">
        <v>56</v>
      </c>
      <c r="F39" s="89"/>
      <c r="G39" s="343" t="s">
        <v>215</v>
      </c>
      <c r="H39" s="343"/>
      <c r="I39" s="343"/>
      <c r="J39" s="343"/>
      <c r="K39" s="87"/>
    </row>
    <row r="40" spans="2:11" s="1" customFormat="1" ht="15" customHeight="1" x14ac:dyDescent="0.2">
      <c r="B40" s="90"/>
      <c r="C40" s="91"/>
      <c r="D40" s="89"/>
      <c r="E40" s="92" t="s">
        <v>97</v>
      </c>
      <c r="F40" s="89"/>
      <c r="G40" s="343" t="s">
        <v>216</v>
      </c>
      <c r="H40" s="343"/>
      <c r="I40" s="343"/>
      <c r="J40" s="343"/>
      <c r="K40" s="87"/>
    </row>
    <row r="41" spans="2:11" s="1" customFormat="1" ht="15" customHeight="1" x14ac:dyDescent="0.2">
      <c r="B41" s="90"/>
      <c r="C41" s="91"/>
      <c r="D41" s="89"/>
      <c r="E41" s="92" t="s">
        <v>98</v>
      </c>
      <c r="F41" s="89"/>
      <c r="G41" s="343" t="s">
        <v>217</v>
      </c>
      <c r="H41" s="343"/>
      <c r="I41" s="343"/>
      <c r="J41" s="343"/>
      <c r="K41" s="87"/>
    </row>
    <row r="42" spans="2:11" s="1" customFormat="1" ht="15" customHeight="1" x14ac:dyDescent="0.2">
      <c r="B42" s="90"/>
      <c r="C42" s="91"/>
      <c r="D42" s="89"/>
      <c r="E42" s="92" t="s">
        <v>218</v>
      </c>
      <c r="F42" s="89"/>
      <c r="G42" s="343" t="s">
        <v>219</v>
      </c>
      <c r="H42" s="343"/>
      <c r="I42" s="343"/>
      <c r="J42" s="343"/>
      <c r="K42" s="87"/>
    </row>
    <row r="43" spans="2:11" s="1" customFormat="1" ht="15" customHeight="1" x14ac:dyDescent="0.2">
      <c r="B43" s="90"/>
      <c r="C43" s="91"/>
      <c r="D43" s="89"/>
      <c r="E43" s="92"/>
      <c r="F43" s="89"/>
      <c r="G43" s="343" t="s">
        <v>220</v>
      </c>
      <c r="H43" s="343"/>
      <c r="I43" s="343"/>
      <c r="J43" s="343"/>
      <c r="K43" s="87"/>
    </row>
    <row r="44" spans="2:11" s="1" customFormat="1" ht="15" customHeight="1" x14ac:dyDescent="0.2">
      <c r="B44" s="90"/>
      <c r="C44" s="91"/>
      <c r="D44" s="89"/>
      <c r="E44" s="92" t="s">
        <v>221</v>
      </c>
      <c r="F44" s="89"/>
      <c r="G44" s="343" t="s">
        <v>222</v>
      </c>
      <c r="H44" s="343"/>
      <c r="I44" s="343"/>
      <c r="J44" s="343"/>
      <c r="K44" s="87"/>
    </row>
    <row r="45" spans="2:11" s="1" customFormat="1" ht="15" customHeight="1" x14ac:dyDescent="0.2">
      <c r="B45" s="90"/>
      <c r="C45" s="91"/>
      <c r="D45" s="89"/>
      <c r="E45" s="92" t="s">
        <v>100</v>
      </c>
      <c r="F45" s="89"/>
      <c r="G45" s="343" t="s">
        <v>223</v>
      </c>
      <c r="H45" s="343"/>
      <c r="I45" s="343"/>
      <c r="J45" s="343"/>
      <c r="K45" s="87"/>
    </row>
    <row r="46" spans="2:11" s="1" customFormat="1" ht="12.75" customHeight="1" x14ac:dyDescent="0.2">
      <c r="B46" s="90"/>
      <c r="C46" s="91"/>
      <c r="D46" s="89"/>
      <c r="E46" s="89"/>
      <c r="F46" s="89"/>
      <c r="G46" s="89"/>
      <c r="H46" s="89"/>
      <c r="I46" s="89"/>
      <c r="J46" s="89"/>
      <c r="K46" s="87"/>
    </row>
    <row r="47" spans="2:11" s="1" customFormat="1" ht="15" customHeight="1" x14ac:dyDescent="0.2">
      <c r="B47" s="90"/>
      <c r="C47" s="91"/>
      <c r="D47" s="343" t="s">
        <v>224</v>
      </c>
      <c r="E47" s="343"/>
      <c r="F47" s="343"/>
      <c r="G47" s="343"/>
      <c r="H47" s="343"/>
      <c r="I47" s="343"/>
      <c r="J47" s="343"/>
      <c r="K47" s="87"/>
    </row>
    <row r="48" spans="2:11" s="1" customFormat="1" ht="15" customHeight="1" x14ac:dyDescent="0.2">
      <c r="B48" s="90"/>
      <c r="C48" s="91"/>
      <c r="D48" s="91"/>
      <c r="E48" s="343" t="s">
        <v>225</v>
      </c>
      <c r="F48" s="343"/>
      <c r="G48" s="343"/>
      <c r="H48" s="343"/>
      <c r="I48" s="343"/>
      <c r="J48" s="343"/>
      <c r="K48" s="87"/>
    </row>
    <row r="49" spans="2:11" s="1" customFormat="1" ht="15" customHeight="1" x14ac:dyDescent="0.2">
      <c r="B49" s="90"/>
      <c r="C49" s="91"/>
      <c r="D49" s="91"/>
      <c r="E49" s="343" t="s">
        <v>226</v>
      </c>
      <c r="F49" s="343"/>
      <c r="G49" s="343"/>
      <c r="H49" s="343"/>
      <c r="I49" s="343"/>
      <c r="J49" s="343"/>
      <c r="K49" s="87"/>
    </row>
    <row r="50" spans="2:11" s="1" customFormat="1" ht="15" customHeight="1" x14ac:dyDescent="0.2">
      <c r="B50" s="90"/>
      <c r="C50" s="91"/>
      <c r="D50" s="91"/>
      <c r="E50" s="343" t="s">
        <v>227</v>
      </c>
      <c r="F50" s="343"/>
      <c r="G50" s="343"/>
      <c r="H50" s="343"/>
      <c r="I50" s="343"/>
      <c r="J50" s="343"/>
      <c r="K50" s="87"/>
    </row>
    <row r="51" spans="2:11" s="1" customFormat="1" ht="15" customHeight="1" x14ac:dyDescent="0.2">
      <c r="B51" s="90"/>
      <c r="C51" s="91"/>
      <c r="D51" s="343" t="s">
        <v>228</v>
      </c>
      <c r="E51" s="343"/>
      <c r="F51" s="343"/>
      <c r="G51" s="343"/>
      <c r="H51" s="343"/>
      <c r="I51" s="343"/>
      <c r="J51" s="343"/>
      <c r="K51" s="87"/>
    </row>
    <row r="52" spans="2:11" s="1" customFormat="1" ht="25.5" customHeight="1" x14ac:dyDescent="0.3">
      <c r="B52" s="86"/>
      <c r="C52" s="344" t="s">
        <v>229</v>
      </c>
      <c r="D52" s="344"/>
      <c r="E52" s="344"/>
      <c r="F52" s="344"/>
      <c r="G52" s="344"/>
      <c r="H52" s="344"/>
      <c r="I52" s="344"/>
      <c r="J52" s="344"/>
      <c r="K52" s="87"/>
    </row>
    <row r="53" spans="2:11" s="1" customFormat="1" ht="5.25" customHeight="1" x14ac:dyDescent="0.2">
      <c r="B53" s="86"/>
      <c r="C53" s="88"/>
      <c r="D53" s="88"/>
      <c r="E53" s="88"/>
      <c r="F53" s="88"/>
      <c r="G53" s="88"/>
      <c r="H53" s="88"/>
      <c r="I53" s="88"/>
      <c r="J53" s="88"/>
      <c r="K53" s="87"/>
    </row>
    <row r="54" spans="2:11" s="1" customFormat="1" ht="15" customHeight="1" x14ac:dyDescent="0.2">
      <c r="B54" s="86"/>
      <c r="C54" s="343" t="s">
        <v>230</v>
      </c>
      <c r="D54" s="343"/>
      <c r="E54" s="343"/>
      <c r="F54" s="343"/>
      <c r="G54" s="343"/>
      <c r="H54" s="343"/>
      <c r="I54" s="343"/>
      <c r="J54" s="343"/>
      <c r="K54" s="87"/>
    </row>
    <row r="55" spans="2:11" s="1" customFormat="1" ht="15" customHeight="1" x14ac:dyDescent="0.2">
      <c r="B55" s="86"/>
      <c r="C55" s="343" t="s">
        <v>231</v>
      </c>
      <c r="D55" s="343"/>
      <c r="E55" s="343"/>
      <c r="F55" s="343"/>
      <c r="G55" s="343"/>
      <c r="H55" s="343"/>
      <c r="I55" s="343"/>
      <c r="J55" s="343"/>
      <c r="K55" s="87"/>
    </row>
    <row r="56" spans="2:11" s="1" customFormat="1" ht="12.75" customHeight="1" x14ac:dyDescent="0.2">
      <c r="B56" s="86"/>
      <c r="C56" s="89"/>
      <c r="D56" s="89"/>
      <c r="E56" s="89"/>
      <c r="F56" s="89"/>
      <c r="G56" s="89"/>
      <c r="H56" s="89"/>
      <c r="I56" s="89"/>
      <c r="J56" s="89"/>
      <c r="K56" s="87"/>
    </row>
    <row r="57" spans="2:11" s="1" customFormat="1" ht="15" customHeight="1" x14ac:dyDescent="0.2">
      <c r="B57" s="86"/>
      <c r="C57" s="343" t="s">
        <v>232</v>
      </c>
      <c r="D57" s="343"/>
      <c r="E57" s="343"/>
      <c r="F57" s="343"/>
      <c r="G57" s="343"/>
      <c r="H57" s="343"/>
      <c r="I57" s="343"/>
      <c r="J57" s="343"/>
      <c r="K57" s="87"/>
    </row>
    <row r="58" spans="2:11" s="1" customFormat="1" ht="15" customHeight="1" x14ac:dyDescent="0.2">
      <c r="B58" s="86"/>
      <c r="C58" s="91"/>
      <c r="D58" s="343" t="s">
        <v>233</v>
      </c>
      <c r="E58" s="343"/>
      <c r="F58" s="343"/>
      <c r="G58" s="343"/>
      <c r="H58" s="343"/>
      <c r="I58" s="343"/>
      <c r="J58" s="343"/>
      <c r="K58" s="87"/>
    </row>
    <row r="59" spans="2:11" s="1" customFormat="1" ht="15" customHeight="1" x14ac:dyDescent="0.2">
      <c r="B59" s="86"/>
      <c r="C59" s="91"/>
      <c r="D59" s="343" t="s">
        <v>234</v>
      </c>
      <c r="E59" s="343"/>
      <c r="F59" s="343"/>
      <c r="G59" s="343"/>
      <c r="H59" s="343"/>
      <c r="I59" s="343"/>
      <c r="J59" s="343"/>
      <c r="K59" s="87"/>
    </row>
    <row r="60" spans="2:11" s="1" customFormat="1" ht="15" customHeight="1" x14ac:dyDescent="0.2">
      <c r="B60" s="86"/>
      <c r="C60" s="91"/>
      <c r="D60" s="343" t="s">
        <v>235</v>
      </c>
      <c r="E60" s="343"/>
      <c r="F60" s="343"/>
      <c r="G60" s="343"/>
      <c r="H60" s="343"/>
      <c r="I60" s="343"/>
      <c r="J60" s="343"/>
      <c r="K60" s="87"/>
    </row>
    <row r="61" spans="2:11" s="1" customFormat="1" ht="15" customHeight="1" x14ac:dyDescent="0.2">
      <c r="B61" s="86"/>
      <c r="C61" s="91"/>
      <c r="D61" s="343" t="s">
        <v>236</v>
      </c>
      <c r="E61" s="343"/>
      <c r="F61" s="343"/>
      <c r="G61" s="343"/>
      <c r="H61" s="343"/>
      <c r="I61" s="343"/>
      <c r="J61" s="343"/>
      <c r="K61" s="87"/>
    </row>
    <row r="62" spans="2:11" s="1" customFormat="1" ht="15" customHeight="1" x14ac:dyDescent="0.2">
      <c r="B62" s="86"/>
      <c r="C62" s="91"/>
      <c r="D62" s="342" t="s">
        <v>237</v>
      </c>
      <c r="E62" s="342"/>
      <c r="F62" s="342"/>
      <c r="G62" s="342"/>
      <c r="H62" s="342"/>
      <c r="I62" s="342"/>
      <c r="J62" s="342"/>
      <c r="K62" s="87"/>
    </row>
    <row r="63" spans="2:11" s="1" customFormat="1" ht="15" customHeight="1" x14ac:dyDescent="0.2">
      <c r="B63" s="86"/>
      <c r="C63" s="91"/>
      <c r="D63" s="343" t="s">
        <v>238</v>
      </c>
      <c r="E63" s="343"/>
      <c r="F63" s="343"/>
      <c r="G63" s="343"/>
      <c r="H63" s="343"/>
      <c r="I63" s="343"/>
      <c r="J63" s="343"/>
      <c r="K63" s="87"/>
    </row>
    <row r="64" spans="2:11" s="1" customFormat="1" ht="12.75" customHeight="1" x14ac:dyDescent="0.2">
      <c r="B64" s="86"/>
      <c r="C64" s="91"/>
      <c r="D64" s="91"/>
      <c r="E64" s="94"/>
      <c r="F64" s="91"/>
      <c r="G64" s="91"/>
      <c r="H64" s="91"/>
      <c r="I64" s="91"/>
      <c r="J64" s="91"/>
      <c r="K64" s="87"/>
    </row>
    <row r="65" spans="2:11" s="1" customFormat="1" ht="15" customHeight="1" x14ac:dyDescent="0.2">
      <c r="B65" s="86"/>
      <c r="C65" s="91"/>
      <c r="D65" s="343" t="s">
        <v>239</v>
      </c>
      <c r="E65" s="343"/>
      <c r="F65" s="343"/>
      <c r="G65" s="343"/>
      <c r="H65" s="343"/>
      <c r="I65" s="343"/>
      <c r="J65" s="343"/>
      <c r="K65" s="87"/>
    </row>
    <row r="66" spans="2:11" s="1" customFormat="1" ht="15" customHeight="1" x14ac:dyDescent="0.2">
      <c r="B66" s="86"/>
      <c r="C66" s="91"/>
      <c r="D66" s="342" t="s">
        <v>240</v>
      </c>
      <c r="E66" s="342"/>
      <c r="F66" s="342"/>
      <c r="G66" s="342"/>
      <c r="H66" s="342"/>
      <c r="I66" s="342"/>
      <c r="J66" s="342"/>
      <c r="K66" s="87"/>
    </row>
    <row r="67" spans="2:11" s="1" customFormat="1" ht="15" customHeight="1" x14ac:dyDescent="0.2">
      <c r="B67" s="86"/>
      <c r="C67" s="91"/>
      <c r="D67" s="343" t="s">
        <v>241</v>
      </c>
      <c r="E67" s="343"/>
      <c r="F67" s="343"/>
      <c r="G67" s="343"/>
      <c r="H67" s="343"/>
      <c r="I67" s="343"/>
      <c r="J67" s="343"/>
      <c r="K67" s="87"/>
    </row>
    <row r="68" spans="2:11" s="1" customFormat="1" ht="15" customHeight="1" x14ac:dyDescent="0.2">
      <c r="B68" s="86"/>
      <c r="C68" s="91"/>
      <c r="D68" s="343" t="s">
        <v>242</v>
      </c>
      <c r="E68" s="343"/>
      <c r="F68" s="343"/>
      <c r="G68" s="343"/>
      <c r="H68" s="343"/>
      <c r="I68" s="343"/>
      <c r="J68" s="343"/>
      <c r="K68" s="87"/>
    </row>
    <row r="69" spans="2:11" s="1" customFormat="1" ht="15" customHeight="1" x14ac:dyDescent="0.2">
      <c r="B69" s="86"/>
      <c r="C69" s="91"/>
      <c r="D69" s="343" t="s">
        <v>243</v>
      </c>
      <c r="E69" s="343"/>
      <c r="F69" s="343"/>
      <c r="G69" s="343"/>
      <c r="H69" s="343"/>
      <c r="I69" s="343"/>
      <c r="J69" s="343"/>
      <c r="K69" s="87"/>
    </row>
    <row r="70" spans="2:11" s="1" customFormat="1" ht="15" customHeight="1" x14ac:dyDescent="0.2">
      <c r="B70" s="86"/>
      <c r="C70" s="91"/>
      <c r="D70" s="343" t="s">
        <v>244</v>
      </c>
      <c r="E70" s="343"/>
      <c r="F70" s="343"/>
      <c r="G70" s="343"/>
      <c r="H70" s="343"/>
      <c r="I70" s="343"/>
      <c r="J70" s="343"/>
      <c r="K70" s="87"/>
    </row>
    <row r="71" spans="2:11" s="1" customFormat="1" ht="12.75" customHeight="1" x14ac:dyDescent="0.2">
      <c r="B71" s="95"/>
      <c r="C71" s="96"/>
      <c r="D71" s="96"/>
      <c r="E71" s="96"/>
      <c r="F71" s="96"/>
      <c r="G71" s="96"/>
      <c r="H71" s="96"/>
      <c r="I71" s="96"/>
      <c r="J71" s="96"/>
      <c r="K71" s="97"/>
    </row>
    <row r="72" spans="2:11" s="1" customFormat="1" ht="18.75" customHeight="1" x14ac:dyDescent="0.2">
      <c r="B72" s="98"/>
      <c r="C72" s="98"/>
      <c r="D72" s="98"/>
      <c r="E72" s="98"/>
      <c r="F72" s="98"/>
      <c r="G72" s="98"/>
      <c r="H72" s="98"/>
      <c r="I72" s="98"/>
      <c r="J72" s="98"/>
      <c r="K72" s="99"/>
    </row>
    <row r="73" spans="2:11" s="1" customFormat="1" ht="18.75" customHeight="1" x14ac:dyDescent="0.2">
      <c r="B73" s="99"/>
      <c r="C73" s="99"/>
      <c r="D73" s="99"/>
      <c r="E73" s="99"/>
      <c r="F73" s="99"/>
      <c r="G73" s="99"/>
      <c r="H73" s="99"/>
      <c r="I73" s="99"/>
      <c r="J73" s="99"/>
      <c r="K73" s="99"/>
    </row>
    <row r="74" spans="2:11" s="1" customFormat="1" ht="7.5" customHeight="1" x14ac:dyDescent="0.2">
      <c r="B74" s="100"/>
      <c r="C74" s="101"/>
      <c r="D74" s="101"/>
      <c r="E74" s="101"/>
      <c r="F74" s="101"/>
      <c r="G74" s="101"/>
      <c r="H74" s="101"/>
      <c r="I74" s="101"/>
      <c r="J74" s="101"/>
      <c r="K74" s="102"/>
    </row>
    <row r="75" spans="2:11" s="1" customFormat="1" ht="45" customHeight="1" x14ac:dyDescent="0.2">
      <c r="B75" s="103"/>
      <c r="C75" s="341" t="s">
        <v>245</v>
      </c>
      <c r="D75" s="341"/>
      <c r="E75" s="341"/>
      <c r="F75" s="341"/>
      <c r="G75" s="341"/>
      <c r="H75" s="341"/>
      <c r="I75" s="341"/>
      <c r="J75" s="341"/>
      <c r="K75" s="104"/>
    </row>
    <row r="76" spans="2:11" s="1" customFormat="1" ht="17.25" customHeight="1" x14ac:dyDescent="0.2">
      <c r="B76" s="103"/>
      <c r="C76" s="105" t="s">
        <v>246</v>
      </c>
      <c r="D76" s="105"/>
      <c r="E76" s="105"/>
      <c r="F76" s="105" t="s">
        <v>247</v>
      </c>
      <c r="G76" s="106"/>
      <c r="H76" s="105" t="s">
        <v>56</v>
      </c>
      <c r="I76" s="105" t="s">
        <v>59</v>
      </c>
      <c r="J76" s="105" t="s">
        <v>248</v>
      </c>
      <c r="K76" s="104"/>
    </row>
    <row r="77" spans="2:11" s="1" customFormat="1" ht="17.25" customHeight="1" x14ac:dyDescent="0.2">
      <c r="B77" s="103"/>
      <c r="C77" s="107" t="s">
        <v>249</v>
      </c>
      <c r="D77" s="107"/>
      <c r="E77" s="107"/>
      <c r="F77" s="108" t="s">
        <v>250</v>
      </c>
      <c r="G77" s="109"/>
      <c r="H77" s="107"/>
      <c r="I77" s="107"/>
      <c r="J77" s="107" t="s">
        <v>251</v>
      </c>
      <c r="K77" s="104"/>
    </row>
    <row r="78" spans="2:11" s="1" customFormat="1" ht="5.25" customHeight="1" x14ac:dyDescent="0.2">
      <c r="B78" s="103"/>
      <c r="C78" s="110"/>
      <c r="D78" s="110"/>
      <c r="E78" s="110"/>
      <c r="F78" s="110"/>
      <c r="G78" s="111"/>
      <c r="H78" s="110"/>
      <c r="I78" s="110"/>
      <c r="J78" s="110"/>
      <c r="K78" s="104"/>
    </row>
    <row r="79" spans="2:11" s="1" customFormat="1" ht="15" customHeight="1" x14ac:dyDescent="0.2">
      <c r="B79" s="103"/>
      <c r="C79" s="92" t="s">
        <v>55</v>
      </c>
      <c r="D79" s="112"/>
      <c r="E79" s="112"/>
      <c r="F79" s="113" t="s">
        <v>252</v>
      </c>
      <c r="G79" s="114"/>
      <c r="H79" s="92" t="s">
        <v>253</v>
      </c>
      <c r="I79" s="92" t="s">
        <v>254</v>
      </c>
      <c r="J79" s="92">
        <v>20</v>
      </c>
      <c r="K79" s="104"/>
    </row>
    <row r="80" spans="2:11" s="1" customFormat="1" ht="15" customHeight="1" x14ac:dyDescent="0.2">
      <c r="B80" s="103"/>
      <c r="C80" s="92" t="s">
        <v>255</v>
      </c>
      <c r="D80" s="92"/>
      <c r="E80" s="92"/>
      <c r="F80" s="113" t="s">
        <v>252</v>
      </c>
      <c r="G80" s="114"/>
      <c r="H80" s="92" t="s">
        <v>256</v>
      </c>
      <c r="I80" s="92" t="s">
        <v>254</v>
      </c>
      <c r="J80" s="92">
        <v>120</v>
      </c>
      <c r="K80" s="104"/>
    </row>
    <row r="81" spans="2:11" s="1" customFormat="1" ht="15" customHeight="1" x14ac:dyDescent="0.2">
      <c r="B81" s="115"/>
      <c r="C81" s="92" t="s">
        <v>257</v>
      </c>
      <c r="D81" s="92"/>
      <c r="E81" s="92"/>
      <c r="F81" s="113" t="s">
        <v>258</v>
      </c>
      <c r="G81" s="114"/>
      <c r="H81" s="92" t="s">
        <v>259</v>
      </c>
      <c r="I81" s="92" t="s">
        <v>254</v>
      </c>
      <c r="J81" s="92">
        <v>50</v>
      </c>
      <c r="K81" s="104"/>
    </row>
    <row r="82" spans="2:11" s="1" customFormat="1" ht="15" customHeight="1" x14ac:dyDescent="0.2">
      <c r="B82" s="115"/>
      <c r="C82" s="92" t="s">
        <v>260</v>
      </c>
      <c r="D82" s="92"/>
      <c r="E82" s="92"/>
      <c r="F82" s="113" t="s">
        <v>252</v>
      </c>
      <c r="G82" s="114"/>
      <c r="H82" s="92" t="s">
        <v>261</v>
      </c>
      <c r="I82" s="92" t="s">
        <v>262</v>
      </c>
      <c r="J82" s="92"/>
      <c r="K82" s="104"/>
    </row>
    <row r="83" spans="2:11" s="1" customFormat="1" ht="15" customHeight="1" x14ac:dyDescent="0.2">
      <c r="B83" s="115"/>
      <c r="C83" s="116" t="s">
        <v>263</v>
      </c>
      <c r="D83" s="116"/>
      <c r="E83" s="116"/>
      <c r="F83" s="117" t="s">
        <v>258</v>
      </c>
      <c r="G83" s="116"/>
      <c r="H83" s="116" t="s">
        <v>264</v>
      </c>
      <c r="I83" s="116" t="s">
        <v>254</v>
      </c>
      <c r="J83" s="116">
        <v>15</v>
      </c>
      <c r="K83" s="104"/>
    </row>
    <row r="84" spans="2:11" s="1" customFormat="1" ht="15" customHeight="1" x14ac:dyDescent="0.2">
      <c r="B84" s="115"/>
      <c r="C84" s="116" t="s">
        <v>265</v>
      </c>
      <c r="D84" s="116"/>
      <c r="E84" s="116"/>
      <c r="F84" s="117" t="s">
        <v>258</v>
      </c>
      <c r="G84" s="116"/>
      <c r="H84" s="116" t="s">
        <v>266</v>
      </c>
      <c r="I84" s="116" t="s">
        <v>254</v>
      </c>
      <c r="J84" s="116">
        <v>15</v>
      </c>
      <c r="K84" s="104"/>
    </row>
    <row r="85" spans="2:11" s="1" customFormat="1" ht="15" customHeight="1" x14ac:dyDescent="0.2">
      <c r="B85" s="115"/>
      <c r="C85" s="116" t="s">
        <v>267</v>
      </c>
      <c r="D85" s="116"/>
      <c r="E85" s="116"/>
      <c r="F85" s="117" t="s">
        <v>258</v>
      </c>
      <c r="G85" s="116"/>
      <c r="H85" s="116" t="s">
        <v>268</v>
      </c>
      <c r="I85" s="116" t="s">
        <v>254</v>
      </c>
      <c r="J85" s="116">
        <v>20</v>
      </c>
      <c r="K85" s="104"/>
    </row>
    <row r="86" spans="2:11" s="1" customFormat="1" ht="15" customHeight="1" x14ac:dyDescent="0.2">
      <c r="B86" s="115"/>
      <c r="C86" s="116" t="s">
        <v>269</v>
      </c>
      <c r="D86" s="116"/>
      <c r="E86" s="116"/>
      <c r="F86" s="117" t="s">
        <v>258</v>
      </c>
      <c r="G86" s="116"/>
      <c r="H86" s="116" t="s">
        <v>270</v>
      </c>
      <c r="I86" s="116" t="s">
        <v>254</v>
      </c>
      <c r="J86" s="116">
        <v>20</v>
      </c>
      <c r="K86" s="104"/>
    </row>
    <row r="87" spans="2:11" s="1" customFormat="1" ht="15" customHeight="1" x14ac:dyDescent="0.2">
      <c r="B87" s="115"/>
      <c r="C87" s="92" t="s">
        <v>271</v>
      </c>
      <c r="D87" s="92"/>
      <c r="E87" s="92"/>
      <c r="F87" s="113" t="s">
        <v>258</v>
      </c>
      <c r="G87" s="114"/>
      <c r="H87" s="92" t="s">
        <v>272</v>
      </c>
      <c r="I87" s="92" t="s">
        <v>254</v>
      </c>
      <c r="J87" s="92">
        <v>50</v>
      </c>
      <c r="K87" s="104"/>
    </row>
    <row r="88" spans="2:11" s="1" customFormat="1" ht="15" customHeight="1" x14ac:dyDescent="0.2">
      <c r="B88" s="115"/>
      <c r="C88" s="92" t="s">
        <v>273</v>
      </c>
      <c r="D88" s="92"/>
      <c r="E88" s="92"/>
      <c r="F88" s="113" t="s">
        <v>258</v>
      </c>
      <c r="G88" s="114"/>
      <c r="H88" s="92" t="s">
        <v>274</v>
      </c>
      <c r="I88" s="92" t="s">
        <v>254</v>
      </c>
      <c r="J88" s="92">
        <v>20</v>
      </c>
      <c r="K88" s="104"/>
    </row>
    <row r="89" spans="2:11" s="1" customFormat="1" ht="15" customHeight="1" x14ac:dyDescent="0.2">
      <c r="B89" s="115"/>
      <c r="C89" s="92" t="s">
        <v>275</v>
      </c>
      <c r="D89" s="92"/>
      <c r="E89" s="92"/>
      <c r="F89" s="113" t="s">
        <v>258</v>
      </c>
      <c r="G89" s="114"/>
      <c r="H89" s="92" t="s">
        <v>276</v>
      </c>
      <c r="I89" s="92" t="s">
        <v>254</v>
      </c>
      <c r="J89" s="92">
        <v>20</v>
      </c>
      <c r="K89" s="104"/>
    </row>
    <row r="90" spans="2:11" s="1" customFormat="1" ht="15" customHeight="1" x14ac:dyDescent="0.2">
      <c r="B90" s="115"/>
      <c r="C90" s="92" t="s">
        <v>277</v>
      </c>
      <c r="D90" s="92"/>
      <c r="E90" s="92"/>
      <c r="F90" s="113" t="s">
        <v>258</v>
      </c>
      <c r="G90" s="114"/>
      <c r="H90" s="92" t="s">
        <v>278</v>
      </c>
      <c r="I90" s="92" t="s">
        <v>254</v>
      </c>
      <c r="J90" s="92">
        <v>50</v>
      </c>
      <c r="K90" s="104"/>
    </row>
    <row r="91" spans="2:11" s="1" customFormat="1" ht="15" customHeight="1" x14ac:dyDescent="0.2">
      <c r="B91" s="115"/>
      <c r="C91" s="92" t="s">
        <v>279</v>
      </c>
      <c r="D91" s="92"/>
      <c r="E91" s="92"/>
      <c r="F91" s="113" t="s">
        <v>258</v>
      </c>
      <c r="G91" s="114"/>
      <c r="H91" s="92" t="s">
        <v>279</v>
      </c>
      <c r="I91" s="92" t="s">
        <v>254</v>
      </c>
      <c r="J91" s="92">
        <v>50</v>
      </c>
      <c r="K91" s="104"/>
    </row>
    <row r="92" spans="2:11" s="1" customFormat="1" ht="15" customHeight="1" x14ac:dyDescent="0.2">
      <c r="B92" s="115"/>
      <c r="C92" s="92" t="s">
        <v>280</v>
      </c>
      <c r="D92" s="92"/>
      <c r="E92" s="92"/>
      <c r="F92" s="113" t="s">
        <v>258</v>
      </c>
      <c r="G92" s="114"/>
      <c r="H92" s="92" t="s">
        <v>281</v>
      </c>
      <c r="I92" s="92" t="s">
        <v>254</v>
      </c>
      <c r="J92" s="92">
        <v>255</v>
      </c>
      <c r="K92" s="104"/>
    </row>
    <row r="93" spans="2:11" s="1" customFormat="1" ht="15" customHeight="1" x14ac:dyDescent="0.2">
      <c r="B93" s="115"/>
      <c r="C93" s="92" t="s">
        <v>282</v>
      </c>
      <c r="D93" s="92"/>
      <c r="E93" s="92"/>
      <c r="F93" s="113" t="s">
        <v>252</v>
      </c>
      <c r="G93" s="114"/>
      <c r="H93" s="92" t="s">
        <v>283</v>
      </c>
      <c r="I93" s="92" t="s">
        <v>284</v>
      </c>
      <c r="J93" s="92"/>
      <c r="K93" s="104"/>
    </row>
    <row r="94" spans="2:11" s="1" customFormat="1" ht="15" customHeight="1" x14ac:dyDescent="0.2">
      <c r="B94" s="115"/>
      <c r="C94" s="92" t="s">
        <v>285</v>
      </c>
      <c r="D94" s="92"/>
      <c r="E94" s="92"/>
      <c r="F94" s="113" t="s">
        <v>252</v>
      </c>
      <c r="G94" s="114"/>
      <c r="H94" s="92" t="s">
        <v>286</v>
      </c>
      <c r="I94" s="92" t="s">
        <v>287</v>
      </c>
      <c r="J94" s="92"/>
      <c r="K94" s="104"/>
    </row>
    <row r="95" spans="2:11" s="1" customFormat="1" ht="15" customHeight="1" x14ac:dyDescent="0.2">
      <c r="B95" s="115"/>
      <c r="C95" s="92" t="s">
        <v>288</v>
      </c>
      <c r="D95" s="92"/>
      <c r="E95" s="92"/>
      <c r="F95" s="113" t="s">
        <v>252</v>
      </c>
      <c r="G95" s="114"/>
      <c r="H95" s="92" t="s">
        <v>288</v>
      </c>
      <c r="I95" s="92" t="s">
        <v>287</v>
      </c>
      <c r="J95" s="92"/>
      <c r="K95" s="104"/>
    </row>
    <row r="96" spans="2:11" s="1" customFormat="1" ht="15" customHeight="1" x14ac:dyDescent="0.2">
      <c r="B96" s="115"/>
      <c r="C96" s="92" t="s">
        <v>40</v>
      </c>
      <c r="D96" s="92"/>
      <c r="E96" s="92"/>
      <c r="F96" s="113" t="s">
        <v>252</v>
      </c>
      <c r="G96" s="114"/>
      <c r="H96" s="92" t="s">
        <v>289</v>
      </c>
      <c r="I96" s="92" t="s">
        <v>287</v>
      </c>
      <c r="J96" s="92"/>
      <c r="K96" s="104"/>
    </row>
    <row r="97" spans="2:11" s="1" customFormat="1" ht="15" customHeight="1" x14ac:dyDescent="0.2">
      <c r="B97" s="115"/>
      <c r="C97" s="92" t="s">
        <v>50</v>
      </c>
      <c r="D97" s="92"/>
      <c r="E97" s="92"/>
      <c r="F97" s="113" t="s">
        <v>252</v>
      </c>
      <c r="G97" s="114"/>
      <c r="H97" s="92" t="s">
        <v>290</v>
      </c>
      <c r="I97" s="92" t="s">
        <v>287</v>
      </c>
      <c r="J97" s="92"/>
      <c r="K97" s="104"/>
    </row>
    <row r="98" spans="2:11" s="1" customFormat="1" ht="15" customHeight="1" x14ac:dyDescent="0.2">
      <c r="B98" s="118"/>
      <c r="C98" s="119"/>
      <c r="D98" s="119"/>
      <c r="E98" s="119"/>
      <c r="F98" s="119"/>
      <c r="G98" s="119"/>
      <c r="H98" s="119"/>
      <c r="I98" s="119"/>
      <c r="J98" s="119"/>
      <c r="K98" s="120"/>
    </row>
    <row r="99" spans="2:11" s="1" customFormat="1" ht="18.75" customHeight="1" x14ac:dyDescent="0.2">
      <c r="B99" s="121"/>
      <c r="C99" s="122"/>
      <c r="D99" s="122"/>
      <c r="E99" s="122"/>
      <c r="F99" s="122"/>
      <c r="G99" s="122"/>
      <c r="H99" s="122"/>
      <c r="I99" s="122"/>
      <c r="J99" s="122"/>
      <c r="K99" s="121"/>
    </row>
    <row r="100" spans="2:11" s="1" customFormat="1" ht="18.75" customHeight="1" x14ac:dyDescent="0.2">
      <c r="B100" s="99"/>
      <c r="C100" s="99"/>
      <c r="D100" s="99"/>
      <c r="E100" s="99"/>
      <c r="F100" s="99"/>
      <c r="G100" s="99"/>
      <c r="H100" s="99"/>
      <c r="I100" s="99"/>
      <c r="J100" s="99"/>
      <c r="K100" s="99"/>
    </row>
    <row r="101" spans="2:11" s="1" customFormat="1" ht="7.5" customHeight="1" x14ac:dyDescent="0.2">
      <c r="B101" s="100"/>
      <c r="C101" s="101"/>
      <c r="D101" s="101"/>
      <c r="E101" s="101"/>
      <c r="F101" s="101"/>
      <c r="G101" s="101"/>
      <c r="H101" s="101"/>
      <c r="I101" s="101"/>
      <c r="J101" s="101"/>
      <c r="K101" s="102"/>
    </row>
    <row r="102" spans="2:11" s="1" customFormat="1" ht="45" customHeight="1" x14ac:dyDescent="0.2">
      <c r="B102" s="103"/>
      <c r="C102" s="341" t="s">
        <v>291</v>
      </c>
      <c r="D102" s="341"/>
      <c r="E102" s="341"/>
      <c r="F102" s="341"/>
      <c r="G102" s="341"/>
      <c r="H102" s="341"/>
      <c r="I102" s="341"/>
      <c r="J102" s="341"/>
      <c r="K102" s="104"/>
    </row>
    <row r="103" spans="2:11" s="1" customFormat="1" ht="17.25" customHeight="1" x14ac:dyDescent="0.2">
      <c r="B103" s="103"/>
      <c r="C103" s="105" t="s">
        <v>246</v>
      </c>
      <c r="D103" s="105"/>
      <c r="E103" s="105"/>
      <c r="F103" s="105" t="s">
        <v>247</v>
      </c>
      <c r="G103" s="106"/>
      <c r="H103" s="105" t="s">
        <v>56</v>
      </c>
      <c r="I103" s="105" t="s">
        <v>59</v>
      </c>
      <c r="J103" s="105" t="s">
        <v>248</v>
      </c>
      <c r="K103" s="104"/>
    </row>
    <row r="104" spans="2:11" s="1" customFormat="1" ht="17.25" customHeight="1" x14ac:dyDescent="0.2">
      <c r="B104" s="103"/>
      <c r="C104" s="107" t="s">
        <v>249</v>
      </c>
      <c r="D104" s="107"/>
      <c r="E104" s="107"/>
      <c r="F104" s="108" t="s">
        <v>250</v>
      </c>
      <c r="G104" s="109"/>
      <c r="H104" s="107"/>
      <c r="I104" s="107"/>
      <c r="J104" s="107" t="s">
        <v>251</v>
      </c>
      <c r="K104" s="104"/>
    </row>
    <row r="105" spans="2:11" s="1" customFormat="1" ht="5.25" customHeight="1" x14ac:dyDescent="0.2">
      <c r="B105" s="103"/>
      <c r="C105" s="105"/>
      <c r="D105" s="105"/>
      <c r="E105" s="105"/>
      <c r="F105" s="105"/>
      <c r="G105" s="123"/>
      <c r="H105" s="105"/>
      <c r="I105" s="105"/>
      <c r="J105" s="105"/>
      <c r="K105" s="104"/>
    </row>
    <row r="106" spans="2:11" s="1" customFormat="1" ht="15" customHeight="1" x14ac:dyDescent="0.2">
      <c r="B106" s="103"/>
      <c r="C106" s="92" t="s">
        <v>55</v>
      </c>
      <c r="D106" s="112"/>
      <c r="E106" s="112"/>
      <c r="F106" s="113" t="s">
        <v>252</v>
      </c>
      <c r="G106" s="92"/>
      <c r="H106" s="92" t="s">
        <v>292</v>
      </c>
      <c r="I106" s="92" t="s">
        <v>254</v>
      </c>
      <c r="J106" s="92">
        <v>20</v>
      </c>
      <c r="K106" s="104"/>
    </row>
    <row r="107" spans="2:11" s="1" customFormat="1" ht="15" customHeight="1" x14ac:dyDescent="0.2">
      <c r="B107" s="103"/>
      <c r="C107" s="92" t="s">
        <v>255</v>
      </c>
      <c r="D107" s="92"/>
      <c r="E107" s="92"/>
      <c r="F107" s="113" t="s">
        <v>252</v>
      </c>
      <c r="G107" s="92"/>
      <c r="H107" s="92" t="s">
        <v>292</v>
      </c>
      <c r="I107" s="92" t="s">
        <v>254</v>
      </c>
      <c r="J107" s="92">
        <v>120</v>
      </c>
      <c r="K107" s="104"/>
    </row>
    <row r="108" spans="2:11" s="1" customFormat="1" ht="15" customHeight="1" x14ac:dyDescent="0.2">
      <c r="B108" s="115"/>
      <c r="C108" s="92" t="s">
        <v>257</v>
      </c>
      <c r="D108" s="92"/>
      <c r="E108" s="92"/>
      <c r="F108" s="113" t="s">
        <v>258</v>
      </c>
      <c r="G108" s="92"/>
      <c r="H108" s="92" t="s">
        <v>292</v>
      </c>
      <c r="I108" s="92" t="s">
        <v>254</v>
      </c>
      <c r="J108" s="92">
        <v>50</v>
      </c>
      <c r="K108" s="104"/>
    </row>
    <row r="109" spans="2:11" s="1" customFormat="1" ht="15" customHeight="1" x14ac:dyDescent="0.2">
      <c r="B109" s="115"/>
      <c r="C109" s="92" t="s">
        <v>260</v>
      </c>
      <c r="D109" s="92"/>
      <c r="E109" s="92"/>
      <c r="F109" s="113" t="s">
        <v>252</v>
      </c>
      <c r="G109" s="92"/>
      <c r="H109" s="92" t="s">
        <v>292</v>
      </c>
      <c r="I109" s="92" t="s">
        <v>262</v>
      </c>
      <c r="J109" s="92"/>
      <c r="K109" s="104"/>
    </row>
    <row r="110" spans="2:11" s="1" customFormat="1" ht="15" customHeight="1" x14ac:dyDescent="0.2">
      <c r="B110" s="115"/>
      <c r="C110" s="92" t="s">
        <v>271</v>
      </c>
      <c r="D110" s="92"/>
      <c r="E110" s="92"/>
      <c r="F110" s="113" t="s">
        <v>258</v>
      </c>
      <c r="G110" s="92"/>
      <c r="H110" s="92" t="s">
        <v>292</v>
      </c>
      <c r="I110" s="92" t="s">
        <v>254</v>
      </c>
      <c r="J110" s="92">
        <v>50</v>
      </c>
      <c r="K110" s="104"/>
    </row>
    <row r="111" spans="2:11" s="1" customFormat="1" ht="15" customHeight="1" x14ac:dyDescent="0.2">
      <c r="B111" s="115"/>
      <c r="C111" s="92" t="s">
        <v>279</v>
      </c>
      <c r="D111" s="92"/>
      <c r="E111" s="92"/>
      <c r="F111" s="113" t="s">
        <v>258</v>
      </c>
      <c r="G111" s="92"/>
      <c r="H111" s="92" t="s">
        <v>292</v>
      </c>
      <c r="I111" s="92" t="s">
        <v>254</v>
      </c>
      <c r="J111" s="92">
        <v>50</v>
      </c>
      <c r="K111" s="104"/>
    </row>
    <row r="112" spans="2:11" s="1" customFormat="1" ht="15" customHeight="1" x14ac:dyDescent="0.2">
      <c r="B112" s="115"/>
      <c r="C112" s="92" t="s">
        <v>277</v>
      </c>
      <c r="D112" s="92"/>
      <c r="E112" s="92"/>
      <c r="F112" s="113" t="s">
        <v>258</v>
      </c>
      <c r="G112" s="92"/>
      <c r="H112" s="92" t="s">
        <v>292</v>
      </c>
      <c r="I112" s="92" t="s">
        <v>254</v>
      </c>
      <c r="J112" s="92">
        <v>50</v>
      </c>
      <c r="K112" s="104"/>
    </row>
    <row r="113" spans="2:11" s="1" customFormat="1" ht="15" customHeight="1" x14ac:dyDescent="0.2">
      <c r="B113" s="115"/>
      <c r="C113" s="92" t="s">
        <v>55</v>
      </c>
      <c r="D113" s="92"/>
      <c r="E113" s="92"/>
      <c r="F113" s="113" t="s">
        <v>252</v>
      </c>
      <c r="G113" s="92"/>
      <c r="H113" s="92" t="s">
        <v>293</v>
      </c>
      <c r="I113" s="92" t="s">
        <v>254</v>
      </c>
      <c r="J113" s="92">
        <v>20</v>
      </c>
      <c r="K113" s="104"/>
    </row>
    <row r="114" spans="2:11" s="1" customFormat="1" ht="15" customHeight="1" x14ac:dyDescent="0.2">
      <c r="B114" s="115"/>
      <c r="C114" s="92" t="s">
        <v>294</v>
      </c>
      <c r="D114" s="92"/>
      <c r="E114" s="92"/>
      <c r="F114" s="113" t="s">
        <v>252</v>
      </c>
      <c r="G114" s="92"/>
      <c r="H114" s="92" t="s">
        <v>295</v>
      </c>
      <c r="I114" s="92" t="s">
        <v>254</v>
      </c>
      <c r="J114" s="92">
        <v>120</v>
      </c>
      <c r="K114" s="104"/>
    </row>
    <row r="115" spans="2:11" s="1" customFormat="1" ht="15" customHeight="1" x14ac:dyDescent="0.2">
      <c r="B115" s="115"/>
      <c r="C115" s="92" t="s">
        <v>40</v>
      </c>
      <c r="D115" s="92"/>
      <c r="E115" s="92"/>
      <c r="F115" s="113" t="s">
        <v>252</v>
      </c>
      <c r="G115" s="92"/>
      <c r="H115" s="92" t="s">
        <v>296</v>
      </c>
      <c r="I115" s="92" t="s">
        <v>287</v>
      </c>
      <c r="J115" s="92"/>
      <c r="K115" s="104"/>
    </row>
    <row r="116" spans="2:11" s="1" customFormat="1" ht="15" customHeight="1" x14ac:dyDescent="0.2">
      <c r="B116" s="115"/>
      <c r="C116" s="92" t="s">
        <v>50</v>
      </c>
      <c r="D116" s="92"/>
      <c r="E116" s="92"/>
      <c r="F116" s="113" t="s">
        <v>252</v>
      </c>
      <c r="G116" s="92"/>
      <c r="H116" s="92" t="s">
        <v>297</v>
      </c>
      <c r="I116" s="92" t="s">
        <v>287</v>
      </c>
      <c r="J116" s="92"/>
      <c r="K116" s="104"/>
    </row>
    <row r="117" spans="2:11" s="1" customFormat="1" ht="15" customHeight="1" x14ac:dyDescent="0.2">
      <c r="B117" s="115"/>
      <c r="C117" s="92" t="s">
        <v>59</v>
      </c>
      <c r="D117" s="92"/>
      <c r="E117" s="92"/>
      <c r="F117" s="113" t="s">
        <v>252</v>
      </c>
      <c r="G117" s="92"/>
      <c r="H117" s="92" t="s">
        <v>298</v>
      </c>
      <c r="I117" s="92" t="s">
        <v>299</v>
      </c>
      <c r="J117" s="92"/>
      <c r="K117" s="104"/>
    </row>
    <row r="118" spans="2:11" s="1" customFormat="1" ht="15" customHeight="1" x14ac:dyDescent="0.2">
      <c r="B118" s="118"/>
      <c r="C118" s="124"/>
      <c r="D118" s="124"/>
      <c r="E118" s="124"/>
      <c r="F118" s="124"/>
      <c r="G118" s="124"/>
      <c r="H118" s="124"/>
      <c r="I118" s="124"/>
      <c r="J118" s="124"/>
      <c r="K118" s="120"/>
    </row>
    <row r="119" spans="2:11" s="1" customFormat="1" ht="18.75" customHeight="1" x14ac:dyDescent="0.2">
      <c r="B119" s="125"/>
      <c r="C119" s="126"/>
      <c r="D119" s="126"/>
      <c r="E119" s="126"/>
      <c r="F119" s="127"/>
      <c r="G119" s="126"/>
      <c r="H119" s="126"/>
      <c r="I119" s="126"/>
      <c r="J119" s="126"/>
      <c r="K119" s="125"/>
    </row>
    <row r="120" spans="2:11" s="1" customFormat="1" ht="18.75" customHeight="1" x14ac:dyDescent="0.2">
      <c r="B120" s="99"/>
      <c r="C120" s="99"/>
      <c r="D120" s="99"/>
      <c r="E120" s="99"/>
      <c r="F120" s="99"/>
      <c r="G120" s="99"/>
      <c r="H120" s="99"/>
      <c r="I120" s="99"/>
      <c r="J120" s="99"/>
      <c r="K120" s="99"/>
    </row>
    <row r="121" spans="2:11" s="1" customFormat="1" ht="7.5" customHeight="1" x14ac:dyDescent="0.2">
      <c r="B121" s="128"/>
      <c r="C121" s="129"/>
      <c r="D121" s="129"/>
      <c r="E121" s="129"/>
      <c r="F121" s="129"/>
      <c r="G121" s="129"/>
      <c r="H121" s="129"/>
      <c r="I121" s="129"/>
      <c r="J121" s="129"/>
      <c r="K121" s="130"/>
    </row>
    <row r="122" spans="2:11" s="1" customFormat="1" ht="45" customHeight="1" x14ac:dyDescent="0.2">
      <c r="B122" s="131"/>
      <c r="C122" s="339" t="s">
        <v>300</v>
      </c>
      <c r="D122" s="339"/>
      <c r="E122" s="339"/>
      <c r="F122" s="339"/>
      <c r="G122" s="339"/>
      <c r="H122" s="339"/>
      <c r="I122" s="339"/>
      <c r="J122" s="339"/>
      <c r="K122" s="132"/>
    </row>
    <row r="123" spans="2:11" s="1" customFormat="1" ht="17.25" customHeight="1" x14ac:dyDescent="0.2">
      <c r="B123" s="133"/>
      <c r="C123" s="105" t="s">
        <v>246</v>
      </c>
      <c r="D123" s="105"/>
      <c r="E123" s="105"/>
      <c r="F123" s="105" t="s">
        <v>247</v>
      </c>
      <c r="G123" s="106"/>
      <c r="H123" s="105" t="s">
        <v>56</v>
      </c>
      <c r="I123" s="105" t="s">
        <v>59</v>
      </c>
      <c r="J123" s="105" t="s">
        <v>248</v>
      </c>
      <c r="K123" s="134"/>
    </row>
    <row r="124" spans="2:11" s="1" customFormat="1" ht="17.25" customHeight="1" x14ac:dyDescent="0.2">
      <c r="B124" s="133"/>
      <c r="C124" s="107" t="s">
        <v>249</v>
      </c>
      <c r="D124" s="107"/>
      <c r="E124" s="107"/>
      <c r="F124" s="108" t="s">
        <v>250</v>
      </c>
      <c r="G124" s="109"/>
      <c r="H124" s="107"/>
      <c r="I124" s="107"/>
      <c r="J124" s="107" t="s">
        <v>251</v>
      </c>
      <c r="K124" s="134"/>
    </row>
    <row r="125" spans="2:11" s="1" customFormat="1" ht="5.25" customHeight="1" x14ac:dyDescent="0.2">
      <c r="B125" s="135"/>
      <c r="C125" s="110"/>
      <c r="D125" s="110"/>
      <c r="E125" s="110"/>
      <c r="F125" s="110"/>
      <c r="G125" s="136"/>
      <c r="H125" s="110"/>
      <c r="I125" s="110"/>
      <c r="J125" s="110"/>
      <c r="K125" s="137"/>
    </row>
    <row r="126" spans="2:11" s="1" customFormat="1" ht="15" customHeight="1" x14ac:dyDescent="0.2">
      <c r="B126" s="135"/>
      <c r="C126" s="92" t="s">
        <v>255</v>
      </c>
      <c r="D126" s="112"/>
      <c r="E126" s="112"/>
      <c r="F126" s="113" t="s">
        <v>252</v>
      </c>
      <c r="G126" s="92"/>
      <c r="H126" s="92" t="s">
        <v>292</v>
      </c>
      <c r="I126" s="92" t="s">
        <v>254</v>
      </c>
      <c r="J126" s="92">
        <v>120</v>
      </c>
      <c r="K126" s="138"/>
    </row>
    <row r="127" spans="2:11" s="1" customFormat="1" ht="15" customHeight="1" x14ac:dyDescent="0.2">
      <c r="B127" s="135"/>
      <c r="C127" s="92" t="s">
        <v>301</v>
      </c>
      <c r="D127" s="92"/>
      <c r="E127" s="92"/>
      <c r="F127" s="113" t="s">
        <v>252</v>
      </c>
      <c r="G127" s="92"/>
      <c r="H127" s="92" t="s">
        <v>302</v>
      </c>
      <c r="I127" s="92" t="s">
        <v>254</v>
      </c>
      <c r="J127" s="92" t="s">
        <v>303</v>
      </c>
      <c r="K127" s="138"/>
    </row>
    <row r="128" spans="2:11" s="1" customFormat="1" ht="15" customHeight="1" x14ac:dyDescent="0.2">
      <c r="B128" s="135"/>
      <c r="C128" s="92" t="s">
        <v>200</v>
      </c>
      <c r="D128" s="92"/>
      <c r="E128" s="92"/>
      <c r="F128" s="113" t="s">
        <v>252</v>
      </c>
      <c r="G128" s="92"/>
      <c r="H128" s="92" t="s">
        <v>304</v>
      </c>
      <c r="I128" s="92" t="s">
        <v>254</v>
      </c>
      <c r="J128" s="92" t="s">
        <v>303</v>
      </c>
      <c r="K128" s="138"/>
    </row>
    <row r="129" spans="2:11" s="1" customFormat="1" ht="15" customHeight="1" x14ac:dyDescent="0.2">
      <c r="B129" s="135"/>
      <c r="C129" s="92" t="s">
        <v>263</v>
      </c>
      <c r="D129" s="92"/>
      <c r="E129" s="92"/>
      <c r="F129" s="113" t="s">
        <v>258</v>
      </c>
      <c r="G129" s="92"/>
      <c r="H129" s="92" t="s">
        <v>264</v>
      </c>
      <c r="I129" s="92" t="s">
        <v>254</v>
      </c>
      <c r="J129" s="92">
        <v>15</v>
      </c>
      <c r="K129" s="138"/>
    </row>
    <row r="130" spans="2:11" s="1" customFormat="1" ht="15" customHeight="1" x14ac:dyDescent="0.2">
      <c r="B130" s="135"/>
      <c r="C130" s="116" t="s">
        <v>265</v>
      </c>
      <c r="D130" s="116"/>
      <c r="E130" s="116"/>
      <c r="F130" s="117" t="s">
        <v>258</v>
      </c>
      <c r="G130" s="116"/>
      <c r="H130" s="116" t="s">
        <v>266</v>
      </c>
      <c r="I130" s="116" t="s">
        <v>254</v>
      </c>
      <c r="J130" s="116">
        <v>15</v>
      </c>
      <c r="K130" s="138"/>
    </row>
    <row r="131" spans="2:11" s="1" customFormat="1" ht="15" customHeight="1" x14ac:dyDescent="0.2">
      <c r="B131" s="135"/>
      <c r="C131" s="116" t="s">
        <v>267</v>
      </c>
      <c r="D131" s="116"/>
      <c r="E131" s="116"/>
      <c r="F131" s="117" t="s">
        <v>258</v>
      </c>
      <c r="G131" s="116"/>
      <c r="H131" s="116" t="s">
        <v>268</v>
      </c>
      <c r="I131" s="116" t="s">
        <v>254</v>
      </c>
      <c r="J131" s="116">
        <v>20</v>
      </c>
      <c r="K131" s="138"/>
    </row>
    <row r="132" spans="2:11" s="1" customFormat="1" ht="15" customHeight="1" x14ac:dyDescent="0.2">
      <c r="B132" s="135"/>
      <c r="C132" s="116" t="s">
        <v>269</v>
      </c>
      <c r="D132" s="116"/>
      <c r="E132" s="116"/>
      <c r="F132" s="117" t="s">
        <v>258</v>
      </c>
      <c r="G132" s="116"/>
      <c r="H132" s="116" t="s">
        <v>270</v>
      </c>
      <c r="I132" s="116" t="s">
        <v>254</v>
      </c>
      <c r="J132" s="116">
        <v>20</v>
      </c>
      <c r="K132" s="138"/>
    </row>
    <row r="133" spans="2:11" s="1" customFormat="1" ht="15" customHeight="1" x14ac:dyDescent="0.2">
      <c r="B133" s="135"/>
      <c r="C133" s="92" t="s">
        <v>257</v>
      </c>
      <c r="D133" s="92"/>
      <c r="E133" s="92"/>
      <c r="F133" s="113" t="s">
        <v>258</v>
      </c>
      <c r="G133" s="92"/>
      <c r="H133" s="92" t="s">
        <v>292</v>
      </c>
      <c r="I133" s="92" t="s">
        <v>254</v>
      </c>
      <c r="J133" s="92">
        <v>50</v>
      </c>
      <c r="K133" s="138"/>
    </row>
    <row r="134" spans="2:11" s="1" customFormat="1" ht="15" customHeight="1" x14ac:dyDescent="0.2">
      <c r="B134" s="135"/>
      <c r="C134" s="92" t="s">
        <v>271</v>
      </c>
      <c r="D134" s="92"/>
      <c r="E134" s="92"/>
      <c r="F134" s="113" t="s">
        <v>258</v>
      </c>
      <c r="G134" s="92"/>
      <c r="H134" s="92" t="s">
        <v>292</v>
      </c>
      <c r="I134" s="92" t="s">
        <v>254</v>
      </c>
      <c r="J134" s="92">
        <v>50</v>
      </c>
      <c r="K134" s="138"/>
    </row>
    <row r="135" spans="2:11" s="1" customFormat="1" ht="15" customHeight="1" x14ac:dyDescent="0.2">
      <c r="B135" s="135"/>
      <c r="C135" s="92" t="s">
        <v>277</v>
      </c>
      <c r="D135" s="92"/>
      <c r="E135" s="92"/>
      <c r="F135" s="113" t="s">
        <v>258</v>
      </c>
      <c r="G135" s="92"/>
      <c r="H135" s="92" t="s">
        <v>292</v>
      </c>
      <c r="I135" s="92" t="s">
        <v>254</v>
      </c>
      <c r="J135" s="92">
        <v>50</v>
      </c>
      <c r="K135" s="138"/>
    </row>
    <row r="136" spans="2:11" s="1" customFormat="1" ht="15" customHeight="1" x14ac:dyDescent="0.2">
      <c r="B136" s="135"/>
      <c r="C136" s="92" t="s">
        <v>279</v>
      </c>
      <c r="D136" s="92"/>
      <c r="E136" s="92"/>
      <c r="F136" s="113" t="s">
        <v>258</v>
      </c>
      <c r="G136" s="92"/>
      <c r="H136" s="92" t="s">
        <v>292</v>
      </c>
      <c r="I136" s="92" t="s">
        <v>254</v>
      </c>
      <c r="J136" s="92">
        <v>50</v>
      </c>
      <c r="K136" s="138"/>
    </row>
    <row r="137" spans="2:11" s="1" customFormat="1" ht="15" customHeight="1" x14ac:dyDescent="0.2">
      <c r="B137" s="135"/>
      <c r="C137" s="92" t="s">
        <v>280</v>
      </c>
      <c r="D137" s="92"/>
      <c r="E137" s="92"/>
      <c r="F137" s="113" t="s">
        <v>258</v>
      </c>
      <c r="G137" s="92"/>
      <c r="H137" s="92" t="s">
        <v>305</v>
      </c>
      <c r="I137" s="92" t="s">
        <v>254</v>
      </c>
      <c r="J137" s="92">
        <v>255</v>
      </c>
      <c r="K137" s="138"/>
    </row>
    <row r="138" spans="2:11" s="1" customFormat="1" ht="15" customHeight="1" x14ac:dyDescent="0.2">
      <c r="B138" s="135"/>
      <c r="C138" s="92" t="s">
        <v>282</v>
      </c>
      <c r="D138" s="92"/>
      <c r="E138" s="92"/>
      <c r="F138" s="113" t="s">
        <v>252</v>
      </c>
      <c r="G138" s="92"/>
      <c r="H138" s="92" t="s">
        <v>306</v>
      </c>
      <c r="I138" s="92" t="s">
        <v>284</v>
      </c>
      <c r="J138" s="92"/>
      <c r="K138" s="138"/>
    </row>
    <row r="139" spans="2:11" s="1" customFormat="1" ht="15" customHeight="1" x14ac:dyDescent="0.2">
      <c r="B139" s="135"/>
      <c r="C139" s="92" t="s">
        <v>285</v>
      </c>
      <c r="D139" s="92"/>
      <c r="E139" s="92"/>
      <c r="F139" s="113" t="s">
        <v>252</v>
      </c>
      <c r="G139" s="92"/>
      <c r="H139" s="92" t="s">
        <v>307</v>
      </c>
      <c r="I139" s="92" t="s">
        <v>287</v>
      </c>
      <c r="J139" s="92"/>
      <c r="K139" s="138"/>
    </row>
    <row r="140" spans="2:11" s="1" customFormat="1" ht="15" customHeight="1" x14ac:dyDescent="0.2">
      <c r="B140" s="135"/>
      <c r="C140" s="92" t="s">
        <v>288</v>
      </c>
      <c r="D140" s="92"/>
      <c r="E140" s="92"/>
      <c r="F140" s="113" t="s">
        <v>252</v>
      </c>
      <c r="G140" s="92"/>
      <c r="H140" s="92" t="s">
        <v>288</v>
      </c>
      <c r="I140" s="92" t="s">
        <v>287</v>
      </c>
      <c r="J140" s="92"/>
      <c r="K140" s="138"/>
    </row>
    <row r="141" spans="2:11" s="1" customFormat="1" ht="15" customHeight="1" x14ac:dyDescent="0.2">
      <c r="B141" s="135"/>
      <c r="C141" s="92" t="s">
        <v>40</v>
      </c>
      <c r="D141" s="92"/>
      <c r="E141" s="92"/>
      <c r="F141" s="113" t="s">
        <v>252</v>
      </c>
      <c r="G141" s="92"/>
      <c r="H141" s="92" t="s">
        <v>308</v>
      </c>
      <c r="I141" s="92" t="s">
        <v>287</v>
      </c>
      <c r="J141" s="92"/>
      <c r="K141" s="138"/>
    </row>
    <row r="142" spans="2:11" s="1" customFormat="1" ht="15" customHeight="1" x14ac:dyDescent="0.2">
      <c r="B142" s="135"/>
      <c r="C142" s="92" t="s">
        <v>309</v>
      </c>
      <c r="D142" s="92"/>
      <c r="E142" s="92"/>
      <c r="F142" s="113" t="s">
        <v>252</v>
      </c>
      <c r="G142" s="92"/>
      <c r="H142" s="92" t="s">
        <v>310</v>
      </c>
      <c r="I142" s="92" t="s">
        <v>287</v>
      </c>
      <c r="J142" s="92"/>
      <c r="K142" s="138"/>
    </row>
    <row r="143" spans="2:11" s="1" customFormat="1" ht="15" customHeight="1" x14ac:dyDescent="0.2">
      <c r="B143" s="139"/>
      <c r="C143" s="140"/>
      <c r="D143" s="140"/>
      <c r="E143" s="140"/>
      <c r="F143" s="140"/>
      <c r="G143" s="140"/>
      <c r="H143" s="140"/>
      <c r="I143" s="140"/>
      <c r="J143" s="140"/>
      <c r="K143" s="141"/>
    </row>
    <row r="144" spans="2:11" s="1" customFormat="1" ht="18.75" customHeight="1" x14ac:dyDescent="0.2">
      <c r="B144" s="126"/>
      <c r="C144" s="126"/>
      <c r="D144" s="126"/>
      <c r="E144" s="126"/>
      <c r="F144" s="127"/>
      <c r="G144" s="126"/>
      <c r="H144" s="126"/>
      <c r="I144" s="126"/>
      <c r="J144" s="126"/>
      <c r="K144" s="126"/>
    </row>
    <row r="145" spans="2:11" s="1" customFormat="1" ht="18.75" customHeight="1" x14ac:dyDescent="0.2">
      <c r="B145" s="99"/>
      <c r="C145" s="99"/>
      <c r="D145" s="99"/>
      <c r="E145" s="99"/>
      <c r="F145" s="99"/>
      <c r="G145" s="99"/>
      <c r="H145" s="99"/>
      <c r="I145" s="99"/>
      <c r="J145" s="99"/>
      <c r="K145" s="99"/>
    </row>
    <row r="146" spans="2:11" s="1" customFormat="1" ht="7.5" customHeight="1" x14ac:dyDescent="0.2">
      <c r="B146" s="100"/>
      <c r="C146" s="101"/>
      <c r="D146" s="101"/>
      <c r="E146" s="101"/>
      <c r="F146" s="101"/>
      <c r="G146" s="101"/>
      <c r="H146" s="101"/>
      <c r="I146" s="101"/>
      <c r="J146" s="101"/>
      <c r="K146" s="102"/>
    </row>
    <row r="147" spans="2:11" s="1" customFormat="1" ht="45" customHeight="1" x14ac:dyDescent="0.2">
      <c r="B147" s="103"/>
      <c r="C147" s="341" t="s">
        <v>311</v>
      </c>
      <c r="D147" s="341"/>
      <c r="E147" s="341"/>
      <c r="F147" s="341"/>
      <c r="G147" s="341"/>
      <c r="H147" s="341"/>
      <c r="I147" s="341"/>
      <c r="J147" s="341"/>
      <c r="K147" s="104"/>
    </row>
    <row r="148" spans="2:11" s="1" customFormat="1" ht="17.25" customHeight="1" x14ac:dyDescent="0.2">
      <c r="B148" s="103"/>
      <c r="C148" s="105" t="s">
        <v>246</v>
      </c>
      <c r="D148" s="105"/>
      <c r="E148" s="105"/>
      <c r="F148" s="105" t="s">
        <v>247</v>
      </c>
      <c r="G148" s="106"/>
      <c r="H148" s="105" t="s">
        <v>56</v>
      </c>
      <c r="I148" s="105" t="s">
        <v>59</v>
      </c>
      <c r="J148" s="105" t="s">
        <v>248</v>
      </c>
      <c r="K148" s="104"/>
    </row>
    <row r="149" spans="2:11" s="1" customFormat="1" ht="17.25" customHeight="1" x14ac:dyDescent="0.2">
      <c r="B149" s="103"/>
      <c r="C149" s="107" t="s">
        <v>249</v>
      </c>
      <c r="D149" s="107"/>
      <c r="E149" s="107"/>
      <c r="F149" s="108" t="s">
        <v>250</v>
      </c>
      <c r="G149" s="109"/>
      <c r="H149" s="107"/>
      <c r="I149" s="107"/>
      <c r="J149" s="107" t="s">
        <v>251</v>
      </c>
      <c r="K149" s="104"/>
    </row>
    <row r="150" spans="2:11" s="1" customFormat="1" ht="5.25" customHeight="1" x14ac:dyDescent="0.2">
      <c r="B150" s="115"/>
      <c r="C150" s="110"/>
      <c r="D150" s="110"/>
      <c r="E150" s="110"/>
      <c r="F150" s="110"/>
      <c r="G150" s="111"/>
      <c r="H150" s="110"/>
      <c r="I150" s="110"/>
      <c r="J150" s="110"/>
      <c r="K150" s="138"/>
    </row>
    <row r="151" spans="2:11" s="1" customFormat="1" ht="15" customHeight="1" x14ac:dyDescent="0.2">
      <c r="B151" s="115"/>
      <c r="C151" s="142" t="s">
        <v>255</v>
      </c>
      <c r="D151" s="92"/>
      <c r="E151" s="92"/>
      <c r="F151" s="143" t="s">
        <v>252</v>
      </c>
      <c r="G151" s="92"/>
      <c r="H151" s="142" t="s">
        <v>292</v>
      </c>
      <c r="I151" s="142" t="s">
        <v>254</v>
      </c>
      <c r="J151" s="142">
        <v>120</v>
      </c>
      <c r="K151" s="138"/>
    </row>
    <row r="152" spans="2:11" s="1" customFormat="1" ht="15" customHeight="1" x14ac:dyDescent="0.2">
      <c r="B152" s="115"/>
      <c r="C152" s="142" t="s">
        <v>301</v>
      </c>
      <c r="D152" s="92"/>
      <c r="E152" s="92"/>
      <c r="F152" s="143" t="s">
        <v>252</v>
      </c>
      <c r="G152" s="92"/>
      <c r="H152" s="142" t="s">
        <v>312</v>
      </c>
      <c r="I152" s="142" t="s">
        <v>254</v>
      </c>
      <c r="J152" s="142" t="s">
        <v>303</v>
      </c>
      <c r="K152" s="138"/>
    </row>
    <row r="153" spans="2:11" s="1" customFormat="1" ht="15" customHeight="1" x14ac:dyDescent="0.2">
      <c r="B153" s="115"/>
      <c r="C153" s="142" t="s">
        <v>200</v>
      </c>
      <c r="D153" s="92"/>
      <c r="E153" s="92"/>
      <c r="F153" s="143" t="s">
        <v>252</v>
      </c>
      <c r="G153" s="92"/>
      <c r="H153" s="142" t="s">
        <v>313</v>
      </c>
      <c r="I153" s="142" t="s">
        <v>254</v>
      </c>
      <c r="J153" s="142" t="s">
        <v>303</v>
      </c>
      <c r="K153" s="138"/>
    </row>
    <row r="154" spans="2:11" s="1" customFormat="1" ht="15" customHeight="1" x14ac:dyDescent="0.2">
      <c r="B154" s="115"/>
      <c r="C154" s="142" t="s">
        <v>257</v>
      </c>
      <c r="D154" s="92"/>
      <c r="E154" s="92"/>
      <c r="F154" s="143" t="s">
        <v>258</v>
      </c>
      <c r="G154" s="92"/>
      <c r="H154" s="142" t="s">
        <v>292</v>
      </c>
      <c r="I154" s="142" t="s">
        <v>254</v>
      </c>
      <c r="J154" s="142">
        <v>50</v>
      </c>
      <c r="K154" s="138"/>
    </row>
    <row r="155" spans="2:11" s="1" customFormat="1" ht="15" customHeight="1" x14ac:dyDescent="0.2">
      <c r="B155" s="115"/>
      <c r="C155" s="142" t="s">
        <v>260</v>
      </c>
      <c r="D155" s="92"/>
      <c r="E155" s="92"/>
      <c r="F155" s="143" t="s">
        <v>252</v>
      </c>
      <c r="G155" s="92"/>
      <c r="H155" s="142" t="s">
        <v>292</v>
      </c>
      <c r="I155" s="142" t="s">
        <v>262</v>
      </c>
      <c r="J155" s="142"/>
      <c r="K155" s="138"/>
    </row>
    <row r="156" spans="2:11" s="1" customFormat="1" ht="15" customHeight="1" x14ac:dyDescent="0.2">
      <c r="B156" s="115"/>
      <c r="C156" s="142" t="s">
        <v>271</v>
      </c>
      <c r="D156" s="92"/>
      <c r="E156" s="92"/>
      <c r="F156" s="143" t="s">
        <v>258</v>
      </c>
      <c r="G156" s="92"/>
      <c r="H156" s="142" t="s">
        <v>292</v>
      </c>
      <c r="I156" s="142" t="s">
        <v>254</v>
      </c>
      <c r="J156" s="142">
        <v>50</v>
      </c>
      <c r="K156" s="138"/>
    </row>
    <row r="157" spans="2:11" s="1" customFormat="1" ht="15" customHeight="1" x14ac:dyDescent="0.2">
      <c r="B157" s="115"/>
      <c r="C157" s="142" t="s">
        <v>279</v>
      </c>
      <c r="D157" s="92"/>
      <c r="E157" s="92"/>
      <c r="F157" s="143" t="s">
        <v>258</v>
      </c>
      <c r="G157" s="92"/>
      <c r="H157" s="142" t="s">
        <v>292</v>
      </c>
      <c r="I157" s="142" t="s">
        <v>254</v>
      </c>
      <c r="J157" s="142">
        <v>50</v>
      </c>
      <c r="K157" s="138"/>
    </row>
    <row r="158" spans="2:11" s="1" customFormat="1" ht="15" customHeight="1" x14ac:dyDescent="0.2">
      <c r="B158" s="115"/>
      <c r="C158" s="142" t="s">
        <v>277</v>
      </c>
      <c r="D158" s="92"/>
      <c r="E158" s="92"/>
      <c r="F158" s="143" t="s">
        <v>258</v>
      </c>
      <c r="G158" s="92"/>
      <c r="H158" s="142" t="s">
        <v>292</v>
      </c>
      <c r="I158" s="142" t="s">
        <v>254</v>
      </c>
      <c r="J158" s="142">
        <v>50</v>
      </c>
      <c r="K158" s="138"/>
    </row>
    <row r="159" spans="2:11" s="1" customFormat="1" ht="15" customHeight="1" x14ac:dyDescent="0.2">
      <c r="B159" s="115"/>
      <c r="C159" s="142" t="s">
        <v>91</v>
      </c>
      <c r="D159" s="92"/>
      <c r="E159" s="92"/>
      <c r="F159" s="143" t="s">
        <v>252</v>
      </c>
      <c r="G159" s="92"/>
      <c r="H159" s="142" t="s">
        <v>314</v>
      </c>
      <c r="I159" s="142" t="s">
        <v>254</v>
      </c>
      <c r="J159" s="142" t="s">
        <v>315</v>
      </c>
      <c r="K159" s="138"/>
    </row>
    <row r="160" spans="2:11" s="1" customFormat="1" ht="15" customHeight="1" x14ac:dyDescent="0.2">
      <c r="B160" s="115"/>
      <c r="C160" s="142" t="s">
        <v>316</v>
      </c>
      <c r="D160" s="92"/>
      <c r="E160" s="92"/>
      <c r="F160" s="143" t="s">
        <v>252</v>
      </c>
      <c r="G160" s="92"/>
      <c r="H160" s="142" t="s">
        <v>317</v>
      </c>
      <c r="I160" s="142" t="s">
        <v>287</v>
      </c>
      <c r="J160" s="142"/>
      <c r="K160" s="138"/>
    </row>
    <row r="161" spans="2:11" s="1" customFormat="1" ht="15" customHeight="1" x14ac:dyDescent="0.2">
      <c r="B161" s="144"/>
      <c r="C161" s="124"/>
      <c r="D161" s="124"/>
      <c r="E161" s="124"/>
      <c r="F161" s="124"/>
      <c r="G161" s="124"/>
      <c r="H161" s="124"/>
      <c r="I161" s="124"/>
      <c r="J161" s="124"/>
      <c r="K161" s="145"/>
    </row>
    <row r="162" spans="2:11" s="1" customFormat="1" ht="18.75" customHeight="1" x14ac:dyDescent="0.2">
      <c r="B162" s="126"/>
      <c r="C162" s="136"/>
      <c r="D162" s="136"/>
      <c r="E162" s="136"/>
      <c r="F162" s="146"/>
      <c r="G162" s="136"/>
      <c r="H162" s="136"/>
      <c r="I162" s="136"/>
      <c r="J162" s="136"/>
      <c r="K162" s="126"/>
    </row>
    <row r="163" spans="2:11" s="1" customFormat="1" ht="18.75" customHeight="1" x14ac:dyDescent="0.2">
      <c r="B163" s="99"/>
      <c r="C163" s="99"/>
      <c r="D163" s="99"/>
      <c r="E163" s="99"/>
      <c r="F163" s="99"/>
      <c r="G163" s="99"/>
      <c r="H163" s="99"/>
      <c r="I163" s="99"/>
      <c r="J163" s="99"/>
      <c r="K163" s="99"/>
    </row>
    <row r="164" spans="2:11" s="1" customFormat="1" ht="7.5" customHeight="1" x14ac:dyDescent="0.2">
      <c r="B164" s="81"/>
      <c r="C164" s="82"/>
      <c r="D164" s="82"/>
      <c r="E164" s="82"/>
      <c r="F164" s="82"/>
      <c r="G164" s="82"/>
      <c r="H164" s="82"/>
      <c r="I164" s="82"/>
      <c r="J164" s="82"/>
      <c r="K164" s="83"/>
    </row>
    <row r="165" spans="2:11" s="1" customFormat="1" ht="45" customHeight="1" x14ac:dyDescent="0.2">
      <c r="B165" s="84"/>
      <c r="C165" s="339" t="s">
        <v>318</v>
      </c>
      <c r="D165" s="339"/>
      <c r="E165" s="339"/>
      <c r="F165" s="339"/>
      <c r="G165" s="339"/>
      <c r="H165" s="339"/>
      <c r="I165" s="339"/>
      <c r="J165" s="339"/>
      <c r="K165" s="85"/>
    </row>
    <row r="166" spans="2:11" s="1" customFormat="1" ht="17.25" customHeight="1" x14ac:dyDescent="0.2">
      <c r="B166" s="84"/>
      <c r="C166" s="105" t="s">
        <v>246</v>
      </c>
      <c r="D166" s="105"/>
      <c r="E166" s="105"/>
      <c r="F166" s="105" t="s">
        <v>247</v>
      </c>
      <c r="G166" s="147"/>
      <c r="H166" s="148" t="s">
        <v>56</v>
      </c>
      <c r="I166" s="148" t="s">
        <v>59</v>
      </c>
      <c r="J166" s="105" t="s">
        <v>248</v>
      </c>
      <c r="K166" s="85"/>
    </row>
    <row r="167" spans="2:11" s="1" customFormat="1" ht="17.25" customHeight="1" x14ac:dyDescent="0.2">
      <c r="B167" s="86"/>
      <c r="C167" s="107" t="s">
        <v>249</v>
      </c>
      <c r="D167" s="107"/>
      <c r="E167" s="107"/>
      <c r="F167" s="108" t="s">
        <v>250</v>
      </c>
      <c r="G167" s="149"/>
      <c r="H167" s="150"/>
      <c r="I167" s="150"/>
      <c r="J167" s="107" t="s">
        <v>251</v>
      </c>
      <c r="K167" s="87"/>
    </row>
    <row r="168" spans="2:11" s="1" customFormat="1" ht="5.25" customHeight="1" x14ac:dyDescent="0.2">
      <c r="B168" s="115"/>
      <c r="C168" s="110"/>
      <c r="D168" s="110"/>
      <c r="E168" s="110"/>
      <c r="F168" s="110"/>
      <c r="G168" s="111"/>
      <c r="H168" s="110"/>
      <c r="I168" s="110"/>
      <c r="J168" s="110"/>
      <c r="K168" s="138"/>
    </row>
    <row r="169" spans="2:11" s="1" customFormat="1" ht="15" customHeight="1" x14ac:dyDescent="0.2">
      <c r="B169" s="115"/>
      <c r="C169" s="92" t="s">
        <v>255</v>
      </c>
      <c r="D169" s="92"/>
      <c r="E169" s="92"/>
      <c r="F169" s="113" t="s">
        <v>252</v>
      </c>
      <c r="G169" s="92"/>
      <c r="H169" s="92" t="s">
        <v>292</v>
      </c>
      <c r="I169" s="92" t="s">
        <v>254</v>
      </c>
      <c r="J169" s="92">
        <v>120</v>
      </c>
      <c r="K169" s="138"/>
    </row>
    <row r="170" spans="2:11" s="1" customFormat="1" ht="15" customHeight="1" x14ac:dyDescent="0.2">
      <c r="B170" s="115"/>
      <c r="C170" s="92" t="s">
        <v>301</v>
      </c>
      <c r="D170" s="92"/>
      <c r="E170" s="92"/>
      <c r="F170" s="113" t="s">
        <v>252</v>
      </c>
      <c r="G170" s="92"/>
      <c r="H170" s="92" t="s">
        <v>302</v>
      </c>
      <c r="I170" s="92" t="s">
        <v>254</v>
      </c>
      <c r="J170" s="92" t="s">
        <v>303</v>
      </c>
      <c r="K170" s="138"/>
    </row>
    <row r="171" spans="2:11" s="1" customFormat="1" ht="15" customHeight="1" x14ac:dyDescent="0.2">
      <c r="B171" s="115"/>
      <c r="C171" s="92" t="s">
        <v>200</v>
      </c>
      <c r="D171" s="92"/>
      <c r="E171" s="92"/>
      <c r="F171" s="113" t="s">
        <v>252</v>
      </c>
      <c r="G171" s="92"/>
      <c r="H171" s="92" t="s">
        <v>319</v>
      </c>
      <c r="I171" s="92" t="s">
        <v>254</v>
      </c>
      <c r="J171" s="92" t="s">
        <v>303</v>
      </c>
      <c r="K171" s="138"/>
    </row>
    <row r="172" spans="2:11" s="1" customFormat="1" ht="15" customHeight="1" x14ac:dyDescent="0.2">
      <c r="B172" s="115"/>
      <c r="C172" s="92" t="s">
        <v>257</v>
      </c>
      <c r="D172" s="92"/>
      <c r="E172" s="92"/>
      <c r="F172" s="113" t="s">
        <v>258</v>
      </c>
      <c r="G172" s="92"/>
      <c r="H172" s="92" t="s">
        <v>319</v>
      </c>
      <c r="I172" s="92" t="s">
        <v>254</v>
      </c>
      <c r="J172" s="92">
        <v>50</v>
      </c>
      <c r="K172" s="138"/>
    </row>
    <row r="173" spans="2:11" s="1" customFormat="1" ht="15" customHeight="1" x14ac:dyDescent="0.2">
      <c r="B173" s="115"/>
      <c r="C173" s="92" t="s">
        <v>260</v>
      </c>
      <c r="D173" s="92"/>
      <c r="E173" s="92"/>
      <c r="F173" s="113" t="s">
        <v>252</v>
      </c>
      <c r="G173" s="92"/>
      <c r="H173" s="92" t="s">
        <v>319</v>
      </c>
      <c r="I173" s="92" t="s">
        <v>262</v>
      </c>
      <c r="J173" s="92"/>
      <c r="K173" s="138"/>
    </row>
    <row r="174" spans="2:11" s="1" customFormat="1" ht="15" customHeight="1" x14ac:dyDescent="0.2">
      <c r="B174" s="115"/>
      <c r="C174" s="92" t="s">
        <v>271</v>
      </c>
      <c r="D174" s="92"/>
      <c r="E174" s="92"/>
      <c r="F174" s="113" t="s">
        <v>258</v>
      </c>
      <c r="G174" s="92"/>
      <c r="H174" s="92" t="s">
        <v>319</v>
      </c>
      <c r="I174" s="92" t="s">
        <v>254</v>
      </c>
      <c r="J174" s="92">
        <v>50</v>
      </c>
      <c r="K174" s="138"/>
    </row>
    <row r="175" spans="2:11" s="1" customFormat="1" ht="15" customHeight="1" x14ac:dyDescent="0.2">
      <c r="B175" s="115"/>
      <c r="C175" s="92" t="s">
        <v>279</v>
      </c>
      <c r="D175" s="92"/>
      <c r="E175" s="92"/>
      <c r="F175" s="113" t="s">
        <v>258</v>
      </c>
      <c r="G175" s="92"/>
      <c r="H175" s="92" t="s">
        <v>319</v>
      </c>
      <c r="I175" s="92" t="s">
        <v>254</v>
      </c>
      <c r="J175" s="92">
        <v>50</v>
      </c>
      <c r="K175" s="138"/>
    </row>
    <row r="176" spans="2:11" s="1" customFormat="1" ht="15" customHeight="1" x14ac:dyDescent="0.2">
      <c r="B176" s="115"/>
      <c r="C176" s="92" t="s">
        <v>277</v>
      </c>
      <c r="D176" s="92"/>
      <c r="E176" s="92"/>
      <c r="F176" s="113" t="s">
        <v>258</v>
      </c>
      <c r="G176" s="92"/>
      <c r="H176" s="92" t="s">
        <v>319</v>
      </c>
      <c r="I176" s="92" t="s">
        <v>254</v>
      </c>
      <c r="J176" s="92">
        <v>50</v>
      </c>
      <c r="K176" s="138"/>
    </row>
    <row r="177" spans="2:11" s="1" customFormat="1" ht="15" customHeight="1" x14ac:dyDescent="0.2">
      <c r="B177" s="115"/>
      <c r="C177" s="92" t="s">
        <v>96</v>
      </c>
      <c r="D177" s="92"/>
      <c r="E177" s="92"/>
      <c r="F177" s="113" t="s">
        <v>252</v>
      </c>
      <c r="G177" s="92"/>
      <c r="H177" s="92" t="s">
        <v>320</v>
      </c>
      <c r="I177" s="92" t="s">
        <v>321</v>
      </c>
      <c r="J177" s="92"/>
      <c r="K177" s="138"/>
    </row>
    <row r="178" spans="2:11" s="1" customFormat="1" ht="15" customHeight="1" x14ac:dyDescent="0.2">
      <c r="B178" s="115"/>
      <c r="C178" s="92" t="s">
        <v>59</v>
      </c>
      <c r="D178" s="92"/>
      <c r="E178" s="92"/>
      <c r="F178" s="113" t="s">
        <v>252</v>
      </c>
      <c r="G178" s="92"/>
      <c r="H178" s="92" t="s">
        <v>322</v>
      </c>
      <c r="I178" s="92" t="s">
        <v>323</v>
      </c>
      <c r="J178" s="92">
        <v>1</v>
      </c>
      <c r="K178" s="138"/>
    </row>
    <row r="179" spans="2:11" s="1" customFormat="1" ht="15" customHeight="1" x14ac:dyDescent="0.2">
      <c r="B179" s="115"/>
      <c r="C179" s="92" t="s">
        <v>55</v>
      </c>
      <c r="D179" s="92"/>
      <c r="E179" s="92"/>
      <c r="F179" s="113" t="s">
        <v>252</v>
      </c>
      <c r="G179" s="92"/>
      <c r="H179" s="92" t="s">
        <v>324</v>
      </c>
      <c r="I179" s="92" t="s">
        <v>254</v>
      </c>
      <c r="J179" s="92">
        <v>20</v>
      </c>
      <c r="K179" s="138"/>
    </row>
    <row r="180" spans="2:11" s="1" customFormat="1" ht="15" customHeight="1" x14ac:dyDescent="0.2">
      <c r="B180" s="115"/>
      <c r="C180" s="92" t="s">
        <v>56</v>
      </c>
      <c r="D180" s="92"/>
      <c r="E180" s="92"/>
      <c r="F180" s="113" t="s">
        <v>252</v>
      </c>
      <c r="G180" s="92"/>
      <c r="H180" s="92" t="s">
        <v>325</v>
      </c>
      <c r="I180" s="92" t="s">
        <v>254</v>
      </c>
      <c r="J180" s="92">
        <v>255</v>
      </c>
      <c r="K180" s="138"/>
    </row>
    <row r="181" spans="2:11" s="1" customFormat="1" ht="15" customHeight="1" x14ac:dyDescent="0.2">
      <c r="B181" s="115"/>
      <c r="C181" s="92" t="s">
        <v>97</v>
      </c>
      <c r="D181" s="92"/>
      <c r="E181" s="92"/>
      <c r="F181" s="113" t="s">
        <v>252</v>
      </c>
      <c r="G181" s="92"/>
      <c r="H181" s="92" t="s">
        <v>216</v>
      </c>
      <c r="I181" s="92" t="s">
        <v>254</v>
      </c>
      <c r="J181" s="92">
        <v>10</v>
      </c>
      <c r="K181" s="138"/>
    </row>
    <row r="182" spans="2:11" s="1" customFormat="1" ht="15" customHeight="1" x14ac:dyDescent="0.2">
      <c r="B182" s="115"/>
      <c r="C182" s="92" t="s">
        <v>98</v>
      </c>
      <c r="D182" s="92"/>
      <c r="E182" s="92"/>
      <c r="F182" s="113" t="s">
        <v>252</v>
      </c>
      <c r="G182" s="92"/>
      <c r="H182" s="92" t="s">
        <v>326</v>
      </c>
      <c r="I182" s="92" t="s">
        <v>287</v>
      </c>
      <c r="J182" s="92"/>
      <c r="K182" s="138"/>
    </row>
    <row r="183" spans="2:11" s="1" customFormat="1" ht="15" customHeight="1" x14ac:dyDescent="0.2">
      <c r="B183" s="115"/>
      <c r="C183" s="92" t="s">
        <v>327</v>
      </c>
      <c r="D183" s="92"/>
      <c r="E183" s="92"/>
      <c r="F183" s="113" t="s">
        <v>252</v>
      </c>
      <c r="G183" s="92"/>
      <c r="H183" s="92" t="s">
        <v>328</v>
      </c>
      <c r="I183" s="92" t="s">
        <v>287</v>
      </c>
      <c r="J183" s="92"/>
      <c r="K183" s="138"/>
    </row>
    <row r="184" spans="2:11" s="1" customFormat="1" ht="15" customHeight="1" x14ac:dyDescent="0.2">
      <c r="B184" s="115"/>
      <c r="C184" s="92" t="s">
        <v>316</v>
      </c>
      <c r="D184" s="92"/>
      <c r="E184" s="92"/>
      <c r="F184" s="113" t="s">
        <v>252</v>
      </c>
      <c r="G184" s="92"/>
      <c r="H184" s="92" t="s">
        <v>329</v>
      </c>
      <c r="I184" s="92" t="s">
        <v>287</v>
      </c>
      <c r="J184" s="92"/>
      <c r="K184" s="138"/>
    </row>
    <row r="185" spans="2:11" s="1" customFormat="1" ht="15" customHeight="1" x14ac:dyDescent="0.2">
      <c r="B185" s="115"/>
      <c r="C185" s="92" t="s">
        <v>100</v>
      </c>
      <c r="D185" s="92"/>
      <c r="E185" s="92"/>
      <c r="F185" s="113" t="s">
        <v>258</v>
      </c>
      <c r="G185" s="92"/>
      <c r="H185" s="92" t="s">
        <v>330</v>
      </c>
      <c r="I185" s="92" t="s">
        <v>254</v>
      </c>
      <c r="J185" s="92">
        <v>50</v>
      </c>
      <c r="K185" s="138"/>
    </row>
    <row r="186" spans="2:11" s="1" customFormat="1" ht="15" customHeight="1" x14ac:dyDescent="0.2">
      <c r="B186" s="115"/>
      <c r="C186" s="92" t="s">
        <v>331</v>
      </c>
      <c r="D186" s="92"/>
      <c r="E186" s="92"/>
      <c r="F186" s="113" t="s">
        <v>258</v>
      </c>
      <c r="G186" s="92"/>
      <c r="H186" s="92" t="s">
        <v>332</v>
      </c>
      <c r="I186" s="92" t="s">
        <v>333</v>
      </c>
      <c r="J186" s="92"/>
      <c r="K186" s="138"/>
    </row>
    <row r="187" spans="2:11" s="1" customFormat="1" ht="15" customHeight="1" x14ac:dyDescent="0.2">
      <c r="B187" s="115"/>
      <c r="C187" s="92" t="s">
        <v>334</v>
      </c>
      <c r="D187" s="92"/>
      <c r="E187" s="92"/>
      <c r="F187" s="113" t="s">
        <v>258</v>
      </c>
      <c r="G187" s="92"/>
      <c r="H187" s="92" t="s">
        <v>335</v>
      </c>
      <c r="I187" s="92" t="s">
        <v>333</v>
      </c>
      <c r="J187" s="92"/>
      <c r="K187" s="138"/>
    </row>
    <row r="188" spans="2:11" s="1" customFormat="1" ht="15" customHeight="1" x14ac:dyDescent="0.2">
      <c r="B188" s="115"/>
      <c r="C188" s="92" t="s">
        <v>336</v>
      </c>
      <c r="D188" s="92"/>
      <c r="E188" s="92"/>
      <c r="F188" s="113" t="s">
        <v>258</v>
      </c>
      <c r="G188" s="92"/>
      <c r="H188" s="92" t="s">
        <v>337</v>
      </c>
      <c r="I188" s="92" t="s">
        <v>333</v>
      </c>
      <c r="J188" s="92"/>
      <c r="K188" s="138"/>
    </row>
    <row r="189" spans="2:11" s="1" customFormat="1" ht="15" customHeight="1" x14ac:dyDescent="0.2">
      <c r="B189" s="115"/>
      <c r="C189" s="151" t="s">
        <v>338</v>
      </c>
      <c r="D189" s="92"/>
      <c r="E189" s="92"/>
      <c r="F189" s="113" t="s">
        <v>258</v>
      </c>
      <c r="G189" s="92"/>
      <c r="H189" s="92" t="s">
        <v>339</v>
      </c>
      <c r="I189" s="92" t="s">
        <v>340</v>
      </c>
      <c r="J189" s="152" t="s">
        <v>341</v>
      </c>
      <c r="K189" s="138"/>
    </row>
    <row r="190" spans="2:11" s="9" customFormat="1" ht="15" customHeight="1" x14ac:dyDescent="0.2">
      <c r="B190" s="153"/>
      <c r="C190" s="154" t="s">
        <v>342</v>
      </c>
      <c r="D190" s="155"/>
      <c r="E190" s="155"/>
      <c r="F190" s="156" t="s">
        <v>258</v>
      </c>
      <c r="G190" s="155"/>
      <c r="H190" s="155" t="s">
        <v>343</v>
      </c>
      <c r="I190" s="155" t="s">
        <v>340</v>
      </c>
      <c r="J190" s="157" t="s">
        <v>341</v>
      </c>
      <c r="K190" s="158"/>
    </row>
    <row r="191" spans="2:11" s="1" customFormat="1" ht="15" customHeight="1" x14ac:dyDescent="0.2">
      <c r="B191" s="115"/>
      <c r="C191" s="151" t="s">
        <v>44</v>
      </c>
      <c r="D191" s="92"/>
      <c r="E191" s="92"/>
      <c r="F191" s="113" t="s">
        <v>252</v>
      </c>
      <c r="G191" s="92"/>
      <c r="H191" s="89" t="s">
        <v>344</v>
      </c>
      <c r="I191" s="92" t="s">
        <v>345</v>
      </c>
      <c r="J191" s="92"/>
      <c r="K191" s="138"/>
    </row>
    <row r="192" spans="2:11" s="1" customFormat="1" ht="15" customHeight="1" x14ac:dyDescent="0.2">
      <c r="B192" s="115"/>
      <c r="C192" s="151" t="s">
        <v>346</v>
      </c>
      <c r="D192" s="92"/>
      <c r="E192" s="92"/>
      <c r="F192" s="113" t="s">
        <v>252</v>
      </c>
      <c r="G192" s="92"/>
      <c r="H192" s="92" t="s">
        <v>347</v>
      </c>
      <c r="I192" s="92" t="s">
        <v>287</v>
      </c>
      <c r="J192" s="92"/>
      <c r="K192" s="138"/>
    </row>
    <row r="193" spans="2:11" s="1" customFormat="1" ht="15" customHeight="1" x14ac:dyDescent="0.2">
      <c r="B193" s="115"/>
      <c r="C193" s="151" t="s">
        <v>348</v>
      </c>
      <c r="D193" s="92"/>
      <c r="E193" s="92"/>
      <c r="F193" s="113" t="s">
        <v>252</v>
      </c>
      <c r="G193" s="92"/>
      <c r="H193" s="92" t="s">
        <v>349</v>
      </c>
      <c r="I193" s="92" t="s">
        <v>287</v>
      </c>
      <c r="J193" s="92"/>
      <c r="K193" s="138"/>
    </row>
    <row r="194" spans="2:11" s="1" customFormat="1" ht="15" customHeight="1" x14ac:dyDescent="0.2">
      <c r="B194" s="115"/>
      <c r="C194" s="151" t="s">
        <v>350</v>
      </c>
      <c r="D194" s="92"/>
      <c r="E194" s="92"/>
      <c r="F194" s="113" t="s">
        <v>258</v>
      </c>
      <c r="G194" s="92"/>
      <c r="H194" s="92" t="s">
        <v>351</v>
      </c>
      <c r="I194" s="92" t="s">
        <v>287</v>
      </c>
      <c r="J194" s="92"/>
      <c r="K194" s="138"/>
    </row>
    <row r="195" spans="2:11" s="1" customFormat="1" ht="15" customHeight="1" x14ac:dyDescent="0.2">
      <c r="B195" s="144"/>
      <c r="C195" s="159"/>
      <c r="D195" s="124"/>
      <c r="E195" s="124"/>
      <c r="F195" s="124"/>
      <c r="G195" s="124"/>
      <c r="H195" s="124"/>
      <c r="I195" s="124"/>
      <c r="J195" s="124"/>
      <c r="K195" s="145"/>
    </row>
    <row r="196" spans="2:11" s="1" customFormat="1" ht="18.75" customHeight="1" x14ac:dyDescent="0.2">
      <c r="B196" s="126"/>
      <c r="C196" s="136"/>
      <c r="D196" s="136"/>
      <c r="E196" s="136"/>
      <c r="F196" s="146"/>
      <c r="G196" s="136"/>
      <c r="H196" s="136"/>
      <c r="I196" s="136"/>
      <c r="J196" s="136"/>
      <c r="K196" s="126"/>
    </row>
    <row r="197" spans="2:11" s="1" customFormat="1" ht="18.75" customHeight="1" x14ac:dyDescent="0.2">
      <c r="B197" s="126"/>
      <c r="C197" s="136"/>
      <c r="D197" s="136"/>
      <c r="E197" s="136"/>
      <c r="F197" s="146"/>
      <c r="G197" s="136"/>
      <c r="H197" s="136"/>
      <c r="I197" s="136"/>
      <c r="J197" s="136"/>
      <c r="K197" s="126"/>
    </row>
    <row r="198" spans="2:11" s="1" customFormat="1" ht="18.75" customHeight="1" x14ac:dyDescent="0.2">
      <c r="B198" s="99"/>
      <c r="C198" s="99"/>
      <c r="D198" s="99"/>
      <c r="E198" s="99"/>
      <c r="F198" s="99"/>
      <c r="G198" s="99"/>
      <c r="H198" s="99"/>
      <c r="I198" s="99"/>
      <c r="J198" s="99"/>
      <c r="K198" s="99"/>
    </row>
    <row r="199" spans="2:11" s="1" customFormat="1" ht="13.5" x14ac:dyDescent="0.2">
      <c r="B199" s="81"/>
      <c r="C199" s="82"/>
      <c r="D199" s="82"/>
      <c r="E199" s="82"/>
      <c r="F199" s="82"/>
      <c r="G199" s="82"/>
      <c r="H199" s="82"/>
      <c r="I199" s="82"/>
      <c r="J199" s="82"/>
      <c r="K199" s="83"/>
    </row>
    <row r="200" spans="2:11" s="1" customFormat="1" ht="21" x14ac:dyDescent="0.2">
      <c r="B200" s="84"/>
      <c r="C200" s="339" t="s">
        <v>352</v>
      </c>
      <c r="D200" s="339"/>
      <c r="E200" s="339"/>
      <c r="F200" s="339"/>
      <c r="G200" s="339"/>
      <c r="H200" s="339"/>
      <c r="I200" s="339"/>
      <c r="J200" s="339"/>
      <c r="K200" s="85"/>
    </row>
    <row r="201" spans="2:11" s="1" customFormat="1" ht="25.5" customHeight="1" x14ac:dyDescent="0.3">
      <c r="B201" s="84"/>
      <c r="C201" s="160" t="s">
        <v>353</v>
      </c>
      <c r="D201" s="160"/>
      <c r="E201" s="160"/>
      <c r="F201" s="160" t="s">
        <v>354</v>
      </c>
      <c r="G201" s="161"/>
      <c r="H201" s="340" t="s">
        <v>355</v>
      </c>
      <c r="I201" s="340"/>
      <c r="J201" s="340"/>
      <c r="K201" s="85"/>
    </row>
    <row r="202" spans="2:11" s="1" customFormat="1" ht="5.25" customHeight="1" x14ac:dyDescent="0.2">
      <c r="B202" s="115"/>
      <c r="C202" s="110"/>
      <c r="D202" s="110"/>
      <c r="E202" s="110"/>
      <c r="F202" s="110"/>
      <c r="G202" s="136"/>
      <c r="H202" s="110"/>
      <c r="I202" s="110"/>
      <c r="J202" s="110"/>
      <c r="K202" s="138"/>
    </row>
    <row r="203" spans="2:11" s="1" customFormat="1" ht="15" customHeight="1" x14ac:dyDescent="0.2">
      <c r="B203" s="115"/>
      <c r="C203" s="92" t="s">
        <v>345</v>
      </c>
      <c r="D203" s="92"/>
      <c r="E203" s="92"/>
      <c r="F203" s="113" t="s">
        <v>45</v>
      </c>
      <c r="G203" s="92"/>
      <c r="H203" s="338" t="s">
        <v>356</v>
      </c>
      <c r="I203" s="338"/>
      <c r="J203" s="338"/>
      <c r="K203" s="138"/>
    </row>
    <row r="204" spans="2:11" s="1" customFormat="1" ht="15" customHeight="1" x14ac:dyDescent="0.2">
      <c r="B204" s="115"/>
      <c r="C204" s="92"/>
      <c r="D204" s="92"/>
      <c r="E204" s="92"/>
      <c r="F204" s="113" t="s">
        <v>46</v>
      </c>
      <c r="G204" s="92"/>
      <c r="H204" s="338" t="s">
        <v>357</v>
      </c>
      <c r="I204" s="338"/>
      <c r="J204" s="338"/>
      <c r="K204" s="138"/>
    </row>
    <row r="205" spans="2:11" s="1" customFormat="1" ht="15" customHeight="1" x14ac:dyDescent="0.2">
      <c r="B205" s="115"/>
      <c r="C205" s="92"/>
      <c r="D205" s="92"/>
      <c r="E205" s="92"/>
      <c r="F205" s="113" t="s">
        <v>49</v>
      </c>
      <c r="G205" s="92"/>
      <c r="H205" s="338" t="s">
        <v>358</v>
      </c>
      <c r="I205" s="338"/>
      <c r="J205" s="338"/>
      <c r="K205" s="138"/>
    </row>
    <row r="206" spans="2:11" s="1" customFormat="1" ht="15" customHeight="1" x14ac:dyDescent="0.2">
      <c r="B206" s="115"/>
      <c r="C206" s="92"/>
      <c r="D206" s="92"/>
      <c r="E206" s="92"/>
      <c r="F206" s="113" t="s">
        <v>47</v>
      </c>
      <c r="G206" s="92"/>
      <c r="H206" s="338" t="s">
        <v>359</v>
      </c>
      <c r="I206" s="338"/>
      <c r="J206" s="338"/>
      <c r="K206" s="138"/>
    </row>
    <row r="207" spans="2:11" s="1" customFormat="1" ht="15" customHeight="1" x14ac:dyDescent="0.2">
      <c r="B207" s="115"/>
      <c r="C207" s="92"/>
      <c r="D207" s="92"/>
      <c r="E207" s="92"/>
      <c r="F207" s="113" t="s">
        <v>48</v>
      </c>
      <c r="G207" s="92"/>
      <c r="H207" s="338" t="s">
        <v>360</v>
      </c>
      <c r="I207" s="338"/>
      <c r="J207" s="338"/>
      <c r="K207" s="138"/>
    </row>
    <row r="208" spans="2:11" s="1" customFormat="1" ht="15" customHeight="1" x14ac:dyDescent="0.2">
      <c r="B208" s="115"/>
      <c r="C208" s="92"/>
      <c r="D208" s="92"/>
      <c r="E208" s="92"/>
      <c r="F208" s="113"/>
      <c r="G208" s="92"/>
      <c r="H208" s="92"/>
      <c r="I208" s="92"/>
      <c r="J208" s="92"/>
      <c r="K208" s="138"/>
    </row>
    <row r="209" spans="2:11" s="1" customFormat="1" ht="15" customHeight="1" x14ac:dyDescent="0.2">
      <c r="B209" s="115"/>
      <c r="C209" s="92" t="s">
        <v>299</v>
      </c>
      <c r="D209" s="92"/>
      <c r="E209" s="92"/>
      <c r="F209" s="113" t="s">
        <v>79</v>
      </c>
      <c r="G209" s="92"/>
      <c r="H209" s="338" t="s">
        <v>361</v>
      </c>
      <c r="I209" s="338"/>
      <c r="J209" s="338"/>
      <c r="K209" s="138"/>
    </row>
    <row r="210" spans="2:11" s="1" customFormat="1" ht="15" customHeight="1" x14ac:dyDescent="0.2">
      <c r="B210" s="115"/>
      <c r="C210" s="92"/>
      <c r="D210" s="92"/>
      <c r="E210" s="92"/>
      <c r="F210" s="113" t="s">
        <v>196</v>
      </c>
      <c r="G210" s="92"/>
      <c r="H210" s="338" t="s">
        <v>197</v>
      </c>
      <c r="I210" s="338"/>
      <c r="J210" s="338"/>
      <c r="K210" s="138"/>
    </row>
    <row r="211" spans="2:11" s="1" customFormat="1" ht="15" customHeight="1" x14ac:dyDescent="0.2">
      <c r="B211" s="115"/>
      <c r="C211" s="92"/>
      <c r="D211" s="92"/>
      <c r="E211" s="92"/>
      <c r="F211" s="113" t="s">
        <v>194</v>
      </c>
      <c r="G211" s="92"/>
      <c r="H211" s="338" t="s">
        <v>362</v>
      </c>
      <c r="I211" s="338"/>
      <c r="J211" s="338"/>
      <c r="K211" s="138"/>
    </row>
    <row r="212" spans="2:11" s="1" customFormat="1" ht="15" customHeight="1" x14ac:dyDescent="0.2">
      <c r="B212" s="162"/>
      <c r="C212" s="92"/>
      <c r="D212" s="92"/>
      <c r="E212" s="92"/>
      <c r="F212" s="113" t="s">
        <v>198</v>
      </c>
      <c r="G212" s="151"/>
      <c r="H212" s="337" t="s">
        <v>199</v>
      </c>
      <c r="I212" s="337"/>
      <c r="J212" s="337"/>
      <c r="K212" s="163"/>
    </row>
    <row r="213" spans="2:11" s="1" customFormat="1" ht="15" customHeight="1" x14ac:dyDescent="0.2">
      <c r="B213" s="162"/>
      <c r="C213" s="92"/>
      <c r="D213" s="92"/>
      <c r="E213" s="92"/>
      <c r="F213" s="113" t="s">
        <v>118</v>
      </c>
      <c r="G213" s="151"/>
      <c r="H213" s="337" t="s">
        <v>363</v>
      </c>
      <c r="I213" s="337"/>
      <c r="J213" s="337"/>
      <c r="K213" s="163"/>
    </row>
    <row r="214" spans="2:11" s="1" customFormat="1" ht="15" customHeight="1" x14ac:dyDescent="0.2">
      <c r="B214" s="162"/>
      <c r="C214" s="92"/>
      <c r="D214" s="92"/>
      <c r="E214" s="92"/>
      <c r="F214" s="113"/>
      <c r="G214" s="151"/>
      <c r="H214" s="142"/>
      <c r="I214" s="142"/>
      <c r="J214" s="142"/>
      <c r="K214" s="163"/>
    </row>
    <row r="215" spans="2:11" s="1" customFormat="1" ht="15" customHeight="1" x14ac:dyDescent="0.2">
      <c r="B215" s="162"/>
      <c r="C215" s="92" t="s">
        <v>323</v>
      </c>
      <c r="D215" s="92"/>
      <c r="E215" s="92"/>
      <c r="F215" s="113">
        <v>1</v>
      </c>
      <c r="G215" s="151"/>
      <c r="H215" s="337" t="s">
        <v>364</v>
      </c>
      <c r="I215" s="337"/>
      <c r="J215" s="337"/>
      <c r="K215" s="163"/>
    </row>
    <row r="216" spans="2:11" s="1" customFormat="1" ht="15" customHeight="1" x14ac:dyDescent="0.2">
      <c r="B216" s="162"/>
      <c r="C216" s="92"/>
      <c r="D216" s="92"/>
      <c r="E216" s="92"/>
      <c r="F216" s="113">
        <v>2</v>
      </c>
      <c r="G216" s="151"/>
      <c r="H216" s="337" t="s">
        <v>365</v>
      </c>
      <c r="I216" s="337"/>
      <c r="J216" s="337"/>
      <c r="K216" s="163"/>
    </row>
    <row r="217" spans="2:11" s="1" customFormat="1" ht="15" customHeight="1" x14ac:dyDescent="0.2">
      <c r="B217" s="162"/>
      <c r="C217" s="92"/>
      <c r="D217" s="92"/>
      <c r="E217" s="92"/>
      <c r="F217" s="113">
        <v>3</v>
      </c>
      <c r="G217" s="151"/>
      <c r="H217" s="337" t="s">
        <v>366</v>
      </c>
      <c r="I217" s="337"/>
      <c r="J217" s="337"/>
      <c r="K217" s="163"/>
    </row>
    <row r="218" spans="2:11" s="1" customFormat="1" ht="15" customHeight="1" x14ac:dyDescent="0.2">
      <c r="B218" s="162"/>
      <c r="C218" s="92"/>
      <c r="D218" s="92"/>
      <c r="E218" s="92"/>
      <c r="F218" s="113">
        <v>4</v>
      </c>
      <c r="G218" s="151"/>
      <c r="H218" s="337" t="s">
        <v>367</v>
      </c>
      <c r="I218" s="337"/>
      <c r="J218" s="337"/>
      <c r="K218" s="163"/>
    </row>
    <row r="219" spans="2:11" s="1" customFormat="1" ht="12.75" customHeight="1" x14ac:dyDescent="0.2">
      <c r="B219" s="164"/>
      <c r="C219" s="165"/>
      <c r="D219" s="165"/>
      <c r="E219" s="165"/>
      <c r="F219" s="165"/>
      <c r="G219" s="165"/>
      <c r="H219" s="165"/>
      <c r="I219" s="165"/>
      <c r="J219" s="165"/>
      <c r="K219" s="166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Rekapitulace stavby</vt:lpstr>
      <vt:lpstr>05 - Elektroinstalace</vt:lpstr>
      <vt:lpstr>07 - Všeobecné konstrukce...</vt:lpstr>
      <vt:lpstr>Pokyny pro vyplnění</vt:lpstr>
      <vt:lpstr>'05 - Elektroinstalace'!Názvy_tisku</vt:lpstr>
      <vt:lpstr>'07 - Všeobecné konstrukce...'!Názvy_tisku</vt:lpstr>
      <vt:lpstr>'Rekapitulace stavby'!Názvy_tisku</vt:lpstr>
      <vt:lpstr>'07 - Všeobecné konstrukce...'!Oblast_tisku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NTB\admin</dc:creator>
  <cp:lastModifiedBy>Baďura Pavel</cp:lastModifiedBy>
  <dcterms:created xsi:type="dcterms:W3CDTF">2024-03-20T09:33:25Z</dcterms:created>
  <dcterms:modified xsi:type="dcterms:W3CDTF">2025-06-13T10:19:37Z</dcterms:modified>
</cp:coreProperties>
</file>