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lupskiM\Desktop\"/>
    </mc:Choice>
  </mc:AlternateContent>
  <xr:revisionPtr revIDLastSave="0" documentId="13_ncr:1_{4C607E36-6DDC-4214-9072-588283EAFA89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Pol'!$A$1:$X$66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4" i="12" l="1"/>
  <c r="G62" i="12"/>
  <c r="G60" i="12"/>
  <c r="G58" i="12"/>
  <c r="G56" i="12"/>
  <c r="G53" i="12"/>
  <c r="G51" i="12"/>
  <c r="G49" i="12"/>
  <c r="G47" i="12"/>
  <c r="G42" i="12"/>
  <c r="G39" i="12"/>
  <c r="G36" i="12"/>
  <c r="G33" i="12"/>
  <c r="G30" i="12"/>
  <c r="G27" i="12"/>
  <c r="G24" i="12"/>
  <c r="G21" i="12"/>
  <c r="G18" i="12"/>
  <c r="G16" i="12"/>
  <c r="G11" i="12"/>
  <c r="G12" i="12"/>
  <c r="G13" i="12"/>
  <c r="G14" i="12"/>
  <c r="G10" i="12"/>
  <c r="G55" i="12" l="1"/>
  <c r="I20" i="1" s="1"/>
  <c r="G46" i="12"/>
  <c r="G8" i="12"/>
  <c r="Z41" i="12"/>
  <c r="E45" i="12" s="1"/>
  <c r="G15" i="12"/>
  <c r="G45" i="12" l="1"/>
  <c r="G17" i="12" s="1"/>
  <c r="G67" i="12" s="1"/>
  <c r="I16" i="1"/>
  <c r="I19" i="1"/>
  <c r="BA63" i="12"/>
  <c r="BA61" i="12"/>
  <c r="BA59" i="12"/>
  <c r="BA54" i="12"/>
  <c r="BA52" i="12"/>
  <c r="BA50" i="12"/>
  <c r="BA48" i="12"/>
  <c r="BA38" i="12"/>
  <c r="BA35" i="12"/>
  <c r="BA26" i="12"/>
  <c r="BA20" i="12"/>
  <c r="I72" i="1"/>
  <c r="J71" i="1" s="1"/>
  <c r="J63" i="1"/>
  <c r="J55" i="1"/>
  <c r="J52" i="1"/>
  <c r="F42" i="1"/>
  <c r="J28" i="1"/>
  <c r="J26" i="1"/>
  <c r="G38" i="1"/>
  <c r="F38" i="1"/>
  <c r="J23" i="1"/>
  <c r="J24" i="1"/>
  <c r="J25" i="1"/>
  <c r="J27" i="1"/>
  <c r="E26" i="1"/>
  <c r="G41" i="1" l="1"/>
  <c r="G40" i="1" s="1"/>
  <c r="G42" i="1" s="1"/>
  <c r="I17" i="1"/>
  <c r="I21" i="1" s="1"/>
  <c r="G25" i="1" s="1"/>
  <c r="G26" i="1" s="1"/>
  <c r="G29" i="1" s="1"/>
  <c r="J60" i="1"/>
  <c r="J68" i="1"/>
  <c r="J56" i="1"/>
  <c r="J64" i="1"/>
  <c r="J51" i="1"/>
  <c r="J59" i="1"/>
  <c r="J67" i="1"/>
  <c r="J49" i="1"/>
  <c r="J53" i="1"/>
  <c r="J57" i="1"/>
  <c r="J61" i="1"/>
  <c r="J65" i="1"/>
  <c r="J69" i="1"/>
  <c r="J50" i="1"/>
  <c r="J54" i="1"/>
  <c r="J58" i="1"/>
  <c r="J62" i="1"/>
  <c r="J66" i="1"/>
  <c r="J70" i="1"/>
  <c r="H41" i="1" l="1"/>
  <c r="H40" i="1" s="1"/>
  <c r="H42" i="1" s="1"/>
  <c r="J72" i="1"/>
  <c r="I41" i="1" l="1"/>
  <c r="I40" i="1" s="1"/>
  <c r="I42" i="1" s="1"/>
  <c r="J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Badej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<sst xmlns="http://schemas.openxmlformats.org/spreadsheetml/2006/main" count="430" uniqueCount="213">
  <si>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</si>
  <si>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</si>
  <si>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</si>
  <si>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</si>
  <si>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</si>
  <si>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</si>
  <si>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</si>
  <si>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</si>
  <si>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</si>
  <si>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</si>
  <si>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</si>
  <si>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</si>
  <si>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</si>
  <si>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</si>
  <si>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</si>
  <si>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</si>
  <si>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</si>
  <si>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</si>
  <si>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</si>
  <si>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</si>
  <si>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</si>
  <si>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</si>
  <si>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</si>
  <si>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</si>
  <si>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</si>
  <si>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</si>
  <si>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</si>
  <si>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</si>
  <si>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</si>
  <si>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</si>
  <si>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</si>
  <si>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</si>
  <si>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</si>
  <si>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</si>
  <si>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</si>
  <si>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</si>
  <si>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</si>
  <si>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</si>
  <si>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</si>
  <si>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</si>
  <si>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</si>
  <si>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</si>
  <si>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</si>
  <si>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222625</t>
  </si>
  <si>
    <t>KNIHOVNA PETRA BEZRUČE - rekonstrukce kulturní památky - fasády</t>
  </si>
  <si>
    <t>Stavba</t>
  </si>
  <si>
    <t>01</t>
  </si>
  <si>
    <t>Opravy a restaurování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</si>
  <si>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</si>
  <si>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</si>
  <si>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</si>
  <si>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</si>
  <si>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</si>
  <si>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</si>
  <si>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</si>
  <si>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</si>
  <si>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5</t>
  </si>
  <si>
    <t>Komunikace</t>
  </si>
  <si>
    <t>611</t>
  </si>
  <si>
    <t>Úpravy povrchů vnitřní</t>
  </si>
  <si>
    <t>62</t>
  </si>
  <si>
    <t>Úpravy povrchů vnější</t>
  </si>
  <si>
    <t>91</t>
  </si>
  <si>
    <t>Doplňující práce na komunikaci</t>
  </si>
  <si>
    <t>94</t>
  </si>
  <si>
    <t>Lešení a stavební výtahy</t>
  </si>
  <si>
    <t>96</t>
  </si>
  <si>
    <t>Bourání konstrukcí</t>
  </si>
  <si>
    <t>99</t>
  </si>
  <si>
    <t>Staveništní přesun hmot</t>
  </si>
  <si>
    <t>Příprava expozice  - náklady pořízení PD</t>
  </si>
  <si>
    <t>1.2</t>
  </si>
  <si>
    <t>Technický scénář expozice</t>
  </si>
  <si>
    <t>2</t>
  </si>
  <si>
    <t>Realizace expozice</t>
  </si>
  <si>
    <t>721</t>
  </si>
  <si>
    <t>Vnitřní kanalizace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</si>
  <si>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</si>
  <si>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</si>
  <si>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</si>
  <si>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</si>
  <si>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</si>
  <si>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</si>
  <si>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</si>
  <si>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</si>
  <si>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768</t>
  </si>
  <si>
    <t>Ostatní výrobky PSV</t>
  </si>
  <si>
    <t>782</t>
  </si>
  <si>
    <t>Konstrukce z přírodního kamene</t>
  </si>
  <si>
    <t>787</t>
  </si>
  <si>
    <t>Zasklívání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</si>
  <si>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</si>
  <si>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</si>
  <si>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</si>
  <si>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</si>
  <si>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</si>
  <si>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</si>
  <si>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</si>
  <si>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</si>
  <si>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</si>
  <si>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</si>
  <si>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</si>
  <si>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</si>
  <si>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</si>
  <si>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</si>
  <si>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</si>
  <si>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</si>
  <si>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</si>
  <si>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</si>
  <si>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</si>
  <si>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</si>
  <si>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</si>
  <si>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</si>
  <si>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</si>
  <si>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</si>
  <si>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</si>
  <si>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</si>
  <si>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</si>
  <si>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</si>
  <si>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</si>
  <si>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</si>
  <si>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</si>
  <si>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</si>
  <si>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m2</t>
  </si>
  <si>
    <t>RTS 22/ II</t>
  </si>
  <si>
    <t>Práce</t>
  </si>
  <si>
    <t>POL1_</t>
  </si>
  <si>
    <t>POP</t>
  </si>
  <si>
    <t>Vlastní</t>
  </si>
  <si>
    <t>Indiv</t>
  </si>
  <si>
    <t>Dekorativní štuková výzdoba v interiéru - restaurátorské práce</t>
  </si>
  <si>
    <t>61101</t>
  </si>
  <si>
    <t>Nika v prostoru vestibulu zdobená štukem s rostlinným motivem</t>
  </si>
  <si>
    <t>kus</t>
  </si>
  <si>
    <t>61102</t>
  </si>
  <si>
    <t>Vestibul - římsy. nástropní profilované zrcadlo, odstupňovaný oblouk kolem niky lizénové rámy v 1.np</t>
  </si>
  <si>
    <t>61103</t>
  </si>
  <si>
    <t>Nosný pilíř schodiště v centrální hale</t>
  </si>
  <si>
    <t>61104</t>
  </si>
  <si>
    <t>Nika s bustou Petra Bezruče orámovaná štukem s rostlinným motivem</t>
  </si>
  <si>
    <t>soubor</t>
  </si>
  <si>
    <t>61105</t>
  </si>
  <si>
    <t>Římsy, lizénové rámy ve 2.np</t>
  </si>
  <si>
    <t>941955002R00</t>
  </si>
  <si>
    <t>Lešení lehké pomocné, výška podlahy do 1,9 m</t>
  </si>
  <si>
    <t>kpl</t>
  </si>
  <si>
    <t>Přesun hmot</t>
  </si>
  <si>
    <t>POL7_</t>
  </si>
  <si>
    <t>komplet</t>
  </si>
  <si>
    <t>Kalkul</t>
  </si>
  <si>
    <t>782.1.1</t>
  </si>
  <si>
    <t>Čištění nečistot a jejich usazenin, prachu, olejových a mastných usazenin</t>
  </si>
  <si>
    <t>Kamenné sochařské dekorace západního průčelí - restaurátorské práce</t>
  </si>
  <si>
    <t>Popis: Čištění roztokem vody a tenzidového roztoku s vysokou účinnosti. Čištění bude probíhat mechanicky pomocí vody, případně páry a za pomoci jemných kartáčků se syntetickým vláknem.</t>
  </si>
  <si>
    <t>782.1.2</t>
  </si>
  <si>
    <t>Vyčištění a vyhubení mikroorganizmů</t>
  </si>
  <si>
    <t>Popis: Čištění pomocí vodní páry, čistící pasty. Po vyčištění aplikace biocidního přípravku.</t>
  </si>
  <si>
    <t>782.1.3</t>
  </si>
  <si>
    <t>Čištění povrchu od dožilých disperzních retuší z posledního restaurování</t>
  </si>
  <si>
    <t>Popis: Mechanické snímání (narušování) nátěru, čištění roztokem demineralizované vody, čištění bude probíhat mechanicky pomocí vody, případně páry a čistící pasty a za pomocí jemných kartáčků se syntetickým vláknem. V případě volných soch bude již před čištěním povrch soch předzpevněn organokřemičitými prostředky. Vrámci této fáze bude očištěna i převážná část vpitých prachových depozitů. Případné krusty a zčernalé plochy budou dočištěny metodou mikroabrazivního čištění s regulací tlaku a vhodně  zvoleného abraziva (zde zřejmě užití měkkého alumosilikátu, popř. jemně mletých korundů).</t>
  </si>
  <si>
    <t>782.1.4</t>
  </si>
  <si>
    <t>Petrifikace</t>
  </si>
  <si>
    <t>Popis: Napuštění narušené hmoty kamene roztokem esteru kyseliny křemičité.</t>
  </si>
  <si>
    <t>782.1.5</t>
  </si>
  <si>
    <t>Injektáž prasklin</t>
  </si>
  <si>
    <t>Popis: Akrylátová pryskyřice, křemičitanové zpevňovače a epoxidy.</t>
  </si>
  <si>
    <t>782.1.6</t>
  </si>
  <si>
    <t>Tvarová rekonstrukce poškozených částí kamenné hmoty</t>
  </si>
  <si>
    <t>Popis: Rušivé úbytky kamenné hmoty budou doplněny minerálním tmelem. Tmel bude pevnostně, barevně i strukturou korespondovat s tmeleným materiálem originálu, tj. poškozená místa budou nově doplněná a vymodelována do tvaru, který bude svým tvarovým a vizuálním provedením odpovídat předmětné části modelace navazující na poškozené místo. Tato směs vude namíchána tak, aby granulace a barevnost odpovídaly svým charakterem povrchu pískovcového kamene nacházejícím se v bezprostřední blízkosti konkrétního poškozeného místa.</t>
  </si>
  <si>
    <t>782.1.7</t>
  </si>
  <si>
    <t>Retuš a barevné sjednocení povrchu</t>
  </si>
  <si>
    <t>Popis: Velké barevné kontrasty jednotlivých částí díla budou uklidněny lazurní retuší. Vzhledem k tomu, že barevnost kamene není stejnorodá, proto bude použito více barevných odstínů okru a jejich kombinace.</t>
  </si>
  <si>
    <t>782.1.8</t>
  </si>
  <si>
    <t>Hydrofobizace</t>
  </si>
  <si>
    <t>Popis: Opatření celého povrchu kamenů hydrofobním přípravkem.</t>
  </si>
  <si>
    <t>782.1.9</t>
  </si>
  <si>
    <t>Lešení</t>
  </si>
  <si>
    <t>998782201R00</t>
  </si>
  <si>
    <t>Přesun hmot pro obklady z kamene, výšky do 6 m</t>
  </si>
  <si>
    <t>005121010R</t>
  </si>
  <si>
    <t>Vybudování zařízení staveniště</t>
  </si>
  <si>
    <t>VRN</t>
  </si>
  <si>
    <t>POL99_2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</si>
  <si>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</si>
  <si>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005121020R</t>
  </si>
  <si>
    <t xml:space="preserve">Provoz zařízení staveniště 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</si>
  <si>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</si>
  <si>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</si>
  <si>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</si>
  <si>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</si>
  <si>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005122010R</t>
  </si>
  <si>
    <t xml:space="preserve">Provoz objednatele </t>
  </si>
  <si>
    <t>POL99_1</t>
  </si>
  <si>
    <t>Náklady na ztížené provádění stavebních prací v důsledku nepřerušeného provozu na staveništi nebo v případech nepřerušeného provozu v objektech v nichž se stavební práce provádí.</t>
  </si>
  <si>
    <t>005211010R</t>
  </si>
  <si>
    <t>Předání a převzetí staveniště</t>
  </si>
  <si>
    <t>Soubor</t>
  </si>
  <si>
    <t>POL99_8</t>
  </si>
  <si>
    <t>Náklady spojené s účastí zhotovitele na předání a převzetí staveniště.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</si>
  <si>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</si>
  <si>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</si>
  <si>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</si>
  <si>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</si>
  <si>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</si>
  <si>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</si>
  <si>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00524 R</t>
  </si>
  <si>
    <t>Náklady zhotovitele, které vzniknou v souvislosti s povinnostmi zhotovitele při předání a převzetí díla.</t>
  </si>
  <si>
    <t>005025r</t>
  </si>
  <si>
    <t>Vypracování závěrečných restaurátorských zpráv</t>
  </si>
  <si>
    <t>END</t>
  </si>
  <si>
    <t>Předání a převzetí díla - doklady nezbytné pro předání díla, kolaudační souhlas apod.</t>
  </si>
  <si>
    <t>Popis: doprava, montáž, demontáž a pronájem lešení v rozsahu nutném pro provádění restaurátorských prací</t>
  </si>
  <si>
    <t>Rekonstrukce kulturní památky – knihovny Petra Bezruče 3.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</si>
</sst>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name val="Arial CE"/>
      <family val="2"/>
      <charset val="1"/>
    </font>
    <font>
      <sz val="8"/>
      <color theme="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25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 shrinkToFit="1"/>
    </xf>
    <xf numFmtId="164" fontId="8" fillId="3" borderId="12" xfId="0" applyNumberFormat="1" applyFont="1" applyFill="1" applyBorder="1" applyAlignment="1">
      <alignment vertical="top" shrinkToFit="1"/>
    </xf>
    <xf numFmtId="4" fontId="8" fillId="3" borderId="12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20" fillId="0" borderId="0" xfId="0" applyNumberFormat="1" applyFont="1"/>
    <xf numFmtId="4" fontId="8" fillId="0" borderId="0" xfId="0" applyNumberFormat="1" applyFont="1"/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4" fontId="16" fillId="5" borderId="43" xfId="0" applyNumberFormat="1" applyFont="1" applyFill="1" applyBorder="1" applyAlignment="1" applyProtection="1">
      <alignment vertical="top" shrinkToFit="1"/>
      <protection locked="0"/>
    </xf>
    <xf numFmtId="4" fontId="16" fillId="5" borderId="40" xfId="0" applyNumberFormat="1" applyFont="1" applyFill="1" applyBorder="1" applyAlignment="1" applyProtection="1">
      <alignment vertical="top" shrinkToFit="1"/>
      <protection locked="0"/>
    </xf>
    <xf numFmtId="49" fontId="4" fillId="3" borderId="18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Border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85" t="s">
        <v>41</v>
      </c>
      <c r="B2" s="185"/>
      <c r="C2" s="185"/>
      <c r="D2" s="185"/>
      <c r="E2" s="185"/>
      <c r="F2" s="185"/>
      <c r="G2" s="18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4" zoomScaleNormal="100" zoomScaleSheetLayoutView="75" workbookViewId="0">
      <selection activeCell="M11" sqref="M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0" t="s">
        <v>4</v>
      </c>
      <c r="C1" s="221"/>
      <c r="D1" s="221"/>
      <c r="E1" s="221"/>
      <c r="F1" s="221"/>
      <c r="G1" s="221"/>
      <c r="H1" s="221"/>
      <c r="I1" s="221"/>
      <c r="J1" s="222"/>
    </row>
    <row r="2" spans="1:15" ht="36" customHeight="1" x14ac:dyDescent="0.2">
      <c r="A2" s="2"/>
      <c r="B2" s="76" t="s">
        <v>24</v>
      </c>
      <c r="C2" s="77"/>
      <c r="D2" s="78" t="s">
        <v>43</v>
      </c>
      <c r="E2" s="252" t="s">
        <v>212</v>
      </c>
      <c r="F2" s="226"/>
      <c r="G2" s="226"/>
      <c r="H2" s="226"/>
      <c r="I2" s="226"/>
      <c r="J2" s="227"/>
      <c r="O2" s="1"/>
    </row>
    <row r="3" spans="1:15" ht="27" hidden="1" customHeight="1" x14ac:dyDescent="0.2">
      <c r="A3" s="2"/>
      <c r="B3" s="79"/>
      <c r="C3" s="77"/>
      <c r="D3" s="80"/>
      <c r="E3" s="228"/>
      <c r="F3" s="229"/>
      <c r="G3" s="229"/>
      <c r="H3" s="229"/>
      <c r="I3" s="229"/>
      <c r="J3" s="230"/>
    </row>
    <row r="4" spans="1:15" ht="23.25" customHeight="1" x14ac:dyDescent="0.2">
      <c r="A4" s="2"/>
      <c r="B4" s="81"/>
      <c r="C4" s="82"/>
      <c r="D4" s="83"/>
      <c r="E4" s="210"/>
      <c r="F4" s="210"/>
      <c r="G4" s="210"/>
      <c r="H4" s="210"/>
      <c r="I4" s="210"/>
      <c r="J4" s="211"/>
    </row>
    <row r="5" spans="1:15" ht="24" customHeight="1" x14ac:dyDescent="0.2">
      <c r="A5" s="2"/>
      <c r="B5" s="31" t="s">
        <v>23</v>
      </c>
      <c r="D5" s="214"/>
      <c r="E5" s="215"/>
      <c r="F5" s="215"/>
      <c r="G5" s="215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216"/>
      <c r="E6" s="217"/>
      <c r="F6" s="217"/>
      <c r="G6" s="217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18"/>
      <c r="F7" s="219"/>
      <c r="G7" s="219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32"/>
      <c r="E11" s="232"/>
      <c r="F11" s="232"/>
      <c r="G11" s="232"/>
      <c r="H11" s="18" t="s">
        <v>42</v>
      </c>
      <c r="I11" s="22"/>
      <c r="J11" s="8"/>
    </row>
    <row r="12" spans="1:15" ht="15.75" customHeight="1" x14ac:dyDescent="0.2">
      <c r="A12" s="2"/>
      <c r="B12" s="28"/>
      <c r="C12" s="55"/>
      <c r="D12" s="209"/>
      <c r="E12" s="209"/>
      <c r="F12" s="209"/>
      <c r="G12" s="209"/>
      <c r="H12" s="18" t="s">
        <v>36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12"/>
      <c r="F13" s="213"/>
      <c r="G13" s="213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31"/>
      <c r="F15" s="231"/>
      <c r="G15" s="233"/>
      <c r="H15" s="233"/>
      <c r="I15" s="233" t="s">
        <v>31</v>
      </c>
      <c r="J15" s="234"/>
    </row>
    <row r="16" spans="1:15" ht="23.25" customHeight="1" x14ac:dyDescent="0.2">
      <c r="A16" s="136" t="s">
        <v>26</v>
      </c>
      <c r="B16" s="38" t="s">
        <v>26</v>
      </c>
      <c r="C16" s="62"/>
      <c r="D16" s="63"/>
      <c r="E16" s="198"/>
      <c r="F16" s="199"/>
      <c r="G16" s="198"/>
      <c r="H16" s="199"/>
      <c r="I16" s="198">
        <f>'01 01 Pol'!G8+'01 01 Pol'!G15</f>
        <v>0</v>
      </c>
      <c r="J16" s="200"/>
    </row>
    <row r="17" spans="1:10" ht="23.25" customHeight="1" x14ac:dyDescent="0.2">
      <c r="A17" s="136" t="s">
        <v>27</v>
      </c>
      <c r="B17" s="38" t="s">
        <v>27</v>
      </c>
      <c r="C17" s="62"/>
      <c r="D17" s="63"/>
      <c r="E17" s="198"/>
      <c r="F17" s="199"/>
      <c r="G17" s="198"/>
      <c r="H17" s="199"/>
      <c r="I17" s="198">
        <f>'01 01 Pol'!G17</f>
        <v>0</v>
      </c>
      <c r="J17" s="200"/>
    </row>
    <row r="18" spans="1:10" ht="23.25" customHeight="1" x14ac:dyDescent="0.2">
      <c r="A18" s="136" t="s">
        <v>28</v>
      </c>
      <c r="B18" s="38" t="s">
        <v>28</v>
      </c>
      <c r="C18" s="62"/>
      <c r="D18" s="63"/>
      <c r="E18" s="198"/>
      <c r="F18" s="199"/>
      <c r="G18" s="198"/>
      <c r="H18" s="199"/>
      <c r="I18" s="198">
        <v>0</v>
      </c>
      <c r="J18" s="200"/>
    </row>
    <row r="19" spans="1:10" ht="23.25" customHeight="1" x14ac:dyDescent="0.2">
      <c r="A19" s="136" t="s">
        <v>94</v>
      </c>
      <c r="B19" s="38" t="s">
        <v>29</v>
      </c>
      <c r="C19" s="62"/>
      <c r="D19" s="63"/>
      <c r="E19" s="198"/>
      <c r="F19" s="199"/>
      <c r="G19" s="198"/>
      <c r="H19" s="199"/>
      <c r="I19" s="198">
        <f>'01 01 Pol'!G46</f>
        <v>0</v>
      </c>
      <c r="J19" s="200"/>
    </row>
    <row r="20" spans="1:10" ht="23.25" customHeight="1" x14ac:dyDescent="0.2">
      <c r="A20" s="136" t="s">
        <v>95</v>
      </c>
      <c r="B20" s="38" t="s">
        <v>30</v>
      </c>
      <c r="C20" s="62"/>
      <c r="D20" s="63"/>
      <c r="E20" s="198"/>
      <c r="F20" s="199"/>
      <c r="G20" s="198"/>
      <c r="H20" s="199"/>
      <c r="I20" s="198">
        <f>'01 01 Pol'!G55</f>
        <v>0</v>
      </c>
      <c r="J20" s="200"/>
    </row>
    <row r="21" spans="1:10" ht="23.25" customHeight="1" x14ac:dyDescent="0.2">
      <c r="A21" s="2"/>
      <c r="B21" s="48" t="s">
        <v>31</v>
      </c>
      <c r="C21" s="64"/>
      <c r="D21" s="65"/>
      <c r="E21" s="201"/>
      <c r="F21" s="235"/>
      <c r="G21" s="201"/>
      <c r="H21" s="235"/>
      <c r="I21" s="201">
        <f>SUM(I16:J20)</f>
        <v>0</v>
      </c>
      <c r="J21" s="2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196">
        <v>0</v>
      </c>
      <c r="H23" s="197"/>
      <c r="I23" s="197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v>12</v>
      </c>
      <c r="F24" s="39" t="s">
        <v>0</v>
      </c>
      <c r="G24" s="194">
        <v>0</v>
      </c>
      <c r="H24" s="195"/>
      <c r="I24" s="195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96">
        <f>I21</f>
        <v>0</v>
      </c>
      <c r="H25" s="197"/>
      <c r="I25" s="197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23">
        <f>ZakladDPHZakl*0.21</f>
        <v>0</v>
      </c>
      <c r="H26" s="224"/>
      <c r="I26" s="224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25">
        <v>0</v>
      </c>
      <c r="H27" s="225"/>
      <c r="I27" s="225"/>
      <c r="J27" s="41" t="str">
        <f t="shared" si="0"/>
        <v>CZK</v>
      </c>
    </row>
    <row r="28" spans="1:10" ht="27.75" hidden="1" customHeight="1" thickBot="1" x14ac:dyDescent="0.25">
      <c r="A28" s="2"/>
      <c r="B28" s="110" t="s">
        <v>25</v>
      </c>
      <c r="C28" s="111"/>
      <c r="D28" s="111"/>
      <c r="E28" s="112"/>
      <c r="F28" s="113"/>
      <c r="G28" s="203">
        <v>23007093.199999999</v>
      </c>
      <c r="H28" s="204"/>
      <c r="I28" s="204"/>
      <c r="J28" s="114" t="str">
        <f t="shared" si="0"/>
        <v>CZK</v>
      </c>
    </row>
    <row r="29" spans="1:10" ht="27.75" customHeight="1" thickBot="1" x14ac:dyDescent="0.25">
      <c r="A29" s="2"/>
      <c r="B29" s="110" t="s">
        <v>37</v>
      </c>
      <c r="C29" s="115"/>
      <c r="D29" s="115"/>
      <c r="E29" s="115"/>
      <c r="F29" s="116"/>
      <c r="G29" s="203">
        <f>ZakladDPHZakl+DPHZakl</f>
        <v>0</v>
      </c>
      <c r="H29" s="203"/>
      <c r="I29" s="203"/>
      <c r="J29" s="117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5"/>
      <c r="E34" s="206"/>
      <c r="G34" s="207"/>
      <c r="H34" s="208"/>
      <c r="I34" s="208"/>
      <c r="J34" s="25"/>
    </row>
    <row r="35" spans="1:10" ht="12.75" customHeight="1" x14ac:dyDescent="0.2">
      <c r="A35" s="2"/>
      <c r="B35" s="2"/>
      <c r="D35" s="193" t="s">
        <v>2</v>
      </c>
      <c r="E35" s="19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customHeight="1" x14ac:dyDescent="0.2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">
      <c r="A39" s="86">
        <v>1</v>
      </c>
      <c r="B39" s="96" t="s">
        <v>45</v>
      </c>
      <c r="C39" s="188"/>
      <c r="D39" s="188"/>
      <c r="E39" s="188"/>
      <c r="F39" s="97">
        <v>0</v>
      </c>
      <c r="G39" s="98">
        <v>23007093.199999999</v>
      </c>
      <c r="H39" s="99">
        <v>4831489.57</v>
      </c>
      <c r="I39" s="99">
        <v>27838582.77</v>
      </c>
      <c r="J39" s="100" t="str">
        <f t="shared" ref="J39" si="1">IF(_xlfn.SINGLE(CenaCelkemVypocet)=0,"",I39/_xlfn.SINGLE(CenaCelkemVypocet)*100)</f>
        <v/>
      </c>
    </row>
    <row r="40" spans="1:10" ht="25.5" customHeight="1" x14ac:dyDescent="0.2">
      <c r="A40" s="86">
        <v>2</v>
      </c>
      <c r="B40" s="101" t="s">
        <v>46</v>
      </c>
      <c r="C40" s="189" t="s">
        <v>44</v>
      </c>
      <c r="D40" s="189"/>
      <c r="E40" s="189"/>
      <c r="F40" s="102">
        <v>0</v>
      </c>
      <c r="G40" s="103">
        <f>G41</f>
        <v>0</v>
      </c>
      <c r="H40" s="103">
        <f>H41</f>
        <v>0</v>
      </c>
      <c r="I40" s="103">
        <f>I41</f>
        <v>0</v>
      </c>
      <c r="J40" s="104"/>
    </row>
    <row r="41" spans="1:10" ht="25.5" customHeight="1" x14ac:dyDescent="0.2">
      <c r="A41" s="86">
        <v>3</v>
      </c>
      <c r="B41" s="105" t="s">
        <v>46</v>
      </c>
      <c r="C41" s="188" t="s">
        <v>47</v>
      </c>
      <c r="D41" s="188"/>
      <c r="E41" s="188"/>
      <c r="F41" s="106">
        <v>0</v>
      </c>
      <c r="G41" s="99">
        <f>'01 01 Pol'!G67</f>
        <v>0</v>
      </c>
      <c r="H41" s="99">
        <f>G41*0.21</f>
        <v>0</v>
      </c>
      <c r="I41" s="99">
        <f>G41+H41</f>
        <v>0</v>
      </c>
      <c r="J41" s="100"/>
    </row>
    <row r="42" spans="1:10" ht="25.5" customHeight="1" x14ac:dyDescent="0.2">
      <c r="A42" s="86"/>
      <c r="B42" s="190" t="s">
        <v>48</v>
      </c>
      <c r="C42" s="191"/>
      <c r="D42" s="191"/>
      <c r="E42" s="192"/>
      <c r="F42" s="107">
        <f>SUMIF(A39:A41,"=1",F39:F41)</f>
        <v>0</v>
      </c>
      <c r="G42" s="108">
        <f>G40</f>
        <v>0</v>
      </c>
      <c r="H42" s="108">
        <f>H40</f>
        <v>0</v>
      </c>
      <c r="I42" s="108">
        <f>I40</f>
        <v>0</v>
      </c>
      <c r="J42" s="109"/>
    </row>
    <row r="46" spans="1:10" ht="15.75" hidden="1" x14ac:dyDescent="0.25">
      <c r="B46" s="118" t="s">
        <v>50</v>
      </c>
    </row>
    <row r="47" spans="1:10" hidden="1" x14ac:dyDescent="0.2"/>
    <row r="48" spans="1:10" ht="25.5" hidden="1" customHeight="1" x14ac:dyDescent="0.2">
      <c r="A48" s="120"/>
      <c r="B48" s="123" t="s">
        <v>18</v>
      </c>
      <c r="C48" s="123" t="s">
        <v>6</v>
      </c>
      <c r="D48" s="124"/>
      <c r="E48" s="124"/>
      <c r="F48" s="125" t="s">
        <v>51</v>
      </c>
      <c r="G48" s="125"/>
      <c r="H48" s="125"/>
      <c r="I48" s="125" t="s">
        <v>31</v>
      </c>
      <c r="J48" s="125" t="s">
        <v>0</v>
      </c>
    </row>
    <row r="49" spans="1:10" ht="36.75" hidden="1" customHeight="1" x14ac:dyDescent="0.2">
      <c r="A49" s="121"/>
      <c r="B49" s="126" t="s">
        <v>52</v>
      </c>
      <c r="C49" s="186" t="s">
        <v>53</v>
      </c>
      <c r="D49" s="187"/>
      <c r="E49" s="187"/>
      <c r="F49" s="134" t="s">
        <v>26</v>
      </c>
      <c r="G49" s="127"/>
      <c r="H49" s="127"/>
      <c r="I49" s="127">
        <v>30748.13</v>
      </c>
      <c r="J49" s="132">
        <f>IF(I72=0,"",I49/I72*100)</f>
        <v>0.13364630521860105</v>
      </c>
    </row>
    <row r="50" spans="1:10" ht="36.75" hidden="1" customHeight="1" x14ac:dyDescent="0.2">
      <c r="A50" s="121"/>
      <c r="B50" s="126" t="s">
        <v>54</v>
      </c>
      <c r="C50" s="186" t="s">
        <v>55</v>
      </c>
      <c r="D50" s="187"/>
      <c r="E50" s="187"/>
      <c r="F50" s="134" t="s">
        <v>26</v>
      </c>
      <c r="G50" s="127"/>
      <c r="H50" s="127"/>
      <c r="I50" s="127">
        <v>52611</v>
      </c>
      <c r="J50" s="132">
        <f>IF(I72=0,"",I50/I72*100)</f>
        <v>0.22867295552138683</v>
      </c>
    </row>
    <row r="51" spans="1:10" ht="36.75" hidden="1" customHeight="1" x14ac:dyDescent="0.2">
      <c r="A51" s="121"/>
      <c r="B51" s="126" t="s">
        <v>56</v>
      </c>
      <c r="C51" s="186" t="s">
        <v>57</v>
      </c>
      <c r="D51" s="187"/>
      <c r="E51" s="187"/>
      <c r="F51" s="134" t="s">
        <v>26</v>
      </c>
      <c r="G51" s="127"/>
      <c r="H51" s="127"/>
      <c r="I51" s="127">
        <v>30750</v>
      </c>
      <c r="J51" s="132">
        <f>IF(I72=0,"",I51/I72*100)</f>
        <v>0.13365443314673062</v>
      </c>
    </row>
    <row r="52" spans="1:10" ht="36.75" hidden="1" customHeight="1" x14ac:dyDescent="0.2">
      <c r="A52" s="121"/>
      <c r="B52" s="126" t="s">
        <v>58</v>
      </c>
      <c r="C52" s="186" t="s">
        <v>59</v>
      </c>
      <c r="D52" s="187"/>
      <c r="E52" s="187"/>
      <c r="F52" s="134" t="s">
        <v>26</v>
      </c>
      <c r="G52" s="127"/>
      <c r="H52" s="127"/>
      <c r="I52" s="127">
        <v>1471700</v>
      </c>
      <c r="J52" s="132">
        <f>IF(I72=0,"",I52/I72*100)</f>
        <v>6.3967229028306818</v>
      </c>
    </row>
    <row r="53" spans="1:10" ht="36.75" hidden="1" customHeight="1" x14ac:dyDescent="0.2">
      <c r="A53" s="121"/>
      <c r="B53" s="126" t="s">
        <v>60</v>
      </c>
      <c r="C53" s="186" t="s">
        <v>61</v>
      </c>
      <c r="D53" s="187"/>
      <c r="E53" s="187"/>
      <c r="F53" s="134" t="s">
        <v>26</v>
      </c>
      <c r="G53" s="127"/>
      <c r="H53" s="127"/>
      <c r="I53" s="127">
        <v>4363809</v>
      </c>
      <c r="J53" s="132">
        <f>IF(I72=0,"",I53/I72*100)</f>
        <v>18.967233114003299</v>
      </c>
    </row>
    <row r="54" spans="1:10" ht="36.75" hidden="1" customHeight="1" x14ac:dyDescent="0.2">
      <c r="A54" s="121"/>
      <c r="B54" s="126" t="s">
        <v>62</v>
      </c>
      <c r="C54" s="186" t="s">
        <v>63</v>
      </c>
      <c r="D54" s="187"/>
      <c r="E54" s="187"/>
      <c r="F54" s="134" t="s">
        <v>26</v>
      </c>
      <c r="G54" s="127"/>
      <c r="H54" s="127"/>
      <c r="I54" s="127">
        <v>26185.5</v>
      </c>
      <c r="J54" s="132">
        <f>IF(I72=0,"",I54/I72*100)</f>
        <v>0.11381489948499884</v>
      </c>
    </row>
    <row r="55" spans="1:10" ht="36.75" hidden="1" customHeight="1" x14ac:dyDescent="0.2">
      <c r="A55" s="121"/>
      <c r="B55" s="126" t="s">
        <v>64</v>
      </c>
      <c r="C55" s="186" t="s">
        <v>65</v>
      </c>
      <c r="D55" s="187"/>
      <c r="E55" s="187"/>
      <c r="F55" s="134" t="s">
        <v>26</v>
      </c>
      <c r="G55" s="127"/>
      <c r="H55" s="127"/>
      <c r="I55" s="127">
        <v>1008903.97</v>
      </c>
      <c r="J55" s="132">
        <f>IF(I72=0,"",I55/I72*100)</f>
        <v>4.3851866084499553</v>
      </c>
    </row>
    <row r="56" spans="1:10" ht="36.75" hidden="1" customHeight="1" x14ac:dyDescent="0.2">
      <c r="A56" s="121"/>
      <c r="B56" s="126" t="s">
        <v>66</v>
      </c>
      <c r="C56" s="186" t="s">
        <v>67</v>
      </c>
      <c r="D56" s="187"/>
      <c r="E56" s="187"/>
      <c r="F56" s="134" t="s">
        <v>26</v>
      </c>
      <c r="G56" s="127"/>
      <c r="H56" s="127"/>
      <c r="I56" s="127">
        <v>31993.8</v>
      </c>
      <c r="J56" s="132">
        <f>IF(I72=0,"",I56/I72*100)</f>
        <v>0.13906059197430473</v>
      </c>
    </row>
    <row r="57" spans="1:10" ht="36.75" hidden="1" customHeight="1" x14ac:dyDescent="0.2">
      <c r="A57" s="121"/>
      <c r="B57" s="126" t="s">
        <v>68</v>
      </c>
      <c r="C57" s="186" t="s">
        <v>69</v>
      </c>
      <c r="D57" s="187"/>
      <c r="E57" s="187"/>
      <c r="F57" s="134" t="s">
        <v>26</v>
      </c>
      <c r="G57" s="127"/>
      <c r="H57" s="127"/>
      <c r="I57" s="127">
        <v>85300.37</v>
      </c>
      <c r="J57" s="132">
        <f>IF(I72=0,"",I57/I72*100)</f>
        <v>0.37075683250589869</v>
      </c>
    </row>
    <row r="58" spans="1:10" ht="36.75" hidden="1" customHeight="1" x14ac:dyDescent="0.2">
      <c r="A58" s="121"/>
      <c r="B58" s="126" t="s">
        <v>52</v>
      </c>
      <c r="C58" s="186" t="s">
        <v>70</v>
      </c>
      <c r="D58" s="187"/>
      <c r="E58" s="187"/>
      <c r="F58" s="134" t="s">
        <v>27</v>
      </c>
      <c r="G58" s="127"/>
      <c r="H58" s="127"/>
      <c r="I58" s="127">
        <v>23000</v>
      </c>
      <c r="J58" s="132">
        <f>IF(I72=0,"",I58/I72*100)</f>
        <v>9.996916950812372E-2</v>
      </c>
    </row>
    <row r="59" spans="1:10" ht="36.75" hidden="1" customHeight="1" x14ac:dyDescent="0.2">
      <c r="A59" s="121"/>
      <c r="B59" s="126" t="s">
        <v>71</v>
      </c>
      <c r="C59" s="186" t="s">
        <v>72</v>
      </c>
      <c r="D59" s="187"/>
      <c r="E59" s="187"/>
      <c r="F59" s="134" t="s">
        <v>27</v>
      </c>
      <c r="G59" s="127"/>
      <c r="H59" s="127"/>
      <c r="I59" s="127">
        <v>96600</v>
      </c>
      <c r="J59" s="132">
        <f>IF(I72=0,"",I59/I72*100)</f>
        <v>0.41987051193411962</v>
      </c>
    </row>
    <row r="60" spans="1:10" ht="36.75" hidden="1" customHeight="1" x14ac:dyDescent="0.2">
      <c r="A60" s="121"/>
      <c r="B60" s="126" t="s">
        <v>73</v>
      </c>
      <c r="C60" s="186" t="s">
        <v>74</v>
      </c>
      <c r="D60" s="187"/>
      <c r="E60" s="187"/>
      <c r="F60" s="134" t="s">
        <v>27</v>
      </c>
      <c r="G60" s="127"/>
      <c r="H60" s="127"/>
      <c r="I60" s="127">
        <v>1208429</v>
      </c>
      <c r="J60" s="132">
        <f>IF(I72=0,"",I60/I72*100)</f>
        <v>5.2524192843274964</v>
      </c>
    </row>
    <row r="61" spans="1:10" ht="36.75" hidden="1" customHeight="1" x14ac:dyDescent="0.2">
      <c r="A61" s="121"/>
      <c r="B61" s="126" t="s">
        <v>75</v>
      </c>
      <c r="C61" s="186" t="s">
        <v>76</v>
      </c>
      <c r="D61" s="187"/>
      <c r="E61" s="187"/>
      <c r="F61" s="134" t="s">
        <v>27</v>
      </c>
      <c r="G61" s="127"/>
      <c r="H61" s="127"/>
      <c r="I61" s="127">
        <v>31249.93</v>
      </c>
      <c r="J61" s="132">
        <f>IF(I72=0,"",I61/I72*100)</f>
        <v>0.13582737170813047</v>
      </c>
    </row>
    <row r="62" spans="1:10" ht="36.75" hidden="1" customHeight="1" x14ac:dyDescent="0.2">
      <c r="A62" s="121"/>
      <c r="B62" s="126" t="s">
        <v>77</v>
      </c>
      <c r="C62" s="186" t="s">
        <v>78</v>
      </c>
      <c r="D62" s="187"/>
      <c r="E62" s="187"/>
      <c r="F62" s="134" t="s">
        <v>27</v>
      </c>
      <c r="G62" s="127"/>
      <c r="H62" s="127"/>
      <c r="I62" s="127">
        <v>42639.45</v>
      </c>
      <c r="J62" s="132">
        <f>IF(I72=0,"",I62/I72*100)</f>
        <v>0.18533175672970284</v>
      </c>
    </row>
    <row r="63" spans="1:10" ht="36.75" hidden="1" customHeight="1" x14ac:dyDescent="0.2">
      <c r="A63" s="121"/>
      <c r="B63" s="126" t="s">
        <v>79</v>
      </c>
      <c r="C63" s="186" t="s">
        <v>80</v>
      </c>
      <c r="D63" s="187"/>
      <c r="E63" s="187"/>
      <c r="F63" s="134" t="s">
        <v>27</v>
      </c>
      <c r="G63" s="127"/>
      <c r="H63" s="127"/>
      <c r="I63" s="127">
        <v>8019977.1299999999</v>
      </c>
      <c r="J63" s="132">
        <f>IF(I72=0,"",I63/I72*100)</f>
        <v>34.858715354793283</v>
      </c>
    </row>
    <row r="64" spans="1:10" ht="36.75" hidden="1" customHeight="1" x14ac:dyDescent="0.2">
      <c r="A64" s="121"/>
      <c r="B64" s="126" t="s">
        <v>81</v>
      </c>
      <c r="C64" s="186" t="s">
        <v>82</v>
      </c>
      <c r="D64" s="187"/>
      <c r="E64" s="187"/>
      <c r="F64" s="134" t="s">
        <v>27</v>
      </c>
      <c r="G64" s="127"/>
      <c r="H64" s="127"/>
      <c r="I64" s="127">
        <v>1068271.04</v>
      </c>
      <c r="J64" s="132">
        <f>IF(I72=0,"",I64/I72*100)</f>
        <v>4.6432247251469398</v>
      </c>
    </row>
    <row r="65" spans="1:10" ht="36.75" hidden="1" customHeight="1" x14ac:dyDescent="0.2">
      <c r="A65" s="121"/>
      <c r="B65" s="126" t="s">
        <v>83</v>
      </c>
      <c r="C65" s="186" t="s">
        <v>84</v>
      </c>
      <c r="D65" s="187"/>
      <c r="E65" s="187"/>
      <c r="F65" s="134" t="s">
        <v>27</v>
      </c>
      <c r="G65" s="127"/>
      <c r="H65" s="127"/>
      <c r="I65" s="127">
        <v>722238</v>
      </c>
      <c r="J65" s="132">
        <f>IF(I72=0,"",I65/I72*100)</f>
        <v>3.1391970890090546</v>
      </c>
    </row>
    <row r="66" spans="1:10" ht="36.75" hidden="1" customHeight="1" x14ac:dyDescent="0.2">
      <c r="A66" s="121"/>
      <c r="B66" s="126" t="s">
        <v>85</v>
      </c>
      <c r="C66" s="186" t="s">
        <v>86</v>
      </c>
      <c r="D66" s="187"/>
      <c r="E66" s="187"/>
      <c r="F66" s="134" t="s">
        <v>27</v>
      </c>
      <c r="G66" s="127"/>
      <c r="H66" s="127"/>
      <c r="I66" s="127">
        <v>149200</v>
      </c>
      <c r="J66" s="132">
        <f>IF(I72=0,"",I66/I72*100)</f>
        <v>0.64849565611356774</v>
      </c>
    </row>
    <row r="67" spans="1:10" ht="36.75" hidden="1" customHeight="1" x14ac:dyDescent="0.2">
      <c r="A67" s="121"/>
      <c r="B67" s="126" t="s">
        <v>87</v>
      </c>
      <c r="C67" s="186" t="s">
        <v>88</v>
      </c>
      <c r="D67" s="187"/>
      <c r="E67" s="187"/>
      <c r="F67" s="134" t="s">
        <v>27</v>
      </c>
      <c r="G67" s="127"/>
      <c r="H67" s="127"/>
      <c r="I67" s="127">
        <v>2444167.2799999998</v>
      </c>
      <c r="J67" s="132">
        <f>IF(I72=0,"",I67/I72*100)</f>
        <v>10.623537961762159</v>
      </c>
    </row>
    <row r="68" spans="1:10" ht="36.75" hidden="1" customHeight="1" x14ac:dyDescent="0.2">
      <c r="A68" s="121"/>
      <c r="B68" s="126" t="s">
        <v>89</v>
      </c>
      <c r="C68" s="186" t="s">
        <v>90</v>
      </c>
      <c r="D68" s="187"/>
      <c r="E68" s="187"/>
      <c r="F68" s="134" t="s">
        <v>27</v>
      </c>
      <c r="G68" s="127"/>
      <c r="H68" s="127"/>
      <c r="I68" s="127">
        <v>5549.4</v>
      </c>
      <c r="J68" s="132">
        <f>IF(I72=0,"",I68/I72*100)</f>
        <v>2.4120387359494858E-2</v>
      </c>
    </row>
    <row r="69" spans="1:10" ht="36.75" hidden="1" customHeight="1" x14ac:dyDescent="0.2">
      <c r="A69" s="121"/>
      <c r="B69" s="126" t="s">
        <v>91</v>
      </c>
      <c r="C69" s="186" t="s">
        <v>92</v>
      </c>
      <c r="D69" s="187"/>
      <c r="E69" s="187"/>
      <c r="F69" s="134" t="s">
        <v>93</v>
      </c>
      <c r="G69" s="127"/>
      <c r="H69" s="127"/>
      <c r="I69" s="127">
        <v>136201.84</v>
      </c>
      <c r="J69" s="132">
        <f>IF(I72=0,"",I69/I72*100)</f>
        <v>0.59199934044688463</v>
      </c>
    </row>
    <row r="70" spans="1:10" ht="36.75" hidden="1" customHeight="1" x14ac:dyDescent="0.2">
      <c r="A70" s="121"/>
      <c r="B70" s="126" t="s">
        <v>94</v>
      </c>
      <c r="C70" s="186" t="s">
        <v>29</v>
      </c>
      <c r="D70" s="187"/>
      <c r="E70" s="187"/>
      <c r="F70" s="134" t="s">
        <v>94</v>
      </c>
      <c r="G70" s="127"/>
      <c r="H70" s="127"/>
      <c r="I70" s="127">
        <v>526568.36</v>
      </c>
      <c r="J70" s="132">
        <f>IF(I72=0,"",I70/I72*100)</f>
        <v>2.2887218103675959</v>
      </c>
    </row>
    <row r="71" spans="1:10" ht="36.75" hidden="1" customHeight="1" x14ac:dyDescent="0.2">
      <c r="A71" s="121"/>
      <c r="B71" s="126" t="s">
        <v>95</v>
      </c>
      <c r="C71" s="186" t="s">
        <v>30</v>
      </c>
      <c r="D71" s="187"/>
      <c r="E71" s="187"/>
      <c r="F71" s="134" t="s">
        <v>95</v>
      </c>
      <c r="G71" s="127"/>
      <c r="H71" s="127"/>
      <c r="I71" s="127">
        <v>1431000</v>
      </c>
      <c r="J71" s="132">
        <f>IF(I72=0,"",I71/I72*100)</f>
        <v>6.2198209376576097</v>
      </c>
    </row>
    <row r="72" spans="1:10" ht="25.5" hidden="1" customHeight="1" x14ac:dyDescent="0.2">
      <c r="A72" s="122"/>
      <c r="B72" s="128" t="s">
        <v>1</v>
      </c>
      <c r="C72" s="129"/>
      <c r="D72" s="130"/>
      <c r="E72" s="130"/>
      <c r="F72" s="135"/>
      <c r="G72" s="131"/>
      <c r="H72" s="131"/>
      <c r="I72" s="131">
        <f>SUM(I49:I71)</f>
        <v>23007093.199999996</v>
      </c>
      <c r="J72" s="133">
        <f>SUM(J49:J71)</f>
        <v>100.00000000000001</v>
      </c>
    </row>
    <row r="73" spans="1:10" x14ac:dyDescent="0.2">
      <c r="F73" s="84"/>
      <c r="G73" s="84"/>
      <c r="H73" s="84"/>
      <c r="I73" s="84"/>
      <c r="J73" s="85"/>
    </row>
    <row r="74" spans="1:10" x14ac:dyDescent="0.2">
      <c r="F74" s="84"/>
      <c r="G74" s="84"/>
      <c r="H74" s="84"/>
      <c r="I74" s="84"/>
      <c r="J74" s="85"/>
    </row>
    <row r="75" spans="1:10" x14ac:dyDescent="0.2">
      <c r="F75" s="84"/>
      <c r="G75" s="84"/>
      <c r="H75" s="84"/>
      <c r="I75" s="84"/>
      <c r="J75" s="8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8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70:E70"/>
    <mergeCell ref="C71:E71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6" t="s">
        <v>7</v>
      </c>
      <c r="B1" s="236"/>
      <c r="C1" s="237"/>
      <c r="D1" s="236"/>
      <c r="E1" s="236"/>
      <c r="F1" s="236"/>
      <c r="G1" s="236"/>
    </row>
    <row r="2" spans="1:7" ht="24.95" customHeight="1" x14ac:dyDescent="0.2">
      <c r="A2" s="50" t="s">
        <v>8</v>
      </c>
      <c r="B2" s="49"/>
      <c r="C2" s="238"/>
      <c r="D2" s="238"/>
      <c r="E2" s="238"/>
      <c r="F2" s="238"/>
      <c r="G2" s="239"/>
    </row>
    <row r="3" spans="1:7" ht="24.95" customHeight="1" x14ac:dyDescent="0.2">
      <c r="A3" s="50" t="s">
        <v>9</v>
      </c>
      <c r="B3" s="49"/>
      <c r="C3" s="238"/>
      <c r="D3" s="238"/>
      <c r="E3" s="238"/>
      <c r="F3" s="238"/>
      <c r="G3" s="239"/>
    </row>
    <row r="4" spans="1:7" ht="24.95" customHeight="1" x14ac:dyDescent="0.2">
      <c r="A4" s="50" t="s">
        <v>10</v>
      </c>
      <c r="B4" s="49"/>
      <c r="C4" s="238"/>
      <c r="D4" s="238"/>
      <c r="E4" s="238"/>
      <c r="F4" s="238"/>
      <c r="G4" s="239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845"/>
  <sheetViews>
    <sheetView tabSelected="1" workbookViewId="0">
      <pane ySplit="7" topLeftCell="A56" activePane="bottomLeft" state="frozen"/>
      <selection pane="bottomLeft" activeCell="AB72" sqref="AB72"/>
    </sheetView>
  </sheetViews>
  <sheetFormatPr defaultRowHeight="12.75" x14ac:dyDescent="0.2"/>
  <cols>
    <col min="1" max="1" width="3.42578125" customWidth="1"/>
    <col min="2" max="2" width="12.5703125" style="119" customWidth="1"/>
    <col min="3" max="3" width="38.28515625" style="11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4" width="0" hidden="1" customWidth="1"/>
    <col min="26" max="26" width="9.140625" bestFit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44" t="s">
        <v>7</v>
      </c>
      <c r="B1" s="244"/>
      <c r="C1" s="244"/>
      <c r="D1" s="244"/>
      <c r="E1" s="244"/>
      <c r="F1" s="244"/>
      <c r="G1" s="244"/>
      <c r="AG1" t="s">
        <v>96</v>
      </c>
    </row>
    <row r="2" spans="1:60" ht="24.95" customHeight="1" x14ac:dyDescent="0.2">
      <c r="A2" s="50" t="s">
        <v>8</v>
      </c>
      <c r="B2" s="49" t="s">
        <v>43</v>
      </c>
      <c r="C2" s="253" t="s">
        <v>212</v>
      </c>
      <c r="D2" s="245"/>
      <c r="E2" s="245"/>
      <c r="F2" s="245"/>
      <c r="G2" s="246"/>
      <c r="AG2" t="s">
        <v>97</v>
      </c>
    </row>
    <row r="3" spans="1:60" ht="24.95" customHeight="1" x14ac:dyDescent="0.2">
      <c r="A3" s="50" t="s">
        <v>9</v>
      </c>
      <c r="B3" s="49" t="s">
        <v>46</v>
      </c>
      <c r="C3" s="253" t="s">
        <v>212</v>
      </c>
      <c r="D3" s="245"/>
      <c r="E3" s="245"/>
      <c r="F3" s="245"/>
      <c r="G3" s="246"/>
      <c r="AC3" s="119" t="s">
        <v>97</v>
      </c>
      <c r="AG3" t="s">
        <v>98</v>
      </c>
    </row>
    <row r="4" spans="1:60" ht="24.95" customHeight="1" x14ac:dyDescent="0.2">
      <c r="A4" s="137" t="s">
        <v>10</v>
      </c>
      <c r="B4" s="138" t="s">
        <v>46</v>
      </c>
      <c r="C4" s="247" t="s">
        <v>47</v>
      </c>
      <c r="D4" s="248"/>
      <c r="E4" s="248"/>
      <c r="F4" s="248"/>
      <c r="G4" s="249"/>
      <c r="AG4" t="s">
        <v>99</v>
      </c>
    </row>
    <row r="5" spans="1:60" x14ac:dyDescent="0.2">
      <c r="D5" s="10"/>
    </row>
    <row r="6" spans="1:60" ht="38.25" x14ac:dyDescent="0.2">
      <c r="A6" s="140" t="s">
        <v>100</v>
      </c>
      <c r="B6" s="142" t="s">
        <v>101</v>
      </c>
      <c r="C6" s="142" t="s">
        <v>102</v>
      </c>
      <c r="D6" s="141" t="s">
        <v>103</v>
      </c>
      <c r="E6" s="140" t="s">
        <v>104</v>
      </c>
      <c r="F6" s="139" t="s">
        <v>105</v>
      </c>
      <c r="G6" s="140" t="s">
        <v>31</v>
      </c>
      <c r="H6" s="143" t="s">
        <v>32</v>
      </c>
      <c r="I6" s="143" t="s">
        <v>106</v>
      </c>
      <c r="J6" s="143" t="s">
        <v>33</v>
      </c>
      <c r="K6" s="143" t="s">
        <v>107</v>
      </c>
      <c r="L6" s="143" t="s">
        <v>108</v>
      </c>
      <c r="M6" s="143" t="s">
        <v>109</v>
      </c>
      <c r="N6" s="143" t="s">
        <v>110</v>
      </c>
      <c r="O6" s="143" t="s">
        <v>111</v>
      </c>
      <c r="P6" s="143" t="s">
        <v>112</v>
      </c>
      <c r="Q6" s="143" t="s">
        <v>113</v>
      </c>
      <c r="R6" s="143" t="s">
        <v>114</v>
      </c>
      <c r="S6" s="143" t="s">
        <v>115</v>
      </c>
      <c r="T6" s="143" t="s">
        <v>116</v>
      </c>
      <c r="U6" s="143" t="s">
        <v>117</v>
      </c>
      <c r="V6" s="143" t="s">
        <v>118</v>
      </c>
      <c r="W6" s="143" t="s">
        <v>119</v>
      </c>
      <c r="X6" s="143" t="s">
        <v>120</v>
      </c>
    </row>
    <row r="7" spans="1:60" hidden="1" x14ac:dyDescent="0.2">
      <c r="A7" s="3"/>
      <c r="B7" s="4"/>
      <c r="C7" s="4"/>
      <c r="D7" s="6"/>
      <c r="E7" s="145"/>
      <c r="F7" s="146"/>
      <c r="G7" s="146"/>
      <c r="H7" s="146"/>
      <c r="I7" s="146"/>
      <c r="J7" s="146"/>
      <c r="K7" s="146"/>
      <c r="L7" s="146"/>
      <c r="M7" s="146"/>
      <c r="N7" s="145"/>
      <c r="O7" s="145"/>
      <c r="P7" s="145"/>
      <c r="Q7" s="145"/>
      <c r="R7" s="146"/>
      <c r="S7" s="146"/>
      <c r="T7" s="146"/>
      <c r="U7" s="146"/>
      <c r="V7" s="146"/>
      <c r="W7" s="146"/>
      <c r="X7" s="146"/>
    </row>
    <row r="8" spans="1:60" x14ac:dyDescent="0.2">
      <c r="A8" s="158" t="s">
        <v>121</v>
      </c>
      <c r="B8" s="159" t="s">
        <v>58</v>
      </c>
      <c r="C8" s="180" t="s">
        <v>59</v>
      </c>
      <c r="D8" s="160"/>
      <c r="E8" s="161"/>
      <c r="F8" s="162"/>
      <c r="G8" s="162">
        <f>G10+G11+G12+G13+G14</f>
        <v>0</v>
      </c>
      <c r="H8" s="162"/>
      <c r="I8" s="162">
        <v>0</v>
      </c>
      <c r="J8" s="162"/>
      <c r="K8" s="162">
        <v>1471700</v>
      </c>
      <c r="L8" s="162"/>
      <c r="M8" s="162"/>
      <c r="N8" s="161"/>
      <c r="O8" s="161"/>
      <c r="P8" s="161"/>
      <c r="Q8" s="161"/>
      <c r="R8" s="162"/>
      <c r="S8" s="162"/>
      <c r="T8" s="163"/>
      <c r="U8" s="151"/>
      <c r="V8" s="151"/>
      <c r="W8" s="151"/>
      <c r="X8" s="151"/>
      <c r="AG8" t="s">
        <v>122</v>
      </c>
    </row>
    <row r="9" spans="1:60" x14ac:dyDescent="0.2">
      <c r="A9" s="147"/>
      <c r="B9" s="148"/>
      <c r="C9" s="240" t="s">
        <v>130</v>
      </c>
      <c r="D9" s="241"/>
      <c r="E9" s="241"/>
      <c r="F9" s="241"/>
      <c r="G9" s="241"/>
      <c r="H9" s="150"/>
      <c r="I9" s="150"/>
      <c r="J9" s="150"/>
      <c r="K9" s="150"/>
      <c r="L9" s="150"/>
      <c r="M9" s="150"/>
      <c r="N9" s="149"/>
      <c r="O9" s="149"/>
      <c r="P9" s="149"/>
      <c r="Q9" s="149"/>
      <c r="R9" s="150"/>
      <c r="S9" s="150"/>
      <c r="T9" s="150"/>
      <c r="U9" s="150"/>
      <c r="V9" s="150"/>
      <c r="W9" s="150"/>
      <c r="X9" s="150"/>
      <c r="Y9" s="144"/>
      <c r="Z9" s="144"/>
      <c r="AA9" s="144"/>
      <c r="AB9" s="144"/>
      <c r="AC9" s="144"/>
      <c r="AD9" s="144"/>
      <c r="AE9" s="144"/>
      <c r="AF9" s="144"/>
      <c r="AG9" s="144" t="s">
        <v>127</v>
      </c>
      <c r="AH9" s="144"/>
      <c r="AI9" s="144"/>
      <c r="AJ9" s="144"/>
      <c r="AK9" s="144"/>
      <c r="AL9" s="144"/>
      <c r="AM9" s="144"/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</row>
    <row r="10" spans="1:60" ht="22.5" x14ac:dyDescent="0.2">
      <c r="A10" s="170">
        <v>1</v>
      </c>
      <c r="B10" s="171" t="s">
        <v>131</v>
      </c>
      <c r="C10" s="178" t="s">
        <v>132</v>
      </c>
      <c r="D10" s="172" t="s">
        <v>133</v>
      </c>
      <c r="E10" s="173">
        <v>4</v>
      </c>
      <c r="F10" s="250"/>
      <c r="G10" s="174">
        <f>E10*F10</f>
        <v>0</v>
      </c>
      <c r="H10" s="174">
        <v>0</v>
      </c>
      <c r="I10" s="174">
        <v>0</v>
      </c>
      <c r="J10" s="174">
        <v>44900</v>
      </c>
      <c r="K10" s="174">
        <v>179600</v>
      </c>
      <c r="L10" s="174">
        <v>21</v>
      </c>
      <c r="M10" s="174">
        <v>217316</v>
      </c>
      <c r="N10" s="173">
        <v>0</v>
      </c>
      <c r="O10" s="173">
        <v>0</v>
      </c>
      <c r="P10" s="173">
        <v>0</v>
      </c>
      <c r="Q10" s="173">
        <v>0</v>
      </c>
      <c r="R10" s="174"/>
      <c r="S10" s="174" t="s">
        <v>128</v>
      </c>
      <c r="T10" s="175" t="s">
        <v>129</v>
      </c>
      <c r="U10" s="150">
        <v>0</v>
      </c>
      <c r="V10" s="150">
        <v>0</v>
      </c>
      <c r="W10" s="150"/>
      <c r="X10" s="150" t="s">
        <v>125</v>
      </c>
      <c r="Y10" s="144"/>
      <c r="Z10" s="144"/>
      <c r="AA10" s="144"/>
      <c r="AB10" s="144"/>
      <c r="AC10" s="144"/>
      <c r="AD10" s="144"/>
      <c r="AE10" s="144"/>
      <c r="AF10" s="144"/>
      <c r="AG10" s="144" t="s">
        <v>126</v>
      </c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</row>
    <row r="11" spans="1:60" ht="33.75" x14ac:dyDescent="0.2">
      <c r="A11" s="170">
        <v>2</v>
      </c>
      <c r="B11" s="171" t="s">
        <v>134</v>
      </c>
      <c r="C11" s="178" t="s">
        <v>135</v>
      </c>
      <c r="D11" s="172" t="s">
        <v>123</v>
      </c>
      <c r="E11" s="173">
        <v>32</v>
      </c>
      <c r="F11" s="250"/>
      <c r="G11" s="174">
        <f t="shared" ref="G11:G14" si="0">E11*F11</f>
        <v>0</v>
      </c>
      <c r="H11" s="174">
        <v>0</v>
      </c>
      <c r="I11" s="174">
        <v>0</v>
      </c>
      <c r="J11" s="174">
        <v>3300</v>
      </c>
      <c r="K11" s="174">
        <v>105600</v>
      </c>
      <c r="L11" s="174">
        <v>21</v>
      </c>
      <c r="M11" s="174">
        <v>127776</v>
      </c>
      <c r="N11" s="173">
        <v>0</v>
      </c>
      <c r="O11" s="173">
        <v>0</v>
      </c>
      <c r="P11" s="173">
        <v>0</v>
      </c>
      <c r="Q11" s="173">
        <v>0</v>
      </c>
      <c r="R11" s="174"/>
      <c r="S11" s="174" t="s">
        <v>128</v>
      </c>
      <c r="T11" s="175" t="s">
        <v>129</v>
      </c>
      <c r="U11" s="150">
        <v>0</v>
      </c>
      <c r="V11" s="150">
        <v>0</v>
      </c>
      <c r="W11" s="150"/>
      <c r="X11" s="150" t="s">
        <v>125</v>
      </c>
      <c r="Y11" s="144"/>
      <c r="Z11" s="144"/>
      <c r="AA11" s="144"/>
      <c r="AB11" s="144"/>
      <c r="AC11" s="144"/>
      <c r="AD11" s="144"/>
      <c r="AE11" s="144"/>
      <c r="AF11" s="144"/>
      <c r="AG11" s="144" t="s">
        <v>126</v>
      </c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</row>
    <row r="12" spans="1:60" x14ac:dyDescent="0.2">
      <c r="A12" s="170">
        <v>3</v>
      </c>
      <c r="B12" s="171" t="s">
        <v>136</v>
      </c>
      <c r="C12" s="178" t="s">
        <v>137</v>
      </c>
      <c r="D12" s="172" t="s">
        <v>133</v>
      </c>
      <c r="E12" s="173">
        <v>6</v>
      </c>
      <c r="F12" s="250"/>
      <c r="G12" s="174">
        <f t="shared" si="0"/>
        <v>0</v>
      </c>
      <c r="H12" s="174">
        <v>0</v>
      </c>
      <c r="I12" s="174">
        <v>0</v>
      </c>
      <c r="J12" s="174">
        <v>54000</v>
      </c>
      <c r="K12" s="174">
        <v>324000</v>
      </c>
      <c r="L12" s="174">
        <v>21</v>
      </c>
      <c r="M12" s="174">
        <v>392040</v>
      </c>
      <c r="N12" s="173">
        <v>0</v>
      </c>
      <c r="O12" s="173">
        <v>0</v>
      </c>
      <c r="P12" s="173">
        <v>0</v>
      </c>
      <c r="Q12" s="173">
        <v>0</v>
      </c>
      <c r="R12" s="174"/>
      <c r="S12" s="174" t="s">
        <v>128</v>
      </c>
      <c r="T12" s="175" t="s">
        <v>129</v>
      </c>
      <c r="U12" s="150">
        <v>0</v>
      </c>
      <c r="V12" s="150">
        <v>0</v>
      </c>
      <c r="W12" s="150"/>
      <c r="X12" s="150" t="s">
        <v>125</v>
      </c>
      <c r="Y12" s="144"/>
      <c r="Z12" s="144"/>
      <c r="AA12" s="144"/>
      <c r="AB12" s="144"/>
      <c r="AC12" s="144"/>
      <c r="AD12" s="144"/>
      <c r="AE12" s="144"/>
      <c r="AF12" s="144"/>
      <c r="AG12" s="144" t="s">
        <v>126</v>
      </c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</row>
    <row r="13" spans="1:60" ht="22.5" x14ac:dyDescent="0.2">
      <c r="A13" s="170">
        <v>4</v>
      </c>
      <c r="B13" s="171" t="s">
        <v>138</v>
      </c>
      <c r="C13" s="178" t="s">
        <v>139</v>
      </c>
      <c r="D13" s="172" t="s">
        <v>140</v>
      </c>
      <c r="E13" s="173">
        <v>1</v>
      </c>
      <c r="F13" s="250"/>
      <c r="G13" s="174">
        <f t="shared" si="0"/>
        <v>0</v>
      </c>
      <c r="H13" s="174">
        <v>0</v>
      </c>
      <c r="I13" s="174">
        <v>0</v>
      </c>
      <c r="J13" s="174">
        <v>62100</v>
      </c>
      <c r="K13" s="174">
        <v>62100</v>
      </c>
      <c r="L13" s="174">
        <v>21</v>
      </c>
      <c r="M13" s="174">
        <v>75141</v>
      </c>
      <c r="N13" s="173">
        <v>0</v>
      </c>
      <c r="O13" s="173">
        <v>0</v>
      </c>
      <c r="P13" s="173">
        <v>0</v>
      </c>
      <c r="Q13" s="173">
        <v>0</v>
      </c>
      <c r="R13" s="174"/>
      <c r="S13" s="174" t="s">
        <v>128</v>
      </c>
      <c r="T13" s="175" t="s">
        <v>129</v>
      </c>
      <c r="U13" s="150">
        <v>0</v>
      </c>
      <c r="V13" s="150">
        <v>0</v>
      </c>
      <c r="W13" s="150"/>
      <c r="X13" s="150" t="s">
        <v>125</v>
      </c>
      <c r="Y13" s="144"/>
      <c r="Z13" s="144"/>
      <c r="AA13" s="144"/>
      <c r="AB13" s="144"/>
      <c r="AC13" s="144"/>
      <c r="AD13" s="144"/>
      <c r="AE13" s="144"/>
      <c r="AF13" s="144"/>
      <c r="AG13" s="144" t="s">
        <v>126</v>
      </c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</row>
    <row r="14" spans="1:60" x14ac:dyDescent="0.2">
      <c r="A14" s="170">
        <v>5</v>
      </c>
      <c r="B14" s="171" t="s">
        <v>141</v>
      </c>
      <c r="C14" s="178" t="s">
        <v>142</v>
      </c>
      <c r="D14" s="172" t="s">
        <v>123</v>
      </c>
      <c r="E14" s="173">
        <v>464</v>
      </c>
      <c r="F14" s="250"/>
      <c r="G14" s="174">
        <f t="shared" si="0"/>
        <v>0</v>
      </c>
      <c r="H14" s="174">
        <v>0</v>
      </c>
      <c r="I14" s="174">
        <v>0</v>
      </c>
      <c r="J14" s="174">
        <v>1725</v>
      </c>
      <c r="K14" s="174">
        <v>800400</v>
      </c>
      <c r="L14" s="174">
        <v>21</v>
      </c>
      <c r="M14" s="174">
        <v>968484</v>
      </c>
      <c r="N14" s="173">
        <v>0</v>
      </c>
      <c r="O14" s="173">
        <v>0</v>
      </c>
      <c r="P14" s="173">
        <v>0</v>
      </c>
      <c r="Q14" s="173">
        <v>0</v>
      </c>
      <c r="R14" s="174"/>
      <c r="S14" s="174" t="s">
        <v>128</v>
      </c>
      <c r="T14" s="175" t="s">
        <v>129</v>
      </c>
      <c r="U14" s="150">
        <v>0</v>
      </c>
      <c r="V14" s="150">
        <v>0</v>
      </c>
      <c r="W14" s="150"/>
      <c r="X14" s="150" t="s">
        <v>125</v>
      </c>
      <c r="Y14" s="144"/>
      <c r="Z14" s="144"/>
      <c r="AA14" s="144"/>
      <c r="AB14" s="144"/>
      <c r="AC14" s="144"/>
      <c r="AD14" s="144"/>
      <c r="AE14" s="144"/>
      <c r="AF14" s="144"/>
      <c r="AG14" s="144" t="s">
        <v>126</v>
      </c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</row>
    <row r="15" spans="1:60" x14ac:dyDescent="0.2">
      <c r="A15" s="152" t="s">
        <v>121</v>
      </c>
      <c r="B15" s="153" t="s">
        <v>64</v>
      </c>
      <c r="C15" s="177" t="s">
        <v>65</v>
      </c>
      <c r="D15" s="154"/>
      <c r="E15" s="155"/>
      <c r="F15" s="156"/>
      <c r="G15" s="156">
        <f>G16</f>
        <v>0</v>
      </c>
      <c r="H15" s="156"/>
      <c r="I15" s="156">
        <v>87327.58</v>
      </c>
      <c r="J15" s="156"/>
      <c r="K15" s="156">
        <v>921576.39</v>
      </c>
      <c r="L15" s="156"/>
      <c r="M15" s="156"/>
      <c r="N15" s="155"/>
      <c r="O15" s="155"/>
      <c r="P15" s="155"/>
      <c r="Q15" s="155"/>
      <c r="R15" s="156"/>
      <c r="S15" s="156"/>
      <c r="T15" s="157"/>
      <c r="U15" s="151"/>
      <c r="V15" s="151"/>
      <c r="W15" s="151"/>
      <c r="X15" s="151"/>
      <c r="AG15" t="s">
        <v>122</v>
      </c>
    </row>
    <row r="16" spans="1:60" x14ac:dyDescent="0.2">
      <c r="A16" s="170">
        <v>6</v>
      </c>
      <c r="B16" s="171" t="s">
        <v>143</v>
      </c>
      <c r="C16" s="178" t="s">
        <v>144</v>
      </c>
      <c r="D16" s="172" t="s">
        <v>123</v>
      </c>
      <c r="E16" s="173">
        <v>185</v>
      </c>
      <c r="F16" s="250"/>
      <c r="G16" s="174">
        <f>E16*F16</f>
        <v>0</v>
      </c>
      <c r="H16" s="174">
        <v>72.430000000000007</v>
      </c>
      <c r="I16" s="174">
        <v>13399.550000000001</v>
      </c>
      <c r="J16" s="174">
        <v>99.07</v>
      </c>
      <c r="K16" s="174">
        <v>18327.949999999997</v>
      </c>
      <c r="L16" s="174">
        <v>21</v>
      </c>
      <c r="M16" s="174">
        <v>38390.275000000001</v>
      </c>
      <c r="N16" s="173">
        <v>1.58E-3</v>
      </c>
      <c r="O16" s="173">
        <v>0.2923</v>
      </c>
      <c r="P16" s="173">
        <v>0</v>
      </c>
      <c r="Q16" s="173">
        <v>0</v>
      </c>
      <c r="R16" s="174"/>
      <c r="S16" s="174" t="s">
        <v>124</v>
      </c>
      <c r="T16" s="175" t="s">
        <v>124</v>
      </c>
      <c r="U16" s="150">
        <v>0.214</v>
      </c>
      <c r="V16" s="150">
        <v>39.589999999999996</v>
      </c>
      <c r="W16" s="150"/>
      <c r="X16" s="150" t="s">
        <v>125</v>
      </c>
      <c r="Y16" s="144"/>
      <c r="Z16" s="144"/>
      <c r="AA16" s="144"/>
      <c r="AB16" s="144"/>
      <c r="AC16" s="144"/>
      <c r="AD16" s="144"/>
      <c r="AE16" s="144"/>
      <c r="AF16" s="144"/>
      <c r="AG16" s="144" t="s">
        <v>126</v>
      </c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</row>
    <row r="17" spans="1:60" x14ac:dyDescent="0.2">
      <c r="A17" s="152" t="s">
        <v>121</v>
      </c>
      <c r="B17" s="153" t="s">
        <v>87</v>
      </c>
      <c r="C17" s="177" t="s">
        <v>88</v>
      </c>
      <c r="D17" s="154"/>
      <c r="E17" s="155"/>
      <c r="F17" s="156"/>
      <c r="G17" s="156">
        <f>G18+G21+G24+G27+G30+G33+G36+G39+G42+G45</f>
        <v>0</v>
      </c>
      <c r="H17" s="156"/>
      <c r="I17" s="156">
        <v>0</v>
      </c>
      <c r="J17" s="156"/>
      <c r="K17" s="156">
        <v>2444167.2799999998</v>
      </c>
      <c r="L17" s="156"/>
      <c r="M17" s="156"/>
      <c r="N17" s="155"/>
      <c r="O17" s="155"/>
      <c r="P17" s="155"/>
      <c r="Q17" s="155"/>
      <c r="R17" s="156"/>
      <c r="S17" s="156"/>
      <c r="T17" s="157"/>
      <c r="U17" s="151"/>
      <c r="V17" s="151"/>
      <c r="W17" s="151"/>
      <c r="X17" s="151"/>
      <c r="AG17" t="s">
        <v>122</v>
      </c>
    </row>
    <row r="18" spans="1:60" ht="22.5" x14ac:dyDescent="0.2">
      <c r="A18" s="164">
        <v>12</v>
      </c>
      <c r="B18" s="165" t="s">
        <v>150</v>
      </c>
      <c r="C18" s="179" t="s">
        <v>151</v>
      </c>
      <c r="D18" s="166" t="s">
        <v>148</v>
      </c>
      <c r="E18" s="167">
        <v>1</v>
      </c>
      <c r="F18" s="251"/>
      <c r="G18" s="168">
        <f>E18*F18</f>
        <v>0</v>
      </c>
      <c r="H18" s="168">
        <v>0</v>
      </c>
      <c r="I18" s="168">
        <v>0</v>
      </c>
      <c r="J18" s="168">
        <v>92690</v>
      </c>
      <c r="K18" s="168">
        <v>92690</v>
      </c>
      <c r="L18" s="168">
        <v>21</v>
      </c>
      <c r="M18" s="168">
        <v>112154.9</v>
      </c>
      <c r="N18" s="167">
        <v>0</v>
      </c>
      <c r="O18" s="167">
        <v>0</v>
      </c>
      <c r="P18" s="167">
        <v>0</v>
      </c>
      <c r="Q18" s="167">
        <v>0</v>
      </c>
      <c r="R18" s="168"/>
      <c r="S18" s="168" t="s">
        <v>128</v>
      </c>
      <c r="T18" s="169" t="s">
        <v>149</v>
      </c>
      <c r="U18" s="150">
        <v>0</v>
      </c>
      <c r="V18" s="150">
        <v>0</v>
      </c>
      <c r="W18" s="150"/>
      <c r="X18" s="150" t="s">
        <v>125</v>
      </c>
      <c r="Y18" s="144"/>
      <c r="Z18" s="144"/>
      <c r="AA18" s="144"/>
      <c r="AB18" s="144"/>
      <c r="AC18" s="144"/>
      <c r="AD18" s="144"/>
      <c r="AE18" s="144"/>
      <c r="AF18" s="144"/>
      <c r="AG18" s="144" t="s">
        <v>126</v>
      </c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</row>
    <row r="19" spans="1:60" x14ac:dyDescent="0.2">
      <c r="A19" s="147"/>
      <c r="B19" s="148"/>
      <c r="C19" s="240" t="s">
        <v>152</v>
      </c>
      <c r="D19" s="241"/>
      <c r="E19" s="241"/>
      <c r="F19" s="241"/>
      <c r="G19" s="241"/>
      <c r="H19" s="150"/>
      <c r="I19" s="150"/>
      <c r="J19" s="150"/>
      <c r="K19" s="150"/>
      <c r="L19" s="150"/>
      <c r="M19" s="150"/>
      <c r="N19" s="149"/>
      <c r="O19" s="149"/>
      <c r="P19" s="149"/>
      <c r="Q19" s="149"/>
      <c r="R19" s="150"/>
      <c r="S19" s="150"/>
      <c r="T19" s="150"/>
      <c r="U19" s="150"/>
      <c r="V19" s="150"/>
      <c r="W19" s="150"/>
      <c r="X19" s="150"/>
      <c r="Y19" s="144"/>
      <c r="Z19" s="144"/>
      <c r="AA19" s="144"/>
      <c r="AB19" s="144"/>
      <c r="AC19" s="144"/>
      <c r="AD19" s="144"/>
      <c r="AE19" s="144"/>
      <c r="AF19" s="144"/>
      <c r="AG19" s="144" t="s">
        <v>127</v>
      </c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</row>
    <row r="20" spans="1:60" ht="22.5" x14ac:dyDescent="0.2">
      <c r="A20" s="147"/>
      <c r="B20" s="148"/>
      <c r="C20" s="242" t="s">
        <v>153</v>
      </c>
      <c r="D20" s="243"/>
      <c r="E20" s="243"/>
      <c r="F20" s="243"/>
      <c r="G20" s="243"/>
      <c r="H20" s="150"/>
      <c r="I20" s="150"/>
      <c r="J20" s="150"/>
      <c r="K20" s="150"/>
      <c r="L20" s="150"/>
      <c r="M20" s="150"/>
      <c r="N20" s="149"/>
      <c r="O20" s="149"/>
      <c r="P20" s="149"/>
      <c r="Q20" s="149"/>
      <c r="R20" s="150"/>
      <c r="S20" s="150"/>
      <c r="T20" s="150"/>
      <c r="U20" s="150"/>
      <c r="V20" s="150"/>
      <c r="W20" s="150"/>
      <c r="X20" s="150"/>
      <c r="Y20" s="144"/>
      <c r="Z20" s="144"/>
      <c r="AA20" s="144"/>
      <c r="AB20" s="144"/>
      <c r="AC20" s="144"/>
      <c r="AD20" s="144"/>
      <c r="AE20" s="144"/>
      <c r="AF20" s="144"/>
      <c r="AG20" s="144" t="s">
        <v>127</v>
      </c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76" t="str">
        <f>C20</f>
        <v>Popis: Čištění roztokem vody a tenzidového roztoku s vysokou účinnosti. Čištění bude probíhat mechanicky pomocí vody, případně páry a za pomoci jemných kartáčků se syntetickým vláknem.</v>
      </c>
      <c r="BB20" s="144"/>
      <c r="BC20" s="144"/>
      <c r="BD20" s="144"/>
      <c r="BE20" s="144"/>
      <c r="BF20" s="144"/>
      <c r="BG20" s="144"/>
      <c r="BH20" s="144"/>
    </row>
    <row r="21" spans="1:60" x14ac:dyDescent="0.2">
      <c r="A21" s="164">
        <v>13</v>
      </c>
      <c r="B21" s="165" t="s">
        <v>154</v>
      </c>
      <c r="C21" s="179" t="s">
        <v>155</v>
      </c>
      <c r="D21" s="166" t="s">
        <v>148</v>
      </c>
      <c r="E21" s="167">
        <v>1</v>
      </c>
      <c r="F21" s="251"/>
      <c r="G21" s="168">
        <f>E21*F21</f>
        <v>0</v>
      </c>
      <c r="H21" s="168">
        <v>0</v>
      </c>
      <c r="I21" s="168">
        <v>0</v>
      </c>
      <c r="J21" s="168">
        <v>62790</v>
      </c>
      <c r="K21" s="168">
        <v>62790</v>
      </c>
      <c r="L21" s="168">
        <v>21</v>
      </c>
      <c r="M21" s="168">
        <v>75975.899999999994</v>
      </c>
      <c r="N21" s="167">
        <v>0</v>
      </c>
      <c r="O21" s="167">
        <v>0</v>
      </c>
      <c r="P21" s="167">
        <v>0</v>
      </c>
      <c r="Q21" s="167">
        <v>0</v>
      </c>
      <c r="R21" s="168"/>
      <c r="S21" s="168" t="s">
        <v>128</v>
      </c>
      <c r="T21" s="169" t="s">
        <v>149</v>
      </c>
      <c r="U21" s="150">
        <v>0</v>
      </c>
      <c r="V21" s="150">
        <v>0</v>
      </c>
      <c r="W21" s="150"/>
      <c r="X21" s="150" t="s">
        <v>125</v>
      </c>
      <c r="Y21" s="144"/>
      <c r="Z21" s="144"/>
      <c r="AA21" s="144"/>
      <c r="AB21" s="144"/>
      <c r="AC21" s="144"/>
      <c r="AD21" s="144"/>
      <c r="AE21" s="144"/>
      <c r="AF21" s="144"/>
      <c r="AG21" s="144" t="s">
        <v>126</v>
      </c>
      <c r="AH21" s="144"/>
      <c r="AI21" s="144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</row>
    <row r="22" spans="1:60" x14ac:dyDescent="0.2">
      <c r="A22" s="147"/>
      <c r="B22" s="148"/>
      <c r="C22" s="240" t="s">
        <v>152</v>
      </c>
      <c r="D22" s="241"/>
      <c r="E22" s="241"/>
      <c r="F22" s="241"/>
      <c r="G22" s="241"/>
      <c r="H22" s="150"/>
      <c r="I22" s="150"/>
      <c r="J22" s="150"/>
      <c r="K22" s="150"/>
      <c r="L22" s="150"/>
      <c r="M22" s="150"/>
      <c r="N22" s="149"/>
      <c r="O22" s="149"/>
      <c r="P22" s="149"/>
      <c r="Q22" s="149"/>
      <c r="R22" s="150"/>
      <c r="S22" s="150"/>
      <c r="T22" s="150"/>
      <c r="U22" s="150"/>
      <c r="V22" s="150"/>
      <c r="W22" s="150"/>
      <c r="X22" s="150"/>
      <c r="Y22" s="144"/>
      <c r="Z22" s="144"/>
      <c r="AA22" s="144"/>
      <c r="AB22" s="144"/>
      <c r="AC22" s="144"/>
      <c r="AD22" s="144"/>
      <c r="AE22" s="144"/>
      <c r="AF22" s="144"/>
      <c r="AG22" s="144" t="s">
        <v>127</v>
      </c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W22" s="144"/>
      <c r="AX22" s="144"/>
      <c r="AY22" s="144"/>
      <c r="AZ22" s="144"/>
      <c r="BA22" s="144"/>
      <c r="BB22" s="144"/>
      <c r="BC22" s="144"/>
      <c r="BD22" s="144"/>
      <c r="BE22" s="144"/>
      <c r="BF22" s="144"/>
      <c r="BG22" s="144"/>
      <c r="BH22" s="144"/>
    </row>
    <row r="23" spans="1:60" x14ac:dyDescent="0.2">
      <c r="A23" s="147"/>
      <c r="B23" s="148"/>
      <c r="C23" s="242" t="s">
        <v>156</v>
      </c>
      <c r="D23" s="243"/>
      <c r="E23" s="243"/>
      <c r="F23" s="243"/>
      <c r="G23" s="243"/>
      <c r="H23" s="150"/>
      <c r="I23" s="150"/>
      <c r="J23" s="150"/>
      <c r="K23" s="150"/>
      <c r="L23" s="150"/>
      <c r="M23" s="150"/>
      <c r="N23" s="149"/>
      <c r="O23" s="149"/>
      <c r="P23" s="149"/>
      <c r="Q23" s="149"/>
      <c r="R23" s="150"/>
      <c r="S23" s="150"/>
      <c r="T23" s="150"/>
      <c r="U23" s="150"/>
      <c r="V23" s="150"/>
      <c r="W23" s="150"/>
      <c r="X23" s="150"/>
      <c r="Y23" s="144"/>
      <c r="Z23" s="144"/>
      <c r="AA23" s="144"/>
      <c r="AB23" s="144"/>
      <c r="AC23" s="144"/>
      <c r="AD23" s="144"/>
      <c r="AE23" s="144"/>
      <c r="AF23" s="144"/>
      <c r="AG23" s="144" t="s">
        <v>127</v>
      </c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</row>
    <row r="24" spans="1:60" ht="22.5" x14ac:dyDescent="0.2">
      <c r="A24" s="164">
        <v>14</v>
      </c>
      <c r="B24" s="165" t="s">
        <v>157</v>
      </c>
      <c r="C24" s="179" t="s">
        <v>158</v>
      </c>
      <c r="D24" s="166" t="s">
        <v>148</v>
      </c>
      <c r="E24" s="167">
        <v>1</v>
      </c>
      <c r="F24" s="251"/>
      <c r="G24" s="168">
        <f>E24*F24</f>
        <v>0</v>
      </c>
      <c r="H24" s="168">
        <v>0</v>
      </c>
      <c r="I24" s="168">
        <v>0</v>
      </c>
      <c r="J24" s="168">
        <v>212290</v>
      </c>
      <c r="K24" s="168">
        <v>212290</v>
      </c>
      <c r="L24" s="168">
        <v>21</v>
      </c>
      <c r="M24" s="168">
        <v>256870.9</v>
      </c>
      <c r="N24" s="167">
        <v>0</v>
      </c>
      <c r="O24" s="167">
        <v>0</v>
      </c>
      <c r="P24" s="167">
        <v>0</v>
      </c>
      <c r="Q24" s="167">
        <v>0</v>
      </c>
      <c r="R24" s="168"/>
      <c r="S24" s="168" t="s">
        <v>128</v>
      </c>
      <c r="T24" s="169" t="s">
        <v>149</v>
      </c>
      <c r="U24" s="150">
        <v>0</v>
      </c>
      <c r="V24" s="150">
        <v>0</v>
      </c>
      <c r="W24" s="150"/>
      <c r="X24" s="150" t="s">
        <v>125</v>
      </c>
      <c r="Y24" s="144"/>
      <c r="Z24" s="144"/>
      <c r="AA24" s="144"/>
      <c r="AB24" s="144"/>
      <c r="AC24" s="144"/>
      <c r="AD24" s="144"/>
      <c r="AE24" s="144"/>
      <c r="AF24" s="144"/>
      <c r="AG24" s="144" t="s">
        <v>126</v>
      </c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</row>
    <row r="25" spans="1:60" x14ac:dyDescent="0.2">
      <c r="A25" s="147"/>
      <c r="B25" s="148"/>
      <c r="C25" s="240" t="s">
        <v>152</v>
      </c>
      <c r="D25" s="241"/>
      <c r="E25" s="241"/>
      <c r="F25" s="241"/>
      <c r="G25" s="241"/>
      <c r="H25" s="150"/>
      <c r="I25" s="150"/>
      <c r="J25" s="150"/>
      <c r="K25" s="150"/>
      <c r="L25" s="150"/>
      <c r="M25" s="150"/>
      <c r="N25" s="149"/>
      <c r="O25" s="149"/>
      <c r="P25" s="149"/>
      <c r="Q25" s="149"/>
      <c r="R25" s="150"/>
      <c r="S25" s="150"/>
      <c r="T25" s="150"/>
      <c r="U25" s="150"/>
      <c r="V25" s="150"/>
      <c r="W25" s="150"/>
      <c r="X25" s="150"/>
      <c r="Y25" s="144"/>
      <c r="Z25" s="144"/>
      <c r="AA25" s="144"/>
      <c r="AB25" s="144"/>
      <c r="AC25" s="144"/>
      <c r="AD25" s="144"/>
      <c r="AE25" s="144"/>
      <c r="AF25" s="144"/>
      <c r="AG25" s="144" t="s">
        <v>127</v>
      </c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</row>
    <row r="26" spans="1:60" ht="78.75" x14ac:dyDescent="0.2">
      <c r="A26" s="147"/>
      <c r="B26" s="148"/>
      <c r="C26" s="242" t="s">
        <v>159</v>
      </c>
      <c r="D26" s="243"/>
      <c r="E26" s="243"/>
      <c r="F26" s="243"/>
      <c r="G26" s="243"/>
      <c r="H26" s="150"/>
      <c r="I26" s="150"/>
      <c r="J26" s="150"/>
      <c r="K26" s="150"/>
      <c r="L26" s="150"/>
      <c r="M26" s="150"/>
      <c r="N26" s="149"/>
      <c r="O26" s="149"/>
      <c r="P26" s="149"/>
      <c r="Q26" s="149"/>
      <c r="R26" s="150"/>
      <c r="S26" s="150"/>
      <c r="T26" s="150"/>
      <c r="U26" s="150"/>
      <c r="V26" s="150"/>
      <c r="W26" s="150"/>
      <c r="X26" s="150"/>
      <c r="Y26" s="144"/>
      <c r="Z26" s="144"/>
      <c r="AA26" s="144"/>
      <c r="AB26" s="144"/>
      <c r="AC26" s="144"/>
      <c r="AD26" s="144"/>
      <c r="AE26" s="144"/>
      <c r="AF26" s="144"/>
      <c r="AG26" s="144" t="s">
        <v>127</v>
      </c>
      <c r="AH26" s="144"/>
      <c r="AI26" s="144"/>
      <c r="AJ26" s="144"/>
      <c r="AK26" s="144"/>
      <c r="AL26" s="144"/>
      <c r="AM26" s="144"/>
      <c r="AN26" s="144"/>
      <c r="AO26" s="144"/>
      <c r="AP26" s="144"/>
      <c r="AQ26" s="144"/>
      <c r="AR26" s="144"/>
      <c r="AS26" s="144"/>
      <c r="AT26" s="144"/>
      <c r="AU26" s="144"/>
      <c r="AV26" s="144"/>
      <c r="AW26" s="144"/>
      <c r="AX26" s="144"/>
      <c r="AY26" s="144"/>
      <c r="AZ26" s="144"/>
      <c r="BA26" s="176" t="str">
        <f>C26</f>
        <v>Popis: Mechanické snímání (narušování) nátěru, čištění roztokem demineralizované vody, čištění bude probíhat mechanicky pomocí vody, případně páry a čistící pasty a za pomocí jemných kartáčků se syntetickým vláknem. V případě volných soch bude již před čištěním povrch soch předzpevněn organokřemičitými prostředky. Vrámci této fáze bude očištěna i převážná část vpitých prachových depozitů. Případné krusty a zčernalé plochy budou dočištěny metodou mikroabrazivního čištění s regulací tlaku a vhodně  zvoleného abraziva (zde zřejmě užití měkkého alumosilikátu, popř. jemně mletých korundů).</v>
      </c>
      <c r="BB26" s="144"/>
      <c r="BC26" s="144"/>
      <c r="BD26" s="144"/>
      <c r="BE26" s="144"/>
      <c r="BF26" s="144"/>
      <c r="BG26" s="144"/>
      <c r="BH26" s="144"/>
    </row>
    <row r="27" spans="1:60" x14ac:dyDescent="0.2">
      <c r="A27" s="164">
        <v>15</v>
      </c>
      <c r="B27" s="165" t="s">
        <v>160</v>
      </c>
      <c r="C27" s="179" t="s">
        <v>161</v>
      </c>
      <c r="D27" s="166" t="s">
        <v>148</v>
      </c>
      <c r="E27" s="167">
        <v>1</v>
      </c>
      <c r="F27" s="251"/>
      <c r="G27" s="168">
        <f>E27*F27</f>
        <v>0</v>
      </c>
      <c r="H27" s="168">
        <v>0</v>
      </c>
      <c r="I27" s="168">
        <v>0</v>
      </c>
      <c r="J27" s="168">
        <v>225400</v>
      </c>
      <c r="K27" s="168">
        <v>225400</v>
      </c>
      <c r="L27" s="168">
        <v>21</v>
      </c>
      <c r="M27" s="168">
        <v>272734</v>
      </c>
      <c r="N27" s="167">
        <v>0</v>
      </c>
      <c r="O27" s="167">
        <v>0</v>
      </c>
      <c r="P27" s="167">
        <v>0</v>
      </c>
      <c r="Q27" s="167">
        <v>0</v>
      </c>
      <c r="R27" s="168"/>
      <c r="S27" s="168" t="s">
        <v>128</v>
      </c>
      <c r="T27" s="169" t="s">
        <v>149</v>
      </c>
      <c r="U27" s="150">
        <v>0</v>
      </c>
      <c r="V27" s="150">
        <v>0</v>
      </c>
      <c r="W27" s="150"/>
      <c r="X27" s="150" t="s">
        <v>125</v>
      </c>
      <c r="Y27" s="144"/>
      <c r="Z27" s="144"/>
      <c r="AA27" s="144"/>
      <c r="AB27" s="144"/>
      <c r="AC27" s="144"/>
      <c r="AD27" s="144"/>
      <c r="AE27" s="144"/>
      <c r="AF27" s="144"/>
      <c r="AG27" s="144" t="s">
        <v>126</v>
      </c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4"/>
      <c r="BG27" s="144"/>
      <c r="BH27" s="144"/>
    </row>
    <row r="28" spans="1:60" x14ac:dyDescent="0.2">
      <c r="A28" s="147"/>
      <c r="B28" s="148"/>
      <c r="C28" s="240" t="s">
        <v>152</v>
      </c>
      <c r="D28" s="241"/>
      <c r="E28" s="241"/>
      <c r="F28" s="241"/>
      <c r="G28" s="241"/>
      <c r="H28" s="150"/>
      <c r="I28" s="150"/>
      <c r="J28" s="150"/>
      <c r="K28" s="150"/>
      <c r="L28" s="150"/>
      <c r="M28" s="150"/>
      <c r="N28" s="149"/>
      <c r="O28" s="149"/>
      <c r="P28" s="149"/>
      <c r="Q28" s="149"/>
      <c r="R28" s="150"/>
      <c r="S28" s="150"/>
      <c r="T28" s="150"/>
      <c r="U28" s="150"/>
      <c r="V28" s="150"/>
      <c r="W28" s="150"/>
      <c r="X28" s="150"/>
      <c r="Y28" s="144"/>
      <c r="Z28" s="144"/>
      <c r="AA28" s="144"/>
      <c r="AB28" s="144"/>
      <c r="AC28" s="144"/>
      <c r="AD28" s="144"/>
      <c r="AE28" s="144"/>
      <c r="AF28" s="144"/>
      <c r="AG28" s="144" t="s">
        <v>127</v>
      </c>
      <c r="AH28" s="144"/>
      <c r="AI28" s="144"/>
      <c r="AJ28" s="144"/>
      <c r="AK28" s="144"/>
      <c r="AL28" s="144"/>
      <c r="AM28" s="144"/>
      <c r="AN28" s="144"/>
      <c r="AO28" s="144"/>
      <c r="AP28" s="144"/>
      <c r="AQ28" s="144"/>
      <c r="AR28" s="144"/>
      <c r="AS28" s="144"/>
      <c r="AT28" s="144"/>
      <c r="AU28" s="144"/>
      <c r="AV28" s="144"/>
      <c r="AW28" s="144"/>
      <c r="AX28" s="144"/>
      <c r="AY28" s="144"/>
      <c r="AZ28" s="144"/>
      <c r="BA28" s="144"/>
      <c r="BB28" s="144"/>
      <c r="BC28" s="144"/>
      <c r="BD28" s="144"/>
      <c r="BE28" s="144"/>
      <c r="BF28" s="144"/>
      <c r="BG28" s="144"/>
      <c r="BH28" s="144"/>
    </row>
    <row r="29" spans="1:60" x14ac:dyDescent="0.2">
      <c r="A29" s="147"/>
      <c r="B29" s="148"/>
      <c r="C29" s="242" t="s">
        <v>162</v>
      </c>
      <c r="D29" s="243"/>
      <c r="E29" s="243"/>
      <c r="F29" s="243"/>
      <c r="G29" s="243"/>
      <c r="H29" s="150"/>
      <c r="I29" s="150"/>
      <c r="J29" s="150"/>
      <c r="K29" s="150"/>
      <c r="L29" s="150"/>
      <c r="M29" s="150"/>
      <c r="N29" s="149"/>
      <c r="O29" s="149"/>
      <c r="P29" s="149"/>
      <c r="Q29" s="149"/>
      <c r="R29" s="150"/>
      <c r="S29" s="150"/>
      <c r="T29" s="150"/>
      <c r="U29" s="150"/>
      <c r="V29" s="150"/>
      <c r="W29" s="150"/>
      <c r="X29" s="150"/>
      <c r="Y29" s="144"/>
      <c r="Z29" s="144"/>
      <c r="AA29" s="144"/>
      <c r="AB29" s="144"/>
      <c r="AC29" s="144"/>
      <c r="AD29" s="144"/>
      <c r="AE29" s="144"/>
      <c r="AF29" s="144"/>
      <c r="AG29" s="144" t="s">
        <v>127</v>
      </c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</row>
    <row r="30" spans="1:60" x14ac:dyDescent="0.2">
      <c r="A30" s="164">
        <v>16</v>
      </c>
      <c r="B30" s="165" t="s">
        <v>163</v>
      </c>
      <c r="C30" s="179" t="s">
        <v>164</v>
      </c>
      <c r="D30" s="166" t="s">
        <v>148</v>
      </c>
      <c r="E30" s="167">
        <v>1</v>
      </c>
      <c r="F30" s="251"/>
      <c r="G30" s="168">
        <f>E30*F30</f>
        <v>0</v>
      </c>
      <c r="H30" s="168">
        <v>0</v>
      </c>
      <c r="I30" s="168">
        <v>0</v>
      </c>
      <c r="J30" s="168">
        <v>85215</v>
      </c>
      <c r="K30" s="168">
        <v>85215</v>
      </c>
      <c r="L30" s="168">
        <v>21</v>
      </c>
      <c r="M30" s="168">
        <v>103110.15</v>
      </c>
      <c r="N30" s="167">
        <v>0</v>
      </c>
      <c r="O30" s="167">
        <v>0</v>
      </c>
      <c r="P30" s="167">
        <v>0</v>
      </c>
      <c r="Q30" s="167">
        <v>0</v>
      </c>
      <c r="R30" s="168"/>
      <c r="S30" s="168" t="s">
        <v>128</v>
      </c>
      <c r="T30" s="169" t="s">
        <v>149</v>
      </c>
      <c r="U30" s="150">
        <v>0</v>
      </c>
      <c r="V30" s="150">
        <v>0</v>
      </c>
      <c r="W30" s="150"/>
      <c r="X30" s="150" t="s">
        <v>125</v>
      </c>
      <c r="Y30" s="144"/>
      <c r="Z30" s="144"/>
      <c r="AA30" s="144"/>
      <c r="AB30" s="144"/>
      <c r="AC30" s="144"/>
      <c r="AD30" s="144"/>
      <c r="AE30" s="144"/>
      <c r="AF30" s="144"/>
      <c r="AG30" s="144" t="s">
        <v>126</v>
      </c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</row>
    <row r="31" spans="1:60" x14ac:dyDescent="0.2">
      <c r="A31" s="147"/>
      <c r="B31" s="148"/>
      <c r="C31" s="240" t="s">
        <v>152</v>
      </c>
      <c r="D31" s="241"/>
      <c r="E31" s="241"/>
      <c r="F31" s="241"/>
      <c r="G31" s="241"/>
      <c r="H31" s="150"/>
      <c r="I31" s="150"/>
      <c r="J31" s="150"/>
      <c r="K31" s="150"/>
      <c r="L31" s="150"/>
      <c r="M31" s="150"/>
      <c r="N31" s="149"/>
      <c r="O31" s="149"/>
      <c r="P31" s="149"/>
      <c r="Q31" s="149"/>
      <c r="R31" s="150"/>
      <c r="S31" s="150"/>
      <c r="T31" s="150"/>
      <c r="U31" s="150"/>
      <c r="V31" s="150"/>
      <c r="W31" s="150"/>
      <c r="X31" s="150"/>
      <c r="Y31" s="144"/>
      <c r="Z31" s="144"/>
      <c r="AA31" s="144"/>
      <c r="AB31" s="144"/>
      <c r="AC31" s="144"/>
      <c r="AD31" s="144"/>
      <c r="AE31" s="144"/>
      <c r="AF31" s="144"/>
      <c r="AG31" s="144" t="s">
        <v>127</v>
      </c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</row>
    <row r="32" spans="1:60" x14ac:dyDescent="0.2">
      <c r="A32" s="147"/>
      <c r="B32" s="148"/>
      <c r="C32" s="242" t="s">
        <v>165</v>
      </c>
      <c r="D32" s="243"/>
      <c r="E32" s="243"/>
      <c r="F32" s="243"/>
      <c r="G32" s="243"/>
      <c r="H32" s="150"/>
      <c r="I32" s="150"/>
      <c r="J32" s="150"/>
      <c r="K32" s="150"/>
      <c r="L32" s="150"/>
      <c r="M32" s="150"/>
      <c r="N32" s="149"/>
      <c r="O32" s="149"/>
      <c r="P32" s="149"/>
      <c r="Q32" s="149"/>
      <c r="R32" s="150"/>
      <c r="S32" s="150"/>
      <c r="T32" s="150"/>
      <c r="U32" s="150"/>
      <c r="V32" s="150"/>
      <c r="W32" s="150"/>
      <c r="X32" s="150"/>
      <c r="Y32" s="144"/>
      <c r="Z32" s="144"/>
      <c r="AA32" s="144"/>
      <c r="AB32" s="144"/>
      <c r="AC32" s="144"/>
      <c r="AD32" s="144"/>
      <c r="AE32" s="144"/>
      <c r="AF32" s="144"/>
      <c r="AG32" s="144" t="s">
        <v>127</v>
      </c>
      <c r="AH32" s="144"/>
      <c r="AI32" s="144"/>
      <c r="AJ32" s="144"/>
      <c r="AK32" s="144"/>
      <c r="AL32" s="144"/>
      <c r="AM32" s="144"/>
      <c r="AN32" s="144"/>
      <c r="AO32" s="144"/>
      <c r="AP32" s="144"/>
      <c r="AQ32" s="144"/>
      <c r="AR32" s="144"/>
      <c r="AS32" s="144"/>
      <c r="AT32" s="144"/>
      <c r="AU32" s="144"/>
      <c r="AV32" s="144"/>
      <c r="AW32" s="144"/>
      <c r="AX32" s="144"/>
      <c r="AY32" s="144"/>
      <c r="AZ32" s="144"/>
      <c r="BA32" s="144"/>
      <c r="BB32" s="144"/>
      <c r="BC32" s="144"/>
      <c r="BD32" s="144"/>
      <c r="BE32" s="144"/>
      <c r="BF32" s="144"/>
      <c r="BG32" s="144"/>
      <c r="BH32" s="144"/>
    </row>
    <row r="33" spans="1:60" ht="22.5" x14ac:dyDescent="0.2">
      <c r="A33" s="164">
        <v>17</v>
      </c>
      <c r="B33" s="165" t="s">
        <v>166</v>
      </c>
      <c r="C33" s="179" t="s">
        <v>167</v>
      </c>
      <c r="D33" s="166" t="s">
        <v>148</v>
      </c>
      <c r="E33" s="167">
        <v>1</v>
      </c>
      <c r="F33" s="251"/>
      <c r="G33" s="168">
        <f>E33*F33</f>
        <v>0</v>
      </c>
      <c r="H33" s="168">
        <v>0</v>
      </c>
      <c r="I33" s="168">
        <v>0</v>
      </c>
      <c r="J33" s="168">
        <v>723580</v>
      </c>
      <c r="K33" s="168">
        <v>723580</v>
      </c>
      <c r="L33" s="168">
        <v>21</v>
      </c>
      <c r="M33" s="168">
        <v>875531.8</v>
      </c>
      <c r="N33" s="167">
        <v>0</v>
      </c>
      <c r="O33" s="167">
        <v>0</v>
      </c>
      <c r="P33" s="167">
        <v>0</v>
      </c>
      <c r="Q33" s="167">
        <v>0</v>
      </c>
      <c r="R33" s="168"/>
      <c r="S33" s="168" t="s">
        <v>128</v>
      </c>
      <c r="T33" s="169" t="s">
        <v>149</v>
      </c>
      <c r="U33" s="150">
        <v>0</v>
      </c>
      <c r="V33" s="150">
        <v>0</v>
      </c>
      <c r="W33" s="150"/>
      <c r="X33" s="150" t="s">
        <v>125</v>
      </c>
      <c r="Y33" s="144"/>
      <c r="Z33" s="144"/>
      <c r="AA33" s="144"/>
      <c r="AB33" s="144"/>
      <c r="AC33" s="144"/>
      <c r="AD33" s="144"/>
      <c r="AE33" s="144"/>
      <c r="AF33" s="144"/>
      <c r="AG33" s="144" t="s">
        <v>126</v>
      </c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4"/>
      <c r="BC33" s="144"/>
      <c r="BD33" s="144"/>
      <c r="BE33" s="144"/>
      <c r="BF33" s="144"/>
      <c r="BG33" s="144"/>
      <c r="BH33" s="144"/>
    </row>
    <row r="34" spans="1:60" x14ac:dyDescent="0.2">
      <c r="A34" s="147"/>
      <c r="B34" s="148"/>
      <c r="C34" s="240" t="s">
        <v>152</v>
      </c>
      <c r="D34" s="241"/>
      <c r="E34" s="241"/>
      <c r="F34" s="241"/>
      <c r="G34" s="241"/>
      <c r="H34" s="150"/>
      <c r="I34" s="150"/>
      <c r="J34" s="150"/>
      <c r="K34" s="150"/>
      <c r="L34" s="150"/>
      <c r="M34" s="150"/>
      <c r="N34" s="149"/>
      <c r="O34" s="149"/>
      <c r="P34" s="149"/>
      <c r="Q34" s="149"/>
      <c r="R34" s="150"/>
      <c r="S34" s="150"/>
      <c r="T34" s="150"/>
      <c r="U34" s="150"/>
      <c r="V34" s="150"/>
      <c r="W34" s="150"/>
      <c r="X34" s="150"/>
      <c r="Y34" s="144"/>
      <c r="Z34" s="144"/>
      <c r="AA34" s="144"/>
      <c r="AB34" s="144"/>
      <c r="AC34" s="144"/>
      <c r="AD34" s="144"/>
      <c r="AE34" s="144"/>
      <c r="AF34" s="144"/>
      <c r="AG34" s="144" t="s">
        <v>127</v>
      </c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4"/>
      <c r="BC34" s="144"/>
      <c r="BD34" s="144"/>
      <c r="BE34" s="144"/>
      <c r="BF34" s="144"/>
      <c r="BG34" s="144"/>
      <c r="BH34" s="144"/>
    </row>
    <row r="35" spans="1:60" ht="67.5" x14ac:dyDescent="0.2">
      <c r="A35" s="147"/>
      <c r="B35" s="148"/>
      <c r="C35" s="242" t="s">
        <v>168</v>
      </c>
      <c r="D35" s="243"/>
      <c r="E35" s="243"/>
      <c r="F35" s="243"/>
      <c r="G35" s="243"/>
      <c r="H35" s="150"/>
      <c r="I35" s="150"/>
      <c r="J35" s="150"/>
      <c r="K35" s="150"/>
      <c r="L35" s="150"/>
      <c r="M35" s="150"/>
      <c r="N35" s="149"/>
      <c r="O35" s="149"/>
      <c r="P35" s="149"/>
      <c r="Q35" s="149"/>
      <c r="R35" s="150"/>
      <c r="S35" s="150"/>
      <c r="T35" s="150"/>
      <c r="U35" s="150"/>
      <c r="V35" s="150"/>
      <c r="W35" s="150"/>
      <c r="X35" s="150"/>
      <c r="Y35" s="144"/>
      <c r="Z35" s="144"/>
      <c r="AA35" s="144"/>
      <c r="AB35" s="144"/>
      <c r="AC35" s="144"/>
      <c r="AD35" s="144"/>
      <c r="AE35" s="144"/>
      <c r="AF35" s="144"/>
      <c r="AG35" s="144" t="s">
        <v>127</v>
      </c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76" t="str">
        <f>C35</f>
        <v>Popis: Rušivé úbytky kamenné hmoty budou doplněny minerálním tmelem. Tmel bude pevnostně, barevně i strukturou korespondovat s tmeleným materiálem originálu, tj. poškozená místa budou nově doplněná a vymodelována do tvaru, který bude svým tvarovým a vizuálním provedením odpovídat předmětné části modelace navazující na poškozené místo. Tato směs vude namíchána tak, aby granulace a barevnost odpovídaly svým charakterem povrchu pískovcového kamene nacházejícím se v bezprostřední blízkosti konkrétního poškozeného místa.</v>
      </c>
      <c r="BB35" s="144"/>
      <c r="BC35" s="144"/>
      <c r="BD35" s="144"/>
      <c r="BE35" s="144"/>
      <c r="BF35" s="144"/>
      <c r="BG35" s="144"/>
      <c r="BH35" s="144"/>
    </row>
    <row r="36" spans="1:60" x14ac:dyDescent="0.2">
      <c r="A36" s="164">
        <v>18</v>
      </c>
      <c r="B36" s="165" t="s">
        <v>169</v>
      </c>
      <c r="C36" s="179" t="s">
        <v>170</v>
      </c>
      <c r="D36" s="166" t="s">
        <v>148</v>
      </c>
      <c r="E36" s="167">
        <v>1</v>
      </c>
      <c r="F36" s="251"/>
      <c r="G36" s="168">
        <f>E36*F36</f>
        <v>0</v>
      </c>
      <c r="H36" s="168">
        <v>0</v>
      </c>
      <c r="I36" s="168">
        <v>0</v>
      </c>
      <c r="J36" s="168">
        <v>159965</v>
      </c>
      <c r="K36" s="168">
        <v>159965</v>
      </c>
      <c r="L36" s="168">
        <v>21</v>
      </c>
      <c r="M36" s="168">
        <v>193557.65</v>
      </c>
      <c r="N36" s="167">
        <v>0</v>
      </c>
      <c r="O36" s="167">
        <v>0</v>
      </c>
      <c r="P36" s="167">
        <v>0</v>
      </c>
      <c r="Q36" s="167">
        <v>0</v>
      </c>
      <c r="R36" s="168"/>
      <c r="S36" s="168" t="s">
        <v>128</v>
      </c>
      <c r="T36" s="169" t="s">
        <v>149</v>
      </c>
      <c r="U36" s="150">
        <v>0</v>
      </c>
      <c r="V36" s="150">
        <v>0</v>
      </c>
      <c r="W36" s="150"/>
      <c r="X36" s="150" t="s">
        <v>125</v>
      </c>
      <c r="Y36" s="144"/>
      <c r="Z36" s="144"/>
      <c r="AA36" s="144"/>
      <c r="AB36" s="144"/>
      <c r="AC36" s="144"/>
      <c r="AD36" s="144"/>
      <c r="AE36" s="144"/>
      <c r="AF36" s="144"/>
      <c r="AG36" s="144" t="s">
        <v>126</v>
      </c>
      <c r="AH36" s="144"/>
      <c r="AI36" s="144"/>
      <c r="AJ36" s="144"/>
      <c r="AK36" s="144"/>
      <c r="AL36" s="144"/>
      <c r="AM36" s="144"/>
      <c r="AN36" s="144"/>
      <c r="AO36" s="144"/>
      <c r="AP36" s="144"/>
      <c r="AQ36" s="144"/>
      <c r="AR36" s="144"/>
      <c r="AS36" s="144"/>
      <c r="AT36" s="144"/>
      <c r="AU36" s="144"/>
      <c r="AV36" s="144"/>
      <c r="AW36" s="144"/>
      <c r="AX36" s="144"/>
      <c r="AY36" s="144"/>
      <c r="AZ36" s="144"/>
      <c r="BA36" s="144"/>
      <c r="BB36" s="144"/>
      <c r="BC36" s="144"/>
      <c r="BD36" s="144"/>
      <c r="BE36" s="144"/>
      <c r="BF36" s="144"/>
      <c r="BG36" s="144"/>
      <c r="BH36" s="144"/>
    </row>
    <row r="37" spans="1:60" x14ac:dyDescent="0.2">
      <c r="A37" s="147"/>
      <c r="B37" s="148"/>
      <c r="C37" s="240" t="s">
        <v>152</v>
      </c>
      <c r="D37" s="241"/>
      <c r="E37" s="241"/>
      <c r="F37" s="241"/>
      <c r="G37" s="241"/>
      <c r="H37" s="150"/>
      <c r="I37" s="150"/>
      <c r="J37" s="150"/>
      <c r="K37" s="150"/>
      <c r="L37" s="150"/>
      <c r="M37" s="150"/>
      <c r="N37" s="149"/>
      <c r="O37" s="149"/>
      <c r="P37" s="149"/>
      <c r="Q37" s="149"/>
      <c r="R37" s="150"/>
      <c r="S37" s="150"/>
      <c r="T37" s="150"/>
      <c r="U37" s="150"/>
      <c r="V37" s="150"/>
      <c r="W37" s="150"/>
      <c r="X37" s="150"/>
      <c r="Y37" s="144"/>
      <c r="Z37" s="144"/>
      <c r="AA37" s="144"/>
      <c r="AB37" s="144"/>
      <c r="AC37" s="144"/>
      <c r="AD37" s="144"/>
      <c r="AE37" s="144"/>
      <c r="AF37" s="144"/>
      <c r="AG37" s="144" t="s">
        <v>127</v>
      </c>
      <c r="AH37" s="144"/>
      <c r="AI37" s="144"/>
      <c r="AJ37" s="144"/>
      <c r="AK37" s="144"/>
      <c r="AL37" s="144"/>
      <c r="AM37" s="144"/>
      <c r="AN37" s="144"/>
      <c r="AO37" s="144"/>
      <c r="AP37" s="144"/>
      <c r="AQ37" s="144"/>
      <c r="AR37" s="144"/>
      <c r="AS37" s="144"/>
      <c r="AT37" s="144"/>
      <c r="AU37" s="144"/>
      <c r="AV37" s="144"/>
      <c r="AW37" s="144"/>
      <c r="AX37" s="144"/>
      <c r="AY37" s="144"/>
      <c r="AZ37" s="144"/>
      <c r="BA37" s="144"/>
      <c r="BB37" s="144"/>
      <c r="BC37" s="144"/>
      <c r="BD37" s="144"/>
      <c r="BE37" s="144"/>
      <c r="BF37" s="144"/>
      <c r="BG37" s="144"/>
      <c r="BH37" s="144"/>
    </row>
    <row r="38" spans="1:60" ht="33.75" x14ac:dyDescent="0.2">
      <c r="A38" s="147"/>
      <c r="B38" s="148"/>
      <c r="C38" s="242" t="s">
        <v>171</v>
      </c>
      <c r="D38" s="243"/>
      <c r="E38" s="243"/>
      <c r="F38" s="243"/>
      <c r="G38" s="243"/>
      <c r="H38" s="150"/>
      <c r="I38" s="150"/>
      <c r="J38" s="150"/>
      <c r="K38" s="150"/>
      <c r="L38" s="150"/>
      <c r="M38" s="150"/>
      <c r="N38" s="149"/>
      <c r="O38" s="149"/>
      <c r="P38" s="149"/>
      <c r="Q38" s="149"/>
      <c r="R38" s="150"/>
      <c r="S38" s="150"/>
      <c r="T38" s="150"/>
      <c r="U38" s="150"/>
      <c r="V38" s="150"/>
      <c r="W38" s="150"/>
      <c r="X38" s="150"/>
      <c r="Y38" s="144"/>
      <c r="Z38" s="144"/>
      <c r="AA38" s="144"/>
      <c r="AB38" s="144"/>
      <c r="AC38" s="144"/>
      <c r="AD38" s="144"/>
      <c r="AE38" s="144"/>
      <c r="AF38" s="144"/>
      <c r="AG38" s="144" t="s">
        <v>127</v>
      </c>
      <c r="AH38" s="144"/>
      <c r="AI38" s="144"/>
      <c r="AJ38" s="144"/>
      <c r="AK38" s="144"/>
      <c r="AL38" s="144"/>
      <c r="AM38" s="144"/>
      <c r="AN38" s="144"/>
      <c r="AO38" s="144"/>
      <c r="AP38" s="144"/>
      <c r="AQ38" s="144"/>
      <c r="AR38" s="144"/>
      <c r="AS38" s="144"/>
      <c r="AT38" s="144"/>
      <c r="AU38" s="144"/>
      <c r="AV38" s="144"/>
      <c r="AW38" s="144"/>
      <c r="AX38" s="144"/>
      <c r="AY38" s="144"/>
      <c r="AZ38" s="144"/>
      <c r="BA38" s="176" t="str">
        <f>C38</f>
        <v>Popis: Velké barevné kontrasty jednotlivých částí díla budou uklidněny lazurní retuší. Vzhledem k tomu, že barevnost kamene není stejnorodá, proto bude použito více barevných odstínů okru a jejich kombinace.</v>
      </c>
      <c r="BB38" s="144"/>
      <c r="BC38" s="144"/>
      <c r="BD38" s="144"/>
      <c r="BE38" s="144"/>
      <c r="BF38" s="144"/>
      <c r="BG38" s="144"/>
      <c r="BH38" s="144"/>
    </row>
    <row r="39" spans="1:60" x14ac:dyDescent="0.2">
      <c r="A39" s="164">
        <v>19</v>
      </c>
      <c r="B39" s="165" t="s">
        <v>172</v>
      </c>
      <c r="C39" s="179" t="s">
        <v>173</v>
      </c>
      <c r="D39" s="166" t="s">
        <v>148</v>
      </c>
      <c r="E39" s="167">
        <v>1</v>
      </c>
      <c r="F39" s="251"/>
      <c r="G39" s="168">
        <f>E39*F39</f>
        <v>0</v>
      </c>
      <c r="H39" s="168">
        <v>0</v>
      </c>
      <c r="I39" s="168">
        <v>0</v>
      </c>
      <c r="J39" s="168">
        <v>110400</v>
      </c>
      <c r="K39" s="168">
        <v>110400</v>
      </c>
      <c r="L39" s="168">
        <v>21</v>
      </c>
      <c r="M39" s="168">
        <v>133584</v>
      </c>
      <c r="N39" s="167">
        <v>0</v>
      </c>
      <c r="O39" s="167">
        <v>0</v>
      </c>
      <c r="P39" s="167">
        <v>0</v>
      </c>
      <c r="Q39" s="167">
        <v>0</v>
      </c>
      <c r="R39" s="168"/>
      <c r="S39" s="168" t="s">
        <v>128</v>
      </c>
      <c r="T39" s="169" t="s">
        <v>149</v>
      </c>
      <c r="U39" s="150">
        <v>0</v>
      </c>
      <c r="V39" s="150">
        <v>0</v>
      </c>
      <c r="W39" s="150"/>
      <c r="X39" s="150" t="s">
        <v>125</v>
      </c>
      <c r="Y39" s="144"/>
      <c r="Z39" s="144"/>
      <c r="AA39" s="144"/>
      <c r="AB39" s="144"/>
      <c r="AC39" s="144"/>
      <c r="AD39" s="144"/>
      <c r="AE39" s="144"/>
      <c r="AF39" s="144"/>
      <c r="AG39" s="144" t="s">
        <v>126</v>
      </c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</row>
    <row r="40" spans="1:60" x14ac:dyDescent="0.2">
      <c r="A40" s="147"/>
      <c r="B40" s="148"/>
      <c r="C40" s="240" t="s">
        <v>152</v>
      </c>
      <c r="D40" s="241"/>
      <c r="E40" s="241"/>
      <c r="F40" s="241"/>
      <c r="G40" s="241"/>
      <c r="H40" s="150"/>
      <c r="I40" s="150"/>
      <c r="J40" s="150"/>
      <c r="K40" s="150"/>
      <c r="L40" s="150"/>
      <c r="M40" s="150"/>
      <c r="N40" s="149"/>
      <c r="O40" s="149"/>
      <c r="P40" s="149"/>
      <c r="Q40" s="149"/>
      <c r="R40" s="150"/>
      <c r="S40" s="150"/>
      <c r="T40" s="150"/>
      <c r="U40" s="150"/>
      <c r="V40" s="150"/>
      <c r="W40" s="150"/>
      <c r="X40" s="150"/>
      <c r="Y40" s="144"/>
      <c r="Z40" s="144"/>
      <c r="AA40" s="144"/>
      <c r="AB40" s="144"/>
      <c r="AC40" s="144"/>
      <c r="AD40" s="144"/>
      <c r="AE40" s="144"/>
      <c r="AF40" s="144"/>
      <c r="AG40" s="144" t="s">
        <v>127</v>
      </c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</row>
    <row r="41" spans="1:60" x14ac:dyDescent="0.2">
      <c r="A41" s="147"/>
      <c r="B41" s="148"/>
      <c r="C41" s="242" t="s">
        <v>174</v>
      </c>
      <c r="D41" s="243"/>
      <c r="E41" s="243"/>
      <c r="F41" s="243"/>
      <c r="G41" s="243"/>
      <c r="H41" s="150"/>
      <c r="I41" s="150"/>
      <c r="J41" s="150"/>
      <c r="K41" s="150"/>
      <c r="L41" s="150"/>
      <c r="M41" s="150"/>
      <c r="N41" s="149"/>
      <c r="O41" s="149"/>
      <c r="P41" s="149"/>
      <c r="Q41" s="149"/>
      <c r="R41" s="150"/>
      <c r="S41" s="150"/>
      <c r="T41" s="150"/>
      <c r="U41" s="150"/>
      <c r="V41" s="150"/>
      <c r="W41" s="150"/>
      <c r="X41" s="150"/>
      <c r="Y41" s="144"/>
      <c r="Z41" s="183">
        <f>G18+G21+G24+G27+G30+G33+G36+G39+G42</f>
        <v>0</v>
      </c>
      <c r="AA41" s="144"/>
      <c r="AB41" s="144"/>
      <c r="AC41" s="144"/>
      <c r="AD41" s="144"/>
      <c r="AE41" s="144"/>
      <c r="AF41" s="144"/>
      <c r="AG41" s="144" t="s">
        <v>127</v>
      </c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</row>
    <row r="42" spans="1:60" x14ac:dyDescent="0.2">
      <c r="A42" s="164">
        <v>20</v>
      </c>
      <c r="B42" s="165" t="s">
        <v>175</v>
      </c>
      <c r="C42" s="179" t="s">
        <v>176</v>
      </c>
      <c r="D42" s="166" t="s">
        <v>148</v>
      </c>
      <c r="E42" s="167">
        <v>1</v>
      </c>
      <c r="F42" s="251"/>
      <c r="G42" s="168">
        <f>E42*F42</f>
        <v>0</v>
      </c>
      <c r="H42" s="168">
        <v>0</v>
      </c>
      <c r="I42" s="168">
        <v>0</v>
      </c>
      <c r="J42" s="168">
        <v>195500</v>
      </c>
      <c r="K42" s="168">
        <v>195500</v>
      </c>
      <c r="L42" s="168">
        <v>21</v>
      </c>
      <c r="M42" s="168">
        <v>236555</v>
      </c>
      <c r="N42" s="167">
        <v>0</v>
      </c>
      <c r="O42" s="167">
        <v>0</v>
      </c>
      <c r="P42" s="167">
        <v>0</v>
      </c>
      <c r="Q42" s="167">
        <v>0</v>
      </c>
      <c r="R42" s="168"/>
      <c r="S42" s="168" t="s">
        <v>128</v>
      </c>
      <c r="T42" s="169" t="s">
        <v>149</v>
      </c>
      <c r="U42" s="150">
        <v>0</v>
      </c>
      <c r="V42" s="150">
        <v>0</v>
      </c>
      <c r="W42" s="150"/>
      <c r="X42" s="150" t="s">
        <v>125</v>
      </c>
      <c r="Y42" s="144"/>
      <c r="Z42" s="144"/>
      <c r="AA42" s="144"/>
      <c r="AB42" s="144"/>
      <c r="AC42" s="144"/>
      <c r="AD42" s="144"/>
      <c r="AE42" s="144"/>
      <c r="AF42" s="144"/>
      <c r="AG42" s="144" t="s">
        <v>126</v>
      </c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</row>
    <row r="43" spans="1:60" x14ac:dyDescent="0.2">
      <c r="A43" s="147"/>
      <c r="B43" s="148"/>
      <c r="C43" s="240" t="s">
        <v>152</v>
      </c>
      <c r="D43" s="241"/>
      <c r="E43" s="241"/>
      <c r="F43" s="241"/>
      <c r="G43" s="241"/>
      <c r="H43" s="150"/>
      <c r="I43" s="150"/>
      <c r="J43" s="150"/>
      <c r="K43" s="150"/>
      <c r="L43" s="150"/>
      <c r="M43" s="150"/>
      <c r="N43" s="149"/>
      <c r="O43" s="149"/>
      <c r="P43" s="149"/>
      <c r="Q43" s="149"/>
      <c r="R43" s="150"/>
      <c r="S43" s="150"/>
      <c r="T43" s="150"/>
      <c r="U43" s="150"/>
      <c r="V43" s="150"/>
      <c r="W43" s="150"/>
      <c r="X43" s="150"/>
      <c r="Y43" s="144"/>
      <c r="Z43" s="144"/>
      <c r="AA43" s="144"/>
      <c r="AB43" s="144"/>
      <c r="AC43" s="144"/>
      <c r="AD43" s="144"/>
      <c r="AE43" s="144"/>
      <c r="AF43" s="144"/>
      <c r="AG43" s="144" t="s">
        <v>127</v>
      </c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</row>
    <row r="44" spans="1:60" x14ac:dyDescent="0.2">
      <c r="A44" s="147"/>
      <c r="B44" s="148"/>
      <c r="C44" s="242" t="s">
        <v>211</v>
      </c>
      <c r="D44" s="243"/>
      <c r="E44" s="243"/>
      <c r="F44" s="243"/>
      <c r="G44" s="243"/>
      <c r="H44" s="150"/>
      <c r="I44" s="150"/>
      <c r="J44" s="150"/>
      <c r="K44" s="150"/>
      <c r="L44" s="150"/>
      <c r="M44" s="150"/>
      <c r="N44" s="149"/>
      <c r="O44" s="149"/>
      <c r="P44" s="149"/>
      <c r="Q44" s="149"/>
      <c r="R44" s="150"/>
      <c r="S44" s="150"/>
      <c r="T44" s="150"/>
      <c r="U44" s="150"/>
      <c r="V44" s="150"/>
      <c r="W44" s="150"/>
      <c r="X44" s="150"/>
      <c r="Y44" s="144"/>
      <c r="Z44" s="144"/>
      <c r="AA44" s="144"/>
      <c r="AB44" s="144"/>
      <c r="AC44" s="144"/>
      <c r="AD44" s="144"/>
      <c r="AE44" s="144"/>
      <c r="AF44" s="144"/>
      <c r="AG44" s="144" t="s">
        <v>127</v>
      </c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</row>
    <row r="45" spans="1:60" x14ac:dyDescent="0.2">
      <c r="A45" s="170">
        <v>21</v>
      </c>
      <c r="B45" s="171" t="s">
        <v>177</v>
      </c>
      <c r="C45" s="178" t="s">
        <v>178</v>
      </c>
      <c r="D45" s="172" t="s">
        <v>0</v>
      </c>
      <c r="E45" s="173">
        <f>Z41*0.01</f>
        <v>0</v>
      </c>
      <c r="F45" s="250"/>
      <c r="G45" s="174">
        <f>E45*F45</f>
        <v>0</v>
      </c>
      <c r="H45" s="174">
        <v>0</v>
      </c>
      <c r="I45" s="174">
        <v>0</v>
      </c>
      <c r="J45" s="174">
        <v>3.55</v>
      </c>
      <c r="K45" s="174">
        <v>83793.277000000002</v>
      </c>
      <c r="L45" s="174">
        <v>21</v>
      </c>
      <c r="M45" s="174">
        <v>101389.8688</v>
      </c>
      <c r="N45" s="173">
        <v>0</v>
      </c>
      <c r="O45" s="173">
        <v>0</v>
      </c>
      <c r="P45" s="173">
        <v>0</v>
      </c>
      <c r="Q45" s="173">
        <v>0</v>
      </c>
      <c r="R45" s="174"/>
      <c r="S45" s="174" t="s">
        <v>124</v>
      </c>
      <c r="T45" s="175" t="s">
        <v>124</v>
      </c>
      <c r="U45" s="150">
        <v>0</v>
      </c>
      <c r="V45" s="150">
        <v>0</v>
      </c>
      <c r="W45" s="150"/>
      <c r="X45" s="150" t="s">
        <v>146</v>
      </c>
      <c r="Y45" s="144"/>
      <c r="Z45" s="144"/>
      <c r="AA45" s="144"/>
      <c r="AB45" s="144"/>
      <c r="AC45" s="144"/>
      <c r="AD45" s="144"/>
      <c r="AE45" s="144"/>
      <c r="AF45" s="144"/>
      <c r="AG45" s="144" t="s">
        <v>147</v>
      </c>
      <c r="AH45" s="144"/>
      <c r="AI45" s="144"/>
      <c r="AJ45" s="144"/>
      <c r="AK45" s="144"/>
      <c r="AL45" s="144"/>
      <c r="AM45" s="144"/>
      <c r="AN45" s="144"/>
      <c r="AO45" s="144"/>
      <c r="AP45" s="144"/>
      <c r="AQ45" s="144"/>
      <c r="AR45" s="144"/>
      <c r="AS45" s="144"/>
      <c r="AT45" s="144"/>
      <c r="AU45" s="144"/>
      <c r="AV45" s="144"/>
      <c r="AW45" s="144"/>
      <c r="AX45" s="144"/>
      <c r="AY45" s="144"/>
      <c r="AZ45" s="144"/>
      <c r="BA45" s="144"/>
      <c r="BB45" s="144"/>
      <c r="BC45" s="144"/>
      <c r="BD45" s="144"/>
      <c r="BE45" s="144"/>
      <c r="BF45" s="144"/>
      <c r="BG45" s="144"/>
      <c r="BH45" s="144"/>
    </row>
    <row r="46" spans="1:60" x14ac:dyDescent="0.2">
      <c r="A46" s="152" t="s">
        <v>121</v>
      </c>
      <c r="B46" s="153" t="s">
        <v>94</v>
      </c>
      <c r="C46" s="177" t="s">
        <v>29</v>
      </c>
      <c r="D46" s="154"/>
      <c r="E46" s="155"/>
      <c r="F46" s="156"/>
      <c r="G46" s="156">
        <f>G47+G49+G51+G53</f>
        <v>0</v>
      </c>
      <c r="H46" s="156"/>
      <c r="I46" s="156">
        <v>0</v>
      </c>
      <c r="J46" s="156"/>
      <c r="K46" s="156">
        <v>526568.36</v>
      </c>
      <c r="L46" s="156"/>
      <c r="M46" s="156"/>
      <c r="N46" s="155"/>
      <c r="O46" s="155"/>
      <c r="P46" s="155"/>
      <c r="Q46" s="155"/>
      <c r="R46" s="156"/>
      <c r="S46" s="156"/>
      <c r="T46" s="157"/>
      <c r="U46" s="151"/>
      <c r="V46" s="151"/>
      <c r="W46" s="151"/>
      <c r="X46" s="151"/>
      <c r="AG46" t="s">
        <v>122</v>
      </c>
    </row>
    <row r="47" spans="1:60" x14ac:dyDescent="0.2">
      <c r="A47" s="164">
        <v>22</v>
      </c>
      <c r="B47" s="165" t="s">
        <v>179</v>
      </c>
      <c r="C47" s="179" t="s">
        <v>180</v>
      </c>
      <c r="D47" s="166" t="s">
        <v>145</v>
      </c>
      <c r="E47" s="167">
        <v>1</v>
      </c>
      <c r="F47" s="251"/>
      <c r="G47" s="168">
        <f>E47*F47</f>
        <v>0</v>
      </c>
      <c r="H47" s="168">
        <v>0</v>
      </c>
      <c r="I47" s="168">
        <v>0</v>
      </c>
      <c r="J47" s="168">
        <v>117015.19</v>
      </c>
      <c r="K47" s="168">
        <v>175522.785</v>
      </c>
      <c r="L47" s="168">
        <v>21</v>
      </c>
      <c r="M47" s="168">
        <v>212382.5759</v>
      </c>
      <c r="N47" s="167">
        <v>0</v>
      </c>
      <c r="O47" s="167">
        <v>0</v>
      </c>
      <c r="P47" s="167">
        <v>0</v>
      </c>
      <c r="Q47" s="167">
        <v>0</v>
      </c>
      <c r="R47" s="168"/>
      <c r="S47" s="168" t="s">
        <v>124</v>
      </c>
      <c r="T47" s="169" t="s">
        <v>129</v>
      </c>
      <c r="U47" s="150">
        <v>0</v>
      </c>
      <c r="V47" s="150">
        <v>0</v>
      </c>
      <c r="W47" s="150"/>
      <c r="X47" s="150" t="s">
        <v>181</v>
      </c>
      <c r="Y47" s="144"/>
      <c r="Z47" s="144"/>
      <c r="AA47" s="144"/>
      <c r="AB47" s="144"/>
      <c r="AC47" s="144"/>
      <c r="AD47" s="144"/>
      <c r="AE47" s="144"/>
      <c r="AF47" s="144"/>
      <c r="AG47" s="144" t="s">
        <v>182</v>
      </c>
      <c r="AH47" s="144"/>
      <c r="AI47" s="144"/>
      <c r="AJ47" s="144"/>
      <c r="AK47" s="144"/>
      <c r="AL47" s="144"/>
      <c r="AM47" s="144"/>
      <c r="AN47" s="144"/>
      <c r="AO47" s="144"/>
      <c r="AP47" s="144"/>
      <c r="AQ47" s="144"/>
      <c r="AR47" s="144"/>
      <c r="AS47" s="144"/>
      <c r="AT47" s="144"/>
      <c r="AU47" s="144"/>
      <c r="AV47" s="144"/>
      <c r="AW47" s="144"/>
      <c r="AX47" s="144"/>
      <c r="AY47" s="144"/>
      <c r="AZ47" s="144"/>
      <c r="BA47" s="144"/>
      <c r="BB47" s="144"/>
      <c r="BC47" s="144"/>
      <c r="BD47" s="144"/>
      <c r="BE47" s="144"/>
      <c r="BF47" s="144"/>
      <c r="BG47" s="144"/>
      <c r="BH47" s="144"/>
    </row>
    <row r="48" spans="1:60" ht="33.75" x14ac:dyDescent="0.2">
      <c r="A48" s="147"/>
      <c r="B48" s="148"/>
      <c r="C48" s="240" t="s">
        <v>183</v>
      </c>
      <c r="D48" s="241"/>
      <c r="E48" s="241"/>
      <c r="F48" s="241"/>
      <c r="G48" s="241"/>
      <c r="H48" s="150"/>
      <c r="I48" s="150"/>
      <c r="J48" s="150"/>
      <c r="K48" s="150"/>
      <c r="L48" s="150"/>
      <c r="M48" s="150"/>
      <c r="N48" s="149"/>
      <c r="O48" s="149"/>
      <c r="P48" s="149"/>
      <c r="Q48" s="149"/>
      <c r="R48" s="150"/>
      <c r="S48" s="150"/>
      <c r="T48" s="150"/>
      <c r="U48" s="150"/>
      <c r="V48" s="150"/>
      <c r="W48" s="150"/>
      <c r="X48" s="150"/>
      <c r="Y48" s="144"/>
      <c r="Z48" s="144"/>
      <c r="AA48" s="144"/>
      <c r="AB48" s="144"/>
      <c r="AC48" s="144"/>
      <c r="AD48" s="144"/>
      <c r="AE48" s="144"/>
      <c r="AF48" s="144"/>
      <c r="AG48" s="144" t="s">
        <v>127</v>
      </c>
      <c r="AH48" s="144"/>
      <c r="AI48" s="144"/>
      <c r="AJ48" s="144"/>
      <c r="AK48" s="144"/>
      <c r="AL48" s="144"/>
      <c r="AM48" s="144"/>
      <c r="AN48" s="144"/>
      <c r="AO48" s="144"/>
      <c r="AP48" s="144"/>
      <c r="AQ48" s="144"/>
      <c r="AR48" s="144"/>
      <c r="AS48" s="144"/>
      <c r="AT48" s="144"/>
      <c r="AU48" s="144"/>
      <c r="AV48" s="144"/>
      <c r="AW48" s="144"/>
      <c r="AX48" s="144"/>
      <c r="AY48" s="144"/>
      <c r="AZ48" s="144"/>
      <c r="BA48" s="176" t="str">
        <f>C48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48" s="144"/>
      <c r="BC48" s="144"/>
      <c r="BD48" s="144"/>
      <c r="BE48" s="144"/>
      <c r="BF48" s="144"/>
      <c r="BG48" s="144"/>
      <c r="BH48" s="144"/>
    </row>
    <row r="49" spans="1:60" x14ac:dyDescent="0.2">
      <c r="A49" s="164">
        <v>23</v>
      </c>
      <c r="B49" s="165" t="s">
        <v>184</v>
      </c>
      <c r="C49" s="179" t="s">
        <v>185</v>
      </c>
      <c r="D49" s="166" t="s">
        <v>145</v>
      </c>
      <c r="E49" s="167">
        <v>1</v>
      </c>
      <c r="F49" s="251"/>
      <c r="G49" s="168">
        <f>E49*F49</f>
        <v>0</v>
      </c>
      <c r="H49" s="168">
        <v>0</v>
      </c>
      <c r="I49" s="168">
        <v>0</v>
      </c>
      <c r="J49" s="168">
        <v>117015.19</v>
      </c>
      <c r="K49" s="168">
        <v>117015.19</v>
      </c>
      <c r="L49" s="168">
        <v>21</v>
      </c>
      <c r="M49" s="168">
        <v>141588.3799</v>
      </c>
      <c r="N49" s="167">
        <v>0</v>
      </c>
      <c r="O49" s="167">
        <v>0</v>
      </c>
      <c r="P49" s="167">
        <v>0</v>
      </c>
      <c r="Q49" s="167">
        <v>0</v>
      </c>
      <c r="R49" s="168"/>
      <c r="S49" s="168" t="s">
        <v>124</v>
      </c>
      <c r="T49" s="169" t="s">
        <v>129</v>
      </c>
      <c r="U49" s="150">
        <v>0</v>
      </c>
      <c r="V49" s="150">
        <v>0</v>
      </c>
      <c r="W49" s="150"/>
      <c r="X49" s="150" t="s">
        <v>181</v>
      </c>
      <c r="Y49" s="144"/>
      <c r="Z49" s="144"/>
      <c r="AA49" s="144"/>
      <c r="AB49" s="144"/>
      <c r="AC49" s="144"/>
      <c r="AD49" s="144"/>
      <c r="AE49" s="144"/>
      <c r="AF49" s="144"/>
      <c r="AG49" s="144" t="s">
        <v>182</v>
      </c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</row>
    <row r="50" spans="1:60" ht="45" x14ac:dyDescent="0.2">
      <c r="A50" s="147"/>
      <c r="B50" s="148"/>
      <c r="C50" s="240" t="s">
        <v>186</v>
      </c>
      <c r="D50" s="241"/>
      <c r="E50" s="241"/>
      <c r="F50" s="241"/>
      <c r="G50" s="241"/>
      <c r="H50" s="150"/>
      <c r="I50" s="150"/>
      <c r="J50" s="150"/>
      <c r="K50" s="150"/>
      <c r="L50" s="150"/>
      <c r="M50" s="150"/>
      <c r="N50" s="149"/>
      <c r="O50" s="149"/>
      <c r="P50" s="149"/>
      <c r="Q50" s="149"/>
      <c r="R50" s="150"/>
      <c r="S50" s="150"/>
      <c r="T50" s="150"/>
      <c r="U50" s="150"/>
      <c r="V50" s="150"/>
      <c r="W50" s="150"/>
      <c r="X50" s="150"/>
      <c r="Y50" s="144"/>
      <c r="Z50" s="144"/>
      <c r="AA50" s="144"/>
      <c r="AB50" s="144"/>
      <c r="AC50" s="144"/>
      <c r="AD50" s="144"/>
      <c r="AE50" s="144"/>
      <c r="AF50" s="144"/>
      <c r="AG50" s="144" t="s">
        <v>127</v>
      </c>
      <c r="AH50" s="144"/>
      <c r="AI50" s="144"/>
      <c r="AJ50" s="144"/>
      <c r="AK50" s="144"/>
      <c r="AL50" s="144"/>
      <c r="AM50" s="144"/>
      <c r="AN50" s="144"/>
      <c r="AO50" s="144"/>
      <c r="AP50" s="144"/>
      <c r="AQ50" s="144"/>
      <c r="AR50" s="144"/>
      <c r="AS50" s="144"/>
      <c r="AT50" s="144"/>
      <c r="AU50" s="144"/>
      <c r="AV50" s="144"/>
      <c r="AW50" s="144"/>
      <c r="AX50" s="144"/>
      <c r="AY50" s="144"/>
      <c r="AZ50" s="144"/>
      <c r="BA50" s="176" t="str">
        <f>C50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50" s="144"/>
      <c r="BC50" s="144"/>
      <c r="BD50" s="144"/>
      <c r="BE50" s="144"/>
      <c r="BF50" s="144"/>
      <c r="BG50" s="144"/>
      <c r="BH50" s="144"/>
    </row>
    <row r="51" spans="1:60" x14ac:dyDescent="0.2">
      <c r="A51" s="164">
        <v>24</v>
      </c>
      <c r="B51" s="165" t="s">
        <v>187</v>
      </c>
      <c r="C51" s="179" t="s">
        <v>188</v>
      </c>
      <c r="D51" s="166" t="s">
        <v>145</v>
      </c>
      <c r="E51" s="167">
        <v>1</v>
      </c>
      <c r="F51" s="251"/>
      <c r="G51" s="168">
        <f>E51*F51</f>
        <v>0</v>
      </c>
      <c r="H51" s="168">
        <v>0</v>
      </c>
      <c r="I51" s="168">
        <v>0</v>
      </c>
      <c r="J51" s="168">
        <v>117015.19</v>
      </c>
      <c r="K51" s="168">
        <v>117015.19</v>
      </c>
      <c r="L51" s="168">
        <v>21</v>
      </c>
      <c r="M51" s="168">
        <v>141588.3799</v>
      </c>
      <c r="N51" s="167">
        <v>0</v>
      </c>
      <c r="O51" s="167">
        <v>0</v>
      </c>
      <c r="P51" s="167">
        <v>0</v>
      </c>
      <c r="Q51" s="167">
        <v>0</v>
      </c>
      <c r="R51" s="168"/>
      <c r="S51" s="168" t="s">
        <v>124</v>
      </c>
      <c r="T51" s="169" t="s">
        <v>129</v>
      </c>
      <c r="U51" s="150">
        <v>0</v>
      </c>
      <c r="V51" s="150">
        <v>0</v>
      </c>
      <c r="W51" s="150"/>
      <c r="X51" s="150" t="s">
        <v>181</v>
      </c>
      <c r="Y51" s="144"/>
      <c r="Z51" s="144"/>
      <c r="AA51" s="144"/>
      <c r="AB51" s="144"/>
      <c r="AC51" s="144"/>
      <c r="AD51" s="144"/>
      <c r="AE51" s="144"/>
      <c r="AF51" s="144"/>
      <c r="AG51" s="144" t="s">
        <v>182</v>
      </c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</row>
    <row r="52" spans="1:60" ht="33.75" x14ac:dyDescent="0.2">
      <c r="A52" s="147"/>
      <c r="B52" s="148"/>
      <c r="C52" s="240" t="s">
        <v>189</v>
      </c>
      <c r="D52" s="241"/>
      <c r="E52" s="241"/>
      <c r="F52" s="241"/>
      <c r="G52" s="241"/>
      <c r="H52" s="150"/>
      <c r="I52" s="150"/>
      <c r="J52" s="150"/>
      <c r="K52" s="150"/>
      <c r="L52" s="150"/>
      <c r="M52" s="150"/>
      <c r="N52" s="149"/>
      <c r="O52" s="149"/>
      <c r="P52" s="149"/>
      <c r="Q52" s="149"/>
      <c r="R52" s="150"/>
      <c r="S52" s="150"/>
      <c r="T52" s="150"/>
      <c r="U52" s="150"/>
      <c r="V52" s="150"/>
      <c r="W52" s="150"/>
      <c r="X52" s="150"/>
      <c r="Y52" s="144"/>
      <c r="Z52" s="144"/>
      <c r="AA52" s="144"/>
      <c r="AB52" s="144"/>
      <c r="AC52" s="144"/>
      <c r="AD52" s="144"/>
      <c r="AE52" s="144"/>
      <c r="AF52" s="144"/>
      <c r="AG52" s="144" t="s">
        <v>127</v>
      </c>
      <c r="AH52" s="144"/>
      <c r="AI52" s="144"/>
      <c r="AJ52" s="144"/>
      <c r="AK52" s="144"/>
      <c r="AL52" s="144"/>
      <c r="AM52" s="144"/>
      <c r="AN52" s="144"/>
      <c r="AO52" s="144"/>
      <c r="AP52" s="144"/>
      <c r="AQ52" s="144"/>
      <c r="AR52" s="144"/>
      <c r="AS52" s="144"/>
      <c r="AT52" s="144"/>
      <c r="AU52" s="144"/>
      <c r="AV52" s="144"/>
      <c r="AW52" s="144"/>
      <c r="AX52" s="144"/>
      <c r="AY52" s="144"/>
      <c r="AZ52" s="144"/>
      <c r="BA52" s="176" t="str">
        <f>C52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52" s="144"/>
      <c r="BC52" s="144"/>
      <c r="BD52" s="144"/>
      <c r="BE52" s="144"/>
      <c r="BF52" s="144"/>
      <c r="BG52" s="144"/>
      <c r="BH52" s="144"/>
    </row>
    <row r="53" spans="1:60" x14ac:dyDescent="0.2">
      <c r="A53" s="164">
        <v>25</v>
      </c>
      <c r="B53" s="165" t="s">
        <v>190</v>
      </c>
      <c r="C53" s="179" t="s">
        <v>191</v>
      </c>
      <c r="D53" s="166" t="s">
        <v>145</v>
      </c>
      <c r="E53" s="167">
        <v>1</v>
      </c>
      <c r="F53" s="251"/>
      <c r="G53" s="168">
        <f>E53*F53</f>
        <v>0</v>
      </c>
      <c r="H53" s="168">
        <v>0</v>
      </c>
      <c r="I53" s="168">
        <v>0</v>
      </c>
      <c r="J53" s="168">
        <v>117015.19</v>
      </c>
      <c r="K53" s="168">
        <v>117015.19</v>
      </c>
      <c r="L53" s="168">
        <v>21</v>
      </c>
      <c r="M53" s="168">
        <v>141588.3799</v>
      </c>
      <c r="N53" s="167">
        <v>0</v>
      </c>
      <c r="O53" s="167">
        <v>0</v>
      </c>
      <c r="P53" s="167">
        <v>0</v>
      </c>
      <c r="Q53" s="167">
        <v>0</v>
      </c>
      <c r="R53" s="168"/>
      <c r="S53" s="168" t="s">
        <v>124</v>
      </c>
      <c r="T53" s="169" t="s">
        <v>129</v>
      </c>
      <c r="U53" s="150">
        <v>0</v>
      </c>
      <c r="V53" s="150">
        <v>0</v>
      </c>
      <c r="W53" s="150"/>
      <c r="X53" s="150" t="s">
        <v>181</v>
      </c>
      <c r="Y53" s="144"/>
      <c r="Z53" s="144"/>
      <c r="AA53" s="144"/>
      <c r="AB53" s="144"/>
      <c r="AC53" s="144"/>
      <c r="AD53" s="144"/>
      <c r="AE53" s="144"/>
      <c r="AF53" s="144"/>
      <c r="AG53" s="144" t="s">
        <v>192</v>
      </c>
      <c r="AH53" s="144"/>
      <c r="AI53" s="144"/>
      <c r="AJ53" s="144"/>
      <c r="AK53" s="144"/>
      <c r="AL53" s="144"/>
      <c r="AM53" s="144"/>
      <c r="AN53" s="144"/>
      <c r="AO53" s="144"/>
      <c r="AP53" s="144"/>
      <c r="AQ53" s="144"/>
      <c r="AR53" s="144"/>
      <c r="AS53" s="144"/>
      <c r="AT53" s="144"/>
      <c r="AU53" s="144"/>
      <c r="AV53" s="144"/>
      <c r="AW53" s="144"/>
      <c r="AX53" s="144"/>
      <c r="AY53" s="144"/>
      <c r="AZ53" s="144"/>
      <c r="BA53" s="144"/>
      <c r="BB53" s="144"/>
      <c r="BC53" s="144"/>
      <c r="BD53" s="144"/>
      <c r="BE53" s="144"/>
      <c r="BF53" s="144"/>
      <c r="BG53" s="144"/>
      <c r="BH53" s="144"/>
    </row>
    <row r="54" spans="1:60" ht="22.5" x14ac:dyDescent="0.2">
      <c r="A54" s="147"/>
      <c r="B54" s="148"/>
      <c r="C54" s="240" t="s">
        <v>193</v>
      </c>
      <c r="D54" s="241"/>
      <c r="E54" s="241"/>
      <c r="F54" s="241"/>
      <c r="G54" s="241"/>
      <c r="H54" s="150"/>
      <c r="I54" s="150"/>
      <c r="J54" s="150"/>
      <c r="K54" s="150"/>
      <c r="L54" s="150"/>
      <c r="M54" s="150"/>
      <c r="N54" s="149"/>
      <c r="O54" s="149"/>
      <c r="P54" s="149"/>
      <c r="Q54" s="149"/>
      <c r="R54" s="150"/>
      <c r="S54" s="150"/>
      <c r="T54" s="150"/>
      <c r="U54" s="150"/>
      <c r="V54" s="150"/>
      <c r="W54" s="150"/>
      <c r="X54" s="150"/>
      <c r="Y54" s="144"/>
      <c r="Z54" s="144"/>
      <c r="AA54" s="144"/>
      <c r="AB54" s="144"/>
      <c r="AC54" s="144"/>
      <c r="AD54" s="144"/>
      <c r="AE54" s="144"/>
      <c r="AF54" s="144"/>
      <c r="AG54" s="144" t="s">
        <v>127</v>
      </c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76" t="str">
        <f>C54</f>
        <v>Náklady na ztížené provádění stavebních prací v důsledku nepřerušeného provozu na staveništi nebo v případech nepřerušeného provozu v objektech v nichž se stavební práce provádí.</v>
      </c>
      <c r="BB54" s="144"/>
      <c r="BC54" s="144"/>
      <c r="BD54" s="144"/>
      <c r="BE54" s="144"/>
      <c r="BF54" s="144"/>
      <c r="BG54" s="144"/>
      <c r="BH54" s="144"/>
    </row>
    <row r="55" spans="1:60" x14ac:dyDescent="0.2">
      <c r="A55" s="152" t="s">
        <v>121</v>
      </c>
      <c r="B55" s="153" t="s">
        <v>95</v>
      </c>
      <c r="C55" s="177" t="s">
        <v>30</v>
      </c>
      <c r="D55" s="154"/>
      <c r="E55" s="155"/>
      <c r="F55" s="156"/>
      <c r="G55" s="156">
        <f>G56+G58+G60+G62+G64</f>
        <v>0</v>
      </c>
      <c r="H55" s="156"/>
      <c r="I55" s="156">
        <v>0</v>
      </c>
      <c r="J55" s="156"/>
      <c r="K55" s="156">
        <v>1431000</v>
      </c>
      <c r="L55" s="156"/>
      <c r="M55" s="156"/>
      <c r="N55" s="155"/>
      <c r="O55" s="155"/>
      <c r="P55" s="155"/>
      <c r="Q55" s="155"/>
      <c r="R55" s="156"/>
      <c r="S55" s="156"/>
      <c r="T55" s="157"/>
      <c r="U55" s="151"/>
      <c r="V55" s="151"/>
      <c r="W55" s="151"/>
      <c r="X55" s="151"/>
      <c r="AG55" t="s">
        <v>122</v>
      </c>
    </row>
    <row r="56" spans="1:60" x14ac:dyDescent="0.2">
      <c r="A56" s="164">
        <v>26</v>
      </c>
      <c r="B56" s="165" t="s">
        <v>194</v>
      </c>
      <c r="C56" s="179" t="s">
        <v>195</v>
      </c>
      <c r="D56" s="166" t="s">
        <v>196</v>
      </c>
      <c r="E56" s="167">
        <v>1</v>
      </c>
      <c r="F56" s="251"/>
      <c r="G56" s="168">
        <f>E56*F56</f>
        <v>0</v>
      </c>
      <c r="H56" s="168">
        <v>0</v>
      </c>
      <c r="I56" s="168">
        <v>0</v>
      </c>
      <c r="J56" s="168">
        <v>3000</v>
      </c>
      <c r="K56" s="168">
        <v>3000</v>
      </c>
      <c r="L56" s="168">
        <v>21</v>
      </c>
      <c r="M56" s="168">
        <v>3630</v>
      </c>
      <c r="N56" s="167">
        <v>0</v>
      </c>
      <c r="O56" s="167">
        <v>0</v>
      </c>
      <c r="P56" s="167">
        <v>0</v>
      </c>
      <c r="Q56" s="167">
        <v>0</v>
      </c>
      <c r="R56" s="168"/>
      <c r="S56" s="168" t="s">
        <v>124</v>
      </c>
      <c r="T56" s="169" t="s">
        <v>129</v>
      </c>
      <c r="U56" s="150">
        <v>0</v>
      </c>
      <c r="V56" s="150">
        <v>0</v>
      </c>
      <c r="W56" s="150"/>
      <c r="X56" s="150" t="s">
        <v>181</v>
      </c>
      <c r="Y56" s="144"/>
      <c r="Z56" s="144"/>
      <c r="AA56" s="144"/>
      <c r="AB56" s="144"/>
      <c r="AC56" s="144"/>
      <c r="AD56" s="144"/>
      <c r="AE56" s="144"/>
      <c r="AF56" s="144"/>
      <c r="AG56" s="144" t="s">
        <v>197</v>
      </c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4"/>
      <c r="AT56" s="144"/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4"/>
    </row>
    <row r="57" spans="1:60" x14ac:dyDescent="0.2">
      <c r="A57" s="147"/>
      <c r="B57" s="148"/>
      <c r="C57" s="240" t="s">
        <v>198</v>
      </c>
      <c r="D57" s="241"/>
      <c r="E57" s="241"/>
      <c r="F57" s="241"/>
      <c r="G57" s="241"/>
      <c r="H57" s="150"/>
      <c r="I57" s="150"/>
      <c r="J57" s="150"/>
      <c r="K57" s="150"/>
      <c r="L57" s="150"/>
      <c r="M57" s="150"/>
      <c r="N57" s="149"/>
      <c r="O57" s="149"/>
      <c r="P57" s="149"/>
      <c r="Q57" s="149"/>
      <c r="R57" s="150"/>
      <c r="S57" s="150"/>
      <c r="T57" s="150"/>
      <c r="U57" s="150"/>
      <c r="V57" s="150"/>
      <c r="W57" s="150"/>
      <c r="X57" s="150"/>
      <c r="Y57" s="144"/>
      <c r="Z57" s="144"/>
      <c r="AA57" s="144"/>
      <c r="AB57" s="144"/>
      <c r="AC57" s="144"/>
      <c r="AD57" s="144"/>
      <c r="AE57" s="144"/>
      <c r="AF57" s="144"/>
      <c r="AG57" s="144" t="s">
        <v>127</v>
      </c>
      <c r="AH57" s="144"/>
      <c r="AI57" s="144"/>
      <c r="AJ57" s="144"/>
      <c r="AK57" s="144"/>
      <c r="AL57" s="144"/>
      <c r="AM57" s="144"/>
      <c r="AN57" s="144"/>
      <c r="AO57" s="144"/>
      <c r="AP57" s="144"/>
      <c r="AQ57" s="144"/>
      <c r="AR57" s="144"/>
      <c r="AS57" s="144"/>
      <c r="AT57" s="144"/>
      <c r="AU57" s="144"/>
      <c r="AV57" s="144"/>
      <c r="AW57" s="144"/>
      <c r="AX57" s="144"/>
      <c r="AY57" s="144"/>
      <c r="AZ57" s="144"/>
      <c r="BA57" s="144"/>
      <c r="BB57" s="144"/>
      <c r="BC57" s="144"/>
      <c r="BD57" s="144"/>
      <c r="BE57" s="144"/>
      <c r="BF57" s="144"/>
      <c r="BG57" s="144"/>
      <c r="BH57" s="144"/>
    </row>
    <row r="58" spans="1:60" x14ac:dyDescent="0.2">
      <c r="A58" s="164">
        <v>27</v>
      </c>
      <c r="B58" s="165" t="s">
        <v>199</v>
      </c>
      <c r="C58" s="179" t="s">
        <v>200</v>
      </c>
      <c r="D58" s="166" t="s">
        <v>196</v>
      </c>
      <c r="E58" s="167">
        <v>1</v>
      </c>
      <c r="F58" s="251"/>
      <c r="G58" s="168">
        <f>E58*F58</f>
        <v>0</v>
      </c>
      <c r="H58" s="168">
        <v>0</v>
      </c>
      <c r="I58" s="168">
        <v>0</v>
      </c>
      <c r="J58" s="168">
        <v>250000</v>
      </c>
      <c r="K58" s="168">
        <v>250000</v>
      </c>
      <c r="L58" s="168">
        <v>21</v>
      </c>
      <c r="M58" s="168">
        <v>302500</v>
      </c>
      <c r="N58" s="167">
        <v>0</v>
      </c>
      <c r="O58" s="167">
        <v>0</v>
      </c>
      <c r="P58" s="167">
        <v>0</v>
      </c>
      <c r="Q58" s="167">
        <v>0</v>
      </c>
      <c r="R58" s="168"/>
      <c r="S58" s="168" t="s">
        <v>124</v>
      </c>
      <c r="T58" s="169" t="s">
        <v>129</v>
      </c>
      <c r="U58" s="150">
        <v>0</v>
      </c>
      <c r="V58" s="150">
        <v>0</v>
      </c>
      <c r="W58" s="150"/>
      <c r="X58" s="150" t="s">
        <v>181</v>
      </c>
      <c r="Y58" s="144"/>
      <c r="Z58" s="144"/>
      <c r="AA58" s="144"/>
      <c r="AB58" s="144"/>
      <c r="AC58" s="144"/>
      <c r="AD58" s="144"/>
      <c r="AE58" s="144"/>
      <c r="AF58" s="144"/>
      <c r="AG58" s="144" t="s">
        <v>197</v>
      </c>
      <c r="AH58" s="144"/>
      <c r="AI58" s="144"/>
      <c r="AJ58" s="144"/>
      <c r="AK58" s="144"/>
      <c r="AL58" s="144"/>
      <c r="AM58" s="144"/>
      <c r="AN58" s="144"/>
      <c r="AO58" s="144"/>
      <c r="AP58" s="144"/>
      <c r="AQ58" s="144"/>
      <c r="AR58" s="144"/>
      <c r="AS58" s="144"/>
      <c r="AT58" s="144"/>
      <c r="AU58" s="144"/>
      <c r="AV58" s="144"/>
      <c r="AW58" s="144"/>
      <c r="AX58" s="144"/>
      <c r="AY58" s="144"/>
      <c r="AZ58" s="144"/>
      <c r="BA58" s="144"/>
      <c r="BB58" s="144"/>
      <c r="BC58" s="144"/>
      <c r="BD58" s="144"/>
      <c r="BE58" s="144"/>
      <c r="BF58" s="144"/>
      <c r="BG58" s="144"/>
      <c r="BH58" s="144"/>
    </row>
    <row r="59" spans="1:60" ht="33.75" x14ac:dyDescent="0.2">
      <c r="A59" s="147"/>
      <c r="B59" s="148"/>
      <c r="C59" s="240" t="s">
        <v>201</v>
      </c>
      <c r="D59" s="241"/>
      <c r="E59" s="241"/>
      <c r="F59" s="241"/>
      <c r="G59" s="241"/>
      <c r="H59" s="150"/>
      <c r="I59" s="150"/>
      <c r="J59" s="150"/>
      <c r="K59" s="150"/>
      <c r="L59" s="150"/>
      <c r="M59" s="150"/>
      <c r="N59" s="149"/>
      <c r="O59" s="149"/>
      <c r="P59" s="149"/>
      <c r="Q59" s="149"/>
      <c r="R59" s="150"/>
      <c r="S59" s="150"/>
      <c r="T59" s="150"/>
      <c r="U59" s="150"/>
      <c r="V59" s="150"/>
      <c r="W59" s="150"/>
      <c r="X59" s="150"/>
      <c r="Y59" s="144"/>
      <c r="Z59" s="144"/>
      <c r="AA59" s="144"/>
      <c r="AB59" s="144"/>
      <c r="AC59" s="144"/>
      <c r="AD59" s="144"/>
      <c r="AE59" s="144"/>
      <c r="AF59" s="144"/>
      <c r="AG59" s="144" t="s">
        <v>127</v>
      </c>
      <c r="AH59" s="144"/>
      <c r="AI59" s="144"/>
      <c r="AJ59" s="144"/>
      <c r="AK59" s="144"/>
      <c r="AL59" s="144"/>
      <c r="AM59" s="144"/>
      <c r="AN59" s="144"/>
      <c r="AO59" s="144"/>
      <c r="AP59" s="144"/>
      <c r="AQ59" s="144"/>
      <c r="AR59" s="144"/>
      <c r="AS59" s="144"/>
      <c r="AT59" s="144"/>
      <c r="AU59" s="144"/>
      <c r="AV59" s="144"/>
      <c r="AW59" s="144"/>
      <c r="AX59" s="144"/>
      <c r="AY59" s="144"/>
      <c r="AZ59" s="144"/>
      <c r="BA59" s="176" t="str">
        <f>C59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59" s="144"/>
      <c r="BC59" s="144"/>
      <c r="BD59" s="144"/>
      <c r="BE59" s="144"/>
      <c r="BF59" s="144"/>
      <c r="BG59" s="144"/>
      <c r="BH59" s="144"/>
    </row>
    <row r="60" spans="1:60" x14ac:dyDescent="0.2">
      <c r="A60" s="164">
        <v>28</v>
      </c>
      <c r="B60" s="165" t="s">
        <v>202</v>
      </c>
      <c r="C60" s="179" t="s">
        <v>203</v>
      </c>
      <c r="D60" s="166" t="s">
        <v>196</v>
      </c>
      <c r="E60" s="167">
        <v>1</v>
      </c>
      <c r="F60" s="251"/>
      <c r="G60" s="168">
        <f>E60*F60</f>
        <v>0</v>
      </c>
      <c r="H60" s="168">
        <v>0</v>
      </c>
      <c r="I60" s="168">
        <v>0</v>
      </c>
      <c r="J60" s="168">
        <v>15000</v>
      </c>
      <c r="K60" s="168">
        <v>15000</v>
      </c>
      <c r="L60" s="168">
        <v>21</v>
      </c>
      <c r="M60" s="168">
        <v>18150</v>
      </c>
      <c r="N60" s="167">
        <v>0</v>
      </c>
      <c r="O60" s="167">
        <v>0</v>
      </c>
      <c r="P60" s="167">
        <v>0</v>
      </c>
      <c r="Q60" s="167">
        <v>0</v>
      </c>
      <c r="R60" s="168"/>
      <c r="S60" s="168" t="s">
        <v>124</v>
      </c>
      <c r="T60" s="169" t="s">
        <v>129</v>
      </c>
      <c r="U60" s="150">
        <v>0</v>
      </c>
      <c r="V60" s="150">
        <v>0</v>
      </c>
      <c r="W60" s="150"/>
      <c r="X60" s="150" t="s">
        <v>181</v>
      </c>
      <c r="Y60" s="144"/>
      <c r="Z60" s="144"/>
      <c r="AA60" s="144"/>
      <c r="AB60" s="144"/>
      <c r="AC60" s="144"/>
      <c r="AD60" s="144"/>
      <c r="AE60" s="144"/>
      <c r="AF60" s="144"/>
      <c r="AG60" s="144" t="s">
        <v>197</v>
      </c>
      <c r="AH60" s="144"/>
      <c r="AI60" s="144"/>
      <c r="AJ60" s="144"/>
      <c r="AK60" s="144"/>
      <c r="AL60" s="144"/>
      <c r="AM60" s="144"/>
      <c r="AN60" s="144"/>
      <c r="AO60" s="144"/>
      <c r="AP60" s="144"/>
      <c r="AQ60" s="144"/>
      <c r="AR60" s="144"/>
      <c r="AS60" s="144"/>
      <c r="AT60" s="144"/>
      <c r="AU60" s="144"/>
      <c r="AV60" s="144"/>
      <c r="AW60" s="144"/>
      <c r="AX60" s="144"/>
      <c r="AY60" s="144"/>
      <c r="AZ60" s="144"/>
      <c r="BA60" s="144"/>
      <c r="BB60" s="144"/>
      <c r="BC60" s="144"/>
      <c r="BD60" s="144"/>
      <c r="BE60" s="144"/>
      <c r="BF60" s="144"/>
      <c r="BG60" s="144"/>
      <c r="BH60" s="144"/>
    </row>
    <row r="61" spans="1:60" ht="45" x14ac:dyDescent="0.2">
      <c r="A61" s="147"/>
      <c r="B61" s="148"/>
      <c r="C61" s="240" t="s">
        <v>204</v>
      </c>
      <c r="D61" s="241"/>
      <c r="E61" s="241"/>
      <c r="F61" s="241"/>
      <c r="G61" s="241"/>
      <c r="H61" s="150"/>
      <c r="I61" s="150"/>
      <c r="J61" s="150"/>
      <c r="K61" s="150"/>
      <c r="L61" s="150"/>
      <c r="M61" s="150"/>
      <c r="N61" s="149"/>
      <c r="O61" s="149"/>
      <c r="P61" s="149"/>
      <c r="Q61" s="149"/>
      <c r="R61" s="150"/>
      <c r="S61" s="150"/>
      <c r="T61" s="150"/>
      <c r="U61" s="150"/>
      <c r="V61" s="150"/>
      <c r="W61" s="150"/>
      <c r="X61" s="150"/>
      <c r="Y61" s="144"/>
      <c r="Z61" s="144"/>
      <c r="AA61" s="144"/>
      <c r="AB61" s="144"/>
      <c r="AC61" s="144"/>
      <c r="AD61" s="144"/>
      <c r="AE61" s="144"/>
      <c r="AF61" s="144"/>
      <c r="AG61" s="144" t="s">
        <v>127</v>
      </c>
      <c r="AH61" s="144"/>
      <c r="AI61" s="144"/>
      <c r="AJ61" s="144"/>
      <c r="AK61" s="144"/>
      <c r="AL61" s="144"/>
      <c r="AM61" s="144"/>
      <c r="AN61" s="144"/>
      <c r="AO61" s="144"/>
      <c r="AP61" s="144"/>
      <c r="AQ61" s="144"/>
      <c r="AR61" s="144"/>
      <c r="AS61" s="144"/>
      <c r="AT61" s="144"/>
      <c r="AU61" s="144"/>
      <c r="AV61" s="144"/>
      <c r="AW61" s="144"/>
      <c r="AX61" s="144"/>
      <c r="AY61" s="144"/>
      <c r="AZ61" s="144"/>
      <c r="BA61" s="176" t="str">
        <f>C61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61" s="144"/>
      <c r="BC61" s="144"/>
      <c r="BD61" s="144"/>
      <c r="BE61" s="144"/>
      <c r="BF61" s="144"/>
      <c r="BG61" s="144"/>
      <c r="BH61" s="144"/>
    </row>
    <row r="62" spans="1:60" ht="22.5" x14ac:dyDescent="0.2">
      <c r="A62" s="164">
        <v>29</v>
      </c>
      <c r="B62" s="165" t="s">
        <v>205</v>
      </c>
      <c r="C62" s="179" t="s">
        <v>210</v>
      </c>
      <c r="D62" s="166" t="s">
        <v>196</v>
      </c>
      <c r="E62" s="167">
        <v>1</v>
      </c>
      <c r="F62" s="251"/>
      <c r="G62" s="168">
        <f>E62*F62</f>
        <v>0</v>
      </c>
      <c r="H62" s="168">
        <v>0</v>
      </c>
      <c r="I62" s="168">
        <v>0</v>
      </c>
      <c r="J62" s="168">
        <v>3000</v>
      </c>
      <c r="K62" s="168">
        <v>3000</v>
      </c>
      <c r="L62" s="168">
        <v>21</v>
      </c>
      <c r="M62" s="168">
        <v>3630</v>
      </c>
      <c r="N62" s="167">
        <v>0</v>
      </c>
      <c r="O62" s="167">
        <v>0</v>
      </c>
      <c r="P62" s="167">
        <v>0</v>
      </c>
      <c r="Q62" s="167">
        <v>0</v>
      </c>
      <c r="R62" s="168"/>
      <c r="S62" s="168" t="s">
        <v>124</v>
      </c>
      <c r="T62" s="169" t="s">
        <v>129</v>
      </c>
      <c r="U62" s="150">
        <v>0</v>
      </c>
      <c r="V62" s="150">
        <v>0</v>
      </c>
      <c r="W62" s="150"/>
      <c r="X62" s="150" t="s">
        <v>181</v>
      </c>
      <c r="Y62" s="144"/>
      <c r="Z62" s="144"/>
      <c r="AA62" s="144"/>
      <c r="AB62" s="144"/>
      <c r="AC62" s="144"/>
      <c r="AD62" s="144"/>
      <c r="AE62" s="144"/>
      <c r="AF62" s="144"/>
      <c r="AG62" s="144" t="s">
        <v>197</v>
      </c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144"/>
    </row>
    <row r="63" spans="1:60" x14ac:dyDescent="0.2">
      <c r="A63" s="147"/>
      <c r="B63" s="148"/>
      <c r="C63" s="240" t="s">
        <v>206</v>
      </c>
      <c r="D63" s="241"/>
      <c r="E63" s="241"/>
      <c r="F63" s="241"/>
      <c r="G63" s="241"/>
      <c r="H63" s="150"/>
      <c r="I63" s="150"/>
      <c r="J63" s="150"/>
      <c r="K63" s="150"/>
      <c r="L63" s="150"/>
      <c r="M63" s="150"/>
      <c r="N63" s="149"/>
      <c r="O63" s="149"/>
      <c r="P63" s="149"/>
      <c r="Q63" s="149"/>
      <c r="R63" s="150"/>
      <c r="S63" s="150"/>
      <c r="T63" s="150"/>
      <c r="U63" s="150"/>
      <c r="V63" s="150"/>
      <c r="W63" s="150"/>
      <c r="X63" s="150"/>
      <c r="Y63" s="144"/>
      <c r="Z63" s="144"/>
      <c r="AA63" s="144"/>
      <c r="AB63" s="144"/>
      <c r="AC63" s="144"/>
      <c r="AD63" s="144"/>
      <c r="AE63" s="144"/>
      <c r="AF63" s="144"/>
      <c r="AG63" s="144" t="s">
        <v>127</v>
      </c>
      <c r="AH63" s="144"/>
      <c r="AI63" s="144"/>
      <c r="AJ63" s="144"/>
      <c r="AK63" s="144"/>
      <c r="AL63" s="144"/>
      <c r="AM63" s="144"/>
      <c r="AN63" s="144"/>
      <c r="AO63" s="144"/>
      <c r="AP63" s="144"/>
      <c r="AQ63" s="144"/>
      <c r="AR63" s="144"/>
      <c r="AS63" s="144"/>
      <c r="AT63" s="144"/>
      <c r="AU63" s="144"/>
      <c r="AV63" s="144"/>
      <c r="AW63" s="144"/>
      <c r="AX63" s="144"/>
      <c r="AY63" s="144"/>
      <c r="AZ63" s="144"/>
      <c r="BA63" s="176" t="str">
        <f>C63</f>
        <v>Náklady zhotovitele, které vzniknou v souvislosti s povinnostmi zhotovitele při předání a převzetí díla.</v>
      </c>
      <c r="BB63" s="144"/>
      <c r="BC63" s="144"/>
      <c r="BD63" s="144"/>
      <c r="BE63" s="144"/>
      <c r="BF63" s="144"/>
      <c r="BG63" s="144"/>
      <c r="BH63" s="144"/>
    </row>
    <row r="64" spans="1:60" x14ac:dyDescent="0.2">
      <c r="A64" s="164">
        <v>30</v>
      </c>
      <c r="B64" s="165" t="s">
        <v>207</v>
      </c>
      <c r="C64" s="179" t="s">
        <v>208</v>
      </c>
      <c r="D64" s="166" t="s">
        <v>140</v>
      </c>
      <c r="E64" s="167">
        <v>1</v>
      </c>
      <c r="F64" s="251"/>
      <c r="G64" s="168">
        <f>E64*F64</f>
        <v>0</v>
      </c>
      <c r="H64" s="168">
        <v>0</v>
      </c>
      <c r="I64" s="168">
        <v>0</v>
      </c>
      <c r="J64" s="168">
        <v>150000</v>
      </c>
      <c r="K64" s="168">
        <v>150000</v>
      </c>
      <c r="L64" s="168">
        <v>21</v>
      </c>
      <c r="M64" s="168">
        <v>181500</v>
      </c>
      <c r="N64" s="167">
        <v>0</v>
      </c>
      <c r="O64" s="167">
        <v>0</v>
      </c>
      <c r="P64" s="167">
        <v>0</v>
      </c>
      <c r="Q64" s="167">
        <v>0</v>
      </c>
      <c r="R64" s="168"/>
      <c r="S64" s="168" t="s">
        <v>128</v>
      </c>
      <c r="T64" s="169" t="s">
        <v>129</v>
      </c>
      <c r="U64" s="150">
        <v>0</v>
      </c>
      <c r="V64" s="150">
        <v>0</v>
      </c>
      <c r="W64" s="150"/>
      <c r="X64" s="150" t="s">
        <v>181</v>
      </c>
      <c r="Y64" s="144"/>
      <c r="Z64" s="144"/>
      <c r="AA64" s="144"/>
      <c r="AB64" s="144"/>
      <c r="AC64" s="144"/>
      <c r="AD64" s="144"/>
      <c r="AE64" s="144"/>
      <c r="AF64" s="144"/>
      <c r="AG64" s="144" t="s">
        <v>197</v>
      </c>
      <c r="AH64" s="144"/>
      <c r="AI64" s="144"/>
      <c r="AJ64" s="144"/>
      <c r="AK64" s="144"/>
      <c r="AL64" s="144"/>
      <c r="AM64" s="144"/>
      <c r="AN64" s="144"/>
      <c r="AO64" s="144"/>
      <c r="AP64" s="144"/>
      <c r="AQ64" s="144"/>
      <c r="AR64" s="144"/>
      <c r="AS64" s="144"/>
      <c r="AT64" s="144"/>
      <c r="AU64" s="144"/>
      <c r="AV64" s="144"/>
      <c r="AW64" s="144"/>
      <c r="AX64" s="144"/>
      <c r="AY64" s="144"/>
      <c r="AZ64" s="144"/>
      <c r="BA64" s="144"/>
      <c r="BB64" s="144"/>
      <c r="BC64" s="144"/>
      <c r="BD64" s="144"/>
      <c r="BE64" s="144"/>
      <c r="BF64" s="144"/>
      <c r="BG64" s="144"/>
      <c r="BH64" s="144"/>
    </row>
    <row r="65" spans="1:33" x14ac:dyDescent="0.2">
      <c r="A65" s="3"/>
      <c r="B65" s="4"/>
      <c r="C65" s="181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AE65">
        <v>15</v>
      </c>
      <c r="AF65">
        <v>21</v>
      </c>
      <c r="AG65" t="s">
        <v>108</v>
      </c>
    </row>
    <row r="66" spans="1:33" x14ac:dyDescent="0.2">
      <c r="C66" s="182"/>
      <c r="D66" s="10"/>
      <c r="AG66" t="s">
        <v>209</v>
      </c>
    </row>
    <row r="67" spans="1:33" x14ac:dyDescent="0.2">
      <c r="D67" s="10"/>
      <c r="G67" s="184">
        <f>G8+G15+G17+G46+G55</f>
        <v>0</v>
      </c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</sheetData>
  <sheetProtection algorithmName="SHA-512" hashValue="P4p7txqwFkEuReNbodzQ5ERrp+2jo/ckiHpa6Fuk6Mv38+dCcPp7OEXotHlkZOHl17e40yzQMaXLxQljKsq3UQ==" saltValue="JKSjJM3PZ04fGuxnfxEf0A==" spinCount="100000" sheet="1" objects="1" scenarios="1"/>
  <mergeCells count="31">
    <mergeCell ref="A1:G1"/>
    <mergeCell ref="C2:G2"/>
    <mergeCell ref="C3:G3"/>
    <mergeCell ref="C4:G4"/>
    <mergeCell ref="C25:G25"/>
    <mergeCell ref="C9:G9"/>
    <mergeCell ref="C19:G19"/>
    <mergeCell ref="C20:G20"/>
    <mergeCell ref="C22:G22"/>
    <mergeCell ref="C23:G23"/>
    <mergeCell ref="C43:G43"/>
    <mergeCell ref="C26:G26"/>
    <mergeCell ref="C28:G28"/>
    <mergeCell ref="C29:G29"/>
    <mergeCell ref="C31:G31"/>
    <mergeCell ref="C32:G32"/>
    <mergeCell ref="C34:G34"/>
    <mergeCell ref="C35:G35"/>
    <mergeCell ref="C37:G37"/>
    <mergeCell ref="C38:G38"/>
    <mergeCell ref="C40:G40"/>
    <mergeCell ref="C41:G41"/>
    <mergeCell ref="C57:G57"/>
    <mergeCell ref="C59:G59"/>
    <mergeCell ref="C61:G61"/>
    <mergeCell ref="C63:G63"/>
    <mergeCell ref="C44:G44"/>
    <mergeCell ref="C54:G54"/>
    <mergeCell ref="C48:G48"/>
    <mergeCell ref="C50:G50"/>
    <mergeCell ref="C52:G5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Chalupski Martin</dc:creator>
  <cp:lastModifiedBy>Chalupski Martin</cp:lastModifiedBy>
  <cp:lastPrinted>2025-07-14T07:35:47Z</cp:lastPrinted>
  <dcterms:created xsi:type="dcterms:W3CDTF">2009-04-08T07:15:50Z</dcterms:created>
  <dcterms:modified xsi:type="dcterms:W3CDTF">2025-10-07T04:39:50Z</dcterms:modified>
</cp:coreProperties>
</file>