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Stavební úpravy" sheetId="2" r:id="rId2"/>
    <sheet name="02 - ZTI" sheetId="3" r:id="rId3"/>
    <sheet name="03 - Technologie úpravy vody" sheetId="4" r:id="rId4"/>
    <sheet name="04 - VRN" sheetId="5" r:id="rId5"/>
  </sheets>
  <definedNames>
    <definedName name="_xlnm.Print_Area" localSheetId="0">'Rekapitulace stavby'!$D$4:$AO$76,'Rekapitulace stavby'!$C$82:$AQ$99</definedName>
    <definedName name="_xlnm.Print_Titles" localSheetId="0">'Rekapitulace stavby'!$92:$92</definedName>
    <definedName name="_xlnm._FilterDatabase" localSheetId="1" hidden="1">'01 - Stavební úpravy'!$C$133:$K$559</definedName>
    <definedName name="_xlnm.Print_Area" localSheetId="1">'01 - Stavební úpravy'!$C$4:$J$76,'01 - Stavební úpravy'!$C$82:$J$115,'01 - Stavební úpravy'!$C$121:$K$559</definedName>
    <definedName name="_xlnm.Print_Titles" localSheetId="1">'01 - Stavební úpravy'!$133:$133</definedName>
    <definedName name="_xlnm._FilterDatabase" localSheetId="2" hidden="1">'02 - ZTI'!$C$121:$K$221</definedName>
    <definedName name="_xlnm.Print_Area" localSheetId="2">'02 - ZTI'!$C$4:$J$76,'02 - ZTI'!$C$82:$J$103,'02 - ZTI'!$C$109:$K$221</definedName>
    <definedName name="_xlnm.Print_Titles" localSheetId="2">'02 - ZTI'!$121:$121</definedName>
    <definedName name="_xlnm._FilterDatabase" localSheetId="3" hidden="1">'03 - Technologie úpravy vody'!$C$115:$K$142</definedName>
    <definedName name="_xlnm.Print_Area" localSheetId="3">'03 - Technologie úpravy vody'!$C$4:$J$76,'03 - Technologie úpravy vody'!$C$82:$J$97,'03 - Technologie úpravy vody'!$C$103:$K$142</definedName>
    <definedName name="_xlnm.Print_Titles" localSheetId="3">'03 - Technologie úpravy vody'!$115:$115</definedName>
    <definedName name="_xlnm._FilterDatabase" localSheetId="4" hidden="1">'04 - VRN'!$C$121:$K$142</definedName>
    <definedName name="_xlnm.Print_Area" localSheetId="4">'04 - VRN'!$C$4:$J$76,'04 - VRN'!$C$82:$J$103,'04 - VRN'!$C$109:$K$142</definedName>
    <definedName name="_xlnm.Print_Titles" localSheetId="4">'04 - VRN'!$121:$121</definedName>
  </definedNames>
  <calcPr/>
</workbook>
</file>

<file path=xl/calcChain.xml><?xml version="1.0" encoding="utf-8"?>
<calcChain xmlns="http://schemas.openxmlformats.org/spreadsheetml/2006/main">
  <c i="5" l="1" r="T135"/>
  <c r="R135"/>
  <c r="R124"/>
  <c r="J37"/>
  <c r="J36"/>
  <c i="1" r="AY98"/>
  <c i="5" r="J35"/>
  <c i="1" r="AX98"/>
  <c i="5" r="BI140"/>
  <c r="BH140"/>
  <c r="BG140"/>
  <c r="BF140"/>
  <c r="T140"/>
  <c r="T139"/>
  <c r="R140"/>
  <c r="R139"/>
  <c r="P140"/>
  <c r="P139"/>
  <c r="BI136"/>
  <c r="BH136"/>
  <c r="BG136"/>
  <c r="BF136"/>
  <c r="T136"/>
  <c r="R136"/>
  <c r="P136"/>
  <c r="P135"/>
  <c r="BI133"/>
  <c r="BH133"/>
  <c r="BG133"/>
  <c r="BF133"/>
  <c r="T133"/>
  <c r="T132"/>
  <c r="R133"/>
  <c r="R132"/>
  <c r="P133"/>
  <c r="P132"/>
  <c r="BI129"/>
  <c r="BH129"/>
  <c r="BG129"/>
  <c r="BF129"/>
  <c r="T129"/>
  <c r="T128"/>
  <c r="R129"/>
  <c r="R128"/>
  <c r="P129"/>
  <c r="P128"/>
  <c r="BI125"/>
  <c r="BH125"/>
  <c r="BG125"/>
  <c r="BF125"/>
  <c r="T125"/>
  <c r="T124"/>
  <c r="T123"/>
  <c r="T122"/>
  <c r="R125"/>
  <c r="P125"/>
  <c r="P124"/>
  <c r="P123"/>
  <c r="P122"/>
  <c i="1" r="AU98"/>
  <c i="5" r="J118"/>
  <c r="F118"/>
  <c r="F116"/>
  <c r="E114"/>
  <c r="J91"/>
  <c r="F91"/>
  <c r="F89"/>
  <c r="E87"/>
  <c r="J24"/>
  <c r="E24"/>
  <c r="J119"/>
  <c r="J23"/>
  <c r="J18"/>
  <c r="E18"/>
  <c r="F92"/>
  <c r="J17"/>
  <c r="J12"/>
  <c r="J116"/>
  <c r="E7"/>
  <c r="E112"/>
  <c i="4" r="J37"/>
  <c r="J36"/>
  <c i="1" r="AY97"/>
  <c i="4" r="J35"/>
  <c i="1" r="AX97"/>
  <c i="4"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J112"/>
  <c r="F112"/>
  <c r="F110"/>
  <c r="E108"/>
  <c r="J91"/>
  <c r="F91"/>
  <c r="F89"/>
  <c r="E87"/>
  <c r="J24"/>
  <c r="E24"/>
  <c r="J92"/>
  <c r="J23"/>
  <c r="J18"/>
  <c r="E18"/>
  <c r="F113"/>
  <c r="J17"/>
  <c r="J12"/>
  <c r="J110"/>
  <c r="E7"/>
  <c r="E85"/>
  <c i="3" r="J37"/>
  <c r="J36"/>
  <c i="1" r="AY96"/>
  <c i="3" r="J35"/>
  <c i="1" r="AX96"/>
  <c i="3" r="BI217"/>
  <c r="BH217"/>
  <c r="BG217"/>
  <c r="BF217"/>
  <c r="T217"/>
  <c r="R217"/>
  <c r="P217"/>
  <c r="BI212"/>
  <c r="BH212"/>
  <c r="BG212"/>
  <c r="BF212"/>
  <c r="T212"/>
  <c r="R212"/>
  <c r="P212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5"/>
  <c r="BH165"/>
  <c r="BG165"/>
  <c r="BF165"/>
  <c r="T165"/>
  <c r="R165"/>
  <c r="P165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5"/>
  <c r="BH135"/>
  <c r="BG135"/>
  <c r="BF135"/>
  <c r="T135"/>
  <c r="R135"/>
  <c r="P135"/>
  <c r="BI133"/>
  <c r="BH133"/>
  <c r="BG133"/>
  <c r="BF133"/>
  <c r="T133"/>
  <c r="R133"/>
  <c r="P133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J118"/>
  <c r="F118"/>
  <c r="F116"/>
  <c r="E114"/>
  <c r="J91"/>
  <c r="F91"/>
  <c r="F89"/>
  <c r="E87"/>
  <c r="J24"/>
  <c r="E24"/>
  <c r="J119"/>
  <c r="J23"/>
  <c r="J18"/>
  <c r="E18"/>
  <c r="F92"/>
  <c r="J17"/>
  <c r="J12"/>
  <c r="J89"/>
  <c r="E7"/>
  <c r="E85"/>
  <c i="2" r="J37"/>
  <c r="J36"/>
  <c i="1" r="AY95"/>
  <c i="2" r="J35"/>
  <c i="1" r="AX95"/>
  <c i="2" r="BI556"/>
  <c r="BH556"/>
  <c r="BG556"/>
  <c r="BF556"/>
  <c r="T556"/>
  <c r="R556"/>
  <c r="P556"/>
  <c r="BI552"/>
  <c r="BH552"/>
  <c r="BG552"/>
  <c r="BF552"/>
  <c r="T552"/>
  <c r="R552"/>
  <c r="P552"/>
  <c r="BI548"/>
  <c r="BH548"/>
  <c r="BG548"/>
  <c r="BF548"/>
  <c r="T548"/>
  <c r="R548"/>
  <c r="P548"/>
  <c r="BI545"/>
  <c r="BH545"/>
  <c r="BG545"/>
  <c r="BF545"/>
  <c r="T545"/>
  <c r="R545"/>
  <c r="P545"/>
  <c r="BI539"/>
  <c r="BH539"/>
  <c r="BG539"/>
  <c r="BF539"/>
  <c r="T539"/>
  <c r="R539"/>
  <c r="P539"/>
  <c r="BI537"/>
  <c r="BH537"/>
  <c r="BG537"/>
  <c r="BF537"/>
  <c r="T537"/>
  <c r="R537"/>
  <c r="P537"/>
  <c r="BI535"/>
  <c r="BH535"/>
  <c r="BG535"/>
  <c r="BF535"/>
  <c r="T535"/>
  <c r="R535"/>
  <c r="P535"/>
  <c r="BI533"/>
  <c r="BH533"/>
  <c r="BG533"/>
  <c r="BF533"/>
  <c r="T533"/>
  <c r="R533"/>
  <c r="P533"/>
  <c r="BI531"/>
  <c r="BH531"/>
  <c r="BG531"/>
  <c r="BF531"/>
  <c r="T531"/>
  <c r="R531"/>
  <c r="P531"/>
  <c r="BI527"/>
  <c r="BH527"/>
  <c r="BG527"/>
  <c r="BF527"/>
  <c r="T527"/>
  <c r="R527"/>
  <c r="P527"/>
  <c r="BI523"/>
  <c r="BH523"/>
  <c r="BG523"/>
  <c r="BF523"/>
  <c r="T523"/>
  <c r="R523"/>
  <c r="P523"/>
  <c r="BI513"/>
  <c r="BH513"/>
  <c r="BG513"/>
  <c r="BF513"/>
  <c r="T513"/>
  <c r="R513"/>
  <c r="P513"/>
  <c r="BI504"/>
  <c r="BH504"/>
  <c r="BG504"/>
  <c r="BF504"/>
  <c r="T504"/>
  <c r="R504"/>
  <c r="P504"/>
  <c r="BI497"/>
  <c r="BH497"/>
  <c r="BG497"/>
  <c r="BF497"/>
  <c r="T497"/>
  <c r="R497"/>
  <c r="P497"/>
  <c r="BI492"/>
  <c r="BH492"/>
  <c r="BG492"/>
  <c r="BF492"/>
  <c r="T492"/>
  <c r="R492"/>
  <c r="P492"/>
  <c r="BI488"/>
  <c r="BH488"/>
  <c r="BG488"/>
  <c r="BF488"/>
  <c r="T488"/>
  <c r="R488"/>
  <c r="P488"/>
  <c r="BI484"/>
  <c r="BH484"/>
  <c r="BG484"/>
  <c r="BF484"/>
  <c r="T484"/>
  <c r="R484"/>
  <c r="P484"/>
  <c r="BI480"/>
  <c r="BH480"/>
  <c r="BG480"/>
  <c r="BF480"/>
  <c r="T480"/>
  <c r="R480"/>
  <c r="P480"/>
  <c r="BI477"/>
  <c r="BH477"/>
  <c r="BG477"/>
  <c r="BF477"/>
  <c r="T477"/>
  <c r="R477"/>
  <c r="P477"/>
  <c r="BI473"/>
  <c r="BH473"/>
  <c r="BG473"/>
  <c r="BF473"/>
  <c r="T473"/>
  <c r="R473"/>
  <c r="P473"/>
  <c r="BI469"/>
  <c r="BH469"/>
  <c r="BG469"/>
  <c r="BF469"/>
  <c r="T469"/>
  <c r="R469"/>
  <c r="P469"/>
  <c r="BI466"/>
  <c r="BH466"/>
  <c r="BG466"/>
  <c r="BF466"/>
  <c r="T466"/>
  <c r="R466"/>
  <c r="P466"/>
  <c r="BI462"/>
  <c r="BH462"/>
  <c r="BG462"/>
  <c r="BF462"/>
  <c r="T462"/>
  <c r="R462"/>
  <c r="P462"/>
  <c r="BI460"/>
  <c r="BH460"/>
  <c r="BG460"/>
  <c r="BF460"/>
  <c r="T460"/>
  <c r="R460"/>
  <c r="P460"/>
  <c r="BI458"/>
  <c r="BH458"/>
  <c r="BG458"/>
  <c r="BF458"/>
  <c r="T458"/>
  <c r="R458"/>
  <c r="P458"/>
  <c r="BI456"/>
  <c r="BH456"/>
  <c r="BG456"/>
  <c r="BF456"/>
  <c r="T456"/>
  <c r="R456"/>
  <c r="P456"/>
  <c r="BI454"/>
  <c r="BH454"/>
  <c r="BG454"/>
  <c r="BF454"/>
  <c r="T454"/>
  <c r="R454"/>
  <c r="P454"/>
  <c r="BI452"/>
  <c r="BH452"/>
  <c r="BG452"/>
  <c r="BF452"/>
  <c r="T452"/>
  <c r="R452"/>
  <c r="P452"/>
  <c r="BI448"/>
  <c r="BH448"/>
  <c r="BG448"/>
  <c r="BF448"/>
  <c r="T448"/>
  <c r="R448"/>
  <c r="P448"/>
  <c r="BI444"/>
  <c r="BH444"/>
  <c r="BG444"/>
  <c r="BF444"/>
  <c r="T444"/>
  <c r="R444"/>
  <c r="P444"/>
  <c r="BI441"/>
  <c r="BH441"/>
  <c r="BG441"/>
  <c r="BF441"/>
  <c r="T441"/>
  <c r="R441"/>
  <c r="P441"/>
  <c r="BI439"/>
  <c r="BH439"/>
  <c r="BG439"/>
  <c r="BF439"/>
  <c r="T439"/>
  <c r="R439"/>
  <c r="P439"/>
  <c r="BI437"/>
  <c r="BH437"/>
  <c r="BG437"/>
  <c r="BF437"/>
  <c r="T437"/>
  <c r="R437"/>
  <c r="P437"/>
  <c r="BI435"/>
  <c r="BH435"/>
  <c r="BG435"/>
  <c r="BF435"/>
  <c r="T435"/>
  <c r="R435"/>
  <c r="P435"/>
  <c r="BI431"/>
  <c r="BH431"/>
  <c r="BG431"/>
  <c r="BF431"/>
  <c r="T431"/>
  <c r="R431"/>
  <c r="P431"/>
  <c r="BI427"/>
  <c r="BH427"/>
  <c r="BG427"/>
  <c r="BF427"/>
  <c r="T427"/>
  <c r="R427"/>
  <c r="P427"/>
  <c r="BI425"/>
  <c r="BH425"/>
  <c r="BG425"/>
  <c r="BF425"/>
  <c r="T425"/>
  <c r="R425"/>
  <c r="P425"/>
  <c r="BI423"/>
  <c r="BH423"/>
  <c r="BG423"/>
  <c r="BF423"/>
  <c r="T423"/>
  <c r="R423"/>
  <c r="P423"/>
  <c r="BI421"/>
  <c r="BH421"/>
  <c r="BG421"/>
  <c r="BF421"/>
  <c r="T421"/>
  <c r="R421"/>
  <c r="P421"/>
  <c r="BI419"/>
  <c r="BH419"/>
  <c r="BG419"/>
  <c r="BF419"/>
  <c r="T419"/>
  <c r="R419"/>
  <c r="P419"/>
  <c r="BI415"/>
  <c r="BH415"/>
  <c r="BG415"/>
  <c r="BF415"/>
  <c r="T415"/>
  <c r="R415"/>
  <c r="P415"/>
  <c r="BI410"/>
  <c r="BH410"/>
  <c r="BG410"/>
  <c r="BF410"/>
  <c r="T410"/>
  <c r="R410"/>
  <c r="P410"/>
  <c r="BI407"/>
  <c r="BH407"/>
  <c r="BG407"/>
  <c r="BF407"/>
  <c r="T407"/>
  <c r="R407"/>
  <c r="P407"/>
  <c r="BI402"/>
  <c r="BH402"/>
  <c r="BG402"/>
  <c r="BF402"/>
  <c r="T402"/>
  <c r="R402"/>
  <c r="P402"/>
  <c r="BI400"/>
  <c r="BH400"/>
  <c r="BG400"/>
  <c r="BF400"/>
  <c r="T400"/>
  <c r="R400"/>
  <c r="P400"/>
  <c r="BI395"/>
  <c r="BH395"/>
  <c r="BG395"/>
  <c r="BF395"/>
  <c r="T395"/>
  <c r="R395"/>
  <c r="P395"/>
  <c r="BI393"/>
  <c r="BH393"/>
  <c r="BG393"/>
  <c r="BF393"/>
  <c r="T393"/>
  <c r="R393"/>
  <c r="P393"/>
  <c r="BI391"/>
  <c r="BH391"/>
  <c r="BG391"/>
  <c r="BF391"/>
  <c r="T391"/>
  <c r="R391"/>
  <c r="P391"/>
  <c r="BI387"/>
  <c r="BH387"/>
  <c r="BG387"/>
  <c r="BF387"/>
  <c r="T387"/>
  <c r="R387"/>
  <c r="P387"/>
  <c r="BI385"/>
  <c r="BH385"/>
  <c r="BG385"/>
  <c r="BF385"/>
  <c r="T385"/>
  <c r="R385"/>
  <c r="P385"/>
  <c r="BI382"/>
  <c r="BH382"/>
  <c r="BG382"/>
  <c r="BF382"/>
  <c r="T382"/>
  <c r="R382"/>
  <c r="P382"/>
  <c r="BI378"/>
  <c r="BH378"/>
  <c r="BG378"/>
  <c r="BF378"/>
  <c r="T378"/>
  <c r="R378"/>
  <c r="P378"/>
  <c r="BI375"/>
  <c r="BH375"/>
  <c r="BG375"/>
  <c r="BF375"/>
  <c r="T375"/>
  <c r="R375"/>
  <c r="P375"/>
  <c r="BI370"/>
  <c r="BH370"/>
  <c r="BG370"/>
  <c r="BF370"/>
  <c r="T370"/>
  <c r="R370"/>
  <c r="P370"/>
  <c r="BI366"/>
  <c r="BH366"/>
  <c r="BG366"/>
  <c r="BF366"/>
  <c r="T366"/>
  <c r="R366"/>
  <c r="P366"/>
  <c r="BI363"/>
  <c r="BH363"/>
  <c r="BG363"/>
  <c r="BF363"/>
  <c r="T363"/>
  <c r="R363"/>
  <c r="P363"/>
  <c r="BI361"/>
  <c r="BH361"/>
  <c r="BG361"/>
  <c r="BF361"/>
  <c r="T361"/>
  <c r="R361"/>
  <c r="P361"/>
  <c r="BI359"/>
  <c r="BH359"/>
  <c r="BG359"/>
  <c r="BF359"/>
  <c r="T359"/>
  <c r="R359"/>
  <c r="P359"/>
  <c r="BI357"/>
  <c r="BH357"/>
  <c r="BG357"/>
  <c r="BF357"/>
  <c r="T357"/>
  <c r="R357"/>
  <c r="P357"/>
  <c r="BI355"/>
  <c r="BH355"/>
  <c r="BG355"/>
  <c r="BF355"/>
  <c r="T355"/>
  <c r="R355"/>
  <c r="P355"/>
  <c r="BI352"/>
  <c r="BH352"/>
  <c r="BG352"/>
  <c r="BF352"/>
  <c r="T352"/>
  <c r="R352"/>
  <c r="P352"/>
  <c r="BI349"/>
  <c r="BH349"/>
  <c r="BG349"/>
  <c r="BF349"/>
  <c r="T349"/>
  <c r="R349"/>
  <c r="P349"/>
  <c r="BI344"/>
  <c r="BH344"/>
  <c r="BG344"/>
  <c r="BF344"/>
  <c r="T344"/>
  <c r="R344"/>
  <c r="P344"/>
  <c r="BI338"/>
  <c r="BH338"/>
  <c r="BG338"/>
  <c r="BF338"/>
  <c r="T338"/>
  <c r="R338"/>
  <c r="P338"/>
  <c r="BI334"/>
  <c r="BH334"/>
  <c r="BG334"/>
  <c r="BF334"/>
  <c r="T334"/>
  <c r="R334"/>
  <c r="P334"/>
  <c r="BI330"/>
  <c r="BH330"/>
  <c r="BG330"/>
  <c r="BF330"/>
  <c r="T330"/>
  <c r="R330"/>
  <c r="P330"/>
  <c r="BI326"/>
  <c r="BH326"/>
  <c r="BG326"/>
  <c r="BF326"/>
  <c r="T326"/>
  <c r="R326"/>
  <c r="P326"/>
  <c r="BI324"/>
  <c r="BH324"/>
  <c r="BG324"/>
  <c r="BF324"/>
  <c r="T324"/>
  <c r="R324"/>
  <c r="P324"/>
  <c r="BI320"/>
  <c r="BH320"/>
  <c r="BG320"/>
  <c r="BF320"/>
  <c r="T320"/>
  <c r="R320"/>
  <c r="P320"/>
  <c r="BI316"/>
  <c r="BH316"/>
  <c r="BG316"/>
  <c r="BF316"/>
  <c r="T316"/>
  <c r="R316"/>
  <c r="P316"/>
  <c r="BI312"/>
  <c r="BH312"/>
  <c r="BG312"/>
  <c r="BF312"/>
  <c r="T312"/>
  <c r="R312"/>
  <c r="P312"/>
  <c r="BI310"/>
  <c r="BH310"/>
  <c r="BG310"/>
  <c r="BF310"/>
  <c r="T310"/>
  <c r="R310"/>
  <c r="P310"/>
  <c r="BI306"/>
  <c r="BH306"/>
  <c r="BG306"/>
  <c r="BF306"/>
  <c r="T306"/>
  <c r="T305"/>
  <c r="R306"/>
  <c r="R305"/>
  <c r="P306"/>
  <c r="P305"/>
  <c r="BI301"/>
  <c r="BH301"/>
  <c r="BG301"/>
  <c r="BF301"/>
  <c r="T301"/>
  <c r="R301"/>
  <c r="P301"/>
  <c r="BI299"/>
  <c r="BH299"/>
  <c r="BG299"/>
  <c r="BF299"/>
  <c r="T299"/>
  <c r="R299"/>
  <c r="P299"/>
  <c r="BI295"/>
  <c r="BH295"/>
  <c r="BG295"/>
  <c r="BF295"/>
  <c r="T295"/>
  <c r="R295"/>
  <c r="P295"/>
  <c r="BI293"/>
  <c r="BH293"/>
  <c r="BG293"/>
  <c r="BF293"/>
  <c r="T293"/>
  <c r="R293"/>
  <c r="P293"/>
  <c r="BI290"/>
  <c r="BH290"/>
  <c r="BG290"/>
  <c r="BF290"/>
  <c r="T290"/>
  <c r="R290"/>
  <c r="P290"/>
  <c r="BI288"/>
  <c r="BH288"/>
  <c r="BG288"/>
  <c r="BF288"/>
  <c r="T288"/>
  <c r="R288"/>
  <c r="P288"/>
  <c r="BI285"/>
  <c r="BH285"/>
  <c r="BG285"/>
  <c r="BF285"/>
  <c r="T285"/>
  <c r="R285"/>
  <c r="P285"/>
  <c r="BI283"/>
  <c r="BH283"/>
  <c r="BG283"/>
  <c r="BF283"/>
  <c r="T283"/>
  <c r="R283"/>
  <c r="P283"/>
  <c r="BI279"/>
  <c r="BH279"/>
  <c r="BG279"/>
  <c r="BF279"/>
  <c r="T279"/>
  <c r="R279"/>
  <c r="P279"/>
  <c r="BI275"/>
  <c r="BH275"/>
  <c r="BG275"/>
  <c r="BF275"/>
  <c r="T275"/>
  <c r="R275"/>
  <c r="P275"/>
  <c r="BI271"/>
  <c r="BH271"/>
  <c r="BG271"/>
  <c r="BF271"/>
  <c r="T271"/>
  <c r="R271"/>
  <c r="P271"/>
  <c r="BI267"/>
  <c r="BH267"/>
  <c r="BG267"/>
  <c r="BF267"/>
  <c r="T267"/>
  <c r="R267"/>
  <c r="P267"/>
  <c r="BI263"/>
  <c r="BH263"/>
  <c r="BG263"/>
  <c r="BF263"/>
  <c r="T263"/>
  <c r="R263"/>
  <c r="P263"/>
  <c r="BI258"/>
  <c r="BH258"/>
  <c r="BG258"/>
  <c r="BF258"/>
  <c r="T258"/>
  <c r="R258"/>
  <c r="P258"/>
  <c r="BI254"/>
  <c r="BH254"/>
  <c r="BG254"/>
  <c r="BF254"/>
  <c r="T254"/>
  <c r="R254"/>
  <c r="P254"/>
  <c r="BI250"/>
  <c r="BH250"/>
  <c r="BG250"/>
  <c r="BF250"/>
  <c r="T250"/>
  <c r="R250"/>
  <c r="P250"/>
  <c r="BI248"/>
  <c r="BH248"/>
  <c r="BG248"/>
  <c r="BF248"/>
  <c r="T248"/>
  <c r="R248"/>
  <c r="P248"/>
  <c r="BI243"/>
  <c r="BH243"/>
  <c r="BG243"/>
  <c r="BF243"/>
  <c r="T243"/>
  <c r="R243"/>
  <c r="P243"/>
  <c r="BI239"/>
  <c r="BH239"/>
  <c r="BG239"/>
  <c r="BF239"/>
  <c r="T239"/>
  <c r="R239"/>
  <c r="P239"/>
  <c r="BI235"/>
  <c r="BH235"/>
  <c r="BG235"/>
  <c r="BF235"/>
  <c r="T235"/>
  <c r="R235"/>
  <c r="P235"/>
  <c r="BI231"/>
  <c r="BH231"/>
  <c r="BG231"/>
  <c r="BF231"/>
  <c r="T231"/>
  <c r="R231"/>
  <c r="P231"/>
  <c r="BI227"/>
  <c r="BH227"/>
  <c r="BG227"/>
  <c r="BF227"/>
  <c r="T227"/>
  <c r="R227"/>
  <c r="P227"/>
  <c r="BI222"/>
  <c r="BH222"/>
  <c r="BG222"/>
  <c r="BF222"/>
  <c r="T222"/>
  <c r="R222"/>
  <c r="P222"/>
  <c r="BI217"/>
  <c r="BH217"/>
  <c r="BG217"/>
  <c r="BF217"/>
  <c r="T217"/>
  <c r="R217"/>
  <c r="P217"/>
  <c r="BI213"/>
  <c r="BH213"/>
  <c r="BG213"/>
  <c r="BF213"/>
  <c r="T213"/>
  <c r="R213"/>
  <c r="P213"/>
  <c r="BI209"/>
  <c r="BH209"/>
  <c r="BG209"/>
  <c r="BF209"/>
  <c r="T209"/>
  <c r="R209"/>
  <c r="P209"/>
  <c r="BI205"/>
  <c r="BH205"/>
  <c r="BG205"/>
  <c r="BF205"/>
  <c r="T205"/>
  <c r="R205"/>
  <c r="P205"/>
  <c r="BI201"/>
  <c r="BH201"/>
  <c r="BG201"/>
  <c r="BF201"/>
  <c r="T201"/>
  <c r="R201"/>
  <c r="P201"/>
  <c r="BI199"/>
  <c r="BH199"/>
  <c r="BG199"/>
  <c r="BF199"/>
  <c r="T199"/>
  <c r="R199"/>
  <c r="P199"/>
  <c r="BI194"/>
  <c r="BH194"/>
  <c r="BG194"/>
  <c r="BF194"/>
  <c r="T194"/>
  <c r="R194"/>
  <c r="P194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1"/>
  <c r="BH181"/>
  <c r="BG181"/>
  <c r="BF181"/>
  <c r="T181"/>
  <c r="R181"/>
  <c r="P181"/>
  <c r="BI177"/>
  <c r="BH177"/>
  <c r="BG177"/>
  <c r="BF177"/>
  <c r="T177"/>
  <c r="R177"/>
  <c r="P177"/>
  <c r="BI173"/>
  <c r="BH173"/>
  <c r="BG173"/>
  <c r="BF173"/>
  <c r="T173"/>
  <c r="R173"/>
  <c r="P173"/>
  <c r="BI169"/>
  <c r="BH169"/>
  <c r="BG169"/>
  <c r="BF169"/>
  <c r="T169"/>
  <c r="R169"/>
  <c r="P169"/>
  <c r="BI164"/>
  <c r="BH164"/>
  <c r="BG164"/>
  <c r="BF164"/>
  <c r="T164"/>
  <c r="R164"/>
  <c r="P164"/>
  <c r="BI160"/>
  <c r="BH160"/>
  <c r="BG160"/>
  <c r="BF160"/>
  <c r="T160"/>
  <c r="R160"/>
  <c r="P160"/>
  <c r="BI156"/>
  <c r="BH156"/>
  <c r="BG156"/>
  <c r="BF156"/>
  <c r="T156"/>
  <c r="R156"/>
  <c r="P156"/>
  <c r="BI152"/>
  <c r="BH152"/>
  <c r="BG152"/>
  <c r="BF152"/>
  <c r="T152"/>
  <c r="R152"/>
  <c r="P152"/>
  <c r="BI148"/>
  <c r="BH148"/>
  <c r="BG148"/>
  <c r="BF148"/>
  <c r="T148"/>
  <c r="R148"/>
  <c r="P148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7"/>
  <c r="BH137"/>
  <c r="BG137"/>
  <c r="BF137"/>
  <c r="T137"/>
  <c r="R137"/>
  <c r="P137"/>
  <c r="J130"/>
  <c r="F130"/>
  <c r="F128"/>
  <c r="E126"/>
  <c r="J91"/>
  <c r="F91"/>
  <c r="F89"/>
  <c r="E87"/>
  <c r="J24"/>
  <c r="E24"/>
  <c r="J131"/>
  <c r="J23"/>
  <c r="J18"/>
  <c r="E18"/>
  <c r="F131"/>
  <c r="J17"/>
  <c r="J12"/>
  <c r="J89"/>
  <c r="E7"/>
  <c r="E124"/>
  <c i="1" r="L90"/>
  <c r="AM90"/>
  <c r="AM89"/>
  <c r="L89"/>
  <c r="AM87"/>
  <c r="L87"/>
  <c r="L85"/>
  <c r="L84"/>
  <c i="5" r="J140"/>
  <c i="4" r="J141"/>
  <c r="J137"/>
  <c r="BK129"/>
  <c r="BK117"/>
  <c i="3" r="J209"/>
  <c r="BK203"/>
  <c r="J190"/>
  <c r="J162"/>
  <c r="BK160"/>
  <c r="J150"/>
  <c r="J145"/>
  <c i="2" r="J537"/>
  <c r="J527"/>
  <c r="J504"/>
  <c r="J480"/>
  <c r="BK469"/>
  <c r="J466"/>
  <c r="J458"/>
  <c r="J456"/>
  <c r="J448"/>
  <c r="J425"/>
  <c r="BK419"/>
  <c r="BK400"/>
  <c r="BK375"/>
  <c r="J366"/>
  <c r="BK334"/>
  <c r="J312"/>
  <c r="J299"/>
  <c r="J293"/>
  <c r="BK288"/>
  <c r="J258"/>
  <c r="J235"/>
  <c r="J227"/>
  <c r="BK184"/>
  <c r="J181"/>
  <c r="BK169"/>
  <c r="BK160"/>
  <c r="J148"/>
  <c i="5" r="J136"/>
  <c r="BK133"/>
  <c i="4" r="J139"/>
  <c r="BK137"/>
  <c r="BK135"/>
  <c r="J127"/>
  <c r="BK125"/>
  <c r="BK119"/>
  <c i="3" r="J205"/>
  <c r="BK169"/>
  <c r="J165"/>
  <c r="J160"/>
  <c r="BK156"/>
  <c r="J153"/>
  <c r="BK145"/>
  <c r="J133"/>
  <c r="BK129"/>
  <c i="2" r="J513"/>
  <c r="BK504"/>
  <c r="J473"/>
  <c r="J462"/>
  <c r="BK458"/>
  <c r="BK456"/>
  <c r="BK435"/>
  <c r="BK431"/>
  <c r="BK382"/>
  <c r="J378"/>
  <c r="BK366"/>
  <c r="BK338"/>
  <c r="J334"/>
  <c r="BK330"/>
  <c r="J316"/>
  <c r="J310"/>
  <c r="J306"/>
  <c r="BK299"/>
  <c r="BK279"/>
  <c r="BK271"/>
  <c r="BK267"/>
  <c r="J254"/>
  <c r="J248"/>
  <c r="J209"/>
  <c r="J194"/>
  <c r="J186"/>
  <c r="J169"/>
  <c r="J160"/>
  <c i="5" r="BK140"/>
  <c r="BK136"/>
  <c r="J129"/>
  <c r="BK125"/>
  <c i="4" r="BK133"/>
  <c r="BK131"/>
  <c r="BK127"/>
  <c r="J119"/>
  <c i="3" r="BK217"/>
  <c r="J217"/>
  <c r="J207"/>
  <c r="BK205"/>
  <c r="J203"/>
  <c r="J201"/>
  <c r="J148"/>
  <c r="J142"/>
  <c r="J129"/>
  <c i="2" r="BK539"/>
  <c r="BK537"/>
  <c r="J497"/>
  <c r="J484"/>
  <c r="J444"/>
  <c r="BK441"/>
  <c r="J427"/>
  <c r="J407"/>
  <c r="J402"/>
  <c r="J400"/>
  <c r="J385"/>
  <c r="J370"/>
  <c r="J363"/>
  <c r="J355"/>
  <c r="J352"/>
  <c r="BK349"/>
  <c r="J326"/>
  <c r="BK295"/>
  <c r="J290"/>
  <c r="BK283"/>
  <c r="J263"/>
  <c r="BK235"/>
  <c r="BK231"/>
  <c r="J222"/>
  <c r="J217"/>
  <c r="BK201"/>
  <c r="BK194"/>
  <c r="BK186"/>
  <c r="J184"/>
  <c r="J177"/>
  <c r="BK156"/>
  <c r="BK152"/>
  <c r="BK141"/>
  <c r="J137"/>
  <c i="4" r="BK141"/>
  <c r="J131"/>
  <c r="J125"/>
  <c i="3" r="BK209"/>
  <c r="J197"/>
  <c r="BK190"/>
  <c r="BK188"/>
  <c r="J186"/>
  <c r="J181"/>
  <c r="J177"/>
  <c r="BK165"/>
  <c r="BK158"/>
  <c r="BK148"/>
  <c r="BK139"/>
  <c r="J127"/>
  <c r="BK125"/>
  <c i="2" r="J539"/>
  <c r="BK535"/>
  <c r="BK531"/>
  <c r="BK527"/>
  <c r="J488"/>
  <c r="BK484"/>
  <c r="J477"/>
  <c r="J469"/>
  <c r="J460"/>
  <c r="BK454"/>
  <c r="J441"/>
  <c r="BK439"/>
  <c r="J431"/>
  <c r="BK415"/>
  <c r="BK395"/>
  <c r="BK393"/>
  <c r="BK387"/>
  <c r="J382"/>
  <c r="J359"/>
  <c r="J357"/>
  <c r="BK352"/>
  <c r="BK326"/>
  <c r="BK310"/>
  <c r="BK306"/>
  <c r="J288"/>
  <c r="J271"/>
  <c r="BK258"/>
  <c r="BK254"/>
  <c r="J250"/>
  <c r="BK243"/>
  <c r="BK227"/>
  <c r="J199"/>
  <c r="BK188"/>
  <c r="BK177"/>
  <c r="J164"/>
  <c i="1" r="AS94"/>
  <c i="5" r="J133"/>
  <c r="BK129"/>
  <c r="J125"/>
  <c i="4" r="BK139"/>
  <c r="J135"/>
  <c r="BK123"/>
  <c r="J117"/>
  <c i="3" r="BK201"/>
  <c r="BK199"/>
  <c r="BK197"/>
  <c r="J188"/>
  <c r="BK184"/>
  <c r="J179"/>
  <c r="BK175"/>
  <c r="BK171"/>
  <c r="J135"/>
  <c r="J125"/>
  <c i="2" r="BK556"/>
  <c r="J556"/>
  <c r="BK552"/>
  <c r="J552"/>
  <c r="BK548"/>
  <c r="J548"/>
  <c r="BK545"/>
  <c r="J545"/>
  <c r="J523"/>
  <c r="BK497"/>
  <c r="BK480"/>
  <c r="BK473"/>
  <c r="BK452"/>
  <c r="BK448"/>
  <c r="J439"/>
  <c r="BK425"/>
  <c r="BK410"/>
  <c r="J391"/>
  <c r="BK385"/>
  <c r="BK378"/>
  <c r="J361"/>
  <c r="BK359"/>
  <c r="J349"/>
  <c r="BK344"/>
  <c r="J330"/>
  <c r="J320"/>
  <c r="BK301"/>
  <c r="BK293"/>
  <c r="BK290"/>
  <c r="J285"/>
  <c r="BK275"/>
  <c r="BK217"/>
  <c r="BK213"/>
  <c r="J201"/>
  <c r="BK199"/>
  <c r="J188"/>
  <c r="BK181"/>
  <c r="J173"/>
  <c r="J156"/>
  <c r="J152"/>
  <c r="BK143"/>
  <c r="J141"/>
  <c r="BK137"/>
  <c i="4" r="J133"/>
  <c r="J129"/>
  <c r="J123"/>
  <c r="BK121"/>
  <c i="3" r="J212"/>
  <c r="J199"/>
  <c r="BK193"/>
  <c r="BK127"/>
  <c i="2" r="BK523"/>
  <c r="BK513"/>
  <c r="J492"/>
  <c r="J454"/>
  <c r="J452"/>
  <c r="BK444"/>
  <c r="J437"/>
  <c r="BK427"/>
  <c r="BK421"/>
  <c r="J419"/>
  <c r="J410"/>
  <c r="BK402"/>
  <c r="BK361"/>
  <c r="J324"/>
  <c r="BK320"/>
  <c r="BK316"/>
  <c r="J301"/>
  <c r="BK285"/>
  <c r="J279"/>
  <c r="BK250"/>
  <c r="J243"/>
  <c r="J239"/>
  <c r="J231"/>
  <c r="BK222"/>
  <c r="J205"/>
  <c r="J190"/>
  <c r="BK173"/>
  <c r="J145"/>
  <c i="3" r="BK207"/>
  <c r="BK195"/>
  <c r="BK179"/>
  <c r="BK177"/>
  <c r="J175"/>
  <c r="BK173"/>
  <c r="J171"/>
  <c r="J156"/>
  <c r="BK153"/>
  <c r="J139"/>
  <c i="2" r="BK533"/>
  <c r="J531"/>
  <c r="BK492"/>
  <c r="BK488"/>
  <c r="BK466"/>
  <c r="BK462"/>
  <c r="BK460"/>
  <c r="BK423"/>
  <c r="J421"/>
  <c r="J393"/>
  <c r="BK391"/>
  <c r="J387"/>
  <c r="J375"/>
  <c r="BK363"/>
  <c r="BK357"/>
  <c r="BK355"/>
  <c r="J344"/>
  <c r="J338"/>
  <c r="BK312"/>
  <c r="J295"/>
  <c r="J267"/>
  <c r="BK263"/>
  <c r="BK248"/>
  <c r="BK190"/>
  <c r="BK148"/>
  <c i="4" r="J121"/>
  <c i="3" r="BK212"/>
  <c r="J195"/>
  <c r="J193"/>
  <c r="BK186"/>
  <c r="J184"/>
  <c r="BK181"/>
  <c r="J173"/>
  <c r="J169"/>
  <c r="BK162"/>
  <c r="J158"/>
  <c r="BK150"/>
  <c r="BK142"/>
  <c r="BK135"/>
  <c r="BK133"/>
  <c i="2" r="J535"/>
  <c r="J533"/>
  <c r="BK477"/>
  <c r="BK437"/>
  <c r="J435"/>
  <c r="J423"/>
  <c r="J415"/>
  <c r="BK407"/>
  <c r="J395"/>
  <c r="BK370"/>
  <c r="BK324"/>
  <c r="J283"/>
  <c r="J275"/>
  <c r="BK239"/>
  <c r="J213"/>
  <c r="BK209"/>
  <c r="BK205"/>
  <c r="BK164"/>
  <c r="BK145"/>
  <c r="J143"/>
  <c i="5" l="1" r="R123"/>
  <c r="R122"/>
  <c i="2" r="BK136"/>
  <c r="BK168"/>
  <c r="J168"/>
  <c r="J100"/>
  <c r="BK287"/>
  <c r="J287"/>
  <c r="J102"/>
  <c r="P351"/>
  <c r="P365"/>
  <c r="BK418"/>
  <c r="J418"/>
  <c r="J110"/>
  <c r="BK468"/>
  <c r="J468"/>
  <c r="J112"/>
  <c r="BK479"/>
  <c r="J479"/>
  <c r="J113"/>
  <c i="3" r="P141"/>
  <c r="T183"/>
  <c i="2" r="T147"/>
  <c r="BK226"/>
  <c r="J226"/>
  <c r="J101"/>
  <c r="P309"/>
  <c r="BK377"/>
  <c r="J377"/>
  <c r="J108"/>
  <c r="P409"/>
  <c r="R443"/>
  <c r="P479"/>
  <c i="3" r="BK124"/>
  <c r="BK183"/>
  <c r="J183"/>
  <c r="J101"/>
  <c i="2" r="P147"/>
  <c r="R226"/>
  <c r="BK309"/>
  <c r="J309"/>
  <c r="J105"/>
  <c r="BK365"/>
  <c r="J365"/>
  <c r="J107"/>
  <c r="BK409"/>
  <c r="J409"/>
  <c r="J109"/>
  <c r="BK443"/>
  <c r="J443"/>
  <c r="J111"/>
  <c r="T522"/>
  <c i="3" r="T124"/>
  <c r="BK164"/>
  <c r="J164"/>
  <c r="J100"/>
  <c r="R211"/>
  <c i="2" r="P136"/>
  <c r="R168"/>
  <c r="R287"/>
  <c r="R351"/>
  <c r="T365"/>
  <c r="R409"/>
  <c r="P443"/>
  <c r="T479"/>
  <c i="3" r="BK141"/>
  <c r="J141"/>
  <c r="J99"/>
  <c r="R183"/>
  <c i="4" r="P116"/>
  <c i="1" r="AU97"/>
  <c i="2" r="BK147"/>
  <c r="J147"/>
  <c r="J99"/>
  <c r="P226"/>
  <c r="T309"/>
  <c r="T377"/>
  <c r="P418"/>
  <c r="R468"/>
  <c r="R522"/>
  <c i="3" r="P124"/>
  <c r="P164"/>
  <c r="P211"/>
  <c i="2" r="R136"/>
  <c r="T168"/>
  <c r="P287"/>
  <c r="BK351"/>
  <c r="J351"/>
  <c r="J106"/>
  <c r="P377"/>
  <c r="T418"/>
  <c r="P468"/>
  <c r="P522"/>
  <c i="3" r="R141"/>
  <c r="R164"/>
  <c r="BK211"/>
  <c r="J211"/>
  <c r="J102"/>
  <c i="4" r="T116"/>
  <c i="2" r="R147"/>
  <c r="T226"/>
  <c r="R309"/>
  <c r="R377"/>
  <c r="R418"/>
  <c r="T468"/>
  <c r="BK522"/>
  <c r="J522"/>
  <c r="J114"/>
  <c i="3" r="R124"/>
  <c r="R123"/>
  <c r="R122"/>
  <c r="T164"/>
  <c r="T211"/>
  <c i="4" r="R116"/>
  <c i="2" r="T136"/>
  <c r="P168"/>
  <c r="T287"/>
  <c r="T351"/>
  <c r="R365"/>
  <c r="T409"/>
  <c r="T443"/>
  <c r="R479"/>
  <c i="3" r="T141"/>
  <c r="P183"/>
  <c i="4" r="BK116"/>
  <c r="J116"/>
  <c i="2" r="E85"/>
  <c r="BE152"/>
  <c r="BE156"/>
  <c r="BE173"/>
  <c r="BE188"/>
  <c r="BE190"/>
  <c r="BE194"/>
  <c r="BE222"/>
  <c r="BE231"/>
  <c r="BE254"/>
  <c r="BE295"/>
  <c r="BE312"/>
  <c r="BE316"/>
  <c r="BE355"/>
  <c r="BE357"/>
  <c r="BE363"/>
  <c r="BE382"/>
  <c r="BE427"/>
  <c r="BE452"/>
  <c r="BE454"/>
  <c r="BE466"/>
  <c r="BE469"/>
  <c r="BE484"/>
  <c r="BE504"/>
  <c r="BK305"/>
  <c r="J305"/>
  <c r="J103"/>
  <c i="3" r="J92"/>
  <c r="F119"/>
  <c r="BE139"/>
  <c r="BE165"/>
  <c r="BE177"/>
  <c r="BE184"/>
  <c r="BE188"/>
  <c r="BE197"/>
  <c i="4" r="J89"/>
  <c r="BE133"/>
  <c i="2" r="J92"/>
  <c r="BE177"/>
  <c r="BE201"/>
  <c r="BE205"/>
  <c r="BE227"/>
  <c r="BE243"/>
  <c r="BE301"/>
  <c r="BE330"/>
  <c r="BE334"/>
  <c r="BE366"/>
  <c r="BE477"/>
  <c r="BE497"/>
  <c r="BE523"/>
  <c r="BE537"/>
  <c i="3" r="BE127"/>
  <c r="BE135"/>
  <c r="BE162"/>
  <c r="BE181"/>
  <c r="BE199"/>
  <c r="BE209"/>
  <c i="4" r="E106"/>
  <c r="BE125"/>
  <c r="BE127"/>
  <c r="BE135"/>
  <c i="5" r="BK124"/>
  <c r="J124"/>
  <c r="J98"/>
  <c i="2" r="J128"/>
  <c r="BE199"/>
  <c r="BE263"/>
  <c r="BE378"/>
  <c r="BE387"/>
  <c r="BE441"/>
  <c r="BE460"/>
  <c r="BE480"/>
  <c r="BE531"/>
  <c r="BE535"/>
  <c i="3" r="BE153"/>
  <c r="BE158"/>
  <c r="BE207"/>
  <c i="4" r="F92"/>
  <c r="BE141"/>
  <c i="2" r="BE184"/>
  <c r="BE235"/>
  <c r="BE239"/>
  <c r="BE310"/>
  <c r="BE324"/>
  <c r="BE393"/>
  <c r="BE395"/>
  <c r="BE400"/>
  <c r="BE402"/>
  <c r="BE407"/>
  <c r="BE435"/>
  <c r="BE444"/>
  <c r="BE462"/>
  <c r="BE488"/>
  <c r="BE527"/>
  <c r="BE539"/>
  <c r="BE545"/>
  <c r="BE548"/>
  <c r="BE552"/>
  <c r="BE556"/>
  <c i="3" r="E112"/>
  <c r="BE129"/>
  <c r="BE145"/>
  <c r="BE150"/>
  <c r="BE186"/>
  <c r="BE193"/>
  <c r="BE195"/>
  <c r="BE203"/>
  <c i="4" r="BE129"/>
  <c r="BE131"/>
  <c i="5" r="E85"/>
  <c r="BE140"/>
  <c r="BK128"/>
  <c r="J128"/>
  <c r="J99"/>
  <c r="BK132"/>
  <c r="J132"/>
  <c r="J100"/>
  <c r="BK135"/>
  <c r="J135"/>
  <c r="J101"/>
  <c r="BK139"/>
  <c r="J139"/>
  <c r="J102"/>
  <c i="2" r="BE137"/>
  <c r="BE141"/>
  <c r="BE143"/>
  <c r="BE209"/>
  <c r="BE217"/>
  <c r="BE283"/>
  <c r="BE344"/>
  <c r="BE375"/>
  <c r="BE448"/>
  <c i="3" r="BE133"/>
  <c r="BE142"/>
  <c r="BE179"/>
  <c r="BE205"/>
  <c r="BE212"/>
  <c i="4" r="BE117"/>
  <c r="BE119"/>
  <c r="BE137"/>
  <c r="BE139"/>
  <c i="2" r="F92"/>
  <c r="BE160"/>
  <c r="BE169"/>
  <c r="BE248"/>
  <c r="BE275"/>
  <c r="BE299"/>
  <c r="BE306"/>
  <c r="BE320"/>
  <c r="BE338"/>
  <c r="BE415"/>
  <c r="BE421"/>
  <c r="BE456"/>
  <c r="BE458"/>
  <c r="BE473"/>
  <c r="BE513"/>
  <c i="3" r="J116"/>
  <c r="BE156"/>
  <c r="BE190"/>
  <c r="BE217"/>
  <c i="4" r="BE123"/>
  <c i="5" r="J89"/>
  <c r="F119"/>
  <c i="2" r="BE145"/>
  <c r="BE148"/>
  <c r="BE181"/>
  <c r="BE258"/>
  <c r="BE285"/>
  <c r="BE288"/>
  <c r="BE290"/>
  <c r="BE293"/>
  <c r="BE359"/>
  <c r="BE361"/>
  <c r="BE370"/>
  <c r="BE419"/>
  <c r="BE423"/>
  <c r="BE425"/>
  <c r="BE437"/>
  <c i="3" r="BE125"/>
  <c r="BE175"/>
  <c r="BE201"/>
  <c i="4" r="J113"/>
  <c i="5" r="J92"/>
  <c i="2" r="BE164"/>
  <c r="BE186"/>
  <c r="BE213"/>
  <c r="BE250"/>
  <c r="BE267"/>
  <c r="BE271"/>
  <c r="BE279"/>
  <c r="BE326"/>
  <c r="BE349"/>
  <c r="BE352"/>
  <c r="BE385"/>
  <c r="BE391"/>
  <c r="BE410"/>
  <c r="BE431"/>
  <c r="BE439"/>
  <c r="BE492"/>
  <c r="BE533"/>
  <c i="3" r="BE148"/>
  <c r="BE160"/>
  <c r="BE169"/>
  <c r="BE171"/>
  <c r="BE173"/>
  <c i="4" r="BE121"/>
  <c i="5" r="BE125"/>
  <c r="BE129"/>
  <c r="BE133"/>
  <c r="BE136"/>
  <c i="4" r="F35"/>
  <c i="1" r="BB97"/>
  <c i="2" r="J34"/>
  <c i="1" r="AW95"/>
  <c i="3" r="F37"/>
  <c i="1" r="BD96"/>
  <c i="4" r="F36"/>
  <c i="1" r="BC97"/>
  <c i="5" r="F36"/>
  <c i="1" r="BC98"/>
  <c i="4" r="F37"/>
  <c i="1" r="BD97"/>
  <c i="5" r="F34"/>
  <c i="1" r="BA98"/>
  <c i="5" r="F37"/>
  <c i="1" r="BD98"/>
  <c i="2" r="F37"/>
  <c i="1" r="BD95"/>
  <c i="5" r="F35"/>
  <c i="1" r="BB98"/>
  <c i="4" r="J30"/>
  <c i="1" r="AG97"/>
  <c i="2" r="F36"/>
  <c i="1" r="BC95"/>
  <c i="3" r="F34"/>
  <c i="1" r="BA96"/>
  <c i="3" r="F35"/>
  <c i="1" r="BB96"/>
  <c i="5" r="J34"/>
  <c i="1" r="AW98"/>
  <c i="2" r="F35"/>
  <c i="1" r="BB95"/>
  <c i="3" r="F36"/>
  <c i="1" r="BC96"/>
  <c i="4" r="J34"/>
  <c i="1" r="AW97"/>
  <c i="4" r="F34"/>
  <c i="1" r="BA97"/>
  <c i="2" r="F34"/>
  <c i="1" r="BA95"/>
  <c i="3" r="J34"/>
  <c i="1" r="AW96"/>
  <c i="2" l="1" r="T135"/>
  <c i="3" r="P123"/>
  <c r="P122"/>
  <c i="1" r="AU96"/>
  <c i="2" r="R308"/>
  <c r="R135"/>
  <c r="P135"/>
  <c r="T308"/>
  <c r="P308"/>
  <c i="3" r="T123"/>
  <c r="T122"/>
  <c r="BK123"/>
  <c r="J123"/>
  <c r="J97"/>
  <c i="2" r="BK135"/>
  <c r="J135"/>
  <c r="J97"/>
  <c r="J136"/>
  <c r="J98"/>
  <c r="BK308"/>
  <c r="J308"/>
  <c r="J104"/>
  <c i="3" r="J124"/>
  <c r="J98"/>
  <c i="4" r="J96"/>
  <c i="5" r="BK123"/>
  <c r="J123"/>
  <c r="J97"/>
  <c i="2" r="J33"/>
  <c i="1" r="AV95"/>
  <c r="AT95"/>
  <c i="5" r="J33"/>
  <c i="1" r="AV98"/>
  <c r="AT98"/>
  <c i="3" r="F33"/>
  <c i="1" r="AZ96"/>
  <c i="3" r="J33"/>
  <c i="1" r="AV96"/>
  <c r="AT96"/>
  <c r="BB94"/>
  <c r="AX94"/>
  <c r="BC94"/>
  <c r="W32"/>
  <c i="2" r="F33"/>
  <c i="1" r="AZ95"/>
  <c r="BD94"/>
  <c r="W33"/>
  <c r="BA94"/>
  <c r="AW94"/>
  <c r="AK30"/>
  <c i="5" r="F33"/>
  <c i="1" r="AZ98"/>
  <c i="4" r="F33"/>
  <c i="1" r="AZ97"/>
  <c i="4" r="J33"/>
  <c i="1" r="AV97"/>
  <c r="AT97"/>
  <c i="2" l="1" r="P134"/>
  <c i="1" r="AU95"/>
  <c i="2" r="R134"/>
  <c r="T134"/>
  <c i="3" r="BK122"/>
  <c r="J122"/>
  <c r="J96"/>
  <c i="4" r="J39"/>
  <c i="5" r="BK122"/>
  <c r="J122"/>
  <c r="J96"/>
  <c i="2" r="BK134"/>
  <c r="J134"/>
  <c i="1" r="AN97"/>
  <c r="AU94"/>
  <c r="AZ94"/>
  <c r="W29"/>
  <c r="AY94"/>
  <c i="2" r="J30"/>
  <c i="1" r="AG95"/>
  <c r="AN95"/>
  <c r="W31"/>
  <c r="W30"/>
  <c i="2" l="1" r="J39"/>
  <c r="J96"/>
  <c i="3" r="J30"/>
  <c i="1" r="AG96"/>
  <c r="AN96"/>
  <c i="5" r="J30"/>
  <c i="1" r="AG98"/>
  <c r="AN98"/>
  <c r="AV94"/>
  <c r="AK29"/>
  <c i="3" l="1" r="J39"/>
  <c i="5" r="J39"/>
  <c i="1" r="AG94"/>
  <c r="AT94"/>
  <c l="1" r="AN94"/>
  <c r="AK26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<sst xmlns="http://schemas.openxmlformats.org/spreadsheetml/2006/main">
  <si>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</si>
  <si>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</si>
  <si>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</si>
  <si>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</si>
  <si>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</si>
  <si>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{f59088c6-2353-4ece-83ed-dcd131ca9266}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</si>
  <si>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</si>
  <si>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</si>
  <si>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</si>
  <si>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</si>
  <si>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</si>
  <si>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</si>
  <si>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</si>
  <si>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</si>
  <si>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26_01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</si>
  <si>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</si>
  <si>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</si>
  <si>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Městské koupaliště Opava - Oprava objektu Úpravny vody</t>
  </si>
  <si>
    <t>KSO:</t>
  </si>
  <si>
    <t>CC-CZ:</t>
  </si>
  <si>
    <t>Místo:</t>
  </si>
  <si>
    <t xml:space="preserve">parc.č.2133/6 </t>
  </si>
  <si>
    <t>Datum:</t>
  </si>
  <si>
    <t>10. 1. 2026</t>
  </si>
  <si>
    <t>Zadavatel:</t>
  </si>
  <si>
    <t>IČ:</t>
  </si>
  <si>
    <t>Město Opava</t>
  </si>
  <si>
    <t>DIČ:</t>
  </si>
  <si>
    <t>Uchazeč:</t>
  </si>
  <si>
    <t>Vyplň údaj</t>
  </si>
  <si>
    <t>Projektant:</t>
  </si>
  <si>
    <t>Amun Pro s.r.o.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</si>
  <si>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</si>
  <si>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</si>
  <si>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</si>
  <si>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</si>
  <si>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</si>
  <si>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</si>
  <si>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</si>
  <si>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</si>
  <si>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</si>
  <si>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</si>
  <si>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</si>
  <si>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</si>
  <si>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</si>
  <si>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</si>
  <si>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</si>
  <si>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</si>
  <si>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</si>
  <si>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</si>
  <si>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</si>
  <si>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</si>
  <si>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</si>
  <si>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</si>
  <si>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</si>
  <si>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</si>
  <si>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</si>
  <si>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</si>
  <si>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</si>
  <si>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</si>
  <si>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</si>
  <si>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</si>
  <si>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</si>
  <si>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</si>
  <si>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</si>
  <si>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</si>
  <si>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</si>
  <si>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</si>
  <si>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</si>
  <si>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</si>
  <si>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</si>
  <si>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</si>
  <si>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</si>
  <si>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</si>
  <si>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</si>
  <si>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</si>
  <si>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</si>
  <si>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</si>
  <si>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</si>
  <si>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</si>
  <si>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</si>
  <si>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</si>
  <si>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Stavební úpravy</t>
  </si>
  <si>
    <t>STA</t>
  </si>
  <si>
    <t>1</t>
  </si>
  <si>
    <t>{6a317a32-8880-4437-9d36-e445e27b7a54}</t>
  </si>
  <si>
    <t>2</t>
  </si>
  <si>
    <t>02</t>
  </si>
  <si>
    <t>ZTI</t>
  </si>
  <si>
    <t>{0729b7ee-7d76-4830-b500-ae86feab1d55}</t>
  </si>
  <si>
    <t>03</t>
  </si>
  <si>
    <t>Technologie úpravy vody</t>
  </si>
  <si>
    <t>{f5216184-164b-486b-b518-637bd0fab1a8}</t>
  </si>
  <si>
    <t>04</t>
  </si>
  <si>
    <t>VRN</t>
  </si>
  <si>
    <t>{0b00534b-0ba6-483b-90ea-1fc117ac90ef}</t>
  </si>
  <si>
    <t>KRYCÍ LIST SOUPISU PRACÍ</t>
  </si>
  <si>
    <t>Objekt:</t>
  </si>
  <si>
    <t>01 - Stavební úpravy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</si>
  <si>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</si>
  <si>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</si>
  <si>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</si>
  <si>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</si>
  <si>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</si>
  <si>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</si>
  <si>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</si>
  <si>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</si>
  <si>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</si>
  <si>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</si>
  <si>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</si>
  <si>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</si>
  <si>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</si>
  <si>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</si>
  <si>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</si>
  <si>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</si>
  <si>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</si>
  <si>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</si>
  <si>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</si>
  <si>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777 - Podlahy lité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</si>
  <si>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</si>
  <si>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</si>
  <si>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</si>
  <si>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</si>
  <si>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</si>
  <si>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</si>
  <si>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</si>
  <si>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</si>
  <si>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</si>
  <si>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</si>
  <si>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</si>
  <si>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</si>
  <si>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</si>
  <si>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</si>
  <si>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</si>
  <si>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</si>
  <si>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</si>
  <si>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</si>
  <si>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</si>
  <si>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</si>
  <si>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</si>
  <si>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131213701</t>
  </si>
  <si>
    <t>Hloubení nezapažených jam v soudržných horninách třídy těžitelnosti I skupiny 3 ručně</t>
  </si>
  <si>
    <t>m3</t>
  </si>
  <si>
    <t>CS ÚRS 2026 01</t>
  </si>
  <si>
    <t>4</t>
  </si>
  <si>
    <t>PP</t>
  </si>
  <si>
    <t>Hloubení nezapažených jam ručně s urovnáním dna do předepsaného profilu a spádu v hornině třídy těžitelnosti I skupiny 3 soudržných</t>
  </si>
  <si>
    <t>VV</t>
  </si>
  <si>
    <t>3*0,8*0,8</t>
  </si>
  <si>
    <t>Součet</t>
  </si>
  <si>
    <t>167111101</t>
  </si>
  <si>
    <t>Nakládání výkopku z hornin třídy těžitelnosti I skupiny 1 až 3 ručně</t>
  </si>
  <si>
    <t>Nakládání, skládání a překládání neulehlého výkopku nebo sypaniny ručně nakládání, z hornin třídy těžitelnosti I, skupiny 1 až 3</t>
  </si>
  <si>
    <t>3</t>
  </si>
  <si>
    <t>167111121</t>
  </si>
  <si>
    <t>Skládání nebo překládání výkopku z horniny třídy těžitelnosti I skupiny 1 až 3 ručně</t>
  </si>
  <si>
    <t>6</t>
  </si>
  <si>
    <t>Nakládání, skládání a překládání neulehlého výkopku nebo sypaniny ručně skládání nebo překládání, z hornin třídy těžitelnosti I, skupiny 1 až 3</t>
  </si>
  <si>
    <t>174111101</t>
  </si>
  <si>
    <t>Zásyp jam, šachet rýh nebo kolem objektů sypaninou se zhutněním ručně</t>
  </si>
  <si>
    <t>8</t>
  </si>
  <si>
    <t>Zásyp sypaninou z jakékoliv horniny ručně s uložením výkopku ve vrstvách se zhutněním jam, šachet, rýh nebo kolem objektů v těchto vykopávkách</t>
  </si>
  <si>
    <t>Svislé a kompletní konstrukce</t>
  </si>
  <si>
    <t>5</t>
  </si>
  <si>
    <t>311231127</t>
  </si>
  <si>
    <t>Zdivo nosné z cihel dl 290 mm P20 až 25 na SMS 10 MPa</t>
  </si>
  <si>
    <t>10</t>
  </si>
  <si>
    <t>Zdivo z cihel pálených nosné z cihel plných dl. 290 mm P 20 až 25, na maltu ze suché směsi 10 MPa</t>
  </si>
  <si>
    <t>2,475*1,565*0,15</t>
  </si>
  <si>
    <t>311321511</t>
  </si>
  <si>
    <t>Nosná zeď ze ŽB tř. C 20/25 bez výztuže</t>
  </si>
  <si>
    <t>Nadzákladové zdi z betonu železového (bez výztuže) nosné bez zvláštních nároků na vliv prostředí tř. C 20/25</t>
  </si>
  <si>
    <t>0,2*2,475</t>
  </si>
  <si>
    <t>7</t>
  </si>
  <si>
    <t>311351121</t>
  </si>
  <si>
    <t>Zřízení oboustranného bednění nosných nadzákladových zdí</t>
  </si>
  <si>
    <t>m2</t>
  </si>
  <si>
    <t>14</t>
  </si>
  <si>
    <t>Bednění nadzákladových zdí nosných rovné oboustranné za každou stranu zřízení</t>
  </si>
  <si>
    <t>2,475*0,5*2</t>
  </si>
  <si>
    <t>311351122</t>
  </si>
  <si>
    <t>Odstranění oboustranného bednění nosných nadzákladových zdí</t>
  </si>
  <si>
    <t>16</t>
  </si>
  <si>
    <t>Bednění nadzákladových zdí nosných rovné oboustranné za každou stranu odstranění</t>
  </si>
  <si>
    <t>9</t>
  </si>
  <si>
    <t>311361821</t>
  </si>
  <si>
    <t>Výztuž nosných zdí betonářskou ocelí 10 505</t>
  </si>
  <si>
    <t>t</t>
  </si>
  <si>
    <t>18</t>
  </si>
  <si>
    <t>Výztuž nadzákladových zdí nosných svislých nebo odkloněných od svislice, rovných nebo oblých z betonářské oceli 10 505 (R) nebo BSt 500</t>
  </si>
  <si>
    <t>0,15*0,495</t>
  </si>
  <si>
    <t>Úpravy povrchů, podlahy a osazování výplní</t>
  </si>
  <si>
    <t>611131101</t>
  </si>
  <si>
    <t>Cementový postřik vnitřních stropů nanášený celoplošně ručně</t>
  </si>
  <si>
    <t>20</t>
  </si>
  <si>
    <t>Podkladní a spojovací vrstva vnitřních omítaných ploch cementový postřik nanášený ručně celoplošně stropů</t>
  </si>
  <si>
    <t>8,225*8,225</t>
  </si>
  <si>
    <t>11</t>
  </si>
  <si>
    <t>611321111</t>
  </si>
  <si>
    <t>Vápenocementová omítka hrubá jednovrstvá zatřená vnitřních stropů rovných nanášená ručně</t>
  </si>
  <si>
    <t>22</t>
  </si>
  <si>
    <t>Omítka vápenocementová vnitřních ploch nanášená ručně jednovrstvá, tloušťky do 10 mm hrubá zatřená vodorovných konstrukcí stropů rovných</t>
  </si>
  <si>
    <t>611321131</t>
  </si>
  <si>
    <t>Vápenocementový štuk vnitřních rovných stropů tloušťky do 3 mm</t>
  </si>
  <si>
    <t>24</t>
  </si>
  <si>
    <t>Vápenocementový štuk vnitřních ploch tloušťky do 3 mm vodorovných konstrukcí stropů rovných</t>
  </si>
  <si>
    <t>13</t>
  </si>
  <si>
    <t>611321191</t>
  </si>
  <si>
    <t>Příplatek k vápenocementové omítce vnitřních stropů za každých dalších 5 mm tloušťky ručně</t>
  </si>
  <si>
    <t>523141885</t>
  </si>
  <si>
    <t>Omítka vápenocementová vnitřních ploch nanášená ručně Příplatek k cenám za každých dalších i započatých 5 mm tloušťky omítky přes 10 mm stropů</t>
  </si>
  <si>
    <t>67,651*2</t>
  </si>
  <si>
    <t>612131101</t>
  </si>
  <si>
    <t>Cementový postřik vnitřních stěn nanášený celoplošně ručně</t>
  </si>
  <si>
    <t>26</t>
  </si>
  <si>
    <t>Podkladní a spojovací vrstva vnitřních omítaných ploch cementový postřik nanášený ručně celoplošně stěn</t>
  </si>
  <si>
    <t>15</t>
  </si>
  <si>
    <t>612321111</t>
  </si>
  <si>
    <t>Vápenocementová omítka hrubá jednovrstvá zatřená vnitřních stěn nanášená ručně</t>
  </si>
  <si>
    <t>28</t>
  </si>
  <si>
    <t>Omítka vápenocementová vnitřních ploch nanášená ručně jednovrstvá, tloušťky do 10 mm hrubá zatřená svislých konstrukcí stěn</t>
  </si>
  <si>
    <t>612321131</t>
  </si>
  <si>
    <t>Vápenocementový štuk vnitřních stěn tloušťky do 3 mm</t>
  </si>
  <si>
    <t>30</t>
  </si>
  <si>
    <t>Vápenocementový štuk vnitřních ploch tloušťky do 3 mm svislých konstrukcí stěn</t>
  </si>
  <si>
    <t>17</t>
  </si>
  <si>
    <t>629995103</t>
  </si>
  <si>
    <t>Očištění vnějších ploch tlakovou vodou s přídavkem čističe</t>
  </si>
  <si>
    <t>32</t>
  </si>
  <si>
    <t>Očištění vnějších ploch tlakovou vodou omytím tlakovou vodou s přídavkem čističe</t>
  </si>
  <si>
    <t>9,025*2,55*4+12</t>
  </si>
  <si>
    <t>629995219</t>
  </si>
  <si>
    <t>Očištění vnějších ploch otryskáním nesušeným křemičitým pískem betonového povrchu</t>
  </si>
  <si>
    <t>34</t>
  </si>
  <si>
    <t>Očištění vnějších ploch tryskáním křemičitým pískem nesušeným ( metodou torbo tryskání), povrchu betonového</t>
  </si>
  <si>
    <t>9,67*9,67+17</t>
  </si>
  <si>
    <t>22,1</t>
  </si>
  <si>
    <t>19</t>
  </si>
  <si>
    <t>631311115</t>
  </si>
  <si>
    <t>Mazanina tl přes 50 do 80 mm z betonu prostého bez zvýšených nároků na prostředí tř. C 20/25</t>
  </si>
  <si>
    <t>36</t>
  </si>
  <si>
    <t>Mazanina z betonu prostého bez zvýšených nároků na prostředí tl. přes 50 do 80 mm tř. C 20/25</t>
  </si>
  <si>
    <t>631311234</t>
  </si>
  <si>
    <t>Mazanina tl přes 120 do 240 mm z betonu prostého se zvýšenými nároky na prostředí tř. C 25/30</t>
  </si>
  <si>
    <t>38</t>
  </si>
  <si>
    <t>Mazanina z betonu prostého se zvýšenými nároky na prostředí tl. přes 120 do 240 mm tř. C 25/30</t>
  </si>
  <si>
    <t>106,75*0,2</t>
  </si>
  <si>
    <t>631319013</t>
  </si>
  <si>
    <t>Příplatek k mazanině tl přes 120 do 240 mm za přehlazení povrchu</t>
  </si>
  <si>
    <t>40</t>
  </si>
  <si>
    <t>Příplatek k cenám mazanin za úpravu povrchu mazaniny přehlazením, mazanina tl. přes 120 do 240 mm</t>
  </si>
  <si>
    <t>631362021</t>
  </si>
  <si>
    <t>Výztuž mazanin svařovanými sítěmi Kari</t>
  </si>
  <si>
    <t>42</t>
  </si>
  <si>
    <t>Výztuž mazanin ze svařovaných sítí z drátů typu KARI</t>
  </si>
  <si>
    <t>21,35*0,1</t>
  </si>
  <si>
    <t>23</t>
  </si>
  <si>
    <t>44</t>
  </si>
  <si>
    <t>106,75*0,08*0,1</t>
  </si>
  <si>
    <t>632451421</t>
  </si>
  <si>
    <t>Doplnění cementového potěru hlazeného pl do 1 m2 tl přes 10 do 20 mm</t>
  </si>
  <si>
    <t>46</t>
  </si>
  <si>
    <t>Doplnění cementového potěru na mazaninách a betonových podkladech (s dodáním hmot), hlazeného dřevěným nebo ocelovým hladítkem, plochy jednotlivě do 1 m2 a tl. přes 10 do 20 mm</t>
  </si>
  <si>
    <t>P</t>
  </si>
  <si>
    <t>Poznámka k položce:_x000d_
Poznámka k položce: odhad 20% povrchu</t>
  </si>
  <si>
    <t>132,609*0,2</t>
  </si>
  <si>
    <t>25</t>
  </si>
  <si>
    <t>634111116</t>
  </si>
  <si>
    <t>Obvodová dilatace pružnou těsnicí páskou mezi stěnou a mazaninou nebo potěrem v 150 mm</t>
  </si>
  <si>
    <t>m</t>
  </si>
  <si>
    <t>48</t>
  </si>
  <si>
    <t>Obvodová dilatace mezi stěnou a mazaninou nebo potěrem pružnou těsnicí páskou na bázi syntetického kaučuku výšky 150 mm</t>
  </si>
  <si>
    <t>74,63*1,1</t>
  </si>
  <si>
    <t>Ostatní konstrukce a práce, bourání</t>
  </si>
  <si>
    <t>949101111</t>
  </si>
  <si>
    <t>Lešení pomocné pro objekty pozemních staveb s lešeňovou podlahou v do 1,9 m zatížení do 150 kg/m2</t>
  </si>
  <si>
    <t>50</t>
  </si>
  <si>
    <t>Lešení pomocné pracovní pro objekty pozemních staveb pro zatížení do 150 kg/m2, o výšce lešeňové podlahy do 1,9 m</t>
  </si>
  <si>
    <t>4*9+12</t>
  </si>
  <si>
    <t>27</t>
  </si>
  <si>
    <t>949101112</t>
  </si>
  <si>
    <t>Lešení pomocné pro objekty pozemních staveb s lešeňovou podlahou v přes 1,9 do 3,5 m zatížení do 150 kg/m2</t>
  </si>
  <si>
    <t>52</t>
  </si>
  <si>
    <t>Lešení pomocné pracovní pro objekty pozemních staveb pro zatížení do 150 kg/m2, o výšce lešeňové podlahy přes 1,9 do 3,5 m</t>
  </si>
  <si>
    <t>962032240</t>
  </si>
  <si>
    <t>Bourání zdiva z cihel pálených nebo vápenopískových na MC do 1 m3</t>
  </si>
  <si>
    <t>54</t>
  </si>
  <si>
    <t>Bourání zdiva nadzákladového z cihel pálených plných nebo lícových nebo vápenopískových cementovou, objemu do 1 m3</t>
  </si>
  <si>
    <t>29</t>
  </si>
  <si>
    <t>962052210</t>
  </si>
  <si>
    <t>Bourání zdiva nadzákladového ze ŽB do 1 m3</t>
  </si>
  <si>
    <t>56</t>
  </si>
  <si>
    <t>Bourání zdiva železobetonového nadzákladového, objemu do 1 m3</t>
  </si>
  <si>
    <t>965043441</t>
  </si>
  <si>
    <t>Bourání podkladů pod dlažby betonových s potěrem nebo teracem tl do 150 mm pl přes 4 m2</t>
  </si>
  <si>
    <t>58</t>
  </si>
  <si>
    <t>Bourání mazanin betonových s potěrem nebo teracem tl. do 150 mm, plochy přes 4 m2</t>
  </si>
  <si>
    <t>Poznámka k položce:_x000d_
Poznámka k položce: Venkovní sprchoviště</t>
  </si>
  <si>
    <t>31</t>
  </si>
  <si>
    <t>965045113</t>
  </si>
  <si>
    <t>Bourání potěrů cementových nebo pískocementových tl do 50 mm pl přes 4 m2</t>
  </si>
  <si>
    <t>60</t>
  </si>
  <si>
    <t>Bourání potěrů tl. do 50 mm cementových nebo pískocementových, plochy přes 4 m2</t>
  </si>
  <si>
    <t>965046111</t>
  </si>
  <si>
    <t>Broušení stávajících betonových podlah úběr do 3 mm</t>
  </si>
  <si>
    <t>62</t>
  </si>
  <si>
    <t>24,22+10,39+2,83+2,46+13,8+18,22</t>
  </si>
  <si>
    <t>33</t>
  </si>
  <si>
    <t>965046119</t>
  </si>
  <si>
    <t>Příplatek k broušení stávajících betonových podlah za každý další 1 mm úběru</t>
  </si>
  <si>
    <t>64</t>
  </si>
  <si>
    <t>Broušení stávajících betonových podlah Příplatek k ceně za každý další 1 mm úběru</t>
  </si>
  <si>
    <t>(24,22+10,39+2,83+2,46+13,8+18,22)*8</t>
  </si>
  <si>
    <t>965049112</t>
  </si>
  <si>
    <t>Příplatek k bourání betonových mazanin za bourání mazanin se svařovanou sítí tl přes 100 mm</t>
  </si>
  <si>
    <t>66</t>
  </si>
  <si>
    <t>Bourání mazanin Příplatek k cenám za bourání mazanin betonových se svařovanou sítí, tl. přes 100 mm</t>
  </si>
  <si>
    <t>35</t>
  </si>
  <si>
    <t>965081611</t>
  </si>
  <si>
    <t>Odsekání soklíků rovných</t>
  </si>
  <si>
    <t>68</t>
  </si>
  <si>
    <t>Odsekání soklíků včetně otlučení podkladní omítky až na zdivo rovných</t>
  </si>
  <si>
    <t>7,60</t>
  </si>
  <si>
    <t>977211114</t>
  </si>
  <si>
    <t>Řezání stěnovou pilou ŽB kcí s výztuží průměru do 16 mm hl přes 420 do 520 mm</t>
  </si>
  <si>
    <t>70</t>
  </si>
  <si>
    <t>Řezání konstrukcí stěnovou pilou železobetonových průměru řezané výztuže do 16 mm hloubka řezu přes 420 do 520 mm</t>
  </si>
  <si>
    <t>0,5+0,5+2,475</t>
  </si>
  <si>
    <t>37</t>
  </si>
  <si>
    <t>978013191</t>
  </si>
  <si>
    <t>Otlučení (osekání) vnitřní vápenné, vápenocementové nebo vápenosádrové omítky stěn tl do 25 mm v rozsahu přes 50 do 100%</t>
  </si>
  <si>
    <t>72</t>
  </si>
  <si>
    <t>Otlučení vápenných, vápenocementových nebo vápenosádrových omítek vnitřních ploch tloušťky do 25 mm stěn, včetně vyškrabání spar, v rozsahu přes 50 do 100 %</t>
  </si>
  <si>
    <t>2,475*1,565*1,1</t>
  </si>
  <si>
    <t>978015391</t>
  </si>
  <si>
    <t>Otlučení (osekání) vnější vápenné nebo vápenocementové omítky tl do 20 mm stupně členitosti 1 v rozsahu přes 80 do 100%</t>
  </si>
  <si>
    <t>74</t>
  </si>
  <si>
    <t>Otlučení vápenných nebo vápenocementových omítek vnějších ploch tloušťky do 20 mm, včetně vyškrabání spar a očištění zdiva stupně členitosti 1, v rozsahu přes 80 do 100 %</t>
  </si>
  <si>
    <t>39</t>
  </si>
  <si>
    <t>978021291</t>
  </si>
  <si>
    <t>Otlučení (osekání) vnitřní cementové omítky stropů tl do 25 mm v rozsahu přes 50 do 100%</t>
  </si>
  <si>
    <t>76</t>
  </si>
  <si>
    <t>Otlučení cementových omítek vnitřních ploch tloušťky do 25 mm, včetně očištění podkladu stropů, v rozsahu do přes 50 do 100%</t>
  </si>
  <si>
    <t>67,651</t>
  </si>
  <si>
    <t>953943211</t>
  </si>
  <si>
    <t>Osazování hasicího přístroje</t>
  </si>
  <si>
    <t>kus</t>
  </si>
  <si>
    <t>78</t>
  </si>
  <si>
    <t>Osazování drobných kovových předmětů kotvených do stěny hasicího přístroje</t>
  </si>
  <si>
    <t>41</t>
  </si>
  <si>
    <t>M</t>
  </si>
  <si>
    <t>44932114</t>
  </si>
  <si>
    <t>přístroj hasicí ruční práškový nástěnný hasební schopnost 27A, 183B, C</t>
  </si>
  <si>
    <t>80</t>
  </si>
  <si>
    <t>997</t>
  </si>
  <si>
    <t>Doprava suti a vybouraných hmot</t>
  </si>
  <si>
    <t>997013211</t>
  </si>
  <si>
    <t>Vnitrostaveništní doprava suti a vybouraných hmot pro budovy v do 6 m ručně</t>
  </si>
  <si>
    <t>331057783</t>
  </si>
  <si>
    <t>Vnitrostaveništní doprava suti a vybouraných hmot vodorovně do 50 m s naložením ručně pro budovy a haly výšky do 6 m</t>
  </si>
  <si>
    <t>43</t>
  </si>
  <si>
    <t>997013219</t>
  </si>
  <si>
    <t>Příplatek k vnitrostaveništní dopravě suti a vybouraných hmot za zvětšenou dopravu suti ZKD 10 m</t>
  </si>
  <si>
    <t>-1321997434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</si>
  <si>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</si>
  <si>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70,642*10</t>
  </si>
  <si>
    <t>997013501</t>
  </si>
  <si>
    <t>Odvoz suti a vybouraných hmot na skládku nebo meziskládku do 1 km se složením</t>
  </si>
  <si>
    <t>84</t>
  </si>
  <si>
    <t>Odvoz suti a vybouraných hmot na skládku nebo meziskládku se složením, na vzdálenost do 1 km</t>
  </si>
  <si>
    <t>45</t>
  </si>
  <si>
    <t>997013509</t>
  </si>
  <si>
    <t>Příplatek k odvozu suti a vybouraných hmot na skládku ZKD 1 km přes 1 km</t>
  </si>
  <si>
    <t>86</t>
  </si>
  <si>
    <t>Odvoz suti a vybouraných hmot na skládku nebo meziskládku se složením, na vzdálenost Příplatek k ceně za každý další započatý 1 km přes 1 km</t>
  </si>
  <si>
    <t>70,642*20</t>
  </si>
  <si>
    <t>997013631</t>
  </si>
  <si>
    <t>Poplatek za uložení na skládce (skládkovné) stavebního odpadu směsného kód odpadu 17 09 04</t>
  </si>
  <si>
    <t>202327279</t>
  </si>
  <si>
    <t>Poplatek za uložení stavebního odpadu na skládce (skládkovné) směsného stavebního a demoličního zatříděného do Katalogu odpadů pod kódem 17 09 04</t>
  </si>
  <si>
    <t>47</t>
  </si>
  <si>
    <t>997013869</t>
  </si>
  <si>
    <t>Poplatek za předání recyklačnímu zařízení stavebního odpadu ze směsí betonu, cihel a keramických výrobků kód odpadu 17 01 07</t>
  </si>
  <si>
    <t>88</t>
  </si>
  <si>
    <t>Poplatek za předání stavebního odpadu recyklačnímu zařízení ze směsí nebo oddělených frakcí betonu, cihel a keramických výrobků zatříděného do Katalogu odpadů pod kódem 17 01 07</t>
  </si>
  <si>
    <t>59,802</t>
  </si>
  <si>
    <t>998</t>
  </si>
  <si>
    <t>Přesun hmot</t>
  </si>
  <si>
    <t>998018001</t>
  </si>
  <si>
    <t>Přesun hmot pro budovy ruční pro budovy v do 6 m</t>
  </si>
  <si>
    <t>-337631779</t>
  </si>
  <si>
    <t>Přesun hmot pro budovy občanské výstavby, bydlení, výrobu a služby ruční (bez užití mechanizace) vodorovná dopravní vzdálenost do 100 m pro budovy s jakoukoliv nosnou konstrukcí výšky do 6 m</t>
  </si>
  <si>
    <t>PSV</t>
  </si>
  <si>
    <t>Práce a dodávky PSV</t>
  </si>
  <si>
    <t>711</t>
  </si>
  <si>
    <t>Izolace proti vodě, vlhkosti a plynům</t>
  </si>
  <si>
    <t>49</t>
  </si>
  <si>
    <t>711112001</t>
  </si>
  <si>
    <t>Provedení izolace proti zemní vlhkosti svislé za studena nátěrem penetračním</t>
  </si>
  <si>
    <t>92</t>
  </si>
  <si>
    <t>Provedení izolace proti zemní vlhkosti natěradly a tmely za studena na ploše svislé S jednonásobným nátěrem penetračním</t>
  </si>
  <si>
    <t>11163150</t>
  </si>
  <si>
    <t>lak penetrační asfaltový</t>
  </si>
  <si>
    <t>94</t>
  </si>
  <si>
    <t>1,733*0,00034 "Přepočtené koeficientem množství</t>
  </si>
  <si>
    <t>51</t>
  </si>
  <si>
    <t>711141559</t>
  </si>
  <si>
    <t>Provedení izolace proti zemní vlhkosti pásy přitavením vodorovné NAIP</t>
  </si>
  <si>
    <t>96</t>
  </si>
  <si>
    <t>Provedení izolace proti zemní vlhkosti pásy přitavením NAIP na ploše vodorovné V</t>
  </si>
  <si>
    <t>2*106,75</t>
  </si>
  <si>
    <t>62853004</t>
  </si>
  <si>
    <t>pás asfaltový natavitelný modifikovaný SBS s vložkou ze skleněné tkaniny a spalitelnou PE fólií nebo jemnozrnným minerálním posypem na horním povrchu tl 4,0mm</t>
  </si>
  <si>
    <t>98</t>
  </si>
  <si>
    <t>213,5*1,1655 "Přepočtené koeficientem množství</t>
  </si>
  <si>
    <t>53</t>
  </si>
  <si>
    <t>711141821</t>
  </si>
  <si>
    <t>Odstranění izolace proti vodě, vlhkosti a plynům z pásů NAIP přitavených dvouvrstvých z plochy vodorovné</t>
  </si>
  <si>
    <t>100</t>
  </si>
  <si>
    <t>Odstranění izolace proti vodě, vlhkosti a plynům z přitavených pásů NAIP z plochy vodorovné V dvouvrstvé</t>
  </si>
  <si>
    <t>711142559</t>
  </si>
  <si>
    <t>Provedení izolace proti zemní vlhkosti pásy přitavením svislé NAIP</t>
  </si>
  <si>
    <t>102</t>
  </si>
  <si>
    <t>Provedení izolace proti zemní vlhkosti pásy přitavením NAIP na ploše svislé S</t>
  </si>
  <si>
    <t>1,773*2</t>
  </si>
  <si>
    <t>55</t>
  </si>
  <si>
    <t>104</t>
  </si>
  <si>
    <t>3,546*1,221 "Přepočtené koeficientem množství</t>
  </si>
  <si>
    <t>711142821</t>
  </si>
  <si>
    <t>Odstranění izolace proti vodě, vlhkosti a plynům z pásů NAIP přitavených dvouvrstvých z plochy svislé</t>
  </si>
  <si>
    <t>106</t>
  </si>
  <si>
    <t>Odstranění izolace proti vodě, vlhkosti a plynům z přitavených pásů NAIP z plochy svislé S dvouvrstvé</t>
  </si>
  <si>
    <t>2,475*0,7</t>
  </si>
  <si>
    <t>57</t>
  </si>
  <si>
    <t>711191201</t>
  </si>
  <si>
    <t>Provedení izolace proti zemní vlhkosti hydroizolační stěrkou vodorovné na betonu, 2 vrstvy</t>
  </si>
  <si>
    <t>108</t>
  </si>
  <si>
    <t>Provedení izolace proti zemní vlhkosti hydroizolační stěrkou na ploše vodorovné V dvouvrstvá na betonu</t>
  </si>
  <si>
    <t>Poznámka k položce:_x000d_
Poznámka k položce: ploché střechy</t>
  </si>
  <si>
    <t>3320100432</t>
  </si>
  <si>
    <t>Hydroizolace Sikalastic 612 RAL 7032 5 l</t>
  </si>
  <si>
    <t>litr</t>
  </si>
  <si>
    <t>110</t>
  </si>
  <si>
    <t>132,609*2 "Přepočtené koeficientem množství</t>
  </si>
  <si>
    <t>59</t>
  </si>
  <si>
    <t>998711111</t>
  </si>
  <si>
    <t>Přesun hmot tonážní pro izolace proti vodě, vlhkosti a plynům s omezením mechanizace v objektech v do 6 m</t>
  </si>
  <si>
    <t>112</t>
  </si>
  <si>
    <t>Přesun hmot pro izolace proti vodě, vlhkosti a plynům stanovený z hmotnosti přesunovaného materiálu vodorovná dopravní vzdálenost do 50 m s omezením mechanizace v objektech výšky do 6 m</t>
  </si>
  <si>
    <t>721</t>
  </si>
  <si>
    <t>Zdravotechnika - vnitřní kanalizace</t>
  </si>
  <si>
    <t>721210819</t>
  </si>
  <si>
    <t>Demontáž vpustí vanových DN 125</t>
  </si>
  <si>
    <t>114</t>
  </si>
  <si>
    <t>Demontáž kanalizačního příslušenství vpustí vanových DN 125</t>
  </si>
  <si>
    <t>Poznámka k položce:_x000d_
Poznámka k položce: Demontáž vpustí na sprchovišti</t>
  </si>
  <si>
    <t>61</t>
  </si>
  <si>
    <t>721210823</t>
  </si>
  <si>
    <t>Demontáž vpustí střešních DN 125</t>
  </si>
  <si>
    <t>116</t>
  </si>
  <si>
    <t>Demontáž kanalizačního příslušenství střešních vtoků DN 125</t>
  </si>
  <si>
    <t>721219621</t>
  </si>
  <si>
    <t>Montáž vpustí dvorních DN 110/160 ostatní typ</t>
  </si>
  <si>
    <t>118</t>
  </si>
  <si>
    <t>Podlahové vpusti montáž dvorních vtoků ostatních typů DN 110/160</t>
  </si>
  <si>
    <t>63</t>
  </si>
  <si>
    <t>56231176</t>
  </si>
  <si>
    <t>vtok DN 110 dvorní se svislým odtokem a živičným límcem, plast 240x240mm/litina 226x226mm</t>
  </si>
  <si>
    <t>120</t>
  </si>
  <si>
    <t>721239114</t>
  </si>
  <si>
    <t>Montáž střešního vtoku svislý odtok do DN 160 ostatní typ</t>
  </si>
  <si>
    <t>122</t>
  </si>
  <si>
    <t>Střešní vtoky (vpusti) montáž střešních vtoků ostatních typů se svislým odtokem do DN 160</t>
  </si>
  <si>
    <t>65</t>
  </si>
  <si>
    <t>56231156</t>
  </si>
  <si>
    <t>vtok střešní svislý s asfaltovou manžetou pro asfaltové hydroizolační pásy DN 125</t>
  </si>
  <si>
    <t>124</t>
  </si>
  <si>
    <t>764</t>
  </si>
  <si>
    <t>Konstrukce klempířské</t>
  </si>
  <si>
    <t>764002851</t>
  </si>
  <si>
    <t>Demontáž oplechování parapetů do suti</t>
  </si>
  <si>
    <t>126</t>
  </si>
  <si>
    <t>Demontáž klempířských konstrukcí oplechování parapetů do suti</t>
  </si>
  <si>
    <t>2,625*0,5*9+(1,625+1,075+1,35+0,625+0,25)</t>
  </si>
  <si>
    <t>67</t>
  </si>
  <si>
    <t>764226441</t>
  </si>
  <si>
    <t>Oplechování parapetů rovných celoplošně lepené z Al plechu rš 150 mm</t>
  </si>
  <si>
    <t>128</t>
  </si>
  <si>
    <t>Oplechování parapetů z hliníkového plechu rovných celoplošně lepené, bez rohů rš 150 mm</t>
  </si>
  <si>
    <t>Poznámka k položce:_x000d_
Poznámka k položce: RAL 6016</t>
  </si>
  <si>
    <t>998764111</t>
  </si>
  <si>
    <t>Přesun hmot tonážní pro konstrukce klempířské s omezením mechanizace v objektech v do 6 m</t>
  </si>
  <si>
    <t>130</t>
  </si>
  <si>
    <t>Přesun hmot pro konstrukce klempířské stanovený z hmotnosti přesunovaného materiálu vodorovná dopravní vzdálenost do 50 m s omezením mechanizace v objektech výšky do 6 m</t>
  </si>
  <si>
    <t>766</t>
  </si>
  <si>
    <t>Konstrukce truhlářské</t>
  </si>
  <si>
    <t>69</t>
  </si>
  <si>
    <t>766621211</t>
  </si>
  <si>
    <t>Montáž dřevěných oken plochy přes 1 m2 otevíravých výšky do 1,5 m s rámem do zdiva</t>
  </si>
  <si>
    <t>132</t>
  </si>
  <si>
    <t>Montáž oken dřevěných včetně montáže rámu plochy přes 1 m2 otevíravých do zdiva, výšky do 1,5 m</t>
  </si>
  <si>
    <t>2,625*0,5*9+(1,625+1,075+1,35+0,625+0,25)*0,5</t>
  </si>
  <si>
    <t>61110010</t>
  </si>
  <si>
    <t>okno dřevěné otevíravé/sklopné dvojsklo přes plochu 1m2 do v 1,5m</t>
  </si>
  <si>
    <t>134</t>
  </si>
  <si>
    <t>Poznámka k položce:_x000d_
Poznámka k položce: Vizuální provedení dle stávajících dveřních výplní (provedení a barevnost RAL 6016)</t>
  </si>
  <si>
    <t>71</t>
  </si>
  <si>
    <t>766.001.R</t>
  </si>
  <si>
    <t>Zabílení oken (skel)</t>
  </si>
  <si>
    <t>136</t>
  </si>
  <si>
    <t>766622811</t>
  </si>
  <si>
    <t>Demontáž rámu jednoduchých oken dřevěných do 1 m2 k opětovnému použití</t>
  </si>
  <si>
    <t>138</t>
  </si>
  <si>
    <t>Demontáž okenních konstrukcí k opětovnému použití rámu jednoduchých dřevěných, plochy otvoru do 1 m2</t>
  </si>
  <si>
    <t>73</t>
  </si>
  <si>
    <t>766622861</t>
  </si>
  <si>
    <t>Vyvěšení křídel dřevěných nebo plastových okenních do 1,5 m2</t>
  </si>
  <si>
    <t>140</t>
  </si>
  <si>
    <t>Demontáž okenních konstrukcí k opětovnému použití vyvěšení křídel dřevěných nebo plastových okenních, plochy otvoru do 1,5 m2</t>
  </si>
  <si>
    <t>766660411</t>
  </si>
  <si>
    <t>Montáž vchodových dveří včetně rámu jednokřídlových bez nadsvětlíku do zdiva</t>
  </si>
  <si>
    <t>142</t>
  </si>
  <si>
    <t>Montáž vchodových dveří včetně rámu do zdiva jednokřídlových bez nadsvětlíku</t>
  </si>
  <si>
    <t>75</t>
  </si>
  <si>
    <t>61173202.R</t>
  </si>
  <si>
    <t>dveře jednokřídlé dřevěné plné max rozměru otvoru 2,42m2</t>
  </si>
  <si>
    <t>144</t>
  </si>
  <si>
    <t xml:space="preserve">Poznámka k položce:_x000d_
Poznámka k položce: Vizuální provedení dle stávajících dveřních výplní (provedení a barevnost RAL 6016).  Provedení dveří: dřevěný rám., vizuální lamelová výplň dveřního křídla</t>
  </si>
  <si>
    <t>1*1,8 "Přepočtené koeficientem množství</t>
  </si>
  <si>
    <t>766660451</t>
  </si>
  <si>
    <t>Montáž vchodových dveří včetně rámu dvoukřídlových bez nadsvětlíku do zdiva</t>
  </si>
  <si>
    <t>146</t>
  </si>
  <si>
    <t>Montáž vchodových dveří včetně rámu do zdiva dvoukřídlových bez nadsvětlíku</t>
  </si>
  <si>
    <t>77</t>
  </si>
  <si>
    <t>61173204.R</t>
  </si>
  <si>
    <t>dveře dvoukřídlé dřevěné plné max rozměru otvoru 4,84m2</t>
  </si>
  <si>
    <t>148</t>
  </si>
  <si>
    <t>1,5*2,02</t>
  </si>
  <si>
    <t>998766111</t>
  </si>
  <si>
    <t>Přesun hmot tonážní pro kce truhlářské s omezením mechanizace v objektech v do 6 m</t>
  </si>
  <si>
    <t>150</t>
  </si>
  <si>
    <t>Přesun hmot pro konstrukce truhlářské stanovený z hmotnosti přesunovaného materiálu vodorovná dopravní vzdálenost do 50 m s omezením mechanizace v objektech výšky do 6 m</t>
  </si>
  <si>
    <t>767</t>
  </si>
  <si>
    <t>Konstrukce zámečnické</t>
  </si>
  <si>
    <t>79</t>
  </si>
  <si>
    <t>767995117.R</t>
  </si>
  <si>
    <t>Montáž atypických zámečnických konstrukcí hmotnosti přes 250 do 500 kg</t>
  </si>
  <si>
    <t>kg</t>
  </si>
  <si>
    <t>152</t>
  </si>
  <si>
    <t>D+M ostatních atypických zámečnických konstrukcí hmotnosti přes 250 do 500 kg</t>
  </si>
  <si>
    <t>Poznámka k položce:_x000d_
Poznámka k položce: D+M konstrukce obslužných komunikačních tras dle D.3 Stavebně konstrukční řešení, včetně kotvících (chem.kotvy) a spojovacích prostředků. Materiál konstrukce - pozink</t>
  </si>
  <si>
    <t>5870</t>
  </si>
  <si>
    <t>767996801</t>
  </si>
  <si>
    <t>Demontáž atypických zámečnických konstrukcí rozebráním hm jednotlivých dílů do 50 kg</t>
  </si>
  <si>
    <t>1592043309</t>
  </si>
  <si>
    <t>Demontáž ostatních zámečnických konstrukcí rozebráním o hmotnosti jednotlivých dílů do 50 kg</t>
  </si>
  <si>
    <t>4350</t>
  </si>
  <si>
    <t>771</t>
  </si>
  <si>
    <t>Podlahy z dlaždic</t>
  </si>
  <si>
    <t>81</t>
  </si>
  <si>
    <t>771111011</t>
  </si>
  <si>
    <t>Vysátí podkladu podlah před pokládkou dlažby</t>
  </si>
  <si>
    <t>156</t>
  </si>
  <si>
    <t>Příprava podkladu před provedením dlažby vysátí podlah</t>
  </si>
  <si>
    <t>82</t>
  </si>
  <si>
    <t>771121011</t>
  </si>
  <si>
    <t>Nátěr penetrační na podlahu</t>
  </si>
  <si>
    <t>158</t>
  </si>
  <si>
    <t>Příprava podkladu před provedením dlažby nátěr penetrační na podlahu</t>
  </si>
  <si>
    <t>83</t>
  </si>
  <si>
    <t>771151024</t>
  </si>
  <si>
    <t>Samonivelační stěrka podlah pevnosti 30 MPa tl přes 8 do 10 mm</t>
  </si>
  <si>
    <t>74492865</t>
  </si>
  <si>
    <t>Příprava podkladu před provedením dlažby samonivelační stěrka min. pevnosti 30 MPa, tloušťky přes 8 do 10 mm</t>
  </si>
  <si>
    <t>771474112</t>
  </si>
  <si>
    <t>Montáž soklů z dlaždic keramických rovných lepených cementovým flexibilním lepidlem v přes 65 do 90 mm</t>
  </si>
  <si>
    <t>162</t>
  </si>
  <si>
    <t>Montáž soklů z dlaždic keramických lepených cementovým flexibilním lepidlem rovných, výšky přes 65 do 90 mm</t>
  </si>
  <si>
    <t>85</t>
  </si>
  <si>
    <t>59761184</t>
  </si>
  <si>
    <t>sokl keramický mrazuvzdorný povrch hladký/matný tl do 10mm výšky přes 65 do 90mm</t>
  </si>
  <si>
    <t>164</t>
  </si>
  <si>
    <t>7,6*1,1 "Přepočtené koeficientem množství</t>
  </si>
  <si>
    <t>771571810</t>
  </si>
  <si>
    <t>Demontáž podlah z dlaždic keramických kladených do malty</t>
  </si>
  <si>
    <t>166</t>
  </si>
  <si>
    <t>3,37</t>
  </si>
  <si>
    <t>87</t>
  </si>
  <si>
    <t>771574436</t>
  </si>
  <si>
    <t>Montáž podlah keramických reliéfních nebo z dekorů lepených cementovým flexibilním lepidlem přes 9 do 12 ks/m2</t>
  </si>
  <si>
    <t>168</t>
  </si>
  <si>
    <t>Montáž podlah z dlaždic keramických lepených cementovým flexibilním lepidlem reliéfních nebo z dekorů, tloušťky do 10 mm přes 9 do 12 ks/m2</t>
  </si>
  <si>
    <t>59761174</t>
  </si>
  <si>
    <t>dlažba keramická slinutá mrazuvzdorná R11/B povrch reliéfní/matný tl do 10mm přes 9 do 12ks/m2</t>
  </si>
  <si>
    <t>170</t>
  </si>
  <si>
    <t>89</t>
  </si>
  <si>
    <t>771577211</t>
  </si>
  <si>
    <t>Příplatek k montáži podlah keramických lepených cementovým flexibilním lepidlem za plochu do 5 m2</t>
  </si>
  <si>
    <t>1222087515</t>
  </si>
  <si>
    <t>Montáž podlah z dlaždic keramických lepených cementovým flexibilním lepidlem Příplatek k cenám za plochu do 5 m2 jednotlivě</t>
  </si>
  <si>
    <t>90</t>
  </si>
  <si>
    <t>998771111</t>
  </si>
  <si>
    <t>Přesun hmot tonážní pro podlahy z dlaždic s omezením mechanizace v objektech v do 6 m</t>
  </si>
  <si>
    <t>172</t>
  </si>
  <si>
    <t>Přesun hmot pro podlahy z dlaždic stanovený z hmotnosti přesunovaného materiálu vodorovná dopravní vzdálenost do 50 m s omezením mechanizace v objektech výšky do 6 m</t>
  </si>
  <si>
    <t>777</t>
  </si>
  <si>
    <t>Podlahy lité</t>
  </si>
  <si>
    <t>91</t>
  </si>
  <si>
    <t>777111111</t>
  </si>
  <si>
    <t>Vysátí podkladu před provedením lité podlahy</t>
  </si>
  <si>
    <t>174</t>
  </si>
  <si>
    <t>Příprava podkladu před provedením litých podlah vysátí</t>
  </si>
  <si>
    <t>777131107</t>
  </si>
  <si>
    <t>Penetrační epoxidový nátěr podlahy na podklad ohrožený vzlínáním vlhkosti</t>
  </si>
  <si>
    <t>176</t>
  </si>
  <si>
    <t>Penetrační nátěr podlahy epoxidový na podklad ohrožený vzlínáním vlhkosti</t>
  </si>
  <si>
    <t>93</t>
  </si>
  <si>
    <t>777131123</t>
  </si>
  <si>
    <t>Prosyp penetračních nátěrů podkladu podlahy pískem v množství přes 0,5 do 1,0 kg/m2</t>
  </si>
  <si>
    <t>178</t>
  </si>
  <si>
    <t>Penetrační nátěr prosyp penetračních nátěrů podlahy pískem přes 0,5 do 1,0 kg/m2</t>
  </si>
  <si>
    <t>777511125</t>
  </si>
  <si>
    <t>Krycí epoxidová stěrka tloušťky přes 2 do 3 mm průmyslové lité podlahy</t>
  </si>
  <si>
    <t>1855451815</t>
  </si>
  <si>
    <t>Krycí stěrka průmyslová epoxidová, tloušťky přes 2 do 3 mm</t>
  </si>
  <si>
    <t>95</t>
  </si>
  <si>
    <t>777611121</t>
  </si>
  <si>
    <t>Krycí epoxidový průmyslový nátěr podlahy</t>
  </si>
  <si>
    <t>182</t>
  </si>
  <si>
    <t>Krycí nátěr podlahy průmyslový epoxidový</t>
  </si>
  <si>
    <t>777611161</t>
  </si>
  <si>
    <t>Protiskluzná úprava lité podlahy prosypem křemenným pískem</t>
  </si>
  <si>
    <t>184</t>
  </si>
  <si>
    <t>Krycí nátěr podlahy protiskluzová úprava prosyp křemenným pískem</t>
  </si>
  <si>
    <t>97</t>
  </si>
  <si>
    <t>777612103</t>
  </si>
  <si>
    <t>Uzavírací epoxidový transparentní nátěr podlahy</t>
  </si>
  <si>
    <t>186</t>
  </si>
  <si>
    <t>Uzavírací nátěr podlahy epoxidový transparentní</t>
  </si>
  <si>
    <t>777911111</t>
  </si>
  <si>
    <t>Tuhé napojení lité podlahy na stěnu nebo sokl</t>
  </si>
  <si>
    <t>188</t>
  </si>
  <si>
    <t>Napojení na stěnu nebo sokl fabionem z epoxidové stěrky plněné pískem tuhé</t>
  </si>
  <si>
    <t>48,7+12,92+7,35+6,59+4,8+5,4</t>
  </si>
  <si>
    <t>99</t>
  </si>
  <si>
    <t>998777111</t>
  </si>
  <si>
    <t>Přesun hmot tonážní pro podlahy lité s omezením mechanizace v objektech v do 6 m</t>
  </si>
  <si>
    <t>190</t>
  </si>
  <si>
    <t>Přesun hmot pro podlahy lité stanovený z hmotnosti přesunovaného materiálu vodorovná dopravní vzdálenost do 50 m s omezením mechanizace v objektech výšky do 6 m</t>
  </si>
  <si>
    <t>781</t>
  </si>
  <si>
    <t>Dokončovací práce - obklady</t>
  </si>
  <si>
    <t>781674112</t>
  </si>
  <si>
    <t>Montáž keramických obkladů parapetů š přes 100 do 150 mm lepených flexibilním lepidlem</t>
  </si>
  <si>
    <t>192</t>
  </si>
  <si>
    <t>Montáž keramických obkladů parapetů lepených flexibilním lepidlem, šířky parapetu přes 100 do 150 mm</t>
  </si>
  <si>
    <t>101</t>
  </si>
  <si>
    <t>59761715</t>
  </si>
  <si>
    <t>obklad keramický nemrazuvzdorný povrch hladký/matný tl do 10mm přes 25 do 35ks/m2</t>
  </si>
  <si>
    <t>194</t>
  </si>
  <si>
    <t>16,738*0,165 "Přepočtené koeficientem množství</t>
  </si>
  <si>
    <t>998781111</t>
  </si>
  <si>
    <t>Přesun hmot tonážní pro obklady keramické s omezením mechanizace v objektech v do 6 m</t>
  </si>
  <si>
    <t>196</t>
  </si>
  <si>
    <t>Přesun hmot pro obklady keramické stanovený z hmotnosti přesunovaného materiálu vodorovná dopravní vzdálenost do 50 m s omezením mechanizace v objektech výšky do 6 m</t>
  </si>
  <si>
    <t>783</t>
  </si>
  <si>
    <t>Dokončovací práce - nátěry</t>
  </si>
  <si>
    <t>103</t>
  </si>
  <si>
    <t>783301303</t>
  </si>
  <si>
    <t>Bezoplachové odrezivění zámečnických konstrukcí</t>
  </si>
  <si>
    <t>198</t>
  </si>
  <si>
    <t>Příprava podkladu zámečnických konstrukcí před provedením nátěru odrezivění odrezovačem bezoplachovým</t>
  </si>
  <si>
    <t>8*4+12</t>
  </si>
  <si>
    <t>783343101</t>
  </si>
  <si>
    <t>Základní jednonásobný impregnační polyuretanový nátěr zámečnických konstrukcí</t>
  </si>
  <si>
    <t>200</t>
  </si>
  <si>
    <t>Základní impregnační nátěr zámečnických konstrukcí aktivátorem rzi na zkorodovaný povrch jednonásobný polyuretanový</t>
  </si>
  <si>
    <t>105</t>
  </si>
  <si>
    <t>783344101</t>
  </si>
  <si>
    <t>Základní jednonásobný polyuretanový nátěr zámečnických konstrukcí</t>
  </si>
  <si>
    <t>202</t>
  </si>
  <si>
    <t>Základní nátěr zámečnických konstrukcí jednonásobný polyuretanový</t>
  </si>
  <si>
    <t>783347101</t>
  </si>
  <si>
    <t>Krycí jednonásobný polyuretanový nátěr zámečnických konstrukcí</t>
  </si>
  <si>
    <t>204</t>
  </si>
  <si>
    <t>Krycí nátěr (email) zámečnických konstrukcí jednonásobný polyuretanový</t>
  </si>
  <si>
    <t>Poznámka k položce:_x000d_
Poznámka k položce: 3 vrstvy, RAL 9003</t>
  </si>
  <si>
    <t>3*(8*4+12)</t>
  </si>
  <si>
    <t>107</t>
  </si>
  <si>
    <t>783826315</t>
  </si>
  <si>
    <t>Mikroarmovací silikonový nátěr omítek</t>
  </si>
  <si>
    <t>206</t>
  </si>
  <si>
    <t>Nátěr omítek se schopností překlenutí trhlin mikroarmovací silikonový</t>
  </si>
  <si>
    <t>odstín RAL 1002</t>
  </si>
  <si>
    <t>13*4</t>
  </si>
  <si>
    <t>odstín RAL 3022</t>
  </si>
  <si>
    <t>6,7*4</t>
  </si>
  <si>
    <t>783826615</t>
  </si>
  <si>
    <t>Hydrofobizační transparentní silikonový nátěr omítek stupně členitosti 1 a 2</t>
  </si>
  <si>
    <t>208</t>
  </si>
  <si>
    <t>Hydrofobizační nátěr omítek silikonový, transparentní, povrchů hladkých omítek hladkých, zrnitých tenkovrstvých nebo štukových stupně členitosti 1 a 2</t>
  </si>
  <si>
    <t>odstín RAL 9003</t>
  </si>
  <si>
    <t>9,125*0,3*4</t>
  </si>
  <si>
    <t>109</t>
  </si>
  <si>
    <t>783896301</t>
  </si>
  <si>
    <t>Příplatek k cenám elastických nebo mikroarmovacích nátěrů omítek za provedení styku 2 barev</t>
  </si>
  <si>
    <t>210</t>
  </si>
  <si>
    <t>Nátěr omítek se schopností překlenutí trhlin Příplatek k cenám za za zvýšenou pracnost provedení styku 2 barev</t>
  </si>
  <si>
    <t>784</t>
  </si>
  <si>
    <t>Dokončovací práce - malby a tapety</t>
  </si>
  <si>
    <t>784121003</t>
  </si>
  <si>
    <t>Oškrabání malby v místnostech v přes 3,80 do 5,00 m</t>
  </si>
  <si>
    <t>212</t>
  </si>
  <si>
    <t>Oškrabání malby v místnostech výšky přes 3,80 do 5,00 m</t>
  </si>
  <si>
    <t>105,15*4,5</t>
  </si>
  <si>
    <t>111</t>
  </si>
  <si>
    <t>784121013</t>
  </si>
  <si>
    <t>Rozmývání podkladu po oškrabání malby v místnostech v přes 3,80 do 5,00 m</t>
  </si>
  <si>
    <t>214</t>
  </si>
  <si>
    <t>Rozmývání podkladu po oškrabání malby v místnostech výšky přes 3,80 do 5,00 m</t>
  </si>
  <si>
    <t>784161201</t>
  </si>
  <si>
    <t>Lokální vyrovnání podkladu sádrovou stěrkou pl do 0,1 m2 v místnostech v do 3,80 m</t>
  </si>
  <si>
    <t>1937126084</t>
  </si>
  <si>
    <t>Lokální vyrovnání podkladu sádrovou stěrkou, tloušťky do 3 mm, plochy do 0,1 m2 v místnostech výšky do 3,80 m</t>
  </si>
  <si>
    <t>113</t>
  </si>
  <si>
    <t>784161211</t>
  </si>
  <si>
    <t>Lokální vyrovnání podkladu sádrovou stěrkou pl přes 0,1 do 0,25 m2 v místnostech v do 3,80 m</t>
  </si>
  <si>
    <t>1221945612</t>
  </si>
  <si>
    <t>Lokální vyrovnání podkladu sádrovou stěrkou, tloušťky do 3 mm, plochy přes 0,1 do 0,25 m2 v místnostech výšky do 3,80 m</t>
  </si>
  <si>
    <t>784161221</t>
  </si>
  <si>
    <t>Lokální vyrovnání podkladu sádrovou stěrkou pl přes 0,25 do 0,5 m2 v místnostech v do 3,80 m</t>
  </si>
  <si>
    <t>793886580</t>
  </si>
  <si>
    <t>Lokální vyrovnání podkladu sádrovou stěrkou, tloušťky do 3 mm, plochy přes 0,25 do 0,5 m2 v místnostech výšky do 3,80 m</t>
  </si>
  <si>
    <t>115</t>
  </si>
  <si>
    <t>784161231</t>
  </si>
  <si>
    <t>Lokální vyrovnání podkladu sádrovou stěrkou pl přes 0,5 do 1 m2 v místnostech v do 3,80 m</t>
  </si>
  <si>
    <t>-1875323850</t>
  </si>
  <si>
    <t>Lokální vyrovnání podkladu sádrovou stěrkou, tloušťky do 3 mm, plochy přes 0,5 do 1,0 m2 v místnostech výšky do 3,80 m</t>
  </si>
  <si>
    <t>784171101</t>
  </si>
  <si>
    <t>Zakrytí vnitřních podlah včetně pozdějšího odkrytí</t>
  </si>
  <si>
    <t>1409372056</t>
  </si>
  <si>
    <t>Zakrytí nemalovaných ploch (materiál ve specifikaci) včetně pozdějšího odkrytí podlah</t>
  </si>
  <si>
    <t>13*1,5</t>
  </si>
  <si>
    <t>6,7*1,5</t>
  </si>
  <si>
    <t>9,125*1,5</t>
  </si>
  <si>
    <t>117</t>
  </si>
  <si>
    <t>69360001</t>
  </si>
  <si>
    <t>textilie malířská krycí absorpční s krycí PE vrstvou</t>
  </si>
  <si>
    <t>-1871981786</t>
  </si>
  <si>
    <t>43,238*1,1 'Přepočtené koeficientem množství</t>
  </si>
  <si>
    <t>784181103</t>
  </si>
  <si>
    <t>Základní akrylátová jednonásobná bezbarvá penetrace podkladu v místnostech v přes 3,80 do 5,00 m</t>
  </si>
  <si>
    <t>216</t>
  </si>
  <si>
    <t>Penetrace podkladu jednonásobná základní akrylátová bezbarvá v místnostech výšky přes 3,80 do 5,00 m</t>
  </si>
  <si>
    <t>8,225*8,225+105,15*4,5</t>
  </si>
  <si>
    <t>119</t>
  </si>
  <si>
    <t>784211123</t>
  </si>
  <si>
    <t>Dvojnásobné bílé malby ze směsí za mokra středně oděruvzdorných v místnostech v přes 3,80 do 5,00 m</t>
  </si>
  <si>
    <t>218</t>
  </si>
  <si>
    <t>Malby z malířských směsí oděruvzdorných za mokra dvojnásobné, bílé za mokra oděruvzdorné středně v místnostech výšky přes 3,80 do 5,00 m</t>
  </si>
  <si>
    <t>784211141</t>
  </si>
  <si>
    <t>Příplatek k cenám 2x maleb ze směsí za mokra oděruvzdorných za provádění pl do 5 m2</t>
  </si>
  <si>
    <t>220</t>
  </si>
  <si>
    <t>Malby z malířských směsí oděruvzdorných za mokra Příplatek k cenám dvojnásobných maleb za zvýšenou pracnost při provádění malého rozsahu plochy do 5 m2</t>
  </si>
  <si>
    <t>02 - ZTI</t>
  </si>
  <si>
    <t xml:space="preserve">    713 - Izolace tepelné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</si>
  <si>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</si>
  <si>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</si>
  <si>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</si>
  <si>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>HZS - Hodinové zúčtovací sazby</t>
  </si>
  <si>
    <t>713</t>
  </si>
  <si>
    <t>Izolace tepelné</t>
  </si>
  <si>
    <t>713461851</t>
  </si>
  <si>
    <t>Odstranění tepelné izolace potrubí, ohybů a armatur tvarovkami nebo deskami potrubními pouzdry staženými drátem přilepenými v příčných a podélných spojích potrubí, tloušťka izolace do 50 mm</t>
  </si>
  <si>
    <t>CS ÚRS 2025 02</t>
  </si>
  <si>
    <t>713463312</t>
  </si>
  <si>
    <t>Montáž izolace tepelné potrubí a ohybů tvarovkami nebo deskami potrubními pouzdry s povrchovou úpravou hliníkovou fólií se samolepícím přesahem (izolační materiál ve specifikaci) přelepenými samolepící hliníkovou páskou potrubí jednovrstvá D přes 50 do 10</t>
  </si>
  <si>
    <t>Montáž izolace tepelné potrubí a ohybů tvarovkami nebo deskami potrubními pouzdry s povrchovou úpravou hliníkovou fólií se samolepícím přesahem (izolační materiál ve specifikaci) přelepenými samolepící hliníkovou páskou potrubí jednovrstvá D přes 50 do 100 mm</t>
  </si>
  <si>
    <t>63154608</t>
  </si>
  <si>
    <t>pouzdro izolační potrubní z minerální vlny s Al fólií max. 250/100°C 89/50mm</t>
  </si>
  <si>
    <t>6*1,02 "Přepočtené koeficientem množství</t>
  </si>
  <si>
    <t>713463313</t>
  </si>
  <si>
    <t>Montáž izolace tepelné potrubí a ohybů tvarovkami nebo deskami potrubními pouzdry s povrchovou úpravou hliníkovou fólií se samolepícím přesahem (izolační materiál ve specifikaci) přelepenými samolepící hliníkovou páskou potrubí jednovrstvá D přes 100 do 1</t>
  </si>
  <si>
    <t>Montáž izolace tepelné potrubí a ohybů tvarovkami nebo deskami potrubními pouzdry s povrchovou úpravou hliníkovou fólií se samolepícím přesahem (izolační materiál ve specifikaci) přelepenými samolepící hliníkovou páskou potrubí jednovrstvá D přes 100 do 150 mm</t>
  </si>
  <si>
    <t>63154034</t>
  </si>
  <si>
    <t>pouzdro izolační potrubní z minerální vlny s Al fólií max. 250/100°C 108/60mm</t>
  </si>
  <si>
    <t>10*1,02 "Přepočtené koeficientem množství</t>
  </si>
  <si>
    <t>998713121</t>
  </si>
  <si>
    <t>Přesun hmot pro izolace tepelné stanovený z hmotnosti přesunovaného materiálu vodorovná dopravní vzdálenost do 50 m ruční (bez užití mechanizace) v objektech výšky do 6 m</t>
  </si>
  <si>
    <t>732</t>
  </si>
  <si>
    <t>Ústřední vytápění - strojovny</t>
  </si>
  <si>
    <t>732221821</t>
  </si>
  <si>
    <t>Demontáž výměníků tepla protiproudových s plovoucí hlavou o v. pl. do 80 m2</t>
  </si>
  <si>
    <t xml:space="preserve">Poznámka k položce:_x000d_
Poznámka k položce: Poznámka k položce:  - VÝMĚNÍK SECESPOL TYP X 6.50 VODA/VODA (NEREZ)  - DEMONTÁŽ PRO ZPĚTNOU MONTÁŽ!</t>
  </si>
  <si>
    <t>732225811</t>
  </si>
  <si>
    <t>Demontáž výměníků tepla stavebnicových s pevnými trubkovicemi, jednoho článku, o v. pl. 1,6 m2</t>
  </si>
  <si>
    <t xml:space="preserve">Poznámka k položce:_x000d_
Poznámka k položce: Poznámka k položce:  - VÝMĚNÍK APV TYP N25 DH16 - 37 DESEK VODA/VODA (NEREZ)  - DEMONTÁŽ PRO ZPĚTNOU MONTÁŽ!</t>
  </si>
  <si>
    <t>732227811</t>
  </si>
  <si>
    <t>Demontáž výměníků tepla vypuštění vody z výměníků z jednoho článku do DN 150</t>
  </si>
  <si>
    <t>732229120</t>
  </si>
  <si>
    <t>Montáž výměníků tepla stavebnicových s pevnými trubkovnicemi, DN 150/2,0 m o v. pl. 1,6 m2 svisle 1 čl. - 1,6 m2</t>
  </si>
  <si>
    <t>soubor</t>
  </si>
  <si>
    <t xml:space="preserve">Poznámka k položce:_x000d_
Poznámka k položce: Poznámka k položce:  - VÝMĚNÍK SECESPOL TYP X 6.50 VODA/VODA (NEREZ)  - ZPĚTNÁ MONTÁŽ!</t>
  </si>
  <si>
    <t>732229631</t>
  </si>
  <si>
    <t>Montáž výměníků tepla jednochodých s přímými trubkami a s pevnými trubkovnicemi PN 2,5/2,5 dvoučlánkových o v. pl. DN 65 - 1,76 m2</t>
  </si>
  <si>
    <t xml:space="preserve">Poznámka k položce:_x000d_
Poznámka k položce: Poznámka k položce:  - VÝMĚNÍK APV TYP N25 DH16 - 37 DESEK VODA/VODA (NEREZ)  - ZPĚTNÁ MONTÁŽ!</t>
  </si>
  <si>
    <t>732291911</t>
  </si>
  <si>
    <t>Ostatní opravy ohříváků a výměníků tepla zpětné připojení potrubí topného a vratného</t>
  </si>
  <si>
    <t>732291915</t>
  </si>
  <si>
    <t>Ostatní opravy ohříváků a výměníků tepla napuštění ohříváků a výměníků vodou o obsahu do 1000 l</t>
  </si>
  <si>
    <t>732292820</t>
  </si>
  <si>
    <t>Demontáž ostatní rozřezání podpěrných konstrukcí výměníků tepla</t>
  </si>
  <si>
    <t>998732121</t>
  </si>
  <si>
    <t>Přesun hmot pro strojovny stanovený z hmotnosti přesunovaného materiálu vodorovná dopravní vzdálenost do 50 m ruční (bez užití mechanizace) v objektech výšky do 6 m</t>
  </si>
  <si>
    <t>733</t>
  </si>
  <si>
    <t>Ústřední vytápění - rozvodné potrubí</t>
  </si>
  <si>
    <t>733120832</t>
  </si>
  <si>
    <t>Demontáž potrubí z trubek ocelových hladkých Ø přes 89 do 133</t>
  </si>
  <si>
    <t>6+6</t>
  </si>
  <si>
    <t>733121125</t>
  </si>
  <si>
    <t>Potrubí z trubek ocelových hladkých spojovaných svařováním černých bezešvých nízkotlakých T= do +115°C Ø 89/3,6</t>
  </si>
  <si>
    <t>733121128</t>
  </si>
  <si>
    <t>Potrubí z trubek ocelových hladkých spojovaných svařováním černých bezešvých nízkotlakých T= do +115°C Ø 108/4,0</t>
  </si>
  <si>
    <t>733190232</t>
  </si>
  <si>
    <t>Zkoušky těsnosti potrubí, manžety prostupové z trubek ocelových zkoušky těsnosti potrubí (za provozu) z trubek ocelových hladkých Ø přes 89/5,0 do 133/5,0</t>
  </si>
  <si>
    <t>733191828</t>
  </si>
  <si>
    <t>Demontáž příslušenství potrubí odřezání třmenových držáků bez demontáže podpěr, konzol nebo výložníků Ø přes 76 do 108</t>
  </si>
  <si>
    <t>733194916</t>
  </si>
  <si>
    <t>Opravy rozvodů potrubí z trubek ocelových hladkých navaření odbočky na stávající potrubí odbočka Ø 44,5/2,6</t>
  </si>
  <si>
    <t>733194928</t>
  </si>
  <si>
    <t>Opravy rozvodů potrubí z trubek ocelových hladkých navaření odbočky na stávající potrubí odbočka Ø 108/4,0</t>
  </si>
  <si>
    <t>998733121</t>
  </si>
  <si>
    <t>Přesun hmot pro rozvody potrubí stanovený z hmotnosti přesunovaného materiálu vodorovná dopravní vzdálenost do 50 m ruční (bez užití mechanizace) v objektech výšky do 6 m</t>
  </si>
  <si>
    <t>734</t>
  </si>
  <si>
    <t>Ústřední vytápění - armatury</t>
  </si>
  <si>
    <t>734100812</t>
  </si>
  <si>
    <t>Demontáž armatur přírubových se dvěma přírubami přes 50 do DN 100</t>
  </si>
  <si>
    <t>734109216</t>
  </si>
  <si>
    <t>Montáž armatur přírubových se dvěma přírubami PN 16 DN 80</t>
  </si>
  <si>
    <t>55128089</t>
  </si>
  <si>
    <t>klapka uzavírací mezipřírubová PN16 T 120°C disk nerez DN 80</t>
  </si>
  <si>
    <t>42243028M</t>
  </si>
  <si>
    <t>Dvoucestný směšovací, vstřikovací ventil přírubový DN 80 vč. servopohonu</t>
  </si>
  <si>
    <t xml:space="preserve">Poznámka k položce:_x000d_
Poznámka k položce: Poznámka k položce:  - PŘÍRUBOVÝ DVOUCESTNÝ VSTŘIKOVACÍ VENTIL DN 80, VČETNĚ SERVOPOHONU - NÁHRADA PŮVODNÍHO - NUTNÁ SHODA !!!</t>
  </si>
  <si>
    <t>734109217</t>
  </si>
  <si>
    <t>Montáž armatur přírubových se dvěma přírubami PN 16 DN 100</t>
  </si>
  <si>
    <t>42261005</t>
  </si>
  <si>
    <t>filtr litinový s vypouštěcí přírubou DN 100</t>
  </si>
  <si>
    <t>55128090</t>
  </si>
  <si>
    <t>klapka uzavírací mezipřírubová PN16 T 120°C disk nerez DN 100</t>
  </si>
  <si>
    <t>734190818</t>
  </si>
  <si>
    <t>Demontáž přírub rozpojení přírubového spoje přes 50 do DN 100</t>
  </si>
  <si>
    <t>734191822</t>
  </si>
  <si>
    <t>Demontáž přírub odříznutí příruby bez rozpojení, přírubového spoje přes 50 do DN 100</t>
  </si>
  <si>
    <t>734292717</t>
  </si>
  <si>
    <t>Ostatní armatury kulové kohouty PN 42 do 185°C přímé vnitřní závit G 1 1/2</t>
  </si>
  <si>
    <t>734419111</t>
  </si>
  <si>
    <t>Teploměry technické montáž teploměrů s ochranným pouzdrem nebo s pevným stonkem a jímkou</t>
  </si>
  <si>
    <t>TI80004PR</t>
  </si>
  <si>
    <t>Termomanometr - radiální - 0 °C až +120 °C; včetně zpětné klapky 1/4"Fx1/2"M; D80; 0-4bar</t>
  </si>
  <si>
    <t>998734121</t>
  </si>
  <si>
    <t>Přesun hmot pro armatury stanovený z hmotnosti přesunovaného materiálu vodorovná dopravní vzdálenost do 50 m ruční (bez užití mechanizace) v objektech výšky do 6 m</t>
  </si>
  <si>
    <t>HZS</t>
  </si>
  <si>
    <t>Hodinové zúčtovací sazby</t>
  </si>
  <si>
    <t>HZS2212</t>
  </si>
  <si>
    <t>Hodinové zúčtovací sazby profesí PSV provádění stavebních instalací instalatér odborný</t>
  </si>
  <si>
    <t>hod</t>
  </si>
  <si>
    <t>262144</t>
  </si>
  <si>
    <t xml:space="preserve">Poznámka k položce:_x000d_
Poznámka k položce: Poznámka k položce:  - výměna nepřístupného potrubí nejspíše SV do plastového potrubí PPR v délce cca 5m.  - dodávka práce včetně materiálů</t>
  </si>
  <si>
    <t>2*8</t>
  </si>
  <si>
    <t>HZS2222</t>
  </si>
  <si>
    <t>Hodinové zúčtovací sazby profesí PSV provádění stavebních instalací topenář odborný</t>
  </si>
  <si>
    <t xml:space="preserve">Poznámka k položce:_x000d_
Poznámka k položce: Poznámka k položce:  - chemické čištění a kontrola výměníků tepla - 3x</t>
  </si>
  <si>
    <t>3*8*3</t>
  </si>
  <si>
    <t>03 - Technologie úpravy vody</t>
  </si>
  <si>
    <t>Pol1</t>
  </si>
  <si>
    <t>Laminátový pískový filtr pr. 2350mm, 174m3/h, filtrační rychlost 40m3/h/m2, připojení d160, s manometrem, odvzdušnovacím ventilem, bočním revizním víkem pr.400mm, viz TZ 3.1.1</t>
  </si>
  <si>
    <t>ks</t>
  </si>
  <si>
    <t>Pol2</t>
  </si>
  <si>
    <t>Filtrační písek fr. 0,4-0,8mm</t>
  </si>
  <si>
    <t>Pol3</t>
  </si>
  <si>
    <t>Filtrační písek fr. 1-2mm</t>
  </si>
  <si>
    <t>Pol4</t>
  </si>
  <si>
    <t>Úprava a napojení na stávající 5ti ventilové baterie PVC d160, viz TZ 3.1.2</t>
  </si>
  <si>
    <t>kpl</t>
  </si>
  <si>
    <t>Pol5</t>
  </si>
  <si>
    <t>Laminátový pískový filtr dětského bazénu pr. 1050mm, 34m3/h, filtrační rychlost 40m3/h/m2, napojení d75 s manometrem a odvzdušnovacím ventilem, vetně manuálního 6ti cestného ventilu viz TZ3.1.4</t>
  </si>
  <si>
    <t>Pol6</t>
  </si>
  <si>
    <t>Demontáž pískových filtrů, včetně vyprázdnění filtrační náplně, odvoz a likvidace</t>
  </si>
  <si>
    <t>Pol7</t>
  </si>
  <si>
    <t>Montáž pískového filtru pr. 2350mm, včetně dopravy</t>
  </si>
  <si>
    <t>Pol8</t>
  </si>
  <si>
    <t>Montáž pískového filtru pr. 1050mm, včetně dopravy</t>
  </si>
  <si>
    <t>Pol9</t>
  </si>
  <si>
    <t>Demontáž a zpětná montáž technologie dětského bazénu viz TZ 3.1.3</t>
  </si>
  <si>
    <t>Pol10</t>
  </si>
  <si>
    <t>Drobný spotřební a kotvící materiál</t>
  </si>
  <si>
    <t>Pol11</t>
  </si>
  <si>
    <t>Uvedení do provozu</t>
  </si>
  <si>
    <t>04 - VRN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</si>
  <si>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</si>
  <si>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</si>
  <si>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</si>
  <si>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</si>
  <si>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</si>
  <si>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 xml:space="preserve">    VRN9 - Ostatní náklady</t>
  </si>
  <si>
    <t>Vedlejší rozpočtové náklady</t>
  </si>
  <si>
    <t>VRN3</t>
  </si>
  <si>
    <t>Zařízení staveniště</t>
  </si>
  <si>
    <t>030001000</t>
  </si>
  <si>
    <t>Poznámka k položce:_x000d_
Poznámka k položce: Opplecení, Mobilní WC, zabezpečení a náklady spojené s přístupem, uvedení do původního stavu požkozených ploch</t>
  </si>
  <si>
    <t>VRN4</t>
  </si>
  <si>
    <t>Inženýrská činnost</t>
  </si>
  <si>
    <t>040001000</t>
  </si>
  <si>
    <t>Poznámka k položce:_x000d_
Poznámka k položce: Pasportizace ploch před zahájením stavby - fotodokumentace, Zpracování dílenských dokumentací nutných k realizaci díla, dokumentace skutečného provedení</t>
  </si>
  <si>
    <t>VRN6</t>
  </si>
  <si>
    <t>Územní vlivy</t>
  </si>
  <si>
    <t>065002000</t>
  </si>
  <si>
    <t>Mimostaveništní doprava materiálů, výrobků a strojů</t>
  </si>
  <si>
    <t>…</t>
  </si>
  <si>
    <t>1024</t>
  </si>
  <si>
    <t>-1380797335</t>
  </si>
  <si>
    <t>VRN7</t>
  </si>
  <si>
    <t>Provozní vlivy</t>
  </si>
  <si>
    <t>070001000</t>
  </si>
  <si>
    <t>Poznámka k položce:_x000d_
Poznámka k položce: Zajištění vybavení v prostoru stavebních prací v průběhu realizace díla, tak aby nedošlo k jejich poškození (sprchoviště), náklady na spotřebu energii, provizorní měření</t>
  </si>
  <si>
    <t>VRN9</t>
  </si>
  <si>
    <t>Ostatní náklady</t>
  </si>
  <si>
    <t>090001000</t>
  </si>
  <si>
    <t>Poznámka k položce:_x000d_
Poznámka k položce: Vyvěšení a zpětná montáž/poziční úprava stávající elektroinstalace v místech opravy povrchů, montáže zámečnických konstrukcí, technologie v rozsahu nezbytném pro provedení díla. Revize a protokoly o funkčních zkouškách technologie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</si>
</sst>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8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jpg" /><Relationship Id="rId2" Type="http://schemas.openxmlformats.org/officeDocument/2006/relationships/image" Target="../media/image9.jpg" /><Relationship Id="rId3" Type="http://schemas.openxmlformats.org/officeDocument/2006/relationships/image" Target="../media/image10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2.jpg" /><Relationship Id="rId2" Type="http://schemas.openxmlformats.org/officeDocument/2006/relationships/image" Target="../media/image13.jpg" /><Relationship Id="rId3" Type="http://schemas.openxmlformats.org/officeDocument/2006/relationships/image" Target="../media/image14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6.jpg" /><Relationship Id="rId2" Type="http://schemas.openxmlformats.org/officeDocument/2006/relationships/image" Target="../media/image17.jpg" /><Relationship Id="rId3" Type="http://schemas.openxmlformats.org/officeDocument/2006/relationships/image" Target="../media/image18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120</xdr:row>
      <xdr:rowOff>0</xdr:rowOff>
    </xdr:from>
    <xdr:to>
      <xdr:col>9</xdr:col>
      <xdr:colOff>1215390</xdr:colOff>
      <xdr:row>124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108</xdr:row>
      <xdr:rowOff>0</xdr:rowOff>
    </xdr:from>
    <xdr:to>
      <xdr:col>9</xdr:col>
      <xdr:colOff>1215390</xdr:colOff>
      <xdr:row>112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102</xdr:row>
      <xdr:rowOff>0</xdr:rowOff>
    </xdr:from>
    <xdr:to>
      <xdr:col>9</xdr:col>
      <xdr:colOff>1215390</xdr:colOff>
      <xdr:row>106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108</xdr:row>
      <xdr:rowOff>0</xdr:rowOff>
    </xdr:from>
    <xdr:to>
      <xdr:col>9</xdr:col>
      <xdr:colOff>1215390</xdr:colOff>
      <xdr:row>112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32" t="s">
        <v>41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42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51</v>
      </c>
      <c r="AI60" s="42"/>
      <c r="AJ60" s="42"/>
      <c r="AK60" s="42"/>
      <c r="AL60" s="42"/>
      <c r="AM60" s="64" t="s">
        <v>52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54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51</v>
      </c>
      <c r="AI75" s="42"/>
      <c r="AJ75" s="42"/>
      <c r="AK75" s="42"/>
      <c r="AL75" s="42"/>
      <c r="AM75" s="64" t="s">
        <v>52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55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26_01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Městské koupaliště Opava - Oprava objektu Úpravny vody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parc.č.2133/6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10. 1. 2026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Město Opava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Amun Pro s.r.o.</v>
      </c>
      <c r="AN89" s="71"/>
      <c r="AO89" s="71"/>
      <c r="AP89" s="71"/>
      <c r="AQ89" s="40"/>
      <c r="AR89" s="44"/>
      <c r="AS89" s="81" t="s">
        <v>56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57</v>
      </c>
      <c r="D92" s="94"/>
      <c r="E92" s="94"/>
      <c r="F92" s="94"/>
      <c r="G92" s="94"/>
      <c r="H92" s="95"/>
      <c r="I92" s="96" t="s">
        <v>58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59</v>
      </c>
      <c r="AH92" s="94"/>
      <c r="AI92" s="94"/>
      <c r="AJ92" s="94"/>
      <c r="AK92" s="94"/>
      <c r="AL92" s="94"/>
      <c r="AM92" s="94"/>
      <c r="AN92" s="96" t="s">
        <v>60</v>
      </c>
      <c r="AO92" s="94"/>
      <c r="AP92" s="98"/>
      <c r="AQ92" s="99" t="s">
        <v>61</v>
      </c>
      <c r="AR92" s="44"/>
      <c r="AS92" s="100" t="s">
        <v>62</v>
      </c>
      <c r="AT92" s="101" t="s">
        <v>63</v>
      </c>
      <c r="AU92" s="101" t="s">
        <v>64</v>
      </c>
      <c r="AV92" s="101" t="s">
        <v>65</v>
      </c>
      <c r="AW92" s="101" t="s">
        <v>66</v>
      </c>
      <c r="AX92" s="101" t="s">
        <v>67</v>
      </c>
      <c r="AY92" s="101" t="s">
        <v>68</v>
      </c>
      <c r="AZ92" s="101" t="s">
        <v>69</v>
      </c>
      <c r="BA92" s="101" t="s">
        <v>70</v>
      </c>
      <c r="BB92" s="101" t="s">
        <v>71</v>
      </c>
      <c r="BC92" s="101" t="s">
        <v>72</v>
      </c>
      <c r="BD92" s="102" t="s">
        <v>73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ROUND(SUM(AG95:AG98),2)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ROUND(SUM(AS95:AS98),2)</f>
        <v>0</v>
      </c>
      <c r="AT94" s="114">
        <f>ROUND(SUM(AV94:AW94),2)</f>
        <v>0</v>
      </c>
      <c r="AU94" s="115">
        <f>ROUND(SUM(AU95:AU98),5)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ROUND(SUM(AZ95:AZ98),2)</f>
        <v>0</v>
      </c>
      <c r="BA94" s="114">
        <f>ROUND(SUM(BA95:BA98),2)</f>
        <v>0</v>
      </c>
      <c r="BB94" s="114">
        <f>ROUND(SUM(BB95:BB98),2)</f>
        <v>0</v>
      </c>
      <c r="BC94" s="114">
        <f>ROUND(SUM(BC95:BC98),2)</f>
        <v>0</v>
      </c>
      <c r="BD94" s="116">
        <f>ROUND(SUM(BD95:BD98),2)</f>
        <v>0</v>
      </c>
      <c r="BE94" s="6"/>
      <c r="BS94" s="117" t="s">
        <v>75</v>
      </c>
      <c r="BT94" s="117" t="s">
        <v>76</v>
      </c>
      <c r="BU94" s="118" t="s">
        <v>77</v>
      </c>
      <c r="BV94" s="117" t="s">
        <v>78</v>
      </c>
      <c r="BW94" s="117" t="s">
        <v>5</v>
      </c>
      <c r="BX94" s="117" t="s">
        <v>79</v>
      </c>
      <c r="CL94" s="117" t="s">
        <v>1</v>
      </c>
    </row>
    <row r="95" s="7" customFormat="1" ht="16.5" customHeight="1">
      <c r="A95" s="119" t="s">
        <v>80</v>
      </c>
      <c r="B95" s="120"/>
      <c r="C95" s="121"/>
      <c r="D95" s="122" t="s">
        <v>81</v>
      </c>
      <c r="E95" s="122"/>
      <c r="F95" s="122"/>
      <c r="G95" s="122"/>
      <c r="H95" s="122"/>
      <c r="I95" s="123"/>
      <c r="J95" s="122" t="s">
        <v>82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'01 - Stavební úpravy'!J30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83</v>
      </c>
      <c r="AR95" s="126"/>
      <c r="AS95" s="127">
        <v>0</v>
      </c>
      <c r="AT95" s="128">
        <f>ROUND(SUM(AV95:AW95),2)</f>
        <v>0</v>
      </c>
      <c r="AU95" s="129">
        <f>'01 - Stavební úpravy'!P134</f>
        <v>0</v>
      </c>
      <c r="AV95" s="128">
        <f>'01 - Stavební úpravy'!J33</f>
        <v>0</v>
      </c>
      <c r="AW95" s="128">
        <f>'01 - Stavební úpravy'!J34</f>
        <v>0</v>
      </c>
      <c r="AX95" s="128">
        <f>'01 - Stavební úpravy'!J35</f>
        <v>0</v>
      </c>
      <c r="AY95" s="128">
        <f>'01 - Stavební úpravy'!J36</f>
        <v>0</v>
      </c>
      <c r="AZ95" s="128">
        <f>'01 - Stavební úpravy'!F33</f>
        <v>0</v>
      </c>
      <c r="BA95" s="128">
        <f>'01 - Stavební úpravy'!F34</f>
        <v>0</v>
      </c>
      <c r="BB95" s="128">
        <f>'01 - Stavební úpravy'!F35</f>
        <v>0</v>
      </c>
      <c r="BC95" s="128">
        <f>'01 - Stavební úpravy'!F36</f>
        <v>0</v>
      </c>
      <c r="BD95" s="130">
        <f>'01 - Stavební úpravy'!F37</f>
        <v>0</v>
      </c>
      <c r="BE95" s="7"/>
      <c r="BT95" s="131" t="s">
        <v>84</v>
      </c>
      <c r="BV95" s="131" t="s">
        <v>78</v>
      </c>
      <c r="BW95" s="131" t="s">
        <v>85</v>
      </c>
      <c r="BX95" s="131" t="s">
        <v>5</v>
      </c>
      <c r="CL95" s="131" t="s">
        <v>1</v>
      </c>
      <c r="CM95" s="131" t="s">
        <v>86</v>
      </c>
    </row>
    <row r="96" s="7" customFormat="1" ht="16.5" customHeight="1">
      <c r="A96" s="119" t="s">
        <v>80</v>
      </c>
      <c r="B96" s="120"/>
      <c r="C96" s="121"/>
      <c r="D96" s="122" t="s">
        <v>87</v>
      </c>
      <c r="E96" s="122"/>
      <c r="F96" s="122"/>
      <c r="G96" s="122"/>
      <c r="H96" s="122"/>
      <c r="I96" s="123"/>
      <c r="J96" s="122" t="s">
        <v>88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'02 - ZTI'!J30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83</v>
      </c>
      <c r="AR96" s="126"/>
      <c r="AS96" s="127">
        <v>0</v>
      </c>
      <c r="AT96" s="128">
        <f>ROUND(SUM(AV96:AW96),2)</f>
        <v>0</v>
      </c>
      <c r="AU96" s="129">
        <f>'02 - ZTI'!P122</f>
        <v>0</v>
      </c>
      <c r="AV96" s="128">
        <f>'02 - ZTI'!J33</f>
        <v>0</v>
      </c>
      <c r="AW96" s="128">
        <f>'02 - ZTI'!J34</f>
        <v>0</v>
      </c>
      <c r="AX96" s="128">
        <f>'02 - ZTI'!J35</f>
        <v>0</v>
      </c>
      <c r="AY96" s="128">
        <f>'02 - ZTI'!J36</f>
        <v>0</v>
      </c>
      <c r="AZ96" s="128">
        <f>'02 - ZTI'!F33</f>
        <v>0</v>
      </c>
      <c r="BA96" s="128">
        <f>'02 - ZTI'!F34</f>
        <v>0</v>
      </c>
      <c r="BB96" s="128">
        <f>'02 - ZTI'!F35</f>
        <v>0</v>
      </c>
      <c r="BC96" s="128">
        <f>'02 - ZTI'!F36</f>
        <v>0</v>
      </c>
      <c r="BD96" s="130">
        <f>'02 - ZTI'!F37</f>
        <v>0</v>
      </c>
      <c r="BE96" s="7"/>
      <c r="BT96" s="131" t="s">
        <v>84</v>
      </c>
      <c r="BV96" s="131" t="s">
        <v>78</v>
      </c>
      <c r="BW96" s="131" t="s">
        <v>89</v>
      </c>
      <c r="BX96" s="131" t="s">
        <v>5</v>
      </c>
      <c r="CL96" s="131" t="s">
        <v>1</v>
      </c>
      <c r="CM96" s="131" t="s">
        <v>86</v>
      </c>
    </row>
    <row r="97" s="7" customFormat="1" ht="16.5" customHeight="1">
      <c r="A97" s="119" t="s">
        <v>80</v>
      </c>
      <c r="B97" s="120"/>
      <c r="C97" s="121"/>
      <c r="D97" s="122" t="s">
        <v>90</v>
      </c>
      <c r="E97" s="122"/>
      <c r="F97" s="122"/>
      <c r="G97" s="122"/>
      <c r="H97" s="122"/>
      <c r="I97" s="123"/>
      <c r="J97" s="122" t="s">
        <v>91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'03 - Technologie úpravy vody'!J30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83</v>
      </c>
      <c r="AR97" s="126"/>
      <c r="AS97" s="127">
        <v>0</v>
      </c>
      <c r="AT97" s="128">
        <f>ROUND(SUM(AV97:AW97),2)</f>
        <v>0</v>
      </c>
      <c r="AU97" s="129">
        <f>'03 - Technologie úpravy vody'!P116</f>
        <v>0</v>
      </c>
      <c r="AV97" s="128">
        <f>'03 - Technologie úpravy vody'!J33</f>
        <v>0</v>
      </c>
      <c r="AW97" s="128">
        <f>'03 - Technologie úpravy vody'!J34</f>
        <v>0</v>
      </c>
      <c r="AX97" s="128">
        <f>'03 - Technologie úpravy vody'!J35</f>
        <v>0</v>
      </c>
      <c r="AY97" s="128">
        <f>'03 - Technologie úpravy vody'!J36</f>
        <v>0</v>
      </c>
      <c r="AZ97" s="128">
        <f>'03 - Technologie úpravy vody'!F33</f>
        <v>0</v>
      </c>
      <c r="BA97" s="128">
        <f>'03 - Technologie úpravy vody'!F34</f>
        <v>0</v>
      </c>
      <c r="BB97" s="128">
        <f>'03 - Technologie úpravy vody'!F35</f>
        <v>0</v>
      </c>
      <c r="BC97" s="128">
        <f>'03 - Technologie úpravy vody'!F36</f>
        <v>0</v>
      </c>
      <c r="BD97" s="130">
        <f>'03 - Technologie úpravy vody'!F37</f>
        <v>0</v>
      </c>
      <c r="BE97" s="7"/>
      <c r="BT97" s="131" t="s">
        <v>84</v>
      </c>
      <c r="BV97" s="131" t="s">
        <v>78</v>
      </c>
      <c r="BW97" s="131" t="s">
        <v>92</v>
      </c>
      <c r="BX97" s="131" t="s">
        <v>5</v>
      </c>
      <c r="CL97" s="131" t="s">
        <v>1</v>
      </c>
      <c r="CM97" s="131" t="s">
        <v>86</v>
      </c>
    </row>
    <row r="98" s="7" customFormat="1" ht="16.5" customHeight="1">
      <c r="A98" s="119" t="s">
        <v>80</v>
      </c>
      <c r="B98" s="120"/>
      <c r="C98" s="121"/>
      <c r="D98" s="122" t="s">
        <v>93</v>
      </c>
      <c r="E98" s="122"/>
      <c r="F98" s="122"/>
      <c r="G98" s="122"/>
      <c r="H98" s="122"/>
      <c r="I98" s="123"/>
      <c r="J98" s="122" t="s">
        <v>94</v>
      </c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4">
        <f>'04 - VRN'!J30</f>
        <v>0</v>
      </c>
      <c r="AH98" s="123"/>
      <c r="AI98" s="123"/>
      <c r="AJ98" s="123"/>
      <c r="AK98" s="123"/>
      <c r="AL98" s="123"/>
      <c r="AM98" s="123"/>
      <c r="AN98" s="124">
        <f>SUM(AG98,AT98)</f>
        <v>0</v>
      </c>
      <c r="AO98" s="123"/>
      <c r="AP98" s="123"/>
      <c r="AQ98" s="125" t="s">
        <v>83</v>
      </c>
      <c r="AR98" s="126"/>
      <c r="AS98" s="132">
        <v>0</v>
      </c>
      <c r="AT98" s="133">
        <f>ROUND(SUM(AV98:AW98),2)</f>
        <v>0</v>
      </c>
      <c r="AU98" s="134">
        <f>'04 - VRN'!P122</f>
        <v>0</v>
      </c>
      <c r="AV98" s="133">
        <f>'04 - VRN'!J33</f>
        <v>0</v>
      </c>
      <c r="AW98" s="133">
        <f>'04 - VRN'!J34</f>
        <v>0</v>
      </c>
      <c r="AX98" s="133">
        <f>'04 - VRN'!J35</f>
        <v>0</v>
      </c>
      <c r="AY98" s="133">
        <f>'04 - VRN'!J36</f>
        <v>0</v>
      </c>
      <c r="AZ98" s="133">
        <f>'04 - VRN'!F33</f>
        <v>0</v>
      </c>
      <c r="BA98" s="133">
        <f>'04 - VRN'!F34</f>
        <v>0</v>
      </c>
      <c r="BB98" s="133">
        <f>'04 - VRN'!F35</f>
        <v>0</v>
      </c>
      <c r="BC98" s="133">
        <f>'04 - VRN'!F36</f>
        <v>0</v>
      </c>
      <c r="BD98" s="135">
        <f>'04 - VRN'!F37</f>
        <v>0</v>
      </c>
      <c r="BE98" s="7"/>
      <c r="BT98" s="131" t="s">
        <v>84</v>
      </c>
      <c r="BV98" s="131" t="s">
        <v>78</v>
      </c>
      <c r="BW98" s="131" t="s">
        <v>95</v>
      </c>
      <c r="BX98" s="131" t="s">
        <v>5</v>
      </c>
      <c r="CL98" s="131" t="s">
        <v>1</v>
      </c>
      <c r="CM98" s="131" t="s">
        <v>86</v>
      </c>
    </row>
    <row r="99" s="2" customFormat="1" ht="30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4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="2" customFormat="1" ht="6.96" customHeight="1">
      <c r="A100" s="38"/>
      <c r="B100" s="66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  <c r="AL100" s="67"/>
      <c r="AM100" s="67"/>
      <c r="AN100" s="67"/>
      <c r="AO100" s="67"/>
      <c r="AP100" s="67"/>
      <c r="AQ100" s="67"/>
      <c r="AR100" s="44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</sheetData>
  <sheetProtection sheet="1" formatColumns="0" formatRows="0" objects="1" scenarios="1" spinCount="100000" saltValue="l3VjFvFOUoqJPsHG2e0E6tLuVZjFvU0tbuwbgzfPBtp30vq47LDutQ0IA3w3St/kU9XmENAZQqPkgGKAONN/xg==" hashValue="kyRzEZY+O/stZrVB285HQeS8c8CX1igNN7DCvlwzDuehUowTf9U1oZEvKpAiI+P3H+FiHK1FN1UFUN6q9FmVqA==" algorithmName="SHA-512" password="CC35"/>
  <mergeCells count="54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01 - Stavební úpravy'!C2" display="/"/>
    <hyperlink ref="A96" location="'02 - ZTI'!C2" display="/"/>
    <hyperlink ref="A97" location="'03 - Technologie úpravy vody'!C2" display="/"/>
    <hyperlink ref="A98" location="'04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85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96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Městské koupaliště Opava - Oprava objektu Úpravny vody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97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98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10. 1. 2026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ROUND(J134,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ROUND((SUM(BE134:BE559)),  2)</f>
        <v>0</v>
      </c>
      <c r="G33" s="38"/>
      <c r="H33" s="38"/>
      <c r="I33" s="155">
        <v>0.20999999999999999</v>
      </c>
      <c r="J33" s="154">
        <f>ROUND(((SUM(BE134:BE559))*I33),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ROUND((SUM(BF134:BF559)),  2)</f>
        <v>0</v>
      </c>
      <c r="G34" s="38"/>
      <c r="H34" s="38"/>
      <c r="I34" s="155">
        <v>0.12</v>
      </c>
      <c r="J34" s="154">
        <f>ROUND(((SUM(BF134:BF559))*I34),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ROUND((SUM(BG134:BG559)),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ROUND((SUM(BH134:BH559)),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ROUND((SUM(BI134:BI559)),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Městské koupaliště Opava - Oprava objektu Úpravny vody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97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01 - Stavební úpravy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parc.č.2133/6 </v>
      </c>
      <c r="G89" s="40"/>
      <c r="H89" s="40"/>
      <c r="I89" s="32" t="s">
        <v>22</v>
      </c>
      <c r="J89" s="79" t="str">
        <f>IF(J12="","",J12)</f>
        <v>10. 1. 2026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Opava</v>
      </c>
      <c r="G91" s="40"/>
      <c r="H91" s="40"/>
      <c r="I91" s="32" t="s">
        <v>30</v>
      </c>
      <c r="J91" s="36" t="str">
        <f>E21</f>
        <v>Amun Pro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100</v>
      </c>
      <c r="D94" s="176"/>
      <c r="E94" s="176"/>
      <c r="F94" s="176"/>
      <c r="G94" s="176"/>
      <c r="H94" s="176"/>
      <c r="I94" s="176"/>
      <c r="J94" s="177" t="s">
        <v>101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102</v>
      </c>
      <c r="D96" s="40"/>
      <c r="E96" s="40"/>
      <c r="F96" s="40"/>
      <c r="G96" s="40"/>
      <c r="H96" s="40"/>
      <c r="I96" s="40"/>
      <c r="J96" s="110">
        <f>J134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103</v>
      </c>
    </row>
    <row r="97" s="9" customFormat="1" ht="24.96" customHeight="1">
      <c r="A97" s="9"/>
      <c r="B97" s="179"/>
      <c r="C97" s="180"/>
      <c r="D97" s="181" t="s">
        <v>104</v>
      </c>
      <c r="E97" s="182"/>
      <c r="F97" s="182"/>
      <c r="G97" s="182"/>
      <c r="H97" s="182"/>
      <c r="I97" s="182"/>
      <c r="J97" s="183">
        <f>J135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105</v>
      </c>
      <c r="E98" s="188"/>
      <c r="F98" s="188"/>
      <c r="G98" s="188"/>
      <c r="H98" s="188"/>
      <c r="I98" s="188"/>
      <c r="J98" s="189">
        <f>J136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106</v>
      </c>
      <c r="E99" s="188"/>
      <c r="F99" s="188"/>
      <c r="G99" s="188"/>
      <c r="H99" s="188"/>
      <c r="I99" s="188"/>
      <c r="J99" s="189">
        <f>J147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107</v>
      </c>
      <c r="E100" s="188"/>
      <c r="F100" s="188"/>
      <c r="G100" s="188"/>
      <c r="H100" s="188"/>
      <c r="I100" s="188"/>
      <c r="J100" s="189">
        <f>J168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108</v>
      </c>
      <c r="E101" s="188"/>
      <c r="F101" s="188"/>
      <c r="G101" s="188"/>
      <c r="H101" s="188"/>
      <c r="I101" s="188"/>
      <c r="J101" s="189">
        <f>J226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109</v>
      </c>
      <c r="E102" s="188"/>
      <c r="F102" s="188"/>
      <c r="G102" s="188"/>
      <c r="H102" s="188"/>
      <c r="I102" s="188"/>
      <c r="J102" s="189">
        <f>J287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110</v>
      </c>
      <c r="E103" s="188"/>
      <c r="F103" s="188"/>
      <c r="G103" s="188"/>
      <c r="H103" s="188"/>
      <c r="I103" s="188"/>
      <c r="J103" s="189">
        <f>J305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79"/>
      <c r="C104" s="180"/>
      <c r="D104" s="181" t="s">
        <v>111</v>
      </c>
      <c r="E104" s="182"/>
      <c r="F104" s="182"/>
      <c r="G104" s="182"/>
      <c r="H104" s="182"/>
      <c r="I104" s="182"/>
      <c r="J104" s="183">
        <f>J308</f>
        <v>0</v>
      </c>
      <c r="K104" s="180"/>
      <c r="L104" s="18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85"/>
      <c r="C105" s="186"/>
      <c r="D105" s="187" t="s">
        <v>112</v>
      </c>
      <c r="E105" s="188"/>
      <c r="F105" s="188"/>
      <c r="G105" s="188"/>
      <c r="H105" s="188"/>
      <c r="I105" s="188"/>
      <c r="J105" s="189">
        <f>J309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5"/>
      <c r="C106" s="186"/>
      <c r="D106" s="187" t="s">
        <v>113</v>
      </c>
      <c r="E106" s="188"/>
      <c r="F106" s="188"/>
      <c r="G106" s="188"/>
      <c r="H106" s="188"/>
      <c r="I106" s="188"/>
      <c r="J106" s="189">
        <f>J351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5"/>
      <c r="C107" s="186"/>
      <c r="D107" s="187" t="s">
        <v>114</v>
      </c>
      <c r="E107" s="188"/>
      <c r="F107" s="188"/>
      <c r="G107" s="188"/>
      <c r="H107" s="188"/>
      <c r="I107" s="188"/>
      <c r="J107" s="189">
        <f>J365</f>
        <v>0</v>
      </c>
      <c r="K107" s="186"/>
      <c r="L107" s="19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5"/>
      <c r="C108" s="186"/>
      <c r="D108" s="187" t="s">
        <v>115</v>
      </c>
      <c r="E108" s="188"/>
      <c r="F108" s="188"/>
      <c r="G108" s="188"/>
      <c r="H108" s="188"/>
      <c r="I108" s="188"/>
      <c r="J108" s="189">
        <f>J377</f>
        <v>0</v>
      </c>
      <c r="K108" s="186"/>
      <c r="L108" s="19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5"/>
      <c r="C109" s="186"/>
      <c r="D109" s="187" t="s">
        <v>116</v>
      </c>
      <c r="E109" s="188"/>
      <c r="F109" s="188"/>
      <c r="G109" s="188"/>
      <c r="H109" s="188"/>
      <c r="I109" s="188"/>
      <c r="J109" s="189">
        <f>J409</f>
        <v>0</v>
      </c>
      <c r="K109" s="186"/>
      <c r="L109" s="19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5"/>
      <c r="C110" s="186"/>
      <c r="D110" s="187" t="s">
        <v>117</v>
      </c>
      <c r="E110" s="188"/>
      <c r="F110" s="188"/>
      <c r="G110" s="188"/>
      <c r="H110" s="188"/>
      <c r="I110" s="188"/>
      <c r="J110" s="189">
        <f>J418</f>
        <v>0</v>
      </c>
      <c r="K110" s="186"/>
      <c r="L110" s="19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5"/>
      <c r="C111" s="186"/>
      <c r="D111" s="187" t="s">
        <v>118</v>
      </c>
      <c r="E111" s="188"/>
      <c r="F111" s="188"/>
      <c r="G111" s="188"/>
      <c r="H111" s="188"/>
      <c r="I111" s="188"/>
      <c r="J111" s="189">
        <f>J443</f>
        <v>0</v>
      </c>
      <c r="K111" s="186"/>
      <c r="L111" s="19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5"/>
      <c r="C112" s="186"/>
      <c r="D112" s="187" t="s">
        <v>119</v>
      </c>
      <c r="E112" s="188"/>
      <c r="F112" s="188"/>
      <c r="G112" s="188"/>
      <c r="H112" s="188"/>
      <c r="I112" s="188"/>
      <c r="J112" s="189">
        <f>J468</f>
        <v>0</v>
      </c>
      <c r="K112" s="186"/>
      <c r="L112" s="19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5"/>
      <c r="C113" s="186"/>
      <c r="D113" s="187" t="s">
        <v>120</v>
      </c>
      <c r="E113" s="188"/>
      <c r="F113" s="188"/>
      <c r="G113" s="188"/>
      <c r="H113" s="188"/>
      <c r="I113" s="188"/>
      <c r="J113" s="189">
        <f>J479</f>
        <v>0</v>
      </c>
      <c r="K113" s="186"/>
      <c r="L113" s="19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5"/>
      <c r="C114" s="186"/>
      <c r="D114" s="187" t="s">
        <v>121</v>
      </c>
      <c r="E114" s="188"/>
      <c r="F114" s="188"/>
      <c r="G114" s="188"/>
      <c r="H114" s="188"/>
      <c r="I114" s="188"/>
      <c r="J114" s="189">
        <f>J522</f>
        <v>0</v>
      </c>
      <c r="K114" s="186"/>
      <c r="L114" s="19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2" customFormat="1" ht="21.84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66"/>
      <c r="C116" s="67"/>
      <c r="D116" s="67"/>
      <c r="E116" s="67"/>
      <c r="F116" s="67"/>
      <c r="G116" s="67"/>
      <c r="H116" s="67"/>
      <c r="I116" s="67"/>
      <c r="J116" s="67"/>
      <c r="K116" s="67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20" s="2" customFormat="1" ht="6.96" customHeight="1">
      <c r="A120" s="38"/>
      <c r="B120" s="68"/>
      <c r="C120" s="69"/>
      <c r="D120" s="69"/>
      <c r="E120" s="69"/>
      <c r="F120" s="69"/>
      <c r="G120" s="69"/>
      <c r="H120" s="69"/>
      <c r="I120" s="69"/>
      <c r="J120" s="69"/>
      <c r="K120" s="69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24.96" customHeight="1">
      <c r="A121" s="38"/>
      <c r="B121" s="39"/>
      <c r="C121" s="23" t="s">
        <v>122</v>
      </c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2" customHeight="1">
      <c r="A123" s="38"/>
      <c r="B123" s="39"/>
      <c r="C123" s="32" t="s">
        <v>16</v>
      </c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6.5" customHeight="1">
      <c r="A124" s="38"/>
      <c r="B124" s="39"/>
      <c r="C124" s="40"/>
      <c r="D124" s="40"/>
      <c r="E124" s="174" t="str">
        <f>E7</f>
        <v>Městské koupaliště Opava - Oprava objektu Úpravny vody</v>
      </c>
      <c r="F124" s="32"/>
      <c r="G124" s="32"/>
      <c r="H124" s="32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2" customHeight="1">
      <c r="A125" s="38"/>
      <c r="B125" s="39"/>
      <c r="C125" s="32" t="s">
        <v>97</v>
      </c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6.5" customHeight="1">
      <c r="A126" s="38"/>
      <c r="B126" s="39"/>
      <c r="C126" s="40"/>
      <c r="D126" s="40"/>
      <c r="E126" s="76" t="str">
        <f>E9</f>
        <v>01 - Stavební úpravy</v>
      </c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6.96" customHeight="1">
      <c r="A127" s="38"/>
      <c r="B127" s="39"/>
      <c r="C127" s="40"/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2" customHeight="1">
      <c r="A128" s="38"/>
      <c r="B128" s="39"/>
      <c r="C128" s="32" t="s">
        <v>20</v>
      </c>
      <c r="D128" s="40"/>
      <c r="E128" s="40"/>
      <c r="F128" s="27" t="str">
        <f>F12</f>
        <v xml:space="preserve">parc.č.2133/6 </v>
      </c>
      <c r="G128" s="40"/>
      <c r="H128" s="40"/>
      <c r="I128" s="32" t="s">
        <v>22</v>
      </c>
      <c r="J128" s="79" t="str">
        <f>IF(J12="","",J12)</f>
        <v>10. 1. 2026</v>
      </c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6.96" customHeight="1">
      <c r="A129" s="38"/>
      <c r="B129" s="39"/>
      <c r="C129" s="40"/>
      <c r="D129" s="40"/>
      <c r="E129" s="40"/>
      <c r="F129" s="40"/>
      <c r="G129" s="40"/>
      <c r="H129" s="40"/>
      <c r="I129" s="40"/>
      <c r="J129" s="40"/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5.15" customHeight="1">
      <c r="A130" s="38"/>
      <c r="B130" s="39"/>
      <c r="C130" s="32" t="s">
        <v>24</v>
      </c>
      <c r="D130" s="40"/>
      <c r="E130" s="40"/>
      <c r="F130" s="27" t="str">
        <f>E15</f>
        <v>Město Opava</v>
      </c>
      <c r="G130" s="40"/>
      <c r="H130" s="40"/>
      <c r="I130" s="32" t="s">
        <v>30</v>
      </c>
      <c r="J130" s="36" t="str">
        <f>E21</f>
        <v>Amun Pro s.r.o.</v>
      </c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15.15" customHeight="1">
      <c r="A131" s="38"/>
      <c r="B131" s="39"/>
      <c r="C131" s="32" t="s">
        <v>28</v>
      </c>
      <c r="D131" s="40"/>
      <c r="E131" s="40"/>
      <c r="F131" s="27" t="str">
        <f>IF(E18="","",E18)</f>
        <v>Vyplň údaj</v>
      </c>
      <c r="G131" s="40"/>
      <c r="H131" s="40"/>
      <c r="I131" s="32" t="s">
        <v>33</v>
      </c>
      <c r="J131" s="36" t="str">
        <f>E24</f>
        <v xml:space="preserve"> </v>
      </c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10.32" customHeight="1">
      <c r="A132" s="38"/>
      <c r="B132" s="39"/>
      <c r="C132" s="40"/>
      <c r="D132" s="40"/>
      <c r="E132" s="40"/>
      <c r="F132" s="40"/>
      <c r="G132" s="40"/>
      <c r="H132" s="40"/>
      <c r="I132" s="40"/>
      <c r="J132" s="40"/>
      <c r="K132" s="40"/>
      <c r="L132" s="63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11" customFormat="1" ht="29.28" customHeight="1">
      <c r="A133" s="191"/>
      <c r="B133" s="192"/>
      <c r="C133" s="193" t="s">
        <v>123</v>
      </c>
      <c r="D133" s="194" t="s">
        <v>61</v>
      </c>
      <c r="E133" s="194" t="s">
        <v>57</v>
      </c>
      <c r="F133" s="194" t="s">
        <v>58</v>
      </c>
      <c r="G133" s="194" t="s">
        <v>124</v>
      </c>
      <c r="H133" s="194" t="s">
        <v>125</v>
      </c>
      <c r="I133" s="194" t="s">
        <v>126</v>
      </c>
      <c r="J133" s="194" t="s">
        <v>101</v>
      </c>
      <c r="K133" s="195" t="s">
        <v>127</v>
      </c>
      <c r="L133" s="196"/>
      <c r="M133" s="100" t="s">
        <v>1</v>
      </c>
      <c r="N133" s="101" t="s">
        <v>40</v>
      </c>
      <c r="O133" s="101" t="s">
        <v>128</v>
      </c>
      <c r="P133" s="101" t="s">
        <v>129</v>
      </c>
      <c r="Q133" s="101" t="s">
        <v>130</v>
      </c>
      <c r="R133" s="101" t="s">
        <v>131</v>
      </c>
      <c r="S133" s="101" t="s">
        <v>132</v>
      </c>
      <c r="T133" s="102" t="s">
        <v>133</v>
      </c>
      <c r="U133" s="191"/>
      <c r="V133" s="191"/>
      <c r="W133" s="191"/>
      <c r="X133" s="191"/>
      <c r="Y133" s="191"/>
      <c r="Z133" s="191"/>
      <c r="AA133" s="191"/>
      <c r="AB133" s="191"/>
      <c r="AC133" s="191"/>
      <c r="AD133" s="191"/>
      <c r="AE133" s="191"/>
    </row>
    <row r="134" s="2" customFormat="1" ht="22.8" customHeight="1">
      <c r="A134" s="38"/>
      <c r="B134" s="39"/>
      <c r="C134" s="107" t="s">
        <v>134</v>
      </c>
      <c r="D134" s="40"/>
      <c r="E134" s="40"/>
      <c r="F134" s="40"/>
      <c r="G134" s="40"/>
      <c r="H134" s="40"/>
      <c r="I134" s="40"/>
      <c r="J134" s="197">
        <f>BK134</f>
        <v>0</v>
      </c>
      <c r="K134" s="40"/>
      <c r="L134" s="44"/>
      <c r="M134" s="103"/>
      <c r="N134" s="198"/>
      <c r="O134" s="104"/>
      <c r="P134" s="199">
        <f>P135+P308</f>
        <v>0</v>
      </c>
      <c r="Q134" s="104"/>
      <c r="R134" s="199">
        <f>R135+R308</f>
        <v>1.7851430600000002</v>
      </c>
      <c r="S134" s="104"/>
      <c r="T134" s="200">
        <f>T135+T308</f>
        <v>4.3512971400000007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75</v>
      </c>
      <c r="AU134" s="17" t="s">
        <v>103</v>
      </c>
      <c r="BK134" s="201">
        <f>BK135+BK308</f>
        <v>0</v>
      </c>
    </row>
    <row r="135" s="12" customFormat="1" ht="25.92" customHeight="1">
      <c r="A135" s="12"/>
      <c r="B135" s="202"/>
      <c r="C135" s="203"/>
      <c r="D135" s="204" t="s">
        <v>75</v>
      </c>
      <c r="E135" s="205" t="s">
        <v>135</v>
      </c>
      <c r="F135" s="205" t="s">
        <v>136</v>
      </c>
      <c r="G135" s="203"/>
      <c r="H135" s="203"/>
      <c r="I135" s="206"/>
      <c r="J135" s="207">
        <f>BK135</f>
        <v>0</v>
      </c>
      <c r="K135" s="203"/>
      <c r="L135" s="208"/>
      <c r="M135" s="209"/>
      <c r="N135" s="210"/>
      <c r="O135" s="210"/>
      <c r="P135" s="211">
        <f>P136+P147+P168+P226+P287+P305</f>
        <v>0</v>
      </c>
      <c r="Q135" s="210"/>
      <c r="R135" s="211">
        <f>R136+R147+R168+R226+R287+R305</f>
        <v>1.0688858000000001</v>
      </c>
      <c r="S135" s="210"/>
      <c r="T135" s="212">
        <f>T136+T147+T168+T226+T287+T305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3" t="s">
        <v>84</v>
      </c>
      <c r="AT135" s="214" t="s">
        <v>75</v>
      </c>
      <c r="AU135" s="214" t="s">
        <v>76</v>
      </c>
      <c r="AY135" s="213" t="s">
        <v>137</v>
      </c>
      <c r="BK135" s="215">
        <f>BK136+BK147+BK168+BK226+BK287+BK305</f>
        <v>0</v>
      </c>
    </row>
    <row r="136" s="12" customFormat="1" ht="22.8" customHeight="1">
      <c r="A136" s="12"/>
      <c r="B136" s="202"/>
      <c r="C136" s="203"/>
      <c r="D136" s="204" t="s">
        <v>75</v>
      </c>
      <c r="E136" s="216" t="s">
        <v>84</v>
      </c>
      <c r="F136" s="216" t="s">
        <v>138</v>
      </c>
      <c r="G136" s="203"/>
      <c r="H136" s="203"/>
      <c r="I136" s="206"/>
      <c r="J136" s="217">
        <f>BK136</f>
        <v>0</v>
      </c>
      <c r="K136" s="203"/>
      <c r="L136" s="208"/>
      <c r="M136" s="209"/>
      <c r="N136" s="210"/>
      <c r="O136" s="210"/>
      <c r="P136" s="211">
        <f>SUM(P137:P146)</f>
        <v>0</v>
      </c>
      <c r="Q136" s="210"/>
      <c r="R136" s="211">
        <f>SUM(R137:R146)</f>
        <v>0</v>
      </c>
      <c r="S136" s="210"/>
      <c r="T136" s="212">
        <f>SUM(T137:T146)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3" t="s">
        <v>84</v>
      </c>
      <c r="AT136" s="214" t="s">
        <v>75</v>
      </c>
      <c r="AU136" s="214" t="s">
        <v>84</v>
      </c>
      <c r="AY136" s="213" t="s">
        <v>137</v>
      </c>
      <c r="BK136" s="215">
        <f>SUM(BK137:BK146)</f>
        <v>0</v>
      </c>
    </row>
    <row r="137" s="2" customFormat="1" ht="24.15" customHeight="1">
      <c r="A137" s="38"/>
      <c r="B137" s="39"/>
      <c r="C137" s="218" t="s">
        <v>84</v>
      </c>
      <c r="D137" s="218" t="s">
        <v>139</v>
      </c>
      <c r="E137" s="219" t="s">
        <v>140</v>
      </c>
      <c r="F137" s="220" t="s">
        <v>141</v>
      </c>
      <c r="G137" s="221" t="s">
        <v>142</v>
      </c>
      <c r="H137" s="222">
        <v>1.9199999999999999</v>
      </c>
      <c r="I137" s="223"/>
      <c r="J137" s="224">
        <f>ROUND(I137*H137,2)</f>
        <v>0</v>
      </c>
      <c r="K137" s="220" t="s">
        <v>143</v>
      </c>
      <c r="L137" s="44"/>
      <c r="M137" s="225" t="s">
        <v>1</v>
      </c>
      <c r="N137" s="226" t="s">
        <v>41</v>
      </c>
      <c r="O137" s="91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9" t="s">
        <v>144</v>
      </c>
      <c r="AT137" s="229" t="s">
        <v>139</v>
      </c>
      <c r="AU137" s="229" t="s">
        <v>86</v>
      </c>
      <c r="AY137" s="17" t="s">
        <v>137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7" t="s">
        <v>84</v>
      </c>
      <c r="BK137" s="230">
        <f>ROUND(I137*H137,2)</f>
        <v>0</v>
      </c>
      <c r="BL137" s="17" t="s">
        <v>144</v>
      </c>
      <c r="BM137" s="229" t="s">
        <v>86</v>
      </c>
    </row>
    <row r="138" s="2" customFormat="1">
      <c r="A138" s="38"/>
      <c r="B138" s="39"/>
      <c r="C138" s="40"/>
      <c r="D138" s="231" t="s">
        <v>145</v>
      </c>
      <c r="E138" s="40"/>
      <c r="F138" s="232" t="s">
        <v>146</v>
      </c>
      <c r="G138" s="40"/>
      <c r="H138" s="40"/>
      <c r="I138" s="233"/>
      <c r="J138" s="40"/>
      <c r="K138" s="40"/>
      <c r="L138" s="44"/>
      <c r="M138" s="234"/>
      <c r="N138" s="235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145</v>
      </c>
      <c r="AU138" s="17" t="s">
        <v>86</v>
      </c>
    </row>
    <row r="139" s="13" customFormat="1">
      <c r="A139" s="13"/>
      <c r="B139" s="236"/>
      <c r="C139" s="237"/>
      <c r="D139" s="231" t="s">
        <v>147</v>
      </c>
      <c r="E139" s="238" t="s">
        <v>1</v>
      </c>
      <c r="F139" s="239" t="s">
        <v>148</v>
      </c>
      <c r="G139" s="237"/>
      <c r="H139" s="240">
        <v>1.9199999999999999</v>
      </c>
      <c r="I139" s="241"/>
      <c r="J139" s="237"/>
      <c r="K139" s="237"/>
      <c r="L139" s="242"/>
      <c r="M139" s="243"/>
      <c r="N139" s="244"/>
      <c r="O139" s="244"/>
      <c r="P139" s="244"/>
      <c r="Q139" s="244"/>
      <c r="R139" s="244"/>
      <c r="S139" s="244"/>
      <c r="T139" s="24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6" t="s">
        <v>147</v>
      </c>
      <c r="AU139" s="246" t="s">
        <v>86</v>
      </c>
      <c r="AV139" s="13" t="s">
        <v>86</v>
      </c>
      <c r="AW139" s="13" t="s">
        <v>32</v>
      </c>
      <c r="AX139" s="13" t="s">
        <v>76</v>
      </c>
      <c r="AY139" s="246" t="s">
        <v>137</v>
      </c>
    </row>
    <row r="140" s="14" customFormat="1">
      <c r="A140" s="14"/>
      <c r="B140" s="247"/>
      <c r="C140" s="248"/>
      <c r="D140" s="231" t="s">
        <v>147</v>
      </c>
      <c r="E140" s="249" t="s">
        <v>1</v>
      </c>
      <c r="F140" s="250" t="s">
        <v>149</v>
      </c>
      <c r="G140" s="248"/>
      <c r="H140" s="251">
        <v>1.9199999999999999</v>
      </c>
      <c r="I140" s="252"/>
      <c r="J140" s="248"/>
      <c r="K140" s="248"/>
      <c r="L140" s="253"/>
      <c r="M140" s="254"/>
      <c r="N140" s="255"/>
      <c r="O140" s="255"/>
      <c r="P140" s="255"/>
      <c r="Q140" s="255"/>
      <c r="R140" s="255"/>
      <c r="S140" s="255"/>
      <c r="T140" s="256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7" t="s">
        <v>147</v>
      </c>
      <c r="AU140" s="257" t="s">
        <v>86</v>
      </c>
      <c r="AV140" s="14" t="s">
        <v>144</v>
      </c>
      <c r="AW140" s="14" t="s">
        <v>32</v>
      </c>
      <c r="AX140" s="14" t="s">
        <v>84</v>
      </c>
      <c r="AY140" s="257" t="s">
        <v>137</v>
      </c>
    </row>
    <row r="141" s="2" customFormat="1" ht="24.15" customHeight="1">
      <c r="A141" s="38"/>
      <c r="B141" s="39"/>
      <c r="C141" s="218" t="s">
        <v>86</v>
      </c>
      <c r="D141" s="218" t="s">
        <v>139</v>
      </c>
      <c r="E141" s="219" t="s">
        <v>150</v>
      </c>
      <c r="F141" s="220" t="s">
        <v>151</v>
      </c>
      <c r="G141" s="221" t="s">
        <v>142</v>
      </c>
      <c r="H141" s="222">
        <v>1.9199999999999999</v>
      </c>
      <c r="I141" s="223"/>
      <c r="J141" s="224">
        <f>ROUND(I141*H141,2)</f>
        <v>0</v>
      </c>
      <c r="K141" s="220" t="s">
        <v>143</v>
      </c>
      <c r="L141" s="44"/>
      <c r="M141" s="225" t="s">
        <v>1</v>
      </c>
      <c r="N141" s="226" t="s">
        <v>41</v>
      </c>
      <c r="O141" s="91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9" t="s">
        <v>144</v>
      </c>
      <c r="AT141" s="229" t="s">
        <v>139</v>
      </c>
      <c r="AU141" s="229" t="s">
        <v>86</v>
      </c>
      <c r="AY141" s="17" t="s">
        <v>137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7" t="s">
        <v>84</v>
      </c>
      <c r="BK141" s="230">
        <f>ROUND(I141*H141,2)</f>
        <v>0</v>
      </c>
      <c r="BL141" s="17" t="s">
        <v>144</v>
      </c>
      <c r="BM141" s="229" t="s">
        <v>144</v>
      </c>
    </row>
    <row r="142" s="2" customFormat="1">
      <c r="A142" s="38"/>
      <c r="B142" s="39"/>
      <c r="C142" s="40"/>
      <c r="D142" s="231" t="s">
        <v>145</v>
      </c>
      <c r="E142" s="40"/>
      <c r="F142" s="232" t="s">
        <v>152</v>
      </c>
      <c r="G142" s="40"/>
      <c r="H142" s="40"/>
      <c r="I142" s="233"/>
      <c r="J142" s="40"/>
      <c r="K142" s="40"/>
      <c r="L142" s="44"/>
      <c r="M142" s="234"/>
      <c r="N142" s="235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145</v>
      </c>
      <c r="AU142" s="17" t="s">
        <v>86</v>
      </c>
    </row>
    <row r="143" s="2" customFormat="1" ht="24.15" customHeight="1">
      <c r="A143" s="38"/>
      <c r="B143" s="39"/>
      <c r="C143" s="218" t="s">
        <v>153</v>
      </c>
      <c r="D143" s="218" t="s">
        <v>139</v>
      </c>
      <c r="E143" s="219" t="s">
        <v>154</v>
      </c>
      <c r="F143" s="220" t="s">
        <v>155</v>
      </c>
      <c r="G143" s="221" t="s">
        <v>142</v>
      </c>
      <c r="H143" s="222">
        <v>1.9199999999999999</v>
      </c>
      <c r="I143" s="223"/>
      <c r="J143" s="224">
        <f>ROUND(I143*H143,2)</f>
        <v>0</v>
      </c>
      <c r="K143" s="220" t="s">
        <v>143</v>
      </c>
      <c r="L143" s="44"/>
      <c r="M143" s="225" t="s">
        <v>1</v>
      </c>
      <c r="N143" s="226" t="s">
        <v>41</v>
      </c>
      <c r="O143" s="91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9" t="s">
        <v>144</v>
      </c>
      <c r="AT143" s="229" t="s">
        <v>139</v>
      </c>
      <c r="AU143" s="229" t="s">
        <v>86</v>
      </c>
      <c r="AY143" s="17" t="s">
        <v>137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7" t="s">
        <v>84</v>
      </c>
      <c r="BK143" s="230">
        <f>ROUND(I143*H143,2)</f>
        <v>0</v>
      </c>
      <c r="BL143" s="17" t="s">
        <v>144</v>
      </c>
      <c r="BM143" s="229" t="s">
        <v>156</v>
      </c>
    </row>
    <row r="144" s="2" customFormat="1">
      <c r="A144" s="38"/>
      <c r="B144" s="39"/>
      <c r="C144" s="40"/>
      <c r="D144" s="231" t="s">
        <v>145</v>
      </c>
      <c r="E144" s="40"/>
      <c r="F144" s="232" t="s">
        <v>157</v>
      </c>
      <c r="G144" s="40"/>
      <c r="H144" s="40"/>
      <c r="I144" s="233"/>
      <c r="J144" s="40"/>
      <c r="K144" s="40"/>
      <c r="L144" s="44"/>
      <c r="M144" s="234"/>
      <c r="N144" s="235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145</v>
      </c>
      <c r="AU144" s="17" t="s">
        <v>86</v>
      </c>
    </row>
    <row r="145" s="2" customFormat="1" ht="24.15" customHeight="1">
      <c r="A145" s="38"/>
      <c r="B145" s="39"/>
      <c r="C145" s="218" t="s">
        <v>144</v>
      </c>
      <c r="D145" s="218" t="s">
        <v>139</v>
      </c>
      <c r="E145" s="219" t="s">
        <v>158</v>
      </c>
      <c r="F145" s="220" t="s">
        <v>159</v>
      </c>
      <c r="G145" s="221" t="s">
        <v>142</v>
      </c>
      <c r="H145" s="222">
        <v>1.9199999999999999</v>
      </c>
      <c r="I145" s="223"/>
      <c r="J145" s="224">
        <f>ROUND(I145*H145,2)</f>
        <v>0</v>
      </c>
      <c r="K145" s="220" t="s">
        <v>143</v>
      </c>
      <c r="L145" s="44"/>
      <c r="M145" s="225" t="s">
        <v>1</v>
      </c>
      <c r="N145" s="226" t="s">
        <v>41</v>
      </c>
      <c r="O145" s="91"/>
      <c r="P145" s="227">
        <f>O145*H145</f>
        <v>0</v>
      </c>
      <c r="Q145" s="227">
        <v>0</v>
      </c>
      <c r="R145" s="227">
        <f>Q145*H145</f>
        <v>0</v>
      </c>
      <c r="S145" s="227">
        <v>0</v>
      </c>
      <c r="T145" s="228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9" t="s">
        <v>144</v>
      </c>
      <c r="AT145" s="229" t="s">
        <v>139</v>
      </c>
      <c r="AU145" s="229" t="s">
        <v>86</v>
      </c>
      <c r="AY145" s="17" t="s">
        <v>137</v>
      </c>
      <c r="BE145" s="230">
        <f>IF(N145="základní",J145,0)</f>
        <v>0</v>
      </c>
      <c r="BF145" s="230">
        <f>IF(N145="snížená",J145,0)</f>
        <v>0</v>
      </c>
      <c r="BG145" s="230">
        <f>IF(N145="zákl. přenesená",J145,0)</f>
        <v>0</v>
      </c>
      <c r="BH145" s="230">
        <f>IF(N145="sníž. přenesená",J145,0)</f>
        <v>0</v>
      </c>
      <c r="BI145" s="230">
        <f>IF(N145="nulová",J145,0)</f>
        <v>0</v>
      </c>
      <c r="BJ145" s="17" t="s">
        <v>84</v>
      </c>
      <c r="BK145" s="230">
        <f>ROUND(I145*H145,2)</f>
        <v>0</v>
      </c>
      <c r="BL145" s="17" t="s">
        <v>144</v>
      </c>
      <c r="BM145" s="229" t="s">
        <v>160</v>
      </c>
    </row>
    <row r="146" s="2" customFormat="1">
      <c r="A146" s="38"/>
      <c r="B146" s="39"/>
      <c r="C146" s="40"/>
      <c r="D146" s="231" t="s">
        <v>145</v>
      </c>
      <c r="E146" s="40"/>
      <c r="F146" s="232" t="s">
        <v>161</v>
      </c>
      <c r="G146" s="40"/>
      <c r="H146" s="40"/>
      <c r="I146" s="233"/>
      <c r="J146" s="40"/>
      <c r="K146" s="40"/>
      <c r="L146" s="44"/>
      <c r="M146" s="234"/>
      <c r="N146" s="235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145</v>
      </c>
      <c r="AU146" s="17" t="s">
        <v>86</v>
      </c>
    </row>
    <row r="147" s="12" customFormat="1" ht="22.8" customHeight="1">
      <c r="A147" s="12"/>
      <c r="B147" s="202"/>
      <c r="C147" s="203"/>
      <c r="D147" s="204" t="s">
        <v>75</v>
      </c>
      <c r="E147" s="216" t="s">
        <v>153</v>
      </c>
      <c r="F147" s="216" t="s">
        <v>162</v>
      </c>
      <c r="G147" s="203"/>
      <c r="H147" s="203"/>
      <c r="I147" s="206"/>
      <c r="J147" s="217">
        <f>BK147</f>
        <v>0</v>
      </c>
      <c r="K147" s="203"/>
      <c r="L147" s="208"/>
      <c r="M147" s="209"/>
      <c r="N147" s="210"/>
      <c r="O147" s="210"/>
      <c r="P147" s="211">
        <f>SUM(P148:P167)</f>
        <v>0</v>
      </c>
      <c r="Q147" s="210"/>
      <c r="R147" s="211">
        <f>SUM(R148:R167)</f>
        <v>0</v>
      </c>
      <c r="S147" s="210"/>
      <c r="T147" s="212">
        <f>SUM(T148:T167)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13" t="s">
        <v>84</v>
      </c>
      <c r="AT147" s="214" t="s">
        <v>75</v>
      </c>
      <c r="AU147" s="214" t="s">
        <v>84</v>
      </c>
      <c r="AY147" s="213" t="s">
        <v>137</v>
      </c>
      <c r="BK147" s="215">
        <f>SUM(BK148:BK167)</f>
        <v>0</v>
      </c>
    </row>
    <row r="148" s="2" customFormat="1" ht="24.15" customHeight="1">
      <c r="A148" s="38"/>
      <c r="B148" s="39"/>
      <c r="C148" s="218" t="s">
        <v>163</v>
      </c>
      <c r="D148" s="218" t="s">
        <v>139</v>
      </c>
      <c r="E148" s="219" t="s">
        <v>164</v>
      </c>
      <c r="F148" s="220" t="s">
        <v>165</v>
      </c>
      <c r="G148" s="221" t="s">
        <v>142</v>
      </c>
      <c r="H148" s="222">
        <v>0.58099999999999996</v>
      </c>
      <c r="I148" s="223"/>
      <c r="J148" s="224">
        <f>ROUND(I148*H148,2)</f>
        <v>0</v>
      </c>
      <c r="K148" s="220" t="s">
        <v>143</v>
      </c>
      <c r="L148" s="44"/>
      <c r="M148" s="225" t="s">
        <v>1</v>
      </c>
      <c r="N148" s="226" t="s">
        <v>41</v>
      </c>
      <c r="O148" s="91"/>
      <c r="P148" s="227">
        <f>O148*H148</f>
        <v>0</v>
      </c>
      <c r="Q148" s="227">
        <v>0</v>
      </c>
      <c r="R148" s="227">
        <f>Q148*H148</f>
        <v>0</v>
      </c>
      <c r="S148" s="227">
        <v>0</v>
      </c>
      <c r="T148" s="228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9" t="s">
        <v>144</v>
      </c>
      <c r="AT148" s="229" t="s">
        <v>139</v>
      </c>
      <c r="AU148" s="229" t="s">
        <v>86</v>
      </c>
      <c r="AY148" s="17" t="s">
        <v>137</v>
      </c>
      <c r="BE148" s="230">
        <f>IF(N148="základní",J148,0)</f>
        <v>0</v>
      </c>
      <c r="BF148" s="230">
        <f>IF(N148="snížená",J148,0)</f>
        <v>0</v>
      </c>
      <c r="BG148" s="230">
        <f>IF(N148="zákl. přenesená",J148,0)</f>
        <v>0</v>
      </c>
      <c r="BH148" s="230">
        <f>IF(N148="sníž. přenesená",J148,0)</f>
        <v>0</v>
      </c>
      <c r="BI148" s="230">
        <f>IF(N148="nulová",J148,0)</f>
        <v>0</v>
      </c>
      <c r="BJ148" s="17" t="s">
        <v>84</v>
      </c>
      <c r="BK148" s="230">
        <f>ROUND(I148*H148,2)</f>
        <v>0</v>
      </c>
      <c r="BL148" s="17" t="s">
        <v>144</v>
      </c>
      <c r="BM148" s="229" t="s">
        <v>166</v>
      </c>
    </row>
    <row r="149" s="2" customFormat="1">
      <c r="A149" s="38"/>
      <c r="B149" s="39"/>
      <c r="C149" s="40"/>
      <c r="D149" s="231" t="s">
        <v>145</v>
      </c>
      <c r="E149" s="40"/>
      <c r="F149" s="232" t="s">
        <v>167</v>
      </c>
      <c r="G149" s="40"/>
      <c r="H149" s="40"/>
      <c r="I149" s="233"/>
      <c r="J149" s="40"/>
      <c r="K149" s="40"/>
      <c r="L149" s="44"/>
      <c r="M149" s="234"/>
      <c r="N149" s="235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145</v>
      </c>
      <c r="AU149" s="17" t="s">
        <v>86</v>
      </c>
    </row>
    <row r="150" s="13" customFormat="1">
      <c r="A150" s="13"/>
      <c r="B150" s="236"/>
      <c r="C150" s="237"/>
      <c r="D150" s="231" t="s">
        <v>147</v>
      </c>
      <c r="E150" s="238" t="s">
        <v>1</v>
      </c>
      <c r="F150" s="239" t="s">
        <v>168</v>
      </c>
      <c r="G150" s="237"/>
      <c r="H150" s="240">
        <v>0.58099999999999996</v>
      </c>
      <c r="I150" s="241"/>
      <c r="J150" s="237"/>
      <c r="K150" s="237"/>
      <c r="L150" s="242"/>
      <c r="M150" s="243"/>
      <c r="N150" s="244"/>
      <c r="O150" s="244"/>
      <c r="P150" s="244"/>
      <c r="Q150" s="244"/>
      <c r="R150" s="244"/>
      <c r="S150" s="244"/>
      <c r="T150" s="24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6" t="s">
        <v>147</v>
      </c>
      <c r="AU150" s="246" t="s">
        <v>86</v>
      </c>
      <c r="AV150" s="13" t="s">
        <v>86</v>
      </c>
      <c r="AW150" s="13" t="s">
        <v>32</v>
      </c>
      <c r="AX150" s="13" t="s">
        <v>76</v>
      </c>
      <c r="AY150" s="246" t="s">
        <v>137</v>
      </c>
    </row>
    <row r="151" s="14" customFormat="1">
      <c r="A151" s="14"/>
      <c r="B151" s="247"/>
      <c r="C151" s="248"/>
      <c r="D151" s="231" t="s">
        <v>147</v>
      </c>
      <c r="E151" s="249" t="s">
        <v>1</v>
      </c>
      <c r="F151" s="250" t="s">
        <v>149</v>
      </c>
      <c r="G151" s="248"/>
      <c r="H151" s="251">
        <v>0.58099999999999996</v>
      </c>
      <c r="I151" s="252"/>
      <c r="J151" s="248"/>
      <c r="K151" s="248"/>
      <c r="L151" s="253"/>
      <c r="M151" s="254"/>
      <c r="N151" s="255"/>
      <c r="O151" s="255"/>
      <c r="P151" s="255"/>
      <c r="Q151" s="255"/>
      <c r="R151" s="255"/>
      <c r="S151" s="255"/>
      <c r="T151" s="256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7" t="s">
        <v>147</v>
      </c>
      <c r="AU151" s="257" t="s">
        <v>86</v>
      </c>
      <c r="AV151" s="14" t="s">
        <v>144</v>
      </c>
      <c r="AW151" s="14" t="s">
        <v>32</v>
      </c>
      <c r="AX151" s="14" t="s">
        <v>84</v>
      </c>
      <c r="AY151" s="257" t="s">
        <v>137</v>
      </c>
    </row>
    <row r="152" s="2" customFormat="1" ht="16.5" customHeight="1">
      <c r="A152" s="38"/>
      <c r="B152" s="39"/>
      <c r="C152" s="218" t="s">
        <v>156</v>
      </c>
      <c r="D152" s="218" t="s">
        <v>139</v>
      </c>
      <c r="E152" s="219" t="s">
        <v>169</v>
      </c>
      <c r="F152" s="220" t="s">
        <v>170</v>
      </c>
      <c r="G152" s="221" t="s">
        <v>142</v>
      </c>
      <c r="H152" s="222">
        <v>0.495</v>
      </c>
      <c r="I152" s="223"/>
      <c r="J152" s="224">
        <f>ROUND(I152*H152,2)</f>
        <v>0</v>
      </c>
      <c r="K152" s="220" t="s">
        <v>143</v>
      </c>
      <c r="L152" s="44"/>
      <c r="M152" s="225" t="s">
        <v>1</v>
      </c>
      <c r="N152" s="226" t="s">
        <v>41</v>
      </c>
      <c r="O152" s="91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9" t="s">
        <v>144</v>
      </c>
      <c r="AT152" s="229" t="s">
        <v>139</v>
      </c>
      <c r="AU152" s="229" t="s">
        <v>86</v>
      </c>
      <c r="AY152" s="17" t="s">
        <v>137</v>
      </c>
      <c r="BE152" s="230">
        <f>IF(N152="základní",J152,0)</f>
        <v>0</v>
      </c>
      <c r="BF152" s="230">
        <f>IF(N152="snížená",J152,0)</f>
        <v>0</v>
      </c>
      <c r="BG152" s="230">
        <f>IF(N152="zákl. přenesená",J152,0)</f>
        <v>0</v>
      </c>
      <c r="BH152" s="230">
        <f>IF(N152="sníž. přenesená",J152,0)</f>
        <v>0</v>
      </c>
      <c r="BI152" s="230">
        <f>IF(N152="nulová",J152,0)</f>
        <v>0</v>
      </c>
      <c r="BJ152" s="17" t="s">
        <v>84</v>
      </c>
      <c r="BK152" s="230">
        <f>ROUND(I152*H152,2)</f>
        <v>0</v>
      </c>
      <c r="BL152" s="17" t="s">
        <v>144</v>
      </c>
      <c r="BM152" s="229" t="s">
        <v>8</v>
      </c>
    </row>
    <row r="153" s="2" customFormat="1">
      <c r="A153" s="38"/>
      <c r="B153" s="39"/>
      <c r="C153" s="40"/>
      <c r="D153" s="231" t="s">
        <v>145</v>
      </c>
      <c r="E153" s="40"/>
      <c r="F153" s="232" t="s">
        <v>171</v>
      </c>
      <c r="G153" s="40"/>
      <c r="H153" s="40"/>
      <c r="I153" s="233"/>
      <c r="J153" s="40"/>
      <c r="K153" s="40"/>
      <c r="L153" s="44"/>
      <c r="M153" s="234"/>
      <c r="N153" s="235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145</v>
      </c>
      <c r="AU153" s="17" t="s">
        <v>86</v>
      </c>
    </row>
    <row r="154" s="13" customFormat="1">
      <c r="A154" s="13"/>
      <c r="B154" s="236"/>
      <c r="C154" s="237"/>
      <c r="D154" s="231" t="s">
        <v>147</v>
      </c>
      <c r="E154" s="238" t="s">
        <v>1</v>
      </c>
      <c r="F154" s="239" t="s">
        <v>172</v>
      </c>
      <c r="G154" s="237"/>
      <c r="H154" s="240">
        <v>0.495</v>
      </c>
      <c r="I154" s="241"/>
      <c r="J154" s="237"/>
      <c r="K154" s="237"/>
      <c r="L154" s="242"/>
      <c r="M154" s="243"/>
      <c r="N154" s="244"/>
      <c r="O154" s="244"/>
      <c r="P154" s="244"/>
      <c r="Q154" s="244"/>
      <c r="R154" s="244"/>
      <c r="S154" s="244"/>
      <c r="T154" s="24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6" t="s">
        <v>147</v>
      </c>
      <c r="AU154" s="246" t="s">
        <v>86</v>
      </c>
      <c r="AV154" s="13" t="s">
        <v>86</v>
      </c>
      <c r="AW154" s="13" t="s">
        <v>32</v>
      </c>
      <c r="AX154" s="13" t="s">
        <v>76</v>
      </c>
      <c r="AY154" s="246" t="s">
        <v>137</v>
      </c>
    </row>
    <row r="155" s="14" customFormat="1">
      <c r="A155" s="14"/>
      <c r="B155" s="247"/>
      <c r="C155" s="248"/>
      <c r="D155" s="231" t="s">
        <v>147</v>
      </c>
      <c r="E155" s="249" t="s">
        <v>1</v>
      </c>
      <c r="F155" s="250" t="s">
        <v>149</v>
      </c>
      <c r="G155" s="248"/>
      <c r="H155" s="251">
        <v>0.495</v>
      </c>
      <c r="I155" s="252"/>
      <c r="J155" s="248"/>
      <c r="K155" s="248"/>
      <c r="L155" s="253"/>
      <c r="M155" s="254"/>
      <c r="N155" s="255"/>
      <c r="O155" s="255"/>
      <c r="P155" s="255"/>
      <c r="Q155" s="255"/>
      <c r="R155" s="255"/>
      <c r="S155" s="255"/>
      <c r="T155" s="256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7" t="s">
        <v>147</v>
      </c>
      <c r="AU155" s="257" t="s">
        <v>86</v>
      </c>
      <c r="AV155" s="14" t="s">
        <v>144</v>
      </c>
      <c r="AW155" s="14" t="s">
        <v>32</v>
      </c>
      <c r="AX155" s="14" t="s">
        <v>84</v>
      </c>
      <c r="AY155" s="257" t="s">
        <v>137</v>
      </c>
    </row>
    <row r="156" s="2" customFormat="1" ht="24.15" customHeight="1">
      <c r="A156" s="38"/>
      <c r="B156" s="39"/>
      <c r="C156" s="218" t="s">
        <v>173</v>
      </c>
      <c r="D156" s="218" t="s">
        <v>139</v>
      </c>
      <c r="E156" s="219" t="s">
        <v>174</v>
      </c>
      <c r="F156" s="220" t="s">
        <v>175</v>
      </c>
      <c r="G156" s="221" t="s">
        <v>176</v>
      </c>
      <c r="H156" s="222">
        <v>2.4750000000000001</v>
      </c>
      <c r="I156" s="223"/>
      <c r="J156" s="224">
        <f>ROUND(I156*H156,2)</f>
        <v>0</v>
      </c>
      <c r="K156" s="220" t="s">
        <v>143</v>
      </c>
      <c r="L156" s="44"/>
      <c r="M156" s="225" t="s">
        <v>1</v>
      </c>
      <c r="N156" s="226" t="s">
        <v>41</v>
      </c>
      <c r="O156" s="91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9" t="s">
        <v>144</v>
      </c>
      <c r="AT156" s="229" t="s">
        <v>139</v>
      </c>
      <c r="AU156" s="229" t="s">
        <v>86</v>
      </c>
      <c r="AY156" s="17" t="s">
        <v>137</v>
      </c>
      <c r="BE156" s="230">
        <f>IF(N156="základní",J156,0)</f>
        <v>0</v>
      </c>
      <c r="BF156" s="230">
        <f>IF(N156="snížená",J156,0)</f>
        <v>0</v>
      </c>
      <c r="BG156" s="230">
        <f>IF(N156="zákl. přenesená",J156,0)</f>
        <v>0</v>
      </c>
      <c r="BH156" s="230">
        <f>IF(N156="sníž. přenesená",J156,0)</f>
        <v>0</v>
      </c>
      <c r="BI156" s="230">
        <f>IF(N156="nulová",J156,0)</f>
        <v>0</v>
      </c>
      <c r="BJ156" s="17" t="s">
        <v>84</v>
      </c>
      <c r="BK156" s="230">
        <f>ROUND(I156*H156,2)</f>
        <v>0</v>
      </c>
      <c r="BL156" s="17" t="s">
        <v>144</v>
      </c>
      <c r="BM156" s="229" t="s">
        <v>177</v>
      </c>
    </row>
    <row r="157" s="2" customFormat="1">
      <c r="A157" s="38"/>
      <c r="B157" s="39"/>
      <c r="C157" s="40"/>
      <c r="D157" s="231" t="s">
        <v>145</v>
      </c>
      <c r="E157" s="40"/>
      <c r="F157" s="232" t="s">
        <v>178</v>
      </c>
      <c r="G157" s="40"/>
      <c r="H157" s="40"/>
      <c r="I157" s="233"/>
      <c r="J157" s="40"/>
      <c r="K157" s="40"/>
      <c r="L157" s="44"/>
      <c r="M157" s="234"/>
      <c r="N157" s="235"/>
      <c r="O157" s="91"/>
      <c r="P157" s="91"/>
      <c r="Q157" s="91"/>
      <c r="R157" s="91"/>
      <c r="S157" s="91"/>
      <c r="T157" s="92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145</v>
      </c>
      <c r="AU157" s="17" t="s">
        <v>86</v>
      </c>
    </row>
    <row r="158" s="13" customFormat="1">
      <c r="A158" s="13"/>
      <c r="B158" s="236"/>
      <c r="C158" s="237"/>
      <c r="D158" s="231" t="s">
        <v>147</v>
      </c>
      <c r="E158" s="238" t="s">
        <v>1</v>
      </c>
      <c r="F158" s="239" t="s">
        <v>179</v>
      </c>
      <c r="G158" s="237"/>
      <c r="H158" s="240">
        <v>2.4750000000000001</v>
      </c>
      <c r="I158" s="241"/>
      <c r="J158" s="237"/>
      <c r="K158" s="237"/>
      <c r="L158" s="242"/>
      <c r="M158" s="243"/>
      <c r="N158" s="244"/>
      <c r="O158" s="244"/>
      <c r="P158" s="244"/>
      <c r="Q158" s="244"/>
      <c r="R158" s="244"/>
      <c r="S158" s="244"/>
      <c r="T158" s="24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6" t="s">
        <v>147</v>
      </c>
      <c r="AU158" s="246" t="s">
        <v>86</v>
      </c>
      <c r="AV158" s="13" t="s">
        <v>86</v>
      </c>
      <c r="AW158" s="13" t="s">
        <v>32</v>
      </c>
      <c r="AX158" s="13" t="s">
        <v>76</v>
      </c>
      <c r="AY158" s="246" t="s">
        <v>137</v>
      </c>
    </row>
    <row r="159" s="14" customFormat="1">
      <c r="A159" s="14"/>
      <c r="B159" s="247"/>
      <c r="C159" s="248"/>
      <c r="D159" s="231" t="s">
        <v>147</v>
      </c>
      <c r="E159" s="249" t="s">
        <v>1</v>
      </c>
      <c r="F159" s="250" t="s">
        <v>149</v>
      </c>
      <c r="G159" s="248"/>
      <c r="H159" s="251">
        <v>2.4750000000000001</v>
      </c>
      <c r="I159" s="252"/>
      <c r="J159" s="248"/>
      <c r="K159" s="248"/>
      <c r="L159" s="253"/>
      <c r="M159" s="254"/>
      <c r="N159" s="255"/>
      <c r="O159" s="255"/>
      <c r="P159" s="255"/>
      <c r="Q159" s="255"/>
      <c r="R159" s="255"/>
      <c r="S159" s="255"/>
      <c r="T159" s="256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7" t="s">
        <v>147</v>
      </c>
      <c r="AU159" s="257" t="s">
        <v>86</v>
      </c>
      <c r="AV159" s="14" t="s">
        <v>144</v>
      </c>
      <c r="AW159" s="14" t="s">
        <v>32</v>
      </c>
      <c r="AX159" s="14" t="s">
        <v>84</v>
      </c>
      <c r="AY159" s="257" t="s">
        <v>137</v>
      </c>
    </row>
    <row r="160" s="2" customFormat="1" ht="24.15" customHeight="1">
      <c r="A160" s="38"/>
      <c r="B160" s="39"/>
      <c r="C160" s="218" t="s">
        <v>160</v>
      </c>
      <c r="D160" s="218" t="s">
        <v>139</v>
      </c>
      <c r="E160" s="219" t="s">
        <v>180</v>
      </c>
      <c r="F160" s="220" t="s">
        <v>181</v>
      </c>
      <c r="G160" s="221" t="s">
        <v>176</v>
      </c>
      <c r="H160" s="222">
        <v>2.4750000000000001</v>
      </c>
      <c r="I160" s="223"/>
      <c r="J160" s="224">
        <f>ROUND(I160*H160,2)</f>
        <v>0</v>
      </c>
      <c r="K160" s="220" t="s">
        <v>143</v>
      </c>
      <c r="L160" s="44"/>
      <c r="M160" s="225" t="s">
        <v>1</v>
      </c>
      <c r="N160" s="226" t="s">
        <v>41</v>
      </c>
      <c r="O160" s="91"/>
      <c r="P160" s="227">
        <f>O160*H160</f>
        <v>0</v>
      </c>
      <c r="Q160" s="227">
        <v>0</v>
      </c>
      <c r="R160" s="227">
        <f>Q160*H160</f>
        <v>0</v>
      </c>
      <c r="S160" s="227">
        <v>0</v>
      </c>
      <c r="T160" s="228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9" t="s">
        <v>144</v>
      </c>
      <c r="AT160" s="229" t="s">
        <v>139</v>
      </c>
      <c r="AU160" s="229" t="s">
        <v>86</v>
      </c>
      <c r="AY160" s="17" t="s">
        <v>137</v>
      </c>
      <c r="BE160" s="230">
        <f>IF(N160="základní",J160,0)</f>
        <v>0</v>
      </c>
      <c r="BF160" s="230">
        <f>IF(N160="snížená",J160,0)</f>
        <v>0</v>
      </c>
      <c r="BG160" s="230">
        <f>IF(N160="zákl. přenesená",J160,0)</f>
        <v>0</v>
      </c>
      <c r="BH160" s="230">
        <f>IF(N160="sníž. přenesená",J160,0)</f>
        <v>0</v>
      </c>
      <c r="BI160" s="230">
        <f>IF(N160="nulová",J160,0)</f>
        <v>0</v>
      </c>
      <c r="BJ160" s="17" t="s">
        <v>84</v>
      </c>
      <c r="BK160" s="230">
        <f>ROUND(I160*H160,2)</f>
        <v>0</v>
      </c>
      <c r="BL160" s="17" t="s">
        <v>144</v>
      </c>
      <c r="BM160" s="229" t="s">
        <v>182</v>
      </c>
    </row>
    <row r="161" s="2" customFormat="1">
      <c r="A161" s="38"/>
      <c r="B161" s="39"/>
      <c r="C161" s="40"/>
      <c r="D161" s="231" t="s">
        <v>145</v>
      </c>
      <c r="E161" s="40"/>
      <c r="F161" s="232" t="s">
        <v>183</v>
      </c>
      <c r="G161" s="40"/>
      <c r="H161" s="40"/>
      <c r="I161" s="233"/>
      <c r="J161" s="40"/>
      <c r="K161" s="40"/>
      <c r="L161" s="44"/>
      <c r="M161" s="234"/>
      <c r="N161" s="235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145</v>
      </c>
      <c r="AU161" s="17" t="s">
        <v>86</v>
      </c>
    </row>
    <row r="162" s="13" customFormat="1">
      <c r="A162" s="13"/>
      <c r="B162" s="236"/>
      <c r="C162" s="237"/>
      <c r="D162" s="231" t="s">
        <v>147</v>
      </c>
      <c r="E162" s="238" t="s">
        <v>1</v>
      </c>
      <c r="F162" s="239" t="s">
        <v>179</v>
      </c>
      <c r="G162" s="237"/>
      <c r="H162" s="240">
        <v>2.4750000000000001</v>
      </c>
      <c r="I162" s="241"/>
      <c r="J162" s="237"/>
      <c r="K162" s="237"/>
      <c r="L162" s="242"/>
      <c r="M162" s="243"/>
      <c r="N162" s="244"/>
      <c r="O162" s="244"/>
      <c r="P162" s="244"/>
      <c r="Q162" s="244"/>
      <c r="R162" s="244"/>
      <c r="S162" s="244"/>
      <c r="T162" s="24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6" t="s">
        <v>147</v>
      </c>
      <c r="AU162" s="246" t="s">
        <v>86</v>
      </c>
      <c r="AV162" s="13" t="s">
        <v>86</v>
      </c>
      <c r="AW162" s="13" t="s">
        <v>32</v>
      </c>
      <c r="AX162" s="13" t="s">
        <v>76</v>
      </c>
      <c r="AY162" s="246" t="s">
        <v>137</v>
      </c>
    </row>
    <row r="163" s="14" customFormat="1">
      <c r="A163" s="14"/>
      <c r="B163" s="247"/>
      <c r="C163" s="248"/>
      <c r="D163" s="231" t="s">
        <v>147</v>
      </c>
      <c r="E163" s="249" t="s">
        <v>1</v>
      </c>
      <c r="F163" s="250" t="s">
        <v>149</v>
      </c>
      <c r="G163" s="248"/>
      <c r="H163" s="251">
        <v>2.4750000000000001</v>
      </c>
      <c r="I163" s="252"/>
      <c r="J163" s="248"/>
      <c r="K163" s="248"/>
      <c r="L163" s="253"/>
      <c r="M163" s="254"/>
      <c r="N163" s="255"/>
      <c r="O163" s="255"/>
      <c r="P163" s="255"/>
      <c r="Q163" s="255"/>
      <c r="R163" s="255"/>
      <c r="S163" s="255"/>
      <c r="T163" s="256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7" t="s">
        <v>147</v>
      </c>
      <c r="AU163" s="257" t="s">
        <v>86</v>
      </c>
      <c r="AV163" s="14" t="s">
        <v>144</v>
      </c>
      <c r="AW163" s="14" t="s">
        <v>32</v>
      </c>
      <c r="AX163" s="14" t="s">
        <v>84</v>
      </c>
      <c r="AY163" s="257" t="s">
        <v>137</v>
      </c>
    </row>
    <row r="164" s="2" customFormat="1" ht="16.5" customHeight="1">
      <c r="A164" s="38"/>
      <c r="B164" s="39"/>
      <c r="C164" s="218" t="s">
        <v>184</v>
      </c>
      <c r="D164" s="218" t="s">
        <v>139</v>
      </c>
      <c r="E164" s="219" t="s">
        <v>185</v>
      </c>
      <c r="F164" s="220" t="s">
        <v>186</v>
      </c>
      <c r="G164" s="221" t="s">
        <v>187</v>
      </c>
      <c r="H164" s="222">
        <v>0.073999999999999996</v>
      </c>
      <c r="I164" s="223"/>
      <c r="J164" s="224">
        <f>ROUND(I164*H164,2)</f>
        <v>0</v>
      </c>
      <c r="K164" s="220" t="s">
        <v>143</v>
      </c>
      <c r="L164" s="44"/>
      <c r="M164" s="225" t="s">
        <v>1</v>
      </c>
      <c r="N164" s="226" t="s">
        <v>41</v>
      </c>
      <c r="O164" s="91"/>
      <c r="P164" s="227">
        <f>O164*H164</f>
        <v>0</v>
      </c>
      <c r="Q164" s="227">
        <v>0</v>
      </c>
      <c r="R164" s="227">
        <f>Q164*H164</f>
        <v>0</v>
      </c>
      <c r="S164" s="227">
        <v>0</v>
      </c>
      <c r="T164" s="228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9" t="s">
        <v>144</v>
      </c>
      <c r="AT164" s="229" t="s">
        <v>139</v>
      </c>
      <c r="AU164" s="229" t="s">
        <v>86</v>
      </c>
      <c r="AY164" s="17" t="s">
        <v>137</v>
      </c>
      <c r="BE164" s="230">
        <f>IF(N164="základní",J164,0)</f>
        <v>0</v>
      </c>
      <c r="BF164" s="230">
        <f>IF(N164="snížená",J164,0)</f>
        <v>0</v>
      </c>
      <c r="BG164" s="230">
        <f>IF(N164="zákl. přenesená",J164,0)</f>
        <v>0</v>
      </c>
      <c r="BH164" s="230">
        <f>IF(N164="sníž. přenesená",J164,0)</f>
        <v>0</v>
      </c>
      <c r="BI164" s="230">
        <f>IF(N164="nulová",J164,0)</f>
        <v>0</v>
      </c>
      <c r="BJ164" s="17" t="s">
        <v>84</v>
      </c>
      <c r="BK164" s="230">
        <f>ROUND(I164*H164,2)</f>
        <v>0</v>
      </c>
      <c r="BL164" s="17" t="s">
        <v>144</v>
      </c>
      <c r="BM164" s="229" t="s">
        <v>188</v>
      </c>
    </row>
    <row r="165" s="2" customFormat="1">
      <c r="A165" s="38"/>
      <c r="B165" s="39"/>
      <c r="C165" s="40"/>
      <c r="D165" s="231" t="s">
        <v>145</v>
      </c>
      <c r="E165" s="40"/>
      <c r="F165" s="232" t="s">
        <v>189</v>
      </c>
      <c r="G165" s="40"/>
      <c r="H165" s="40"/>
      <c r="I165" s="233"/>
      <c r="J165" s="40"/>
      <c r="K165" s="40"/>
      <c r="L165" s="44"/>
      <c r="M165" s="234"/>
      <c r="N165" s="235"/>
      <c r="O165" s="91"/>
      <c r="P165" s="91"/>
      <c r="Q165" s="91"/>
      <c r="R165" s="91"/>
      <c r="S165" s="91"/>
      <c r="T165" s="9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145</v>
      </c>
      <c r="AU165" s="17" t="s">
        <v>86</v>
      </c>
    </row>
    <row r="166" s="13" customFormat="1">
      <c r="A166" s="13"/>
      <c r="B166" s="236"/>
      <c r="C166" s="237"/>
      <c r="D166" s="231" t="s">
        <v>147</v>
      </c>
      <c r="E166" s="238" t="s">
        <v>1</v>
      </c>
      <c r="F166" s="239" t="s">
        <v>190</v>
      </c>
      <c r="G166" s="237"/>
      <c r="H166" s="240">
        <v>0.073999999999999996</v>
      </c>
      <c r="I166" s="241"/>
      <c r="J166" s="237"/>
      <c r="K166" s="237"/>
      <c r="L166" s="242"/>
      <c r="M166" s="243"/>
      <c r="N166" s="244"/>
      <c r="O166" s="244"/>
      <c r="P166" s="244"/>
      <c r="Q166" s="244"/>
      <c r="R166" s="244"/>
      <c r="S166" s="244"/>
      <c r="T166" s="24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6" t="s">
        <v>147</v>
      </c>
      <c r="AU166" s="246" t="s">
        <v>86</v>
      </c>
      <c r="AV166" s="13" t="s">
        <v>86</v>
      </c>
      <c r="AW166" s="13" t="s">
        <v>32</v>
      </c>
      <c r="AX166" s="13" t="s">
        <v>76</v>
      </c>
      <c r="AY166" s="246" t="s">
        <v>137</v>
      </c>
    </row>
    <row r="167" s="14" customFormat="1">
      <c r="A167" s="14"/>
      <c r="B167" s="247"/>
      <c r="C167" s="248"/>
      <c r="D167" s="231" t="s">
        <v>147</v>
      </c>
      <c r="E167" s="249" t="s">
        <v>1</v>
      </c>
      <c r="F167" s="250" t="s">
        <v>149</v>
      </c>
      <c r="G167" s="248"/>
      <c r="H167" s="251">
        <v>0.073999999999999996</v>
      </c>
      <c r="I167" s="252"/>
      <c r="J167" s="248"/>
      <c r="K167" s="248"/>
      <c r="L167" s="253"/>
      <c r="M167" s="254"/>
      <c r="N167" s="255"/>
      <c r="O167" s="255"/>
      <c r="P167" s="255"/>
      <c r="Q167" s="255"/>
      <c r="R167" s="255"/>
      <c r="S167" s="255"/>
      <c r="T167" s="256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7" t="s">
        <v>147</v>
      </c>
      <c r="AU167" s="257" t="s">
        <v>86</v>
      </c>
      <c r="AV167" s="14" t="s">
        <v>144</v>
      </c>
      <c r="AW167" s="14" t="s">
        <v>32</v>
      </c>
      <c r="AX167" s="14" t="s">
        <v>84</v>
      </c>
      <c r="AY167" s="257" t="s">
        <v>137</v>
      </c>
    </row>
    <row r="168" s="12" customFormat="1" ht="22.8" customHeight="1">
      <c r="A168" s="12"/>
      <c r="B168" s="202"/>
      <c r="C168" s="203"/>
      <c r="D168" s="204" t="s">
        <v>75</v>
      </c>
      <c r="E168" s="216" t="s">
        <v>156</v>
      </c>
      <c r="F168" s="216" t="s">
        <v>191</v>
      </c>
      <c r="G168" s="203"/>
      <c r="H168" s="203"/>
      <c r="I168" s="206"/>
      <c r="J168" s="217">
        <f>BK168</f>
        <v>0</v>
      </c>
      <c r="K168" s="203"/>
      <c r="L168" s="208"/>
      <c r="M168" s="209"/>
      <c r="N168" s="210"/>
      <c r="O168" s="210"/>
      <c r="P168" s="211">
        <f>SUM(P169:P225)</f>
        <v>0</v>
      </c>
      <c r="Q168" s="210"/>
      <c r="R168" s="211">
        <f>SUM(R169:R225)</f>
        <v>1.0688858000000001</v>
      </c>
      <c r="S168" s="210"/>
      <c r="T168" s="212">
        <f>SUM(T169:T225)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13" t="s">
        <v>84</v>
      </c>
      <c r="AT168" s="214" t="s">
        <v>75</v>
      </c>
      <c r="AU168" s="214" t="s">
        <v>84</v>
      </c>
      <c r="AY168" s="213" t="s">
        <v>137</v>
      </c>
      <c r="BK168" s="215">
        <f>SUM(BK169:BK225)</f>
        <v>0</v>
      </c>
    </row>
    <row r="169" s="2" customFormat="1" ht="24.15" customHeight="1">
      <c r="A169" s="38"/>
      <c r="B169" s="39"/>
      <c r="C169" s="218" t="s">
        <v>166</v>
      </c>
      <c r="D169" s="218" t="s">
        <v>139</v>
      </c>
      <c r="E169" s="219" t="s">
        <v>192</v>
      </c>
      <c r="F169" s="220" t="s">
        <v>193</v>
      </c>
      <c r="G169" s="221" t="s">
        <v>176</v>
      </c>
      <c r="H169" s="222">
        <v>67.650999999999996</v>
      </c>
      <c r="I169" s="223"/>
      <c r="J169" s="224">
        <f>ROUND(I169*H169,2)</f>
        <v>0</v>
      </c>
      <c r="K169" s="220" t="s">
        <v>143</v>
      </c>
      <c r="L169" s="44"/>
      <c r="M169" s="225" t="s">
        <v>1</v>
      </c>
      <c r="N169" s="226" t="s">
        <v>41</v>
      </c>
      <c r="O169" s="91"/>
      <c r="P169" s="227">
        <f>O169*H169</f>
        <v>0</v>
      </c>
      <c r="Q169" s="227">
        <v>0</v>
      </c>
      <c r="R169" s="227">
        <f>Q169*H169</f>
        <v>0</v>
      </c>
      <c r="S169" s="227">
        <v>0</v>
      </c>
      <c r="T169" s="228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9" t="s">
        <v>144</v>
      </c>
      <c r="AT169" s="229" t="s">
        <v>139</v>
      </c>
      <c r="AU169" s="229" t="s">
        <v>86</v>
      </c>
      <c r="AY169" s="17" t="s">
        <v>137</v>
      </c>
      <c r="BE169" s="230">
        <f>IF(N169="základní",J169,0)</f>
        <v>0</v>
      </c>
      <c r="BF169" s="230">
        <f>IF(N169="snížená",J169,0)</f>
        <v>0</v>
      </c>
      <c r="BG169" s="230">
        <f>IF(N169="zákl. přenesená",J169,0)</f>
        <v>0</v>
      </c>
      <c r="BH169" s="230">
        <f>IF(N169="sníž. přenesená",J169,0)</f>
        <v>0</v>
      </c>
      <c r="BI169" s="230">
        <f>IF(N169="nulová",J169,0)</f>
        <v>0</v>
      </c>
      <c r="BJ169" s="17" t="s">
        <v>84</v>
      </c>
      <c r="BK169" s="230">
        <f>ROUND(I169*H169,2)</f>
        <v>0</v>
      </c>
      <c r="BL169" s="17" t="s">
        <v>144</v>
      </c>
      <c r="BM169" s="229" t="s">
        <v>194</v>
      </c>
    </row>
    <row r="170" s="2" customFormat="1">
      <c r="A170" s="38"/>
      <c r="B170" s="39"/>
      <c r="C170" s="40"/>
      <c r="D170" s="231" t="s">
        <v>145</v>
      </c>
      <c r="E170" s="40"/>
      <c r="F170" s="232" t="s">
        <v>195</v>
      </c>
      <c r="G170" s="40"/>
      <c r="H170" s="40"/>
      <c r="I170" s="233"/>
      <c r="J170" s="40"/>
      <c r="K170" s="40"/>
      <c r="L170" s="44"/>
      <c r="M170" s="234"/>
      <c r="N170" s="235"/>
      <c r="O170" s="91"/>
      <c r="P170" s="91"/>
      <c r="Q170" s="91"/>
      <c r="R170" s="91"/>
      <c r="S170" s="91"/>
      <c r="T170" s="9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145</v>
      </c>
      <c r="AU170" s="17" t="s">
        <v>86</v>
      </c>
    </row>
    <row r="171" s="13" customFormat="1">
      <c r="A171" s="13"/>
      <c r="B171" s="236"/>
      <c r="C171" s="237"/>
      <c r="D171" s="231" t="s">
        <v>147</v>
      </c>
      <c r="E171" s="238" t="s">
        <v>1</v>
      </c>
      <c r="F171" s="239" t="s">
        <v>196</v>
      </c>
      <c r="G171" s="237"/>
      <c r="H171" s="240">
        <v>67.650999999999996</v>
      </c>
      <c r="I171" s="241"/>
      <c r="J171" s="237"/>
      <c r="K171" s="237"/>
      <c r="L171" s="242"/>
      <c r="M171" s="243"/>
      <c r="N171" s="244"/>
      <c r="O171" s="244"/>
      <c r="P171" s="244"/>
      <c r="Q171" s="244"/>
      <c r="R171" s="244"/>
      <c r="S171" s="244"/>
      <c r="T171" s="24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6" t="s">
        <v>147</v>
      </c>
      <c r="AU171" s="246" t="s">
        <v>86</v>
      </c>
      <c r="AV171" s="13" t="s">
        <v>86</v>
      </c>
      <c r="AW171" s="13" t="s">
        <v>32</v>
      </c>
      <c r="AX171" s="13" t="s">
        <v>76</v>
      </c>
      <c r="AY171" s="246" t="s">
        <v>137</v>
      </c>
    </row>
    <row r="172" s="14" customFormat="1">
      <c r="A172" s="14"/>
      <c r="B172" s="247"/>
      <c r="C172" s="248"/>
      <c r="D172" s="231" t="s">
        <v>147</v>
      </c>
      <c r="E172" s="249" t="s">
        <v>1</v>
      </c>
      <c r="F172" s="250" t="s">
        <v>149</v>
      </c>
      <c r="G172" s="248"/>
      <c r="H172" s="251">
        <v>67.650999999999996</v>
      </c>
      <c r="I172" s="252"/>
      <c r="J172" s="248"/>
      <c r="K172" s="248"/>
      <c r="L172" s="253"/>
      <c r="M172" s="254"/>
      <c r="N172" s="255"/>
      <c r="O172" s="255"/>
      <c r="P172" s="255"/>
      <c r="Q172" s="255"/>
      <c r="R172" s="255"/>
      <c r="S172" s="255"/>
      <c r="T172" s="256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7" t="s">
        <v>147</v>
      </c>
      <c r="AU172" s="257" t="s">
        <v>86</v>
      </c>
      <c r="AV172" s="14" t="s">
        <v>144</v>
      </c>
      <c r="AW172" s="14" t="s">
        <v>32</v>
      </c>
      <c r="AX172" s="14" t="s">
        <v>84</v>
      </c>
      <c r="AY172" s="257" t="s">
        <v>137</v>
      </c>
    </row>
    <row r="173" s="2" customFormat="1" ht="24.15" customHeight="1">
      <c r="A173" s="38"/>
      <c r="B173" s="39"/>
      <c r="C173" s="218" t="s">
        <v>197</v>
      </c>
      <c r="D173" s="218" t="s">
        <v>139</v>
      </c>
      <c r="E173" s="219" t="s">
        <v>198</v>
      </c>
      <c r="F173" s="220" t="s">
        <v>199</v>
      </c>
      <c r="G173" s="221" t="s">
        <v>176</v>
      </c>
      <c r="H173" s="222">
        <v>67.650999999999996</v>
      </c>
      <c r="I173" s="223"/>
      <c r="J173" s="224">
        <f>ROUND(I173*H173,2)</f>
        <v>0</v>
      </c>
      <c r="K173" s="220" t="s">
        <v>143</v>
      </c>
      <c r="L173" s="44"/>
      <c r="M173" s="225" t="s">
        <v>1</v>
      </c>
      <c r="N173" s="226" t="s">
        <v>41</v>
      </c>
      <c r="O173" s="91"/>
      <c r="P173" s="227">
        <f>O173*H173</f>
        <v>0</v>
      </c>
      <c r="Q173" s="227">
        <v>0</v>
      </c>
      <c r="R173" s="227">
        <f>Q173*H173</f>
        <v>0</v>
      </c>
      <c r="S173" s="227">
        <v>0</v>
      </c>
      <c r="T173" s="228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9" t="s">
        <v>144</v>
      </c>
      <c r="AT173" s="229" t="s">
        <v>139</v>
      </c>
      <c r="AU173" s="229" t="s">
        <v>86</v>
      </c>
      <c r="AY173" s="17" t="s">
        <v>137</v>
      </c>
      <c r="BE173" s="230">
        <f>IF(N173="základní",J173,0)</f>
        <v>0</v>
      </c>
      <c r="BF173" s="230">
        <f>IF(N173="snížená",J173,0)</f>
        <v>0</v>
      </c>
      <c r="BG173" s="230">
        <f>IF(N173="zákl. přenesená",J173,0)</f>
        <v>0</v>
      </c>
      <c r="BH173" s="230">
        <f>IF(N173="sníž. přenesená",J173,0)</f>
        <v>0</v>
      </c>
      <c r="BI173" s="230">
        <f>IF(N173="nulová",J173,0)</f>
        <v>0</v>
      </c>
      <c r="BJ173" s="17" t="s">
        <v>84</v>
      </c>
      <c r="BK173" s="230">
        <f>ROUND(I173*H173,2)</f>
        <v>0</v>
      </c>
      <c r="BL173" s="17" t="s">
        <v>144</v>
      </c>
      <c r="BM173" s="229" t="s">
        <v>200</v>
      </c>
    </row>
    <row r="174" s="2" customFormat="1">
      <c r="A174" s="38"/>
      <c r="B174" s="39"/>
      <c r="C174" s="40"/>
      <c r="D174" s="231" t="s">
        <v>145</v>
      </c>
      <c r="E174" s="40"/>
      <c r="F174" s="232" t="s">
        <v>201</v>
      </c>
      <c r="G174" s="40"/>
      <c r="H174" s="40"/>
      <c r="I174" s="233"/>
      <c r="J174" s="40"/>
      <c r="K174" s="40"/>
      <c r="L174" s="44"/>
      <c r="M174" s="234"/>
      <c r="N174" s="235"/>
      <c r="O174" s="91"/>
      <c r="P174" s="91"/>
      <c r="Q174" s="91"/>
      <c r="R174" s="91"/>
      <c r="S174" s="91"/>
      <c r="T174" s="92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145</v>
      </c>
      <c r="AU174" s="17" t="s">
        <v>86</v>
      </c>
    </row>
    <row r="175" s="13" customFormat="1">
      <c r="A175" s="13"/>
      <c r="B175" s="236"/>
      <c r="C175" s="237"/>
      <c r="D175" s="231" t="s">
        <v>147</v>
      </c>
      <c r="E175" s="238" t="s">
        <v>1</v>
      </c>
      <c r="F175" s="239" t="s">
        <v>196</v>
      </c>
      <c r="G175" s="237"/>
      <c r="H175" s="240">
        <v>67.650999999999996</v>
      </c>
      <c r="I175" s="241"/>
      <c r="J175" s="237"/>
      <c r="K175" s="237"/>
      <c r="L175" s="242"/>
      <c r="M175" s="243"/>
      <c r="N175" s="244"/>
      <c r="O175" s="244"/>
      <c r="P175" s="244"/>
      <c r="Q175" s="244"/>
      <c r="R175" s="244"/>
      <c r="S175" s="244"/>
      <c r="T175" s="24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6" t="s">
        <v>147</v>
      </c>
      <c r="AU175" s="246" t="s">
        <v>86</v>
      </c>
      <c r="AV175" s="13" t="s">
        <v>86</v>
      </c>
      <c r="AW175" s="13" t="s">
        <v>32</v>
      </c>
      <c r="AX175" s="13" t="s">
        <v>76</v>
      </c>
      <c r="AY175" s="246" t="s">
        <v>137</v>
      </c>
    </row>
    <row r="176" s="14" customFormat="1">
      <c r="A176" s="14"/>
      <c r="B176" s="247"/>
      <c r="C176" s="248"/>
      <c r="D176" s="231" t="s">
        <v>147</v>
      </c>
      <c r="E176" s="249" t="s">
        <v>1</v>
      </c>
      <c r="F176" s="250" t="s">
        <v>149</v>
      </c>
      <c r="G176" s="248"/>
      <c r="H176" s="251">
        <v>67.650999999999996</v>
      </c>
      <c r="I176" s="252"/>
      <c r="J176" s="248"/>
      <c r="K176" s="248"/>
      <c r="L176" s="253"/>
      <c r="M176" s="254"/>
      <c r="N176" s="255"/>
      <c r="O176" s="255"/>
      <c r="P176" s="255"/>
      <c r="Q176" s="255"/>
      <c r="R176" s="255"/>
      <c r="S176" s="255"/>
      <c r="T176" s="256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7" t="s">
        <v>147</v>
      </c>
      <c r="AU176" s="257" t="s">
        <v>86</v>
      </c>
      <c r="AV176" s="14" t="s">
        <v>144</v>
      </c>
      <c r="AW176" s="14" t="s">
        <v>32</v>
      </c>
      <c r="AX176" s="14" t="s">
        <v>84</v>
      </c>
      <c r="AY176" s="257" t="s">
        <v>137</v>
      </c>
    </row>
    <row r="177" s="2" customFormat="1" ht="24.15" customHeight="1">
      <c r="A177" s="38"/>
      <c r="B177" s="39"/>
      <c r="C177" s="218" t="s">
        <v>8</v>
      </c>
      <c r="D177" s="218" t="s">
        <v>139</v>
      </c>
      <c r="E177" s="219" t="s">
        <v>202</v>
      </c>
      <c r="F177" s="220" t="s">
        <v>203</v>
      </c>
      <c r="G177" s="221" t="s">
        <v>176</v>
      </c>
      <c r="H177" s="222">
        <v>67.650999999999996</v>
      </c>
      <c r="I177" s="223"/>
      <c r="J177" s="224">
        <f>ROUND(I177*H177,2)</f>
        <v>0</v>
      </c>
      <c r="K177" s="220" t="s">
        <v>143</v>
      </c>
      <c r="L177" s="44"/>
      <c r="M177" s="225" t="s">
        <v>1</v>
      </c>
      <c r="N177" s="226" t="s">
        <v>41</v>
      </c>
      <c r="O177" s="91"/>
      <c r="P177" s="227">
        <f>O177*H177</f>
        <v>0</v>
      </c>
      <c r="Q177" s="227">
        <v>0</v>
      </c>
      <c r="R177" s="227">
        <f>Q177*H177</f>
        <v>0</v>
      </c>
      <c r="S177" s="227">
        <v>0</v>
      </c>
      <c r="T177" s="228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9" t="s">
        <v>144</v>
      </c>
      <c r="AT177" s="229" t="s">
        <v>139</v>
      </c>
      <c r="AU177" s="229" t="s">
        <v>86</v>
      </c>
      <c r="AY177" s="17" t="s">
        <v>137</v>
      </c>
      <c r="BE177" s="230">
        <f>IF(N177="základní",J177,0)</f>
        <v>0</v>
      </c>
      <c r="BF177" s="230">
        <f>IF(N177="snížená",J177,0)</f>
        <v>0</v>
      </c>
      <c r="BG177" s="230">
        <f>IF(N177="zákl. přenesená",J177,0)</f>
        <v>0</v>
      </c>
      <c r="BH177" s="230">
        <f>IF(N177="sníž. přenesená",J177,0)</f>
        <v>0</v>
      </c>
      <c r="BI177" s="230">
        <f>IF(N177="nulová",J177,0)</f>
        <v>0</v>
      </c>
      <c r="BJ177" s="17" t="s">
        <v>84</v>
      </c>
      <c r="BK177" s="230">
        <f>ROUND(I177*H177,2)</f>
        <v>0</v>
      </c>
      <c r="BL177" s="17" t="s">
        <v>144</v>
      </c>
      <c r="BM177" s="229" t="s">
        <v>204</v>
      </c>
    </row>
    <row r="178" s="2" customFormat="1">
      <c r="A178" s="38"/>
      <c r="B178" s="39"/>
      <c r="C178" s="40"/>
      <c r="D178" s="231" t="s">
        <v>145</v>
      </c>
      <c r="E178" s="40"/>
      <c r="F178" s="232" t="s">
        <v>205</v>
      </c>
      <c r="G178" s="40"/>
      <c r="H178" s="40"/>
      <c r="I178" s="233"/>
      <c r="J178" s="40"/>
      <c r="K178" s="40"/>
      <c r="L178" s="44"/>
      <c r="M178" s="234"/>
      <c r="N178" s="235"/>
      <c r="O178" s="91"/>
      <c r="P178" s="91"/>
      <c r="Q178" s="91"/>
      <c r="R178" s="91"/>
      <c r="S178" s="91"/>
      <c r="T178" s="92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145</v>
      </c>
      <c r="AU178" s="17" t="s">
        <v>86</v>
      </c>
    </row>
    <row r="179" s="13" customFormat="1">
      <c r="A179" s="13"/>
      <c r="B179" s="236"/>
      <c r="C179" s="237"/>
      <c r="D179" s="231" t="s">
        <v>147</v>
      </c>
      <c r="E179" s="238" t="s">
        <v>1</v>
      </c>
      <c r="F179" s="239" t="s">
        <v>196</v>
      </c>
      <c r="G179" s="237"/>
      <c r="H179" s="240">
        <v>67.650999999999996</v>
      </c>
      <c r="I179" s="241"/>
      <c r="J179" s="237"/>
      <c r="K179" s="237"/>
      <c r="L179" s="242"/>
      <c r="M179" s="243"/>
      <c r="N179" s="244"/>
      <c r="O179" s="244"/>
      <c r="P179" s="244"/>
      <c r="Q179" s="244"/>
      <c r="R179" s="244"/>
      <c r="S179" s="244"/>
      <c r="T179" s="24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6" t="s">
        <v>147</v>
      </c>
      <c r="AU179" s="246" t="s">
        <v>86</v>
      </c>
      <c r="AV179" s="13" t="s">
        <v>86</v>
      </c>
      <c r="AW179" s="13" t="s">
        <v>32</v>
      </c>
      <c r="AX179" s="13" t="s">
        <v>76</v>
      </c>
      <c r="AY179" s="246" t="s">
        <v>137</v>
      </c>
    </row>
    <row r="180" s="14" customFormat="1">
      <c r="A180" s="14"/>
      <c r="B180" s="247"/>
      <c r="C180" s="248"/>
      <c r="D180" s="231" t="s">
        <v>147</v>
      </c>
      <c r="E180" s="249" t="s">
        <v>1</v>
      </c>
      <c r="F180" s="250" t="s">
        <v>149</v>
      </c>
      <c r="G180" s="248"/>
      <c r="H180" s="251">
        <v>67.650999999999996</v>
      </c>
      <c r="I180" s="252"/>
      <c r="J180" s="248"/>
      <c r="K180" s="248"/>
      <c r="L180" s="253"/>
      <c r="M180" s="254"/>
      <c r="N180" s="255"/>
      <c r="O180" s="255"/>
      <c r="P180" s="255"/>
      <c r="Q180" s="255"/>
      <c r="R180" s="255"/>
      <c r="S180" s="255"/>
      <c r="T180" s="256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7" t="s">
        <v>147</v>
      </c>
      <c r="AU180" s="257" t="s">
        <v>86</v>
      </c>
      <c r="AV180" s="14" t="s">
        <v>144</v>
      </c>
      <c r="AW180" s="14" t="s">
        <v>32</v>
      </c>
      <c r="AX180" s="14" t="s">
        <v>84</v>
      </c>
      <c r="AY180" s="257" t="s">
        <v>137</v>
      </c>
    </row>
    <row r="181" s="2" customFormat="1" ht="24.15" customHeight="1">
      <c r="A181" s="38"/>
      <c r="B181" s="39"/>
      <c r="C181" s="218" t="s">
        <v>206</v>
      </c>
      <c r="D181" s="218" t="s">
        <v>139</v>
      </c>
      <c r="E181" s="219" t="s">
        <v>207</v>
      </c>
      <c r="F181" s="220" t="s">
        <v>208</v>
      </c>
      <c r="G181" s="221" t="s">
        <v>176</v>
      </c>
      <c r="H181" s="222">
        <v>135.30199999999999</v>
      </c>
      <c r="I181" s="223"/>
      <c r="J181" s="224">
        <f>ROUND(I181*H181,2)</f>
        <v>0</v>
      </c>
      <c r="K181" s="220" t="s">
        <v>143</v>
      </c>
      <c r="L181" s="44"/>
      <c r="M181" s="225" t="s">
        <v>1</v>
      </c>
      <c r="N181" s="226" t="s">
        <v>41</v>
      </c>
      <c r="O181" s="91"/>
      <c r="P181" s="227">
        <f>O181*H181</f>
        <v>0</v>
      </c>
      <c r="Q181" s="227">
        <v>0.0079000000000000008</v>
      </c>
      <c r="R181" s="227">
        <f>Q181*H181</f>
        <v>1.0688858000000001</v>
      </c>
      <c r="S181" s="227">
        <v>0</v>
      </c>
      <c r="T181" s="228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9" t="s">
        <v>144</v>
      </c>
      <c r="AT181" s="229" t="s">
        <v>139</v>
      </c>
      <c r="AU181" s="229" t="s">
        <v>86</v>
      </c>
      <c r="AY181" s="17" t="s">
        <v>137</v>
      </c>
      <c r="BE181" s="230">
        <f>IF(N181="základní",J181,0)</f>
        <v>0</v>
      </c>
      <c r="BF181" s="230">
        <f>IF(N181="snížená",J181,0)</f>
        <v>0</v>
      </c>
      <c r="BG181" s="230">
        <f>IF(N181="zákl. přenesená",J181,0)</f>
        <v>0</v>
      </c>
      <c r="BH181" s="230">
        <f>IF(N181="sníž. přenesená",J181,0)</f>
        <v>0</v>
      </c>
      <c r="BI181" s="230">
        <f>IF(N181="nulová",J181,0)</f>
        <v>0</v>
      </c>
      <c r="BJ181" s="17" t="s">
        <v>84</v>
      </c>
      <c r="BK181" s="230">
        <f>ROUND(I181*H181,2)</f>
        <v>0</v>
      </c>
      <c r="BL181" s="17" t="s">
        <v>144</v>
      </c>
      <c r="BM181" s="229" t="s">
        <v>209</v>
      </c>
    </row>
    <row r="182" s="2" customFormat="1">
      <c r="A182" s="38"/>
      <c r="B182" s="39"/>
      <c r="C182" s="40"/>
      <c r="D182" s="231" t="s">
        <v>145</v>
      </c>
      <c r="E182" s="40"/>
      <c r="F182" s="232" t="s">
        <v>210</v>
      </c>
      <c r="G182" s="40"/>
      <c r="H182" s="40"/>
      <c r="I182" s="233"/>
      <c r="J182" s="40"/>
      <c r="K182" s="40"/>
      <c r="L182" s="44"/>
      <c r="M182" s="234"/>
      <c r="N182" s="235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145</v>
      </c>
      <c r="AU182" s="17" t="s">
        <v>86</v>
      </c>
    </row>
    <row r="183" s="13" customFormat="1">
      <c r="A183" s="13"/>
      <c r="B183" s="236"/>
      <c r="C183" s="237"/>
      <c r="D183" s="231" t="s">
        <v>147</v>
      </c>
      <c r="E183" s="238" t="s">
        <v>1</v>
      </c>
      <c r="F183" s="239" t="s">
        <v>211</v>
      </c>
      <c r="G183" s="237"/>
      <c r="H183" s="240">
        <v>135.30199999999999</v>
      </c>
      <c r="I183" s="241"/>
      <c r="J183" s="237"/>
      <c r="K183" s="237"/>
      <c r="L183" s="242"/>
      <c r="M183" s="243"/>
      <c r="N183" s="244"/>
      <c r="O183" s="244"/>
      <c r="P183" s="244"/>
      <c r="Q183" s="244"/>
      <c r="R183" s="244"/>
      <c r="S183" s="244"/>
      <c r="T183" s="24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6" t="s">
        <v>147</v>
      </c>
      <c r="AU183" s="246" t="s">
        <v>86</v>
      </c>
      <c r="AV183" s="13" t="s">
        <v>86</v>
      </c>
      <c r="AW183" s="13" t="s">
        <v>32</v>
      </c>
      <c r="AX183" s="13" t="s">
        <v>84</v>
      </c>
      <c r="AY183" s="246" t="s">
        <v>137</v>
      </c>
    </row>
    <row r="184" s="2" customFormat="1" ht="24.15" customHeight="1">
      <c r="A184" s="38"/>
      <c r="B184" s="39"/>
      <c r="C184" s="218" t="s">
        <v>177</v>
      </c>
      <c r="D184" s="218" t="s">
        <v>139</v>
      </c>
      <c r="E184" s="219" t="s">
        <v>212</v>
      </c>
      <c r="F184" s="220" t="s">
        <v>213</v>
      </c>
      <c r="G184" s="221" t="s">
        <v>176</v>
      </c>
      <c r="H184" s="222">
        <v>4.2610000000000001</v>
      </c>
      <c r="I184" s="223"/>
      <c r="J184" s="224">
        <f>ROUND(I184*H184,2)</f>
        <v>0</v>
      </c>
      <c r="K184" s="220" t="s">
        <v>143</v>
      </c>
      <c r="L184" s="44"/>
      <c r="M184" s="225" t="s">
        <v>1</v>
      </c>
      <c r="N184" s="226" t="s">
        <v>41</v>
      </c>
      <c r="O184" s="91"/>
      <c r="P184" s="227">
        <f>O184*H184</f>
        <v>0</v>
      </c>
      <c r="Q184" s="227">
        <v>0</v>
      </c>
      <c r="R184" s="227">
        <f>Q184*H184</f>
        <v>0</v>
      </c>
      <c r="S184" s="227">
        <v>0</v>
      </c>
      <c r="T184" s="228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9" t="s">
        <v>144</v>
      </c>
      <c r="AT184" s="229" t="s">
        <v>139</v>
      </c>
      <c r="AU184" s="229" t="s">
        <v>86</v>
      </c>
      <c r="AY184" s="17" t="s">
        <v>137</v>
      </c>
      <c r="BE184" s="230">
        <f>IF(N184="základní",J184,0)</f>
        <v>0</v>
      </c>
      <c r="BF184" s="230">
        <f>IF(N184="snížená",J184,0)</f>
        <v>0</v>
      </c>
      <c r="BG184" s="230">
        <f>IF(N184="zákl. přenesená",J184,0)</f>
        <v>0</v>
      </c>
      <c r="BH184" s="230">
        <f>IF(N184="sníž. přenesená",J184,0)</f>
        <v>0</v>
      </c>
      <c r="BI184" s="230">
        <f>IF(N184="nulová",J184,0)</f>
        <v>0</v>
      </c>
      <c r="BJ184" s="17" t="s">
        <v>84</v>
      </c>
      <c r="BK184" s="230">
        <f>ROUND(I184*H184,2)</f>
        <v>0</v>
      </c>
      <c r="BL184" s="17" t="s">
        <v>144</v>
      </c>
      <c r="BM184" s="229" t="s">
        <v>214</v>
      </c>
    </row>
    <row r="185" s="2" customFormat="1">
      <c r="A185" s="38"/>
      <c r="B185" s="39"/>
      <c r="C185" s="40"/>
      <c r="D185" s="231" t="s">
        <v>145</v>
      </c>
      <c r="E185" s="40"/>
      <c r="F185" s="232" t="s">
        <v>215</v>
      </c>
      <c r="G185" s="40"/>
      <c r="H185" s="40"/>
      <c r="I185" s="233"/>
      <c r="J185" s="40"/>
      <c r="K185" s="40"/>
      <c r="L185" s="44"/>
      <c r="M185" s="234"/>
      <c r="N185" s="235"/>
      <c r="O185" s="91"/>
      <c r="P185" s="91"/>
      <c r="Q185" s="91"/>
      <c r="R185" s="91"/>
      <c r="S185" s="91"/>
      <c r="T185" s="92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145</v>
      </c>
      <c r="AU185" s="17" t="s">
        <v>86</v>
      </c>
    </row>
    <row r="186" s="2" customFormat="1" ht="24.15" customHeight="1">
      <c r="A186" s="38"/>
      <c r="B186" s="39"/>
      <c r="C186" s="218" t="s">
        <v>216</v>
      </c>
      <c r="D186" s="218" t="s">
        <v>139</v>
      </c>
      <c r="E186" s="219" t="s">
        <v>217</v>
      </c>
      <c r="F186" s="220" t="s">
        <v>218</v>
      </c>
      <c r="G186" s="221" t="s">
        <v>176</v>
      </c>
      <c r="H186" s="222">
        <v>4.2610000000000001</v>
      </c>
      <c r="I186" s="223"/>
      <c r="J186" s="224">
        <f>ROUND(I186*H186,2)</f>
        <v>0</v>
      </c>
      <c r="K186" s="220" t="s">
        <v>143</v>
      </c>
      <c r="L186" s="44"/>
      <c r="M186" s="225" t="s">
        <v>1</v>
      </c>
      <c r="N186" s="226" t="s">
        <v>41</v>
      </c>
      <c r="O186" s="91"/>
      <c r="P186" s="227">
        <f>O186*H186</f>
        <v>0</v>
      </c>
      <c r="Q186" s="227">
        <v>0</v>
      </c>
      <c r="R186" s="227">
        <f>Q186*H186</f>
        <v>0</v>
      </c>
      <c r="S186" s="227">
        <v>0</v>
      </c>
      <c r="T186" s="228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9" t="s">
        <v>144</v>
      </c>
      <c r="AT186" s="229" t="s">
        <v>139</v>
      </c>
      <c r="AU186" s="229" t="s">
        <v>86</v>
      </c>
      <c r="AY186" s="17" t="s">
        <v>137</v>
      </c>
      <c r="BE186" s="230">
        <f>IF(N186="základní",J186,0)</f>
        <v>0</v>
      </c>
      <c r="BF186" s="230">
        <f>IF(N186="snížená",J186,0)</f>
        <v>0</v>
      </c>
      <c r="BG186" s="230">
        <f>IF(N186="zákl. přenesená",J186,0)</f>
        <v>0</v>
      </c>
      <c r="BH186" s="230">
        <f>IF(N186="sníž. přenesená",J186,0)</f>
        <v>0</v>
      </c>
      <c r="BI186" s="230">
        <f>IF(N186="nulová",J186,0)</f>
        <v>0</v>
      </c>
      <c r="BJ186" s="17" t="s">
        <v>84</v>
      </c>
      <c r="BK186" s="230">
        <f>ROUND(I186*H186,2)</f>
        <v>0</v>
      </c>
      <c r="BL186" s="17" t="s">
        <v>144</v>
      </c>
      <c r="BM186" s="229" t="s">
        <v>219</v>
      </c>
    </row>
    <row r="187" s="2" customFormat="1">
      <c r="A187" s="38"/>
      <c r="B187" s="39"/>
      <c r="C187" s="40"/>
      <c r="D187" s="231" t="s">
        <v>145</v>
      </c>
      <c r="E187" s="40"/>
      <c r="F187" s="232" t="s">
        <v>220</v>
      </c>
      <c r="G187" s="40"/>
      <c r="H187" s="40"/>
      <c r="I187" s="233"/>
      <c r="J187" s="40"/>
      <c r="K187" s="40"/>
      <c r="L187" s="44"/>
      <c r="M187" s="234"/>
      <c r="N187" s="235"/>
      <c r="O187" s="91"/>
      <c r="P187" s="91"/>
      <c r="Q187" s="91"/>
      <c r="R187" s="91"/>
      <c r="S187" s="91"/>
      <c r="T187" s="92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145</v>
      </c>
      <c r="AU187" s="17" t="s">
        <v>86</v>
      </c>
    </row>
    <row r="188" s="2" customFormat="1" ht="21.75" customHeight="1">
      <c r="A188" s="38"/>
      <c r="B188" s="39"/>
      <c r="C188" s="218" t="s">
        <v>182</v>
      </c>
      <c r="D188" s="218" t="s">
        <v>139</v>
      </c>
      <c r="E188" s="219" t="s">
        <v>221</v>
      </c>
      <c r="F188" s="220" t="s">
        <v>222</v>
      </c>
      <c r="G188" s="221" t="s">
        <v>176</v>
      </c>
      <c r="H188" s="222">
        <v>4.2610000000000001</v>
      </c>
      <c r="I188" s="223"/>
      <c r="J188" s="224">
        <f>ROUND(I188*H188,2)</f>
        <v>0</v>
      </c>
      <c r="K188" s="220" t="s">
        <v>143</v>
      </c>
      <c r="L188" s="44"/>
      <c r="M188" s="225" t="s">
        <v>1</v>
      </c>
      <c r="N188" s="226" t="s">
        <v>41</v>
      </c>
      <c r="O188" s="91"/>
      <c r="P188" s="227">
        <f>O188*H188</f>
        <v>0</v>
      </c>
      <c r="Q188" s="227">
        <v>0</v>
      </c>
      <c r="R188" s="227">
        <f>Q188*H188</f>
        <v>0</v>
      </c>
      <c r="S188" s="227">
        <v>0</v>
      </c>
      <c r="T188" s="228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9" t="s">
        <v>144</v>
      </c>
      <c r="AT188" s="229" t="s">
        <v>139</v>
      </c>
      <c r="AU188" s="229" t="s">
        <v>86</v>
      </c>
      <c r="AY188" s="17" t="s">
        <v>137</v>
      </c>
      <c r="BE188" s="230">
        <f>IF(N188="základní",J188,0)</f>
        <v>0</v>
      </c>
      <c r="BF188" s="230">
        <f>IF(N188="snížená",J188,0)</f>
        <v>0</v>
      </c>
      <c r="BG188" s="230">
        <f>IF(N188="zákl. přenesená",J188,0)</f>
        <v>0</v>
      </c>
      <c r="BH188" s="230">
        <f>IF(N188="sníž. přenesená",J188,0)</f>
        <v>0</v>
      </c>
      <c r="BI188" s="230">
        <f>IF(N188="nulová",J188,0)</f>
        <v>0</v>
      </c>
      <c r="BJ188" s="17" t="s">
        <v>84</v>
      </c>
      <c r="BK188" s="230">
        <f>ROUND(I188*H188,2)</f>
        <v>0</v>
      </c>
      <c r="BL188" s="17" t="s">
        <v>144</v>
      </c>
      <c r="BM188" s="229" t="s">
        <v>223</v>
      </c>
    </row>
    <row r="189" s="2" customFormat="1">
      <c r="A189" s="38"/>
      <c r="B189" s="39"/>
      <c r="C189" s="40"/>
      <c r="D189" s="231" t="s">
        <v>145</v>
      </c>
      <c r="E189" s="40"/>
      <c r="F189" s="232" t="s">
        <v>224</v>
      </c>
      <c r="G189" s="40"/>
      <c r="H189" s="40"/>
      <c r="I189" s="233"/>
      <c r="J189" s="40"/>
      <c r="K189" s="40"/>
      <c r="L189" s="44"/>
      <c r="M189" s="234"/>
      <c r="N189" s="235"/>
      <c r="O189" s="91"/>
      <c r="P189" s="91"/>
      <c r="Q189" s="91"/>
      <c r="R189" s="91"/>
      <c r="S189" s="91"/>
      <c r="T189" s="92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145</v>
      </c>
      <c r="AU189" s="17" t="s">
        <v>86</v>
      </c>
    </row>
    <row r="190" s="2" customFormat="1" ht="24.15" customHeight="1">
      <c r="A190" s="38"/>
      <c r="B190" s="39"/>
      <c r="C190" s="218" t="s">
        <v>225</v>
      </c>
      <c r="D190" s="218" t="s">
        <v>139</v>
      </c>
      <c r="E190" s="219" t="s">
        <v>226</v>
      </c>
      <c r="F190" s="220" t="s">
        <v>227</v>
      </c>
      <c r="G190" s="221" t="s">
        <v>176</v>
      </c>
      <c r="H190" s="222">
        <v>104.05500000000001</v>
      </c>
      <c r="I190" s="223"/>
      <c r="J190" s="224">
        <f>ROUND(I190*H190,2)</f>
        <v>0</v>
      </c>
      <c r="K190" s="220" t="s">
        <v>143</v>
      </c>
      <c r="L190" s="44"/>
      <c r="M190" s="225" t="s">
        <v>1</v>
      </c>
      <c r="N190" s="226" t="s">
        <v>41</v>
      </c>
      <c r="O190" s="91"/>
      <c r="P190" s="227">
        <f>O190*H190</f>
        <v>0</v>
      </c>
      <c r="Q190" s="227">
        <v>0</v>
      </c>
      <c r="R190" s="227">
        <f>Q190*H190</f>
        <v>0</v>
      </c>
      <c r="S190" s="227">
        <v>0</v>
      </c>
      <c r="T190" s="228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9" t="s">
        <v>144</v>
      </c>
      <c r="AT190" s="229" t="s">
        <v>139</v>
      </c>
      <c r="AU190" s="229" t="s">
        <v>86</v>
      </c>
      <c r="AY190" s="17" t="s">
        <v>137</v>
      </c>
      <c r="BE190" s="230">
        <f>IF(N190="základní",J190,0)</f>
        <v>0</v>
      </c>
      <c r="BF190" s="230">
        <f>IF(N190="snížená",J190,0)</f>
        <v>0</v>
      </c>
      <c r="BG190" s="230">
        <f>IF(N190="zákl. přenesená",J190,0)</f>
        <v>0</v>
      </c>
      <c r="BH190" s="230">
        <f>IF(N190="sníž. přenesená",J190,0)</f>
        <v>0</v>
      </c>
      <c r="BI190" s="230">
        <f>IF(N190="nulová",J190,0)</f>
        <v>0</v>
      </c>
      <c r="BJ190" s="17" t="s">
        <v>84</v>
      </c>
      <c r="BK190" s="230">
        <f>ROUND(I190*H190,2)</f>
        <v>0</v>
      </c>
      <c r="BL190" s="17" t="s">
        <v>144</v>
      </c>
      <c r="BM190" s="229" t="s">
        <v>228</v>
      </c>
    </row>
    <row r="191" s="2" customFormat="1">
      <c r="A191" s="38"/>
      <c r="B191" s="39"/>
      <c r="C191" s="40"/>
      <c r="D191" s="231" t="s">
        <v>145</v>
      </c>
      <c r="E191" s="40"/>
      <c r="F191" s="232" t="s">
        <v>229</v>
      </c>
      <c r="G191" s="40"/>
      <c r="H191" s="40"/>
      <c r="I191" s="233"/>
      <c r="J191" s="40"/>
      <c r="K191" s="40"/>
      <c r="L191" s="44"/>
      <c r="M191" s="234"/>
      <c r="N191" s="235"/>
      <c r="O191" s="91"/>
      <c r="P191" s="91"/>
      <c r="Q191" s="91"/>
      <c r="R191" s="91"/>
      <c r="S191" s="91"/>
      <c r="T191" s="92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145</v>
      </c>
      <c r="AU191" s="17" t="s">
        <v>86</v>
      </c>
    </row>
    <row r="192" s="13" customFormat="1">
      <c r="A192" s="13"/>
      <c r="B192" s="236"/>
      <c r="C192" s="237"/>
      <c r="D192" s="231" t="s">
        <v>147</v>
      </c>
      <c r="E192" s="238" t="s">
        <v>1</v>
      </c>
      <c r="F192" s="239" t="s">
        <v>230</v>
      </c>
      <c r="G192" s="237"/>
      <c r="H192" s="240">
        <v>104.05500000000001</v>
      </c>
      <c r="I192" s="241"/>
      <c r="J192" s="237"/>
      <c r="K192" s="237"/>
      <c r="L192" s="242"/>
      <c r="M192" s="243"/>
      <c r="N192" s="244"/>
      <c r="O192" s="244"/>
      <c r="P192" s="244"/>
      <c r="Q192" s="244"/>
      <c r="R192" s="244"/>
      <c r="S192" s="244"/>
      <c r="T192" s="24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6" t="s">
        <v>147</v>
      </c>
      <c r="AU192" s="246" t="s">
        <v>86</v>
      </c>
      <c r="AV192" s="13" t="s">
        <v>86</v>
      </c>
      <c r="AW192" s="13" t="s">
        <v>32</v>
      </c>
      <c r="AX192" s="13" t="s">
        <v>76</v>
      </c>
      <c r="AY192" s="246" t="s">
        <v>137</v>
      </c>
    </row>
    <row r="193" s="14" customFormat="1">
      <c r="A193" s="14"/>
      <c r="B193" s="247"/>
      <c r="C193" s="248"/>
      <c r="D193" s="231" t="s">
        <v>147</v>
      </c>
      <c r="E193" s="249" t="s">
        <v>1</v>
      </c>
      <c r="F193" s="250" t="s">
        <v>149</v>
      </c>
      <c r="G193" s="248"/>
      <c r="H193" s="251">
        <v>104.05500000000001</v>
      </c>
      <c r="I193" s="252"/>
      <c r="J193" s="248"/>
      <c r="K193" s="248"/>
      <c r="L193" s="253"/>
      <c r="M193" s="254"/>
      <c r="N193" s="255"/>
      <c r="O193" s="255"/>
      <c r="P193" s="255"/>
      <c r="Q193" s="255"/>
      <c r="R193" s="255"/>
      <c r="S193" s="255"/>
      <c r="T193" s="256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7" t="s">
        <v>147</v>
      </c>
      <c r="AU193" s="257" t="s">
        <v>86</v>
      </c>
      <c r="AV193" s="14" t="s">
        <v>144</v>
      </c>
      <c r="AW193" s="14" t="s">
        <v>32</v>
      </c>
      <c r="AX193" s="14" t="s">
        <v>84</v>
      </c>
      <c r="AY193" s="257" t="s">
        <v>137</v>
      </c>
    </row>
    <row r="194" s="2" customFormat="1" ht="24.15" customHeight="1">
      <c r="A194" s="38"/>
      <c r="B194" s="39"/>
      <c r="C194" s="218" t="s">
        <v>188</v>
      </c>
      <c r="D194" s="218" t="s">
        <v>139</v>
      </c>
      <c r="E194" s="219" t="s">
        <v>231</v>
      </c>
      <c r="F194" s="220" t="s">
        <v>232</v>
      </c>
      <c r="G194" s="221" t="s">
        <v>176</v>
      </c>
      <c r="H194" s="222">
        <v>132.60900000000001</v>
      </c>
      <c r="I194" s="223"/>
      <c r="J194" s="224">
        <f>ROUND(I194*H194,2)</f>
        <v>0</v>
      </c>
      <c r="K194" s="220" t="s">
        <v>143</v>
      </c>
      <c r="L194" s="44"/>
      <c r="M194" s="225" t="s">
        <v>1</v>
      </c>
      <c r="N194" s="226" t="s">
        <v>41</v>
      </c>
      <c r="O194" s="91"/>
      <c r="P194" s="227">
        <f>O194*H194</f>
        <v>0</v>
      </c>
      <c r="Q194" s="227">
        <v>0</v>
      </c>
      <c r="R194" s="227">
        <f>Q194*H194</f>
        <v>0</v>
      </c>
      <c r="S194" s="227">
        <v>0</v>
      </c>
      <c r="T194" s="228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9" t="s">
        <v>144</v>
      </c>
      <c r="AT194" s="229" t="s">
        <v>139</v>
      </c>
      <c r="AU194" s="229" t="s">
        <v>86</v>
      </c>
      <c r="AY194" s="17" t="s">
        <v>137</v>
      </c>
      <c r="BE194" s="230">
        <f>IF(N194="základní",J194,0)</f>
        <v>0</v>
      </c>
      <c r="BF194" s="230">
        <f>IF(N194="snížená",J194,0)</f>
        <v>0</v>
      </c>
      <c r="BG194" s="230">
        <f>IF(N194="zákl. přenesená",J194,0)</f>
        <v>0</v>
      </c>
      <c r="BH194" s="230">
        <f>IF(N194="sníž. přenesená",J194,0)</f>
        <v>0</v>
      </c>
      <c r="BI194" s="230">
        <f>IF(N194="nulová",J194,0)</f>
        <v>0</v>
      </c>
      <c r="BJ194" s="17" t="s">
        <v>84</v>
      </c>
      <c r="BK194" s="230">
        <f>ROUND(I194*H194,2)</f>
        <v>0</v>
      </c>
      <c r="BL194" s="17" t="s">
        <v>144</v>
      </c>
      <c r="BM194" s="229" t="s">
        <v>233</v>
      </c>
    </row>
    <row r="195" s="2" customFormat="1">
      <c r="A195" s="38"/>
      <c r="B195" s="39"/>
      <c r="C195" s="40"/>
      <c r="D195" s="231" t="s">
        <v>145</v>
      </c>
      <c r="E195" s="40"/>
      <c r="F195" s="232" t="s">
        <v>234</v>
      </c>
      <c r="G195" s="40"/>
      <c r="H195" s="40"/>
      <c r="I195" s="233"/>
      <c r="J195" s="40"/>
      <c r="K195" s="40"/>
      <c r="L195" s="44"/>
      <c r="M195" s="234"/>
      <c r="N195" s="235"/>
      <c r="O195" s="91"/>
      <c r="P195" s="91"/>
      <c r="Q195" s="91"/>
      <c r="R195" s="91"/>
      <c r="S195" s="91"/>
      <c r="T195" s="92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145</v>
      </c>
      <c r="AU195" s="17" t="s">
        <v>86</v>
      </c>
    </row>
    <row r="196" s="13" customFormat="1">
      <c r="A196" s="13"/>
      <c r="B196" s="236"/>
      <c r="C196" s="237"/>
      <c r="D196" s="231" t="s">
        <v>147</v>
      </c>
      <c r="E196" s="238" t="s">
        <v>1</v>
      </c>
      <c r="F196" s="239" t="s">
        <v>235</v>
      </c>
      <c r="G196" s="237"/>
      <c r="H196" s="240">
        <v>110.509</v>
      </c>
      <c r="I196" s="241"/>
      <c r="J196" s="237"/>
      <c r="K196" s="237"/>
      <c r="L196" s="242"/>
      <c r="M196" s="243"/>
      <c r="N196" s="244"/>
      <c r="O196" s="244"/>
      <c r="P196" s="244"/>
      <c r="Q196" s="244"/>
      <c r="R196" s="244"/>
      <c r="S196" s="244"/>
      <c r="T196" s="245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6" t="s">
        <v>147</v>
      </c>
      <c r="AU196" s="246" t="s">
        <v>86</v>
      </c>
      <c r="AV196" s="13" t="s">
        <v>86</v>
      </c>
      <c r="AW196" s="13" t="s">
        <v>32</v>
      </c>
      <c r="AX196" s="13" t="s">
        <v>76</v>
      </c>
      <c r="AY196" s="246" t="s">
        <v>137</v>
      </c>
    </row>
    <row r="197" s="13" customFormat="1">
      <c r="A197" s="13"/>
      <c r="B197" s="236"/>
      <c r="C197" s="237"/>
      <c r="D197" s="231" t="s">
        <v>147</v>
      </c>
      <c r="E197" s="238" t="s">
        <v>1</v>
      </c>
      <c r="F197" s="239" t="s">
        <v>236</v>
      </c>
      <c r="G197" s="237"/>
      <c r="H197" s="240">
        <v>22.100000000000001</v>
      </c>
      <c r="I197" s="241"/>
      <c r="J197" s="237"/>
      <c r="K197" s="237"/>
      <c r="L197" s="242"/>
      <c r="M197" s="243"/>
      <c r="N197" s="244"/>
      <c r="O197" s="244"/>
      <c r="P197" s="244"/>
      <c r="Q197" s="244"/>
      <c r="R197" s="244"/>
      <c r="S197" s="244"/>
      <c r="T197" s="245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6" t="s">
        <v>147</v>
      </c>
      <c r="AU197" s="246" t="s">
        <v>86</v>
      </c>
      <c r="AV197" s="13" t="s">
        <v>86</v>
      </c>
      <c r="AW197" s="13" t="s">
        <v>32</v>
      </c>
      <c r="AX197" s="13" t="s">
        <v>76</v>
      </c>
      <c r="AY197" s="246" t="s">
        <v>137</v>
      </c>
    </row>
    <row r="198" s="14" customFormat="1">
      <c r="A198" s="14"/>
      <c r="B198" s="247"/>
      <c r="C198" s="248"/>
      <c r="D198" s="231" t="s">
        <v>147</v>
      </c>
      <c r="E198" s="249" t="s">
        <v>1</v>
      </c>
      <c r="F198" s="250" t="s">
        <v>149</v>
      </c>
      <c r="G198" s="248"/>
      <c r="H198" s="251">
        <v>132.60900000000001</v>
      </c>
      <c r="I198" s="252"/>
      <c r="J198" s="248"/>
      <c r="K198" s="248"/>
      <c r="L198" s="253"/>
      <c r="M198" s="254"/>
      <c r="N198" s="255"/>
      <c r="O198" s="255"/>
      <c r="P198" s="255"/>
      <c r="Q198" s="255"/>
      <c r="R198" s="255"/>
      <c r="S198" s="255"/>
      <c r="T198" s="256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7" t="s">
        <v>147</v>
      </c>
      <c r="AU198" s="257" t="s">
        <v>86</v>
      </c>
      <c r="AV198" s="14" t="s">
        <v>144</v>
      </c>
      <c r="AW198" s="14" t="s">
        <v>32</v>
      </c>
      <c r="AX198" s="14" t="s">
        <v>84</v>
      </c>
      <c r="AY198" s="257" t="s">
        <v>137</v>
      </c>
    </row>
    <row r="199" s="2" customFormat="1" ht="33" customHeight="1">
      <c r="A199" s="38"/>
      <c r="B199" s="39"/>
      <c r="C199" s="218" t="s">
        <v>237</v>
      </c>
      <c r="D199" s="218" t="s">
        <v>139</v>
      </c>
      <c r="E199" s="219" t="s">
        <v>238</v>
      </c>
      <c r="F199" s="220" t="s">
        <v>239</v>
      </c>
      <c r="G199" s="221" t="s">
        <v>142</v>
      </c>
      <c r="H199" s="222">
        <v>106.75</v>
      </c>
      <c r="I199" s="223"/>
      <c r="J199" s="224">
        <f>ROUND(I199*H199,2)</f>
        <v>0</v>
      </c>
      <c r="K199" s="220" t="s">
        <v>143</v>
      </c>
      <c r="L199" s="44"/>
      <c r="M199" s="225" t="s">
        <v>1</v>
      </c>
      <c r="N199" s="226" t="s">
        <v>41</v>
      </c>
      <c r="O199" s="91"/>
      <c r="P199" s="227">
        <f>O199*H199</f>
        <v>0</v>
      </c>
      <c r="Q199" s="227">
        <v>0</v>
      </c>
      <c r="R199" s="227">
        <f>Q199*H199</f>
        <v>0</v>
      </c>
      <c r="S199" s="227">
        <v>0</v>
      </c>
      <c r="T199" s="228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9" t="s">
        <v>144</v>
      </c>
      <c r="AT199" s="229" t="s">
        <v>139</v>
      </c>
      <c r="AU199" s="229" t="s">
        <v>86</v>
      </c>
      <c r="AY199" s="17" t="s">
        <v>137</v>
      </c>
      <c r="BE199" s="230">
        <f>IF(N199="základní",J199,0)</f>
        <v>0</v>
      </c>
      <c r="BF199" s="230">
        <f>IF(N199="snížená",J199,0)</f>
        <v>0</v>
      </c>
      <c r="BG199" s="230">
        <f>IF(N199="zákl. přenesená",J199,0)</f>
        <v>0</v>
      </c>
      <c r="BH199" s="230">
        <f>IF(N199="sníž. přenesená",J199,0)</f>
        <v>0</v>
      </c>
      <c r="BI199" s="230">
        <f>IF(N199="nulová",J199,0)</f>
        <v>0</v>
      </c>
      <c r="BJ199" s="17" t="s">
        <v>84</v>
      </c>
      <c r="BK199" s="230">
        <f>ROUND(I199*H199,2)</f>
        <v>0</v>
      </c>
      <c r="BL199" s="17" t="s">
        <v>144</v>
      </c>
      <c r="BM199" s="229" t="s">
        <v>240</v>
      </c>
    </row>
    <row r="200" s="2" customFormat="1">
      <c r="A200" s="38"/>
      <c r="B200" s="39"/>
      <c r="C200" s="40"/>
      <c r="D200" s="231" t="s">
        <v>145</v>
      </c>
      <c r="E200" s="40"/>
      <c r="F200" s="232" t="s">
        <v>241</v>
      </c>
      <c r="G200" s="40"/>
      <c r="H200" s="40"/>
      <c r="I200" s="233"/>
      <c r="J200" s="40"/>
      <c r="K200" s="40"/>
      <c r="L200" s="44"/>
      <c r="M200" s="234"/>
      <c r="N200" s="235"/>
      <c r="O200" s="91"/>
      <c r="P200" s="91"/>
      <c r="Q200" s="91"/>
      <c r="R200" s="91"/>
      <c r="S200" s="91"/>
      <c r="T200" s="92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145</v>
      </c>
      <c r="AU200" s="17" t="s">
        <v>86</v>
      </c>
    </row>
    <row r="201" s="2" customFormat="1" ht="33" customHeight="1">
      <c r="A201" s="38"/>
      <c r="B201" s="39"/>
      <c r="C201" s="218" t="s">
        <v>194</v>
      </c>
      <c r="D201" s="218" t="s">
        <v>139</v>
      </c>
      <c r="E201" s="219" t="s">
        <v>242</v>
      </c>
      <c r="F201" s="220" t="s">
        <v>243</v>
      </c>
      <c r="G201" s="221" t="s">
        <v>142</v>
      </c>
      <c r="H201" s="222">
        <v>21.350000000000001</v>
      </c>
      <c r="I201" s="223"/>
      <c r="J201" s="224">
        <f>ROUND(I201*H201,2)</f>
        <v>0</v>
      </c>
      <c r="K201" s="220" t="s">
        <v>143</v>
      </c>
      <c r="L201" s="44"/>
      <c r="M201" s="225" t="s">
        <v>1</v>
      </c>
      <c r="N201" s="226" t="s">
        <v>41</v>
      </c>
      <c r="O201" s="91"/>
      <c r="P201" s="227">
        <f>O201*H201</f>
        <v>0</v>
      </c>
      <c r="Q201" s="227">
        <v>0</v>
      </c>
      <c r="R201" s="227">
        <f>Q201*H201</f>
        <v>0</v>
      </c>
      <c r="S201" s="227">
        <v>0</v>
      </c>
      <c r="T201" s="228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29" t="s">
        <v>144</v>
      </c>
      <c r="AT201" s="229" t="s">
        <v>139</v>
      </c>
      <c r="AU201" s="229" t="s">
        <v>86</v>
      </c>
      <c r="AY201" s="17" t="s">
        <v>137</v>
      </c>
      <c r="BE201" s="230">
        <f>IF(N201="základní",J201,0)</f>
        <v>0</v>
      </c>
      <c r="BF201" s="230">
        <f>IF(N201="snížená",J201,0)</f>
        <v>0</v>
      </c>
      <c r="BG201" s="230">
        <f>IF(N201="zákl. přenesená",J201,0)</f>
        <v>0</v>
      </c>
      <c r="BH201" s="230">
        <f>IF(N201="sníž. přenesená",J201,0)</f>
        <v>0</v>
      </c>
      <c r="BI201" s="230">
        <f>IF(N201="nulová",J201,0)</f>
        <v>0</v>
      </c>
      <c r="BJ201" s="17" t="s">
        <v>84</v>
      </c>
      <c r="BK201" s="230">
        <f>ROUND(I201*H201,2)</f>
        <v>0</v>
      </c>
      <c r="BL201" s="17" t="s">
        <v>144</v>
      </c>
      <c r="BM201" s="229" t="s">
        <v>244</v>
      </c>
    </row>
    <row r="202" s="2" customFormat="1">
      <c r="A202" s="38"/>
      <c r="B202" s="39"/>
      <c r="C202" s="40"/>
      <c r="D202" s="231" t="s">
        <v>145</v>
      </c>
      <c r="E202" s="40"/>
      <c r="F202" s="232" t="s">
        <v>245</v>
      </c>
      <c r="G202" s="40"/>
      <c r="H202" s="40"/>
      <c r="I202" s="233"/>
      <c r="J202" s="40"/>
      <c r="K202" s="40"/>
      <c r="L202" s="44"/>
      <c r="M202" s="234"/>
      <c r="N202" s="235"/>
      <c r="O202" s="91"/>
      <c r="P202" s="91"/>
      <c r="Q202" s="91"/>
      <c r="R202" s="91"/>
      <c r="S202" s="91"/>
      <c r="T202" s="92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145</v>
      </c>
      <c r="AU202" s="17" t="s">
        <v>86</v>
      </c>
    </row>
    <row r="203" s="13" customFormat="1">
      <c r="A203" s="13"/>
      <c r="B203" s="236"/>
      <c r="C203" s="237"/>
      <c r="D203" s="231" t="s">
        <v>147</v>
      </c>
      <c r="E203" s="238" t="s">
        <v>1</v>
      </c>
      <c r="F203" s="239" t="s">
        <v>246</v>
      </c>
      <c r="G203" s="237"/>
      <c r="H203" s="240">
        <v>21.350000000000001</v>
      </c>
      <c r="I203" s="241"/>
      <c r="J203" s="237"/>
      <c r="K203" s="237"/>
      <c r="L203" s="242"/>
      <c r="M203" s="243"/>
      <c r="N203" s="244"/>
      <c r="O203" s="244"/>
      <c r="P203" s="244"/>
      <c r="Q203" s="244"/>
      <c r="R203" s="244"/>
      <c r="S203" s="244"/>
      <c r="T203" s="24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6" t="s">
        <v>147</v>
      </c>
      <c r="AU203" s="246" t="s">
        <v>86</v>
      </c>
      <c r="AV203" s="13" t="s">
        <v>86</v>
      </c>
      <c r="AW203" s="13" t="s">
        <v>32</v>
      </c>
      <c r="AX203" s="13" t="s">
        <v>76</v>
      </c>
      <c r="AY203" s="246" t="s">
        <v>137</v>
      </c>
    </row>
    <row r="204" s="14" customFormat="1">
      <c r="A204" s="14"/>
      <c r="B204" s="247"/>
      <c r="C204" s="248"/>
      <c r="D204" s="231" t="s">
        <v>147</v>
      </c>
      <c r="E204" s="249" t="s">
        <v>1</v>
      </c>
      <c r="F204" s="250" t="s">
        <v>149</v>
      </c>
      <c r="G204" s="248"/>
      <c r="H204" s="251">
        <v>21.350000000000001</v>
      </c>
      <c r="I204" s="252"/>
      <c r="J204" s="248"/>
      <c r="K204" s="248"/>
      <c r="L204" s="253"/>
      <c r="M204" s="254"/>
      <c r="N204" s="255"/>
      <c r="O204" s="255"/>
      <c r="P204" s="255"/>
      <c r="Q204" s="255"/>
      <c r="R204" s="255"/>
      <c r="S204" s="255"/>
      <c r="T204" s="256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7" t="s">
        <v>147</v>
      </c>
      <c r="AU204" s="257" t="s">
        <v>86</v>
      </c>
      <c r="AV204" s="14" t="s">
        <v>144</v>
      </c>
      <c r="AW204" s="14" t="s">
        <v>32</v>
      </c>
      <c r="AX204" s="14" t="s">
        <v>84</v>
      </c>
      <c r="AY204" s="257" t="s">
        <v>137</v>
      </c>
    </row>
    <row r="205" s="2" customFormat="1" ht="24.15" customHeight="1">
      <c r="A205" s="38"/>
      <c r="B205" s="39"/>
      <c r="C205" s="218" t="s">
        <v>7</v>
      </c>
      <c r="D205" s="218" t="s">
        <v>139</v>
      </c>
      <c r="E205" s="219" t="s">
        <v>247</v>
      </c>
      <c r="F205" s="220" t="s">
        <v>248</v>
      </c>
      <c r="G205" s="221" t="s">
        <v>142</v>
      </c>
      <c r="H205" s="222">
        <v>21.350000000000001</v>
      </c>
      <c r="I205" s="223"/>
      <c r="J205" s="224">
        <f>ROUND(I205*H205,2)</f>
        <v>0</v>
      </c>
      <c r="K205" s="220" t="s">
        <v>143</v>
      </c>
      <c r="L205" s="44"/>
      <c r="M205" s="225" t="s">
        <v>1</v>
      </c>
      <c r="N205" s="226" t="s">
        <v>41</v>
      </c>
      <c r="O205" s="91"/>
      <c r="P205" s="227">
        <f>O205*H205</f>
        <v>0</v>
      </c>
      <c r="Q205" s="227">
        <v>0</v>
      </c>
      <c r="R205" s="227">
        <f>Q205*H205</f>
        <v>0</v>
      </c>
      <c r="S205" s="227">
        <v>0</v>
      </c>
      <c r="T205" s="228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9" t="s">
        <v>144</v>
      </c>
      <c r="AT205" s="229" t="s">
        <v>139</v>
      </c>
      <c r="AU205" s="229" t="s">
        <v>86</v>
      </c>
      <c r="AY205" s="17" t="s">
        <v>137</v>
      </c>
      <c r="BE205" s="230">
        <f>IF(N205="základní",J205,0)</f>
        <v>0</v>
      </c>
      <c r="BF205" s="230">
        <f>IF(N205="snížená",J205,0)</f>
        <v>0</v>
      </c>
      <c r="BG205" s="230">
        <f>IF(N205="zákl. přenesená",J205,0)</f>
        <v>0</v>
      </c>
      <c r="BH205" s="230">
        <f>IF(N205="sníž. přenesená",J205,0)</f>
        <v>0</v>
      </c>
      <c r="BI205" s="230">
        <f>IF(N205="nulová",J205,0)</f>
        <v>0</v>
      </c>
      <c r="BJ205" s="17" t="s">
        <v>84</v>
      </c>
      <c r="BK205" s="230">
        <f>ROUND(I205*H205,2)</f>
        <v>0</v>
      </c>
      <c r="BL205" s="17" t="s">
        <v>144</v>
      </c>
      <c r="BM205" s="229" t="s">
        <v>249</v>
      </c>
    </row>
    <row r="206" s="2" customFormat="1">
      <c r="A206" s="38"/>
      <c r="B206" s="39"/>
      <c r="C206" s="40"/>
      <c r="D206" s="231" t="s">
        <v>145</v>
      </c>
      <c r="E206" s="40"/>
      <c r="F206" s="232" t="s">
        <v>250</v>
      </c>
      <c r="G206" s="40"/>
      <c r="H206" s="40"/>
      <c r="I206" s="233"/>
      <c r="J206" s="40"/>
      <c r="K206" s="40"/>
      <c r="L206" s="44"/>
      <c r="M206" s="234"/>
      <c r="N206" s="235"/>
      <c r="O206" s="91"/>
      <c r="P206" s="91"/>
      <c r="Q206" s="91"/>
      <c r="R206" s="91"/>
      <c r="S206" s="91"/>
      <c r="T206" s="92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145</v>
      </c>
      <c r="AU206" s="17" t="s">
        <v>86</v>
      </c>
    </row>
    <row r="207" s="13" customFormat="1">
      <c r="A207" s="13"/>
      <c r="B207" s="236"/>
      <c r="C207" s="237"/>
      <c r="D207" s="231" t="s">
        <v>147</v>
      </c>
      <c r="E207" s="238" t="s">
        <v>1</v>
      </c>
      <c r="F207" s="239" t="s">
        <v>246</v>
      </c>
      <c r="G207" s="237"/>
      <c r="H207" s="240">
        <v>21.350000000000001</v>
      </c>
      <c r="I207" s="241"/>
      <c r="J207" s="237"/>
      <c r="K207" s="237"/>
      <c r="L207" s="242"/>
      <c r="M207" s="243"/>
      <c r="N207" s="244"/>
      <c r="O207" s="244"/>
      <c r="P207" s="244"/>
      <c r="Q207" s="244"/>
      <c r="R207" s="244"/>
      <c r="S207" s="244"/>
      <c r="T207" s="245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6" t="s">
        <v>147</v>
      </c>
      <c r="AU207" s="246" t="s">
        <v>86</v>
      </c>
      <c r="AV207" s="13" t="s">
        <v>86</v>
      </c>
      <c r="AW207" s="13" t="s">
        <v>32</v>
      </c>
      <c r="AX207" s="13" t="s">
        <v>76</v>
      </c>
      <c r="AY207" s="246" t="s">
        <v>137</v>
      </c>
    </row>
    <row r="208" s="14" customFormat="1">
      <c r="A208" s="14"/>
      <c r="B208" s="247"/>
      <c r="C208" s="248"/>
      <c r="D208" s="231" t="s">
        <v>147</v>
      </c>
      <c r="E208" s="249" t="s">
        <v>1</v>
      </c>
      <c r="F208" s="250" t="s">
        <v>149</v>
      </c>
      <c r="G208" s="248"/>
      <c r="H208" s="251">
        <v>21.350000000000001</v>
      </c>
      <c r="I208" s="252"/>
      <c r="J208" s="248"/>
      <c r="K208" s="248"/>
      <c r="L208" s="253"/>
      <c r="M208" s="254"/>
      <c r="N208" s="255"/>
      <c r="O208" s="255"/>
      <c r="P208" s="255"/>
      <c r="Q208" s="255"/>
      <c r="R208" s="255"/>
      <c r="S208" s="255"/>
      <c r="T208" s="256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7" t="s">
        <v>147</v>
      </c>
      <c r="AU208" s="257" t="s">
        <v>86</v>
      </c>
      <c r="AV208" s="14" t="s">
        <v>144</v>
      </c>
      <c r="AW208" s="14" t="s">
        <v>32</v>
      </c>
      <c r="AX208" s="14" t="s">
        <v>84</v>
      </c>
      <c r="AY208" s="257" t="s">
        <v>137</v>
      </c>
    </row>
    <row r="209" s="2" customFormat="1" ht="16.5" customHeight="1">
      <c r="A209" s="38"/>
      <c r="B209" s="39"/>
      <c r="C209" s="218" t="s">
        <v>200</v>
      </c>
      <c r="D209" s="218" t="s">
        <v>139</v>
      </c>
      <c r="E209" s="219" t="s">
        <v>251</v>
      </c>
      <c r="F209" s="220" t="s">
        <v>252</v>
      </c>
      <c r="G209" s="221" t="s">
        <v>187</v>
      </c>
      <c r="H209" s="222">
        <v>2.1349999999999998</v>
      </c>
      <c r="I209" s="223"/>
      <c r="J209" s="224">
        <f>ROUND(I209*H209,2)</f>
        <v>0</v>
      </c>
      <c r="K209" s="220" t="s">
        <v>143</v>
      </c>
      <c r="L209" s="44"/>
      <c r="M209" s="225" t="s">
        <v>1</v>
      </c>
      <c r="N209" s="226" t="s">
        <v>41</v>
      </c>
      <c r="O209" s="91"/>
      <c r="P209" s="227">
        <f>O209*H209</f>
        <v>0</v>
      </c>
      <c r="Q209" s="227">
        <v>0</v>
      </c>
      <c r="R209" s="227">
        <f>Q209*H209</f>
        <v>0</v>
      </c>
      <c r="S209" s="227">
        <v>0</v>
      </c>
      <c r="T209" s="228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9" t="s">
        <v>144</v>
      </c>
      <c r="AT209" s="229" t="s">
        <v>139</v>
      </c>
      <c r="AU209" s="229" t="s">
        <v>86</v>
      </c>
      <c r="AY209" s="17" t="s">
        <v>137</v>
      </c>
      <c r="BE209" s="230">
        <f>IF(N209="základní",J209,0)</f>
        <v>0</v>
      </c>
      <c r="BF209" s="230">
        <f>IF(N209="snížená",J209,0)</f>
        <v>0</v>
      </c>
      <c r="BG209" s="230">
        <f>IF(N209="zákl. přenesená",J209,0)</f>
        <v>0</v>
      </c>
      <c r="BH209" s="230">
        <f>IF(N209="sníž. přenesená",J209,0)</f>
        <v>0</v>
      </c>
      <c r="BI209" s="230">
        <f>IF(N209="nulová",J209,0)</f>
        <v>0</v>
      </c>
      <c r="BJ209" s="17" t="s">
        <v>84</v>
      </c>
      <c r="BK209" s="230">
        <f>ROUND(I209*H209,2)</f>
        <v>0</v>
      </c>
      <c r="BL209" s="17" t="s">
        <v>144</v>
      </c>
      <c r="BM209" s="229" t="s">
        <v>253</v>
      </c>
    </row>
    <row r="210" s="2" customFormat="1">
      <c r="A210" s="38"/>
      <c r="B210" s="39"/>
      <c r="C210" s="40"/>
      <c r="D210" s="231" t="s">
        <v>145</v>
      </c>
      <c r="E210" s="40"/>
      <c r="F210" s="232" t="s">
        <v>254</v>
      </c>
      <c r="G210" s="40"/>
      <c r="H210" s="40"/>
      <c r="I210" s="233"/>
      <c r="J210" s="40"/>
      <c r="K210" s="40"/>
      <c r="L210" s="44"/>
      <c r="M210" s="234"/>
      <c r="N210" s="235"/>
      <c r="O210" s="91"/>
      <c r="P210" s="91"/>
      <c r="Q210" s="91"/>
      <c r="R210" s="91"/>
      <c r="S210" s="91"/>
      <c r="T210" s="92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7" t="s">
        <v>145</v>
      </c>
      <c r="AU210" s="17" t="s">
        <v>86</v>
      </c>
    </row>
    <row r="211" s="13" customFormat="1">
      <c r="A211" s="13"/>
      <c r="B211" s="236"/>
      <c r="C211" s="237"/>
      <c r="D211" s="231" t="s">
        <v>147</v>
      </c>
      <c r="E211" s="238" t="s">
        <v>1</v>
      </c>
      <c r="F211" s="239" t="s">
        <v>255</v>
      </c>
      <c r="G211" s="237"/>
      <c r="H211" s="240">
        <v>2.1349999999999998</v>
      </c>
      <c r="I211" s="241"/>
      <c r="J211" s="237"/>
      <c r="K211" s="237"/>
      <c r="L211" s="242"/>
      <c r="M211" s="243"/>
      <c r="N211" s="244"/>
      <c r="O211" s="244"/>
      <c r="P211" s="244"/>
      <c r="Q211" s="244"/>
      <c r="R211" s="244"/>
      <c r="S211" s="244"/>
      <c r="T211" s="24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6" t="s">
        <v>147</v>
      </c>
      <c r="AU211" s="246" t="s">
        <v>86</v>
      </c>
      <c r="AV211" s="13" t="s">
        <v>86</v>
      </c>
      <c r="AW211" s="13" t="s">
        <v>32</v>
      </c>
      <c r="AX211" s="13" t="s">
        <v>76</v>
      </c>
      <c r="AY211" s="246" t="s">
        <v>137</v>
      </c>
    </row>
    <row r="212" s="14" customFormat="1">
      <c r="A212" s="14"/>
      <c r="B212" s="247"/>
      <c r="C212" s="248"/>
      <c r="D212" s="231" t="s">
        <v>147</v>
      </c>
      <c r="E212" s="249" t="s">
        <v>1</v>
      </c>
      <c r="F212" s="250" t="s">
        <v>149</v>
      </c>
      <c r="G212" s="248"/>
      <c r="H212" s="251">
        <v>2.1349999999999998</v>
      </c>
      <c r="I212" s="252"/>
      <c r="J212" s="248"/>
      <c r="K212" s="248"/>
      <c r="L212" s="253"/>
      <c r="M212" s="254"/>
      <c r="N212" s="255"/>
      <c r="O212" s="255"/>
      <c r="P212" s="255"/>
      <c r="Q212" s="255"/>
      <c r="R212" s="255"/>
      <c r="S212" s="255"/>
      <c r="T212" s="256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7" t="s">
        <v>147</v>
      </c>
      <c r="AU212" s="257" t="s">
        <v>86</v>
      </c>
      <c r="AV212" s="14" t="s">
        <v>144</v>
      </c>
      <c r="AW212" s="14" t="s">
        <v>32</v>
      </c>
      <c r="AX212" s="14" t="s">
        <v>84</v>
      </c>
      <c r="AY212" s="257" t="s">
        <v>137</v>
      </c>
    </row>
    <row r="213" s="2" customFormat="1" ht="16.5" customHeight="1">
      <c r="A213" s="38"/>
      <c r="B213" s="39"/>
      <c r="C213" s="218" t="s">
        <v>256</v>
      </c>
      <c r="D213" s="218" t="s">
        <v>139</v>
      </c>
      <c r="E213" s="219" t="s">
        <v>251</v>
      </c>
      <c r="F213" s="220" t="s">
        <v>252</v>
      </c>
      <c r="G213" s="221" t="s">
        <v>187</v>
      </c>
      <c r="H213" s="222">
        <v>0.85399999999999998</v>
      </c>
      <c r="I213" s="223"/>
      <c r="J213" s="224">
        <f>ROUND(I213*H213,2)</f>
        <v>0</v>
      </c>
      <c r="K213" s="220" t="s">
        <v>143</v>
      </c>
      <c r="L213" s="44"/>
      <c r="M213" s="225" t="s">
        <v>1</v>
      </c>
      <c r="N213" s="226" t="s">
        <v>41</v>
      </c>
      <c r="O213" s="91"/>
      <c r="P213" s="227">
        <f>O213*H213</f>
        <v>0</v>
      </c>
      <c r="Q213" s="227">
        <v>0</v>
      </c>
      <c r="R213" s="227">
        <f>Q213*H213</f>
        <v>0</v>
      </c>
      <c r="S213" s="227">
        <v>0</v>
      </c>
      <c r="T213" s="228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9" t="s">
        <v>144</v>
      </c>
      <c r="AT213" s="229" t="s">
        <v>139</v>
      </c>
      <c r="AU213" s="229" t="s">
        <v>86</v>
      </c>
      <c r="AY213" s="17" t="s">
        <v>137</v>
      </c>
      <c r="BE213" s="230">
        <f>IF(N213="základní",J213,0)</f>
        <v>0</v>
      </c>
      <c r="BF213" s="230">
        <f>IF(N213="snížená",J213,0)</f>
        <v>0</v>
      </c>
      <c r="BG213" s="230">
        <f>IF(N213="zákl. přenesená",J213,0)</f>
        <v>0</v>
      </c>
      <c r="BH213" s="230">
        <f>IF(N213="sníž. přenesená",J213,0)</f>
        <v>0</v>
      </c>
      <c r="BI213" s="230">
        <f>IF(N213="nulová",J213,0)</f>
        <v>0</v>
      </c>
      <c r="BJ213" s="17" t="s">
        <v>84</v>
      </c>
      <c r="BK213" s="230">
        <f>ROUND(I213*H213,2)</f>
        <v>0</v>
      </c>
      <c r="BL213" s="17" t="s">
        <v>144</v>
      </c>
      <c r="BM213" s="229" t="s">
        <v>257</v>
      </c>
    </row>
    <row r="214" s="2" customFormat="1">
      <c r="A214" s="38"/>
      <c r="B214" s="39"/>
      <c r="C214" s="40"/>
      <c r="D214" s="231" t="s">
        <v>145</v>
      </c>
      <c r="E214" s="40"/>
      <c r="F214" s="232" t="s">
        <v>254</v>
      </c>
      <c r="G214" s="40"/>
      <c r="H214" s="40"/>
      <c r="I214" s="233"/>
      <c r="J214" s="40"/>
      <c r="K214" s="40"/>
      <c r="L214" s="44"/>
      <c r="M214" s="234"/>
      <c r="N214" s="235"/>
      <c r="O214" s="91"/>
      <c r="P214" s="91"/>
      <c r="Q214" s="91"/>
      <c r="R214" s="91"/>
      <c r="S214" s="91"/>
      <c r="T214" s="92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145</v>
      </c>
      <c r="AU214" s="17" t="s">
        <v>86</v>
      </c>
    </row>
    <row r="215" s="13" customFormat="1">
      <c r="A215" s="13"/>
      <c r="B215" s="236"/>
      <c r="C215" s="237"/>
      <c r="D215" s="231" t="s">
        <v>147</v>
      </c>
      <c r="E215" s="238" t="s">
        <v>1</v>
      </c>
      <c r="F215" s="239" t="s">
        <v>258</v>
      </c>
      <c r="G215" s="237"/>
      <c r="H215" s="240">
        <v>0.85399999999999998</v>
      </c>
      <c r="I215" s="241"/>
      <c r="J215" s="237"/>
      <c r="K215" s="237"/>
      <c r="L215" s="242"/>
      <c r="M215" s="243"/>
      <c r="N215" s="244"/>
      <c r="O215" s="244"/>
      <c r="P215" s="244"/>
      <c r="Q215" s="244"/>
      <c r="R215" s="244"/>
      <c r="S215" s="244"/>
      <c r="T215" s="245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6" t="s">
        <v>147</v>
      </c>
      <c r="AU215" s="246" t="s">
        <v>86</v>
      </c>
      <c r="AV215" s="13" t="s">
        <v>86</v>
      </c>
      <c r="AW215" s="13" t="s">
        <v>32</v>
      </c>
      <c r="AX215" s="13" t="s">
        <v>76</v>
      </c>
      <c r="AY215" s="246" t="s">
        <v>137</v>
      </c>
    </row>
    <row r="216" s="14" customFormat="1">
      <c r="A216" s="14"/>
      <c r="B216" s="247"/>
      <c r="C216" s="248"/>
      <c r="D216" s="231" t="s">
        <v>147</v>
      </c>
      <c r="E216" s="249" t="s">
        <v>1</v>
      </c>
      <c r="F216" s="250" t="s">
        <v>149</v>
      </c>
      <c r="G216" s="248"/>
      <c r="H216" s="251">
        <v>0.85399999999999998</v>
      </c>
      <c r="I216" s="252"/>
      <c r="J216" s="248"/>
      <c r="K216" s="248"/>
      <c r="L216" s="253"/>
      <c r="M216" s="254"/>
      <c r="N216" s="255"/>
      <c r="O216" s="255"/>
      <c r="P216" s="255"/>
      <c r="Q216" s="255"/>
      <c r="R216" s="255"/>
      <c r="S216" s="255"/>
      <c r="T216" s="256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7" t="s">
        <v>147</v>
      </c>
      <c r="AU216" s="257" t="s">
        <v>86</v>
      </c>
      <c r="AV216" s="14" t="s">
        <v>144</v>
      </c>
      <c r="AW216" s="14" t="s">
        <v>32</v>
      </c>
      <c r="AX216" s="14" t="s">
        <v>84</v>
      </c>
      <c r="AY216" s="257" t="s">
        <v>137</v>
      </c>
    </row>
    <row r="217" s="2" customFormat="1" ht="24.15" customHeight="1">
      <c r="A217" s="38"/>
      <c r="B217" s="39"/>
      <c r="C217" s="218" t="s">
        <v>204</v>
      </c>
      <c r="D217" s="218" t="s">
        <v>139</v>
      </c>
      <c r="E217" s="219" t="s">
        <v>259</v>
      </c>
      <c r="F217" s="220" t="s">
        <v>260</v>
      </c>
      <c r="G217" s="221" t="s">
        <v>176</v>
      </c>
      <c r="H217" s="222">
        <v>26.521999999999998</v>
      </c>
      <c r="I217" s="223"/>
      <c r="J217" s="224">
        <f>ROUND(I217*H217,2)</f>
        <v>0</v>
      </c>
      <c r="K217" s="220" t="s">
        <v>143</v>
      </c>
      <c r="L217" s="44"/>
      <c r="M217" s="225" t="s">
        <v>1</v>
      </c>
      <c r="N217" s="226" t="s">
        <v>41</v>
      </c>
      <c r="O217" s="91"/>
      <c r="P217" s="227">
        <f>O217*H217</f>
        <v>0</v>
      </c>
      <c r="Q217" s="227">
        <v>0</v>
      </c>
      <c r="R217" s="227">
        <f>Q217*H217</f>
        <v>0</v>
      </c>
      <c r="S217" s="227">
        <v>0</v>
      </c>
      <c r="T217" s="228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29" t="s">
        <v>144</v>
      </c>
      <c r="AT217" s="229" t="s">
        <v>139</v>
      </c>
      <c r="AU217" s="229" t="s">
        <v>86</v>
      </c>
      <c r="AY217" s="17" t="s">
        <v>137</v>
      </c>
      <c r="BE217" s="230">
        <f>IF(N217="základní",J217,0)</f>
        <v>0</v>
      </c>
      <c r="BF217" s="230">
        <f>IF(N217="snížená",J217,0)</f>
        <v>0</v>
      </c>
      <c r="BG217" s="230">
        <f>IF(N217="zákl. přenesená",J217,0)</f>
        <v>0</v>
      </c>
      <c r="BH217" s="230">
        <f>IF(N217="sníž. přenesená",J217,0)</f>
        <v>0</v>
      </c>
      <c r="BI217" s="230">
        <f>IF(N217="nulová",J217,0)</f>
        <v>0</v>
      </c>
      <c r="BJ217" s="17" t="s">
        <v>84</v>
      </c>
      <c r="BK217" s="230">
        <f>ROUND(I217*H217,2)</f>
        <v>0</v>
      </c>
      <c r="BL217" s="17" t="s">
        <v>144</v>
      </c>
      <c r="BM217" s="229" t="s">
        <v>261</v>
      </c>
    </row>
    <row r="218" s="2" customFormat="1">
      <c r="A218" s="38"/>
      <c r="B218" s="39"/>
      <c r="C218" s="40"/>
      <c r="D218" s="231" t="s">
        <v>145</v>
      </c>
      <c r="E218" s="40"/>
      <c r="F218" s="232" t="s">
        <v>262</v>
      </c>
      <c r="G218" s="40"/>
      <c r="H218" s="40"/>
      <c r="I218" s="233"/>
      <c r="J218" s="40"/>
      <c r="K218" s="40"/>
      <c r="L218" s="44"/>
      <c r="M218" s="234"/>
      <c r="N218" s="235"/>
      <c r="O218" s="91"/>
      <c r="P218" s="91"/>
      <c r="Q218" s="91"/>
      <c r="R218" s="91"/>
      <c r="S218" s="91"/>
      <c r="T218" s="92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145</v>
      </c>
      <c r="AU218" s="17" t="s">
        <v>86</v>
      </c>
    </row>
    <row r="219" s="2" customFormat="1">
      <c r="A219" s="38"/>
      <c r="B219" s="39"/>
      <c r="C219" s="40"/>
      <c r="D219" s="231" t="s">
        <v>263</v>
      </c>
      <c r="E219" s="40"/>
      <c r="F219" s="258" t="s">
        <v>264</v>
      </c>
      <c r="G219" s="40"/>
      <c r="H219" s="40"/>
      <c r="I219" s="233"/>
      <c r="J219" s="40"/>
      <c r="K219" s="40"/>
      <c r="L219" s="44"/>
      <c r="M219" s="234"/>
      <c r="N219" s="235"/>
      <c r="O219" s="91"/>
      <c r="P219" s="91"/>
      <c r="Q219" s="91"/>
      <c r="R219" s="91"/>
      <c r="S219" s="91"/>
      <c r="T219" s="92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T219" s="17" t="s">
        <v>263</v>
      </c>
      <c r="AU219" s="17" t="s">
        <v>86</v>
      </c>
    </row>
    <row r="220" s="13" customFormat="1">
      <c r="A220" s="13"/>
      <c r="B220" s="236"/>
      <c r="C220" s="237"/>
      <c r="D220" s="231" t="s">
        <v>147</v>
      </c>
      <c r="E220" s="238" t="s">
        <v>1</v>
      </c>
      <c r="F220" s="239" t="s">
        <v>265</v>
      </c>
      <c r="G220" s="237"/>
      <c r="H220" s="240">
        <v>26.521999999999998</v>
      </c>
      <c r="I220" s="241"/>
      <c r="J220" s="237"/>
      <c r="K220" s="237"/>
      <c r="L220" s="242"/>
      <c r="M220" s="243"/>
      <c r="N220" s="244"/>
      <c r="O220" s="244"/>
      <c r="P220" s="244"/>
      <c r="Q220" s="244"/>
      <c r="R220" s="244"/>
      <c r="S220" s="244"/>
      <c r="T220" s="245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6" t="s">
        <v>147</v>
      </c>
      <c r="AU220" s="246" t="s">
        <v>86</v>
      </c>
      <c r="AV220" s="13" t="s">
        <v>86</v>
      </c>
      <c r="AW220" s="13" t="s">
        <v>32</v>
      </c>
      <c r="AX220" s="13" t="s">
        <v>76</v>
      </c>
      <c r="AY220" s="246" t="s">
        <v>137</v>
      </c>
    </row>
    <row r="221" s="14" customFormat="1">
      <c r="A221" s="14"/>
      <c r="B221" s="247"/>
      <c r="C221" s="248"/>
      <c r="D221" s="231" t="s">
        <v>147</v>
      </c>
      <c r="E221" s="249" t="s">
        <v>1</v>
      </c>
      <c r="F221" s="250" t="s">
        <v>149</v>
      </c>
      <c r="G221" s="248"/>
      <c r="H221" s="251">
        <v>26.521999999999998</v>
      </c>
      <c r="I221" s="252"/>
      <c r="J221" s="248"/>
      <c r="K221" s="248"/>
      <c r="L221" s="253"/>
      <c r="M221" s="254"/>
      <c r="N221" s="255"/>
      <c r="O221" s="255"/>
      <c r="P221" s="255"/>
      <c r="Q221" s="255"/>
      <c r="R221" s="255"/>
      <c r="S221" s="255"/>
      <c r="T221" s="256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7" t="s">
        <v>147</v>
      </c>
      <c r="AU221" s="257" t="s">
        <v>86</v>
      </c>
      <c r="AV221" s="14" t="s">
        <v>144</v>
      </c>
      <c r="AW221" s="14" t="s">
        <v>32</v>
      </c>
      <c r="AX221" s="14" t="s">
        <v>84</v>
      </c>
      <c r="AY221" s="257" t="s">
        <v>137</v>
      </c>
    </row>
    <row r="222" s="2" customFormat="1" ht="24.15" customHeight="1">
      <c r="A222" s="38"/>
      <c r="B222" s="39"/>
      <c r="C222" s="218" t="s">
        <v>266</v>
      </c>
      <c r="D222" s="218" t="s">
        <v>139</v>
      </c>
      <c r="E222" s="219" t="s">
        <v>267</v>
      </c>
      <c r="F222" s="220" t="s">
        <v>268</v>
      </c>
      <c r="G222" s="221" t="s">
        <v>269</v>
      </c>
      <c r="H222" s="222">
        <v>82.093000000000004</v>
      </c>
      <c r="I222" s="223"/>
      <c r="J222" s="224">
        <f>ROUND(I222*H222,2)</f>
        <v>0</v>
      </c>
      <c r="K222" s="220" t="s">
        <v>143</v>
      </c>
      <c r="L222" s="44"/>
      <c r="M222" s="225" t="s">
        <v>1</v>
      </c>
      <c r="N222" s="226" t="s">
        <v>41</v>
      </c>
      <c r="O222" s="91"/>
      <c r="P222" s="227">
        <f>O222*H222</f>
        <v>0</v>
      </c>
      <c r="Q222" s="227">
        <v>0</v>
      </c>
      <c r="R222" s="227">
        <f>Q222*H222</f>
        <v>0</v>
      </c>
      <c r="S222" s="227">
        <v>0</v>
      </c>
      <c r="T222" s="228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29" t="s">
        <v>144</v>
      </c>
      <c r="AT222" s="229" t="s">
        <v>139</v>
      </c>
      <c r="AU222" s="229" t="s">
        <v>86</v>
      </c>
      <c r="AY222" s="17" t="s">
        <v>137</v>
      </c>
      <c r="BE222" s="230">
        <f>IF(N222="základní",J222,0)</f>
        <v>0</v>
      </c>
      <c r="BF222" s="230">
        <f>IF(N222="snížená",J222,0)</f>
        <v>0</v>
      </c>
      <c r="BG222" s="230">
        <f>IF(N222="zákl. přenesená",J222,0)</f>
        <v>0</v>
      </c>
      <c r="BH222" s="230">
        <f>IF(N222="sníž. přenesená",J222,0)</f>
        <v>0</v>
      </c>
      <c r="BI222" s="230">
        <f>IF(N222="nulová",J222,0)</f>
        <v>0</v>
      </c>
      <c r="BJ222" s="17" t="s">
        <v>84</v>
      </c>
      <c r="BK222" s="230">
        <f>ROUND(I222*H222,2)</f>
        <v>0</v>
      </c>
      <c r="BL222" s="17" t="s">
        <v>144</v>
      </c>
      <c r="BM222" s="229" t="s">
        <v>270</v>
      </c>
    </row>
    <row r="223" s="2" customFormat="1">
      <c r="A223" s="38"/>
      <c r="B223" s="39"/>
      <c r="C223" s="40"/>
      <c r="D223" s="231" t="s">
        <v>145</v>
      </c>
      <c r="E223" s="40"/>
      <c r="F223" s="232" t="s">
        <v>271</v>
      </c>
      <c r="G223" s="40"/>
      <c r="H223" s="40"/>
      <c r="I223" s="233"/>
      <c r="J223" s="40"/>
      <c r="K223" s="40"/>
      <c r="L223" s="44"/>
      <c r="M223" s="234"/>
      <c r="N223" s="235"/>
      <c r="O223" s="91"/>
      <c r="P223" s="91"/>
      <c r="Q223" s="91"/>
      <c r="R223" s="91"/>
      <c r="S223" s="91"/>
      <c r="T223" s="92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T223" s="17" t="s">
        <v>145</v>
      </c>
      <c r="AU223" s="17" t="s">
        <v>86</v>
      </c>
    </row>
    <row r="224" s="13" customFormat="1">
      <c r="A224" s="13"/>
      <c r="B224" s="236"/>
      <c r="C224" s="237"/>
      <c r="D224" s="231" t="s">
        <v>147</v>
      </c>
      <c r="E224" s="238" t="s">
        <v>1</v>
      </c>
      <c r="F224" s="239" t="s">
        <v>272</v>
      </c>
      <c r="G224" s="237"/>
      <c r="H224" s="240">
        <v>82.093000000000004</v>
      </c>
      <c r="I224" s="241"/>
      <c r="J224" s="237"/>
      <c r="K224" s="237"/>
      <c r="L224" s="242"/>
      <c r="M224" s="243"/>
      <c r="N224" s="244"/>
      <c r="O224" s="244"/>
      <c r="P224" s="244"/>
      <c r="Q224" s="244"/>
      <c r="R224" s="244"/>
      <c r="S224" s="244"/>
      <c r="T224" s="245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6" t="s">
        <v>147</v>
      </c>
      <c r="AU224" s="246" t="s">
        <v>86</v>
      </c>
      <c r="AV224" s="13" t="s">
        <v>86</v>
      </c>
      <c r="AW224" s="13" t="s">
        <v>32</v>
      </c>
      <c r="AX224" s="13" t="s">
        <v>76</v>
      </c>
      <c r="AY224" s="246" t="s">
        <v>137</v>
      </c>
    </row>
    <row r="225" s="14" customFormat="1">
      <c r="A225" s="14"/>
      <c r="B225" s="247"/>
      <c r="C225" s="248"/>
      <c r="D225" s="231" t="s">
        <v>147</v>
      </c>
      <c r="E225" s="249" t="s">
        <v>1</v>
      </c>
      <c r="F225" s="250" t="s">
        <v>149</v>
      </c>
      <c r="G225" s="248"/>
      <c r="H225" s="251">
        <v>82.093000000000004</v>
      </c>
      <c r="I225" s="252"/>
      <c r="J225" s="248"/>
      <c r="K225" s="248"/>
      <c r="L225" s="253"/>
      <c r="M225" s="254"/>
      <c r="N225" s="255"/>
      <c r="O225" s="255"/>
      <c r="P225" s="255"/>
      <c r="Q225" s="255"/>
      <c r="R225" s="255"/>
      <c r="S225" s="255"/>
      <c r="T225" s="256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7" t="s">
        <v>147</v>
      </c>
      <c r="AU225" s="257" t="s">
        <v>86</v>
      </c>
      <c r="AV225" s="14" t="s">
        <v>144</v>
      </c>
      <c r="AW225" s="14" t="s">
        <v>32</v>
      </c>
      <c r="AX225" s="14" t="s">
        <v>84</v>
      </c>
      <c r="AY225" s="257" t="s">
        <v>137</v>
      </c>
    </row>
    <row r="226" s="12" customFormat="1" ht="22.8" customHeight="1">
      <c r="A226" s="12"/>
      <c r="B226" s="202"/>
      <c r="C226" s="203"/>
      <c r="D226" s="204" t="s">
        <v>75</v>
      </c>
      <c r="E226" s="216" t="s">
        <v>184</v>
      </c>
      <c r="F226" s="216" t="s">
        <v>273</v>
      </c>
      <c r="G226" s="203"/>
      <c r="H226" s="203"/>
      <c r="I226" s="206"/>
      <c r="J226" s="217">
        <f>BK226</f>
        <v>0</v>
      </c>
      <c r="K226" s="203"/>
      <c r="L226" s="208"/>
      <c r="M226" s="209"/>
      <c r="N226" s="210"/>
      <c r="O226" s="210"/>
      <c r="P226" s="211">
        <f>SUM(P227:P286)</f>
        <v>0</v>
      </c>
      <c r="Q226" s="210"/>
      <c r="R226" s="211">
        <f>SUM(R227:R286)</f>
        <v>0</v>
      </c>
      <c r="S226" s="210"/>
      <c r="T226" s="212">
        <f>SUM(T227:T286)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13" t="s">
        <v>84</v>
      </c>
      <c r="AT226" s="214" t="s">
        <v>75</v>
      </c>
      <c r="AU226" s="214" t="s">
        <v>84</v>
      </c>
      <c r="AY226" s="213" t="s">
        <v>137</v>
      </c>
      <c r="BK226" s="215">
        <f>SUM(BK227:BK286)</f>
        <v>0</v>
      </c>
    </row>
    <row r="227" s="2" customFormat="1" ht="33" customHeight="1">
      <c r="A227" s="38"/>
      <c r="B227" s="39"/>
      <c r="C227" s="218" t="s">
        <v>214</v>
      </c>
      <c r="D227" s="218" t="s">
        <v>139</v>
      </c>
      <c r="E227" s="219" t="s">
        <v>274</v>
      </c>
      <c r="F227" s="220" t="s">
        <v>275</v>
      </c>
      <c r="G227" s="221" t="s">
        <v>176</v>
      </c>
      <c r="H227" s="222">
        <v>48</v>
      </c>
      <c r="I227" s="223"/>
      <c r="J227" s="224">
        <f>ROUND(I227*H227,2)</f>
        <v>0</v>
      </c>
      <c r="K227" s="220" t="s">
        <v>143</v>
      </c>
      <c r="L227" s="44"/>
      <c r="M227" s="225" t="s">
        <v>1</v>
      </c>
      <c r="N227" s="226" t="s">
        <v>41</v>
      </c>
      <c r="O227" s="91"/>
      <c r="P227" s="227">
        <f>O227*H227</f>
        <v>0</v>
      </c>
      <c r="Q227" s="227">
        <v>0</v>
      </c>
      <c r="R227" s="227">
        <f>Q227*H227</f>
        <v>0</v>
      </c>
      <c r="S227" s="227">
        <v>0</v>
      </c>
      <c r="T227" s="228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29" t="s">
        <v>144</v>
      </c>
      <c r="AT227" s="229" t="s">
        <v>139</v>
      </c>
      <c r="AU227" s="229" t="s">
        <v>86</v>
      </c>
      <c r="AY227" s="17" t="s">
        <v>137</v>
      </c>
      <c r="BE227" s="230">
        <f>IF(N227="základní",J227,0)</f>
        <v>0</v>
      </c>
      <c r="BF227" s="230">
        <f>IF(N227="snížená",J227,0)</f>
        <v>0</v>
      </c>
      <c r="BG227" s="230">
        <f>IF(N227="zákl. přenesená",J227,0)</f>
        <v>0</v>
      </c>
      <c r="BH227" s="230">
        <f>IF(N227="sníž. přenesená",J227,0)</f>
        <v>0</v>
      </c>
      <c r="BI227" s="230">
        <f>IF(N227="nulová",J227,0)</f>
        <v>0</v>
      </c>
      <c r="BJ227" s="17" t="s">
        <v>84</v>
      </c>
      <c r="BK227" s="230">
        <f>ROUND(I227*H227,2)</f>
        <v>0</v>
      </c>
      <c r="BL227" s="17" t="s">
        <v>144</v>
      </c>
      <c r="BM227" s="229" t="s">
        <v>276</v>
      </c>
    </row>
    <row r="228" s="2" customFormat="1">
      <c r="A228" s="38"/>
      <c r="B228" s="39"/>
      <c r="C228" s="40"/>
      <c r="D228" s="231" t="s">
        <v>145</v>
      </c>
      <c r="E228" s="40"/>
      <c r="F228" s="232" t="s">
        <v>277</v>
      </c>
      <c r="G228" s="40"/>
      <c r="H228" s="40"/>
      <c r="I228" s="233"/>
      <c r="J228" s="40"/>
      <c r="K228" s="40"/>
      <c r="L228" s="44"/>
      <c r="M228" s="234"/>
      <c r="N228" s="235"/>
      <c r="O228" s="91"/>
      <c r="P228" s="91"/>
      <c r="Q228" s="91"/>
      <c r="R228" s="91"/>
      <c r="S228" s="91"/>
      <c r="T228" s="92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T228" s="17" t="s">
        <v>145</v>
      </c>
      <c r="AU228" s="17" t="s">
        <v>86</v>
      </c>
    </row>
    <row r="229" s="13" customFormat="1">
      <c r="A229" s="13"/>
      <c r="B229" s="236"/>
      <c r="C229" s="237"/>
      <c r="D229" s="231" t="s">
        <v>147</v>
      </c>
      <c r="E229" s="238" t="s">
        <v>1</v>
      </c>
      <c r="F229" s="239" t="s">
        <v>278</v>
      </c>
      <c r="G229" s="237"/>
      <c r="H229" s="240">
        <v>48</v>
      </c>
      <c r="I229" s="241"/>
      <c r="J229" s="237"/>
      <c r="K229" s="237"/>
      <c r="L229" s="242"/>
      <c r="M229" s="243"/>
      <c r="N229" s="244"/>
      <c r="O229" s="244"/>
      <c r="P229" s="244"/>
      <c r="Q229" s="244"/>
      <c r="R229" s="244"/>
      <c r="S229" s="244"/>
      <c r="T229" s="245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6" t="s">
        <v>147</v>
      </c>
      <c r="AU229" s="246" t="s">
        <v>86</v>
      </c>
      <c r="AV229" s="13" t="s">
        <v>86</v>
      </c>
      <c r="AW229" s="13" t="s">
        <v>32</v>
      </c>
      <c r="AX229" s="13" t="s">
        <v>76</v>
      </c>
      <c r="AY229" s="246" t="s">
        <v>137</v>
      </c>
    </row>
    <row r="230" s="14" customFormat="1">
      <c r="A230" s="14"/>
      <c r="B230" s="247"/>
      <c r="C230" s="248"/>
      <c r="D230" s="231" t="s">
        <v>147</v>
      </c>
      <c r="E230" s="249" t="s">
        <v>1</v>
      </c>
      <c r="F230" s="250" t="s">
        <v>149</v>
      </c>
      <c r="G230" s="248"/>
      <c r="H230" s="251">
        <v>48</v>
      </c>
      <c r="I230" s="252"/>
      <c r="J230" s="248"/>
      <c r="K230" s="248"/>
      <c r="L230" s="253"/>
      <c r="M230" s="254"/>
      <c r="N230" s="255"/>
      <c r="O230" s="255"/>
      <c r="P230" s="255"/>
      <c r="Q230" s="255"/>
      <c r="R230" s="255"/>
      <c r="S230" s="255"/>
      <c r="T230" s="256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7" t="s">
        <v>147</v>
      </c>
      <c r="AU230" s="257" t="s">
        <v>86</v>
      </c>
      <c r="AV230" s="14" t="s">
        <v>144</v>
      </c>
      <c r="AW230" s="14" t="s">
        <v>32</v>
      </c>
      <c r="AX230" s="14" t="s">
        <v>84</v>
      </c>
      <c r="AY230" s="257" t="s">
        <v>137</v>
      </c>
    </row>
    <row r="231" s="2" customFormat="1" ht="37.8" customHeight="1">
      <c r="A231" s="38"/>
      <c r="B231" s="39"/>
      <c r="C231" s="218" t="s">
        <v>279</v>
      </c>
      <c r="D231" s="218" t="s">
        <v>139</v>
      </c>
      <c r="E231" s="219" t="s">
        <v>280</v>
      </c>
      <c r="F231" s="220" t="s">
        <v>281</v>
      </c>
      <c r="G231" s="221" t="s">
        <v>176</v>
      </c>
      <c r="H231" s="222">
        <v>67.650999999999996</v>
      </c>
      <c r="I231" s="223"/>
      <c r="J231" s="224">
        <f>ROUND(I231*H231,2)</f>
        <v>0</v>
      </c>
      <c r="K231" s="220" t="s">
        <v>143</v>
      </c>
      <c r="L231" s="44"/>
      <c r="M231" s="225" t="s">
        <v>1</v>
      </c>
      <c r="N231" s="226" t="s">
        <v>41</v>
      </c>
      <c r="O231" s="91"/>
      <c r="P231" s="227">
        <f>O231*H231</f>
        <v>0</v>
      </c>
      <c r="Q231" s="227">
        <v>0</v>
      </c>
      <c r="R231" s="227">
        <f>Q231*H231</f>
        <v>0</v>
      </c>
      <c r="S231" s="227">
        <v>0</v>
      </c>
      <c r="T231" s="228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29" t="s">
        <v>144</v>
      </c>
      <c r="AT231" s="229" t="s">
        <v>139</v>
      </c>
      <c r="AU231" s="229" t="s">
        <v>86</v>
      </c>
      <c r="AY231" s="17" t="s">
        <v>137</v>
      </c>
      <c r="BE231" s="230">
        <f>IF(N231="základní",J231,0)</f>
        <v>0</v>
      </c>
      <c r="BF231" s="230">
        <f>IF(N231="snížená",J231,0)</f>
        <v>0</v>
      </c>
      <c r="BG231" s="230">
        <f>IF(N231="zákl. přenesená",J231,0)</f>
        <v>0</v>
      </c>
      <c r="BH231" s="230">
        <f>IF(N231="sníž. přenesená",J231,0)</f>
        <v>0</v>
      </c>
      <c r="BI231" s="230">
        <f>IF(N231="nulová",J231,0)</f>
        <v>0</v>
      </c>
      <c r="BJ231" s="17" t="s">
        <v>84</v>
      </c>
      <c r="BK231" s="230">
        <f>ROUND(I231*H231,2)</f>
        <v>0</v>
      </c>
      <c r="BL231" s="17" t="s">
        <v>144</v>
      </c>
      <c r="BM231" s="229" t="s">
        <v>282</v>
      </c>
    </row>
    <row r="232" s="2" customFormat="1">
      <c r="A232" s="38"/>
      <c r="B232" s="39"/>
      <c r="C232" s="40"/>
      <c r="D232" s="231" t="s">
        <v>145</v>
      </c>
      <c r="E232" s="40"/>
      <c r="F232" s="232" t="s">
        <v>283</v>
      </c>
      <c r="G232" s="40"/>
      <c r="H232" s="40"/>
      <c r="I232" s="233"/>
      <c r="J232" s="40"/>
      <c r="K232" s="40"/>
      <c r="L232" s="44"/>
      <c r="M232" s="234"/>
      <c r="N232" s="235"/>
      <c r="O232" s="91"/>
      <c r="P232" s="91"/>
      <c r="Q232" s="91"/>
      <c r="R232" s="91"/>
      <c r="S232" s="91"/>
      <c r="T232" s="92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T232" s="17" t="s">
        <v>145</v>
      </c>
      <c r="AU232" s="17" t="s">
        <v>86</v>
      </c>
    </row>
    <row r="233" s="13" customFormat="1">
      <c r="A233" s="13"/>
      <c r="B233" s="236"/>
      <c r="C233" s="237"/>
      <c r="D233" s="231" t="s">
        <v>147</v>
      </c>
      <c r="E233" s="238" t="s">
        <v>1</v>
      </c>
      <c r="F233" s="239" t="s">
        <v>196</v>
      </c>
      <c r="G233" s="237"/>
      <c r="H233" s="240">
        <v>67.650999999999996</v>
      </c>
      <c r="I233" s="241"/>
      <c r="J233" s="237"/>
      <c r="K233" s="237"/>
      <c r="L233" s="242"/>
      <c r="M233" s="243"/>
      <c r="N233" s="244"/>
      <c r="O233" s="244"/>
      <c r="P233" s="244"/>
      <c r="Q233" s="244"/>
      <c r="R233" s="244"/>
      <c r="S233" s="244"/>
      <c r="T233" s="245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6" t="s">
        <v>147</v>
      </c>
      <c r="AU233" s="246" t="s">
        <v>86</v>
      </c>
      <c r="AV233" s="13" t="s">
        <v>86</v>
      </c>
      <c r="AW233" s="13" t="s">
        <v>32</v>
      </c>
      <c r="AX233" s="13" t="s">
        <v>76</v>
      </c>
      <c r="AY233" s="246" t="s">
        <v>137</v>
      </c>
    </row>
    <row r="234" s="14" customFormat="1">
      <c r="A234" s="14"/>
      <c r="B234" s="247"/>
      <c r="C234" s="248"/>
      <c r="D234" s="231" t="s">
        <v>147</v>
      </c>
      <c r="E234" s="249" t="s">
        <v>1</v>
      </c>
      <c r="F234" s="250" t="s">
        <v>149</v>
      </c>
      <c r="G234" s="248"/>
      <c r="H234" s="251">
        <v>67.650999999999996</v>
      </c>
      <c r="I234" s="252"/>
      <c r="J234" s="248"/>
      <c r="K234" s="248"/>
      <c r="L234" s="253"/>
      <c r="M234" s="254"/>
      <c r="N234" s="255"/>
      <c r="O234" s="255"/>
      <c r="P234" s="255"/>
      <c r="Q234" s="255"/>
      <c r="R234" s="255"/>
      <c r="S234" s="255"/>
      <c r="T234" s="256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7" t="s">
        <v>147</v>
      </c>
      <c r="AU234" s="257" t="s">
        <v>86</v>
      </c>
      <c r="AV234" s="14" t="s">
        <v>144</v>
      </c>
      <c r="AW234" s="14" t="s">
        <v>32</v>
      </c>
      <c r="AX234" s="14" t="s">
        <v>84</v>
      </c>
      <c r="AY234" s="257" t="s">
        <v>137</v>
      </c>
    </row>
    <row r="235" s="2" customFormat="1" ht="24.15" customHeight="1">
      <c r="A235" s="38"/>
      <c r="B235" s="39"/>
      <c r="C235" s="218" t="s">
        <v>219</v>
      </c>
      <c r="D235" s="218" t="s">
        <v>139</v>
      </c>
      <c r="E235" s="219" t="s">
        <v>284</v>
      </c>
      <c r="F235" s="220" t="s">
        <v>285</v>
      </c>
      <c r="G235" s="221" t="s">
        <v>142</v>
      </c>
      <c r="H235" s="222">
        <v>0.58099999999999996</v>
      </c>
      <c r="I235" s="223"/>
      <c r="J235" s="224">
        <f>ROUND(I235*H235,2)</f>
        <v>0</v>
      </c>
      <c r="K235" s="220" t="s">
        <v>143</v>
      </c>
      <c r="L235" s="44"/>
      <c r="M235" s="225" t="s">
        <v>1</v>
      </c>
      <c r="N235" s="226" t="s">
        <v>41</v>
      </c>
      <c r="O235" s="91"/>
      <c r="P235" s="227">
        <f>O235*H235</f>
        <v>0</v>
      </c>
      <c r="Q235" s="227">
        <v>0</v>
      </c>
      <c r="R235" s="227">
        <f>Q235*H235</f>
        <v>0</v>
      </c>
      <c r="S235" s="227">
        <v>0</v>
      </c>
      <c r="T235" s="228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29" t="s">
        <v>144</v>
      </c>
      <c r="AT235" s="229" t="s">
        <v>139</v>
      </c>
      <c r="AU235" s="229" t="s">
        <v>86</v>
      </c>
      <c r="AY235" s="17" t="s">
        <v>137</v>
      </c>
      <c r="BE235" s="230">
        <f>IF(N235="základní",J235,0)</f>
        <v>0</v>
      </c>
      <c r="BF235" s="230">
        <f>IF(N235="snížená",J235,0)</f>
        <v>0</v>
      </c>
      <c r="BG235" s="230">
        <f>IF(N235="zákl. přenesená",J235,0)</f>
        <v>0</v>
      </c>
      <c r="BH235" s="230">
        <f>IF(N235="sníž. přenesená",J235,0)</f>
        <v>0</v>
      </c>
      <c r="BI235" s="230">
        <f>IF(N235="nulová",J235,0)</f>
        <v>0</v>
      </c>
      <c r="BJ235" s="17" t="s">
        <v>84</v>
      </c>
      <c r="BK235" s="230">
        <f>ROUND(I235*H235,2)</f>
        <v>0</v>
      </c>
      <c r="BL235" s="17" t="s">
        <v>144</v>
      </c>
      <c r="BM235" s="229" t="s">
        <v>286</v>
      </c>
    </row>
    <row r="236" s="2" customFormat="1">
      <c r="A236" s="38"/>
      <c r="B236" s="39"/>
      <c r="C236" s="40"/>
      <c r="D236" s="231" t="s">
        <v>145</v>
      </c>
      <c r="E236" s="40"/>
      <c r="F236" s="232" t="s">
        <v>287</v>
      </c>
      <c r="G236" s="40"/>
      <c r="H236" s="40"/>
      <c r="I236" s="233"/>
      <c r="J236" s="40"/>
      <c r="K236" s="40"/>
      <c r="L236" s="44"/>
      <c r="M236" s="234"/>
      <c r="N236" s="235"/>
      <c r="O236" s="91"/>
      <c r="P236" s="91"/>
      <c r="Q236" s="91"/>
      <c r="R236" s="91"/>
      <c r="S236" s="91"/>
      <c r="T236" s="92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7" t="s">
        <v>145</v>
      </c>
      <c r="AU236" s="17" t="s">
        <v>86</v>
      </c>
    </row>
    <row r="237" s="13" customFormat="1">
      <c r="A237" s="13"/>
      <c r="B237" s="236"/>
      <c r="C237" s="237"/>
      <c r="D237" s="231" t="s">
        <v>147</v>
      </c>
      <c r="E237" s="238" t="s">
        <v>1</v>
      </c>
      <c r="F237" s="239" t="s">
        <v>168</v>
      </c>
      <c r="G237" s="237"/>
      <c r="H237" s="240">
        <v>0.58099999999999996</v>
      </c>
      <c r="I237" s="241"/>
      <c r="J237" s="237"/>
      <c r="K237" s="237"/>
      <c r="L237" s="242"/>
      <c r="M237" s="243"/>
      <c r="N237" s="244"/>
      <c r="O237" s="244"/>
      <c r="P237" s="244"/>
      <c r="Q237" s="244"/>
      <c r="R237" s="244"/>
      <c r="S237" s="244"/>
      <c r="T237" s="245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6" t="s">
        <v>147</v>
      </c>
      <c r="AU237" s="246" t="s">
        <v>86</v>
      </c>
      <c r="AV237" s="13" t="s">
        <v>86</v>
      </c>
      <c r="AW237" s="13" t="s">
        <v>32</v>
      </c>
      <c r="AX237" s="13" t="s">
        <v>76</v>
      </c>
      <c r="AY237" s="246" t="s">
        <v>137</v>
      </c>
    </row>
    <row r="238" s="14" customFormat="1">
      <c r="A238" s="14"/>
      <c r="B238" s="247"/>
      <c r="C238" s="248"/>
      <c r="D238" s="231" t="s">
        <v>147</v>
      </c>
      <c r="E238" s="249" t="s">
        <v>1</v>
      </c>
      <c r="F238" s="250" t="s">
        <v>149</v>
      </c>
      <c r="G238" s="248"/>
      <c r="H238" s="251">
        <v>0.58099999999999996</v>
      </c>
      <c r="I238" s="252"/>
      <c r="J238" s="248"/>
      <c r="K238" s="248"/>
      <c r="L238" s="253"/>
      <c r="M238" s="254"/>
      <c r="N238" s="255"/>
      <c r="O238" s="255"/>
      <c r="P238" s="255"/>
      <c r="Q238" s="255"/>
      <c r="R238" s="255"/>
      <c r="S238" s="255"/>
      <c r="T238" s="256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7" t="s">
        <v>147</v>
      </c>
      <c r="AU238" s="257" t="s">
        <v>86</v>
      </c>
      <c r="AV238" s="14" t="s">
        <v>144</v>
      </c>
      <c r="AW238" s="14" t="s">
        <v>32</v>
      </c>
      <c r="AX238" s="14" t="s">
        <v>84</v>
      </c>
      <c r="AY238" s="257" t="s">
        <v>137</v>
      </c>
    </row>
    <row r="239" s="2" customFormat="1" ht="16.5" customHeight="1">
      <c r="A239" s="38"/>
      <c r="B239" s="39"/>
      <c r="C239" s="218" t="s">
        <v>288</v>
      </c>
      <c r="D239" s="218" t="s">
        <v>139</v>
      </c>
      <c r="E239" s="219" t="s">
        <v>289</v>
      </c>
      <c r="F239" s="220" t="s">
        <v>290</v>
      </c>
      <c r="G239" s="221" t="s">
        <v>142</v>
      </c>
      <c r="H239" s="222">
        <v>0.495</v>
      </c>
      <c r="I239" s="223"/>
      <c r="J239" s="224">
        <f>ROUND(I239*H239,2)</f>
        <v>0</v>
      </c>
      <c r="K239" s="220" t="s">
        <v>143</v>
      </c>
      <c r="L239" s="44"/>
      <c r="M239" s="225" t="s">
        <v>1</v>
      </c>
      <c r="N239" s="226" t="s">
        <v>41</v>
      </c>
      <c r="O239" s="91"/>
      <c r="P239" s="227">
        <f>O239*H239</f>
        <v>0</v>
      </c>
      <c r="Q239" s="227">
        <v>0</v>
      </c>
      <c r="R239" s="227">
        <f>Q239*H239</f>
        <v>0</v>
      </c>
      <c r="S239" s="227">
        <v>0</v>
      </c>
      <c r="T239" s="228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29" t="s">
        <v>144</v>
      </c>
      <c r="AT239" s="229" t="s">
        <v>139</v>
      </c>
      <c r="AU239" s="229" t="s">
        <v>86</v>
      </c>
      <c r="AY239" s="17" t="s">
        <v>137</v>
      </c>
      <c r="BE239" s="230">
        <f>IF(N239="základní",J239,0)</f>
        <v>0</v>
      </c>
      <c r="BF239" s="230">
        <f>IF(N239="snížená",J239,0)</f>
        <v>0</v>
      </c>
      <c r="BG239" s="230">
        <f>IF(N239="zákl. přenesená",J239,0)</f>
        <v>0</v>
      </c>
      <c r="BH239" s="230">
        <f>IF(N239="sníž. přenesená",J239,0)</f>
        <v>0</v>
      </c>
      <c r="BI239" s="230">
        <f>IF(N239="nulová",J239,0)</f>
        <v>0</v>
      </c>
      <c r="BJ239" s="17" t="s">
        <v>84</v>
      </c>
      <c r="BK239" s="230">
        <f>ROUND(I239*H239,2)</f>
        <v>0</v>
      </c>
      <c r="BL239" s="17" t="s">
        <v>144</v>
      </c>
      <c r="BM239" s="229" t="s">
        <v>291</v>
      </c>
    </row>
    <row r="240" s="2" customFormat="1">
      <c r="A240" s="38"/>
      <c r="B240" s="39"/>
      <c r="C240" s="40"/>
      <c r="D240" s="231" t="s">
        <v>145</v>
      </c>
      <c r="E240" s="40"/>
      <c r="F240" s="232" t="s">
        <v>292</v>
      </c>
      <c r="G240" s="40"/>
      <c r="H240" s="40"/>
      <c r="I240" s="233"/>
      <c r="J240" s="40"/>
      <c r="K240" s="40"/>
      <c r="L240" s="44"/>
      <c r="M240" s="234"/>
      <c r="N240" s="235"/>
      <c r="O240" s="91"/>
      <c r="P240" s="91"/>
      <c r="Q240" s="91"/>
      <c r="R240" s="91"/>
      <c r="S240" s="91"/>
      <c r="T240" s="92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T240" s="17" t="s">
        <v>145</v>
      </c>
      <c r="AU240" s="17" t="s">
        <v>86</v>
      </c>
    </row>
    <row r="241" s="13" customFormat="1">
      <c r="A241" s="13"/>
      <c r="B241" s="236"/>
      <c r="C241" s="237"/>
      <c r="D241" s="231" t="s">
        <v>147</v>
      </c>
      <c r="E241" s="238" t="s">
        <v>1</v>
      </c>
      <c r="F241" s="239" t="s">
        <v>172</v>
      </c>
      <c r="G241" s="237"/>
      <c r="H241" s="240">
        <v>0.495</v>
      </c>
      <c r="I241" s="241"/>
      <c r="J241" s="237"/>
      <c r="K241" s="237"/>
      <c r="L241" s="242"/>
      <c r="M241" s="243"/>
      <c r="N241" s="244"/>
      <c r="O241" s="244"/>
      <c r="P241" s="244"/>
      <c r="Q241" s="244"/>
      <c r="R241" s="244"/>
      <c r="S241" s="244"/>
      <c r="T241" s="245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6" t="s">
        <v>147</v>
      </c>
      <c r="AU241" s="246" t="s">
        <v>86</v>
      </c>
      <c r="AV241" s="13" t="s">
        <v>86</v>
      </c>
      <c r="AW241" s="13" t="s">
        <v>32</v>
      </c>
      <c r="AX241" s="13" t="s">
        <v>76</v>
      </c>
      <c r="AY241" s="246" t="s">
        <v>137</v>
      </c>
    </row>
    <row r="242" s="14" customFormat="1">
      <c r="A242" s="14"/>
      <c r="B242" s="247"/>
      <c r="C242" s="248"/>
      <c r="D242" s="231" t="s">
        <v>147</v>
      </c>
      <c r="E242" s="249" t="s">
        <v>1</v>
      </c>
      <c r="F242" s="250" t="s">
        <v>149</v>
      </c>
      <c r="G242" s="248"/>
      <c r="H242" s="251">
        <v>0.495</v>
      </c>
      <c r="I242" s="252"/>
      <c r="J242" s="248"/>
      <c r="K242" s="248"/>
      <c r="L242" s="253"/>
      <c r="M242" s="254"/>
      <c r="N242" s="255"/>
      <c r="O242" s="255"/>
      <c r="P242" s="255"/>
      <c r="Q242" s="255"/>
      <c r="R242" s="255"/>
      <c r="S242" s="255"/>
      <c r="T242" s="256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7" t="s">
        <v>147</v>
      </c>
      <c r="AU242" s="257" t="s">
        <v>86</v>
      </c>
      <c r="AV242" s="14" t="s">
        <v>144</v>
      </c>
      <c r="AW242" s="14" t="s">
        <v>32</v>
      </c>
      <c r="AX242" s="14" t="s">
        <v>84</v>
      </c>
      <c r="AY242" s="257" t="s">
        <v>137</v>
      </c>
    </row>
    <row r="243" s="2" customFormat="1" ht="33" customHeight="1">
      <c r="A243" s="38"/>
      <c r="B243" s="39"/>
      <c r="C243" s="218" t="s">
        <v>223</v>
      </c>
      <c r="D243" s="218" t="s">
        <v>139</v>
      </c>
      <c r="E243" s="219" t="s">
        <v>293</v>
      </c>
      <c r="F243" s="220" t="s">
        <v>294</v>
      </c>
      <c r="G243" s="221" t="s">
        <v>142</v>
      </c>
      <c r="H243" s="222">
        <v>21.350000000000001</v>
      </c>
      <c r="I243" s="223"/>
      <c r="J243" s="224">
        <f>ROUND(I243*H243,2)</f>
        <v>0</v>
      </c>
      <c r="K243" s="220" t="s">
        <v>143</v>
      </c>
      <c r="L243" s="44"/>
      <c r="M243" s="225" t="s">
        <v>1</v>
      </c>
      <c r="N243" s="226" t="s">
        <v>41</v>
      </c>
      <c r="O243" s="91"/>
      <c r="P243" s="227">
        <f>O243*H243</f>
        <v>0</v>
      </c>
      <c r="Q243" s="227">
        <v>0</v>
      </c>
      <c r="R243" s="227">
        <f>Q243*H243</f>
        <v>0</v>
      </c>
      <c r="S243" s="227">
        <v>0</v>
      </c>
      <c r="T243" s="228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29" t="s">
        <v>144</v>
      </c>
      <c r="AT243" s="229" t="s">
        <v>139</v>
      </c>
      <c r="AU243" s="229" t="s">
        <v>86</v>
      </c>
      <c r="AY243" s="17" t="s">
        <v>137</v>
      </c>
      <c r="BE243" s="230">
        <f>IF(N243="základní",J243,0)</f>
        <v>0</v>
      </c>
      <c r="BF243" s="230">
        <f>IF(N243="snížená",J243,0)</f>
        <v>0</v>
      </c>
      <c r="BG243" s="230">
        <f>IF(N243="zákl. přenesená",J243,0)</f>
        <v>0</v>
      </c>
      <c r="BH243" s="230">
        <f>IF(N243="sníž. přenesená",J243,0)</f>
        <v>0</v>
      </c>
      <c r="BI243" s="230">
        <f>IF(N243="nulová",J243,0)</f>
        <v>0</v>
      </c>
      <c r="BJ243" s="17" t="s">
        <v>84</v>
      </c>
      <c r="BK243" s="230">
        <f>ROUND(I243*H243,2)</f>
        <v>0</v>
      </c>
      <c r="BL243" s="17" t="s">
        <v>144</v>
      </c>
      <c r="BM243" s="229" t="s">
        <v>295</v>
      </c>
    </row>
    <row r="244" s="2" customFormat="1">
      <c r="A244" s="38"/>
      <c r="B244" s="39"/>
      <c r="C244" s="40"/>
      <c r="D244" s="231" t="s">
        <v>145</v>
      </c>
      <c r="E244" s="40"/>
      <c r="F244" s="232" t="s">
        <v>296</v>
      </c>
      <c r="G244" s="40"/>
      <c r="H244" s="40"/>
      <c r="I244" s="233"/>
      <c r="J244" s="40"/>
      <c r="K244" s="40"/>
      <c r="L244" s="44"/>
      <c r="M244" s="234"/>
      <c r="N244" s="235"/>
      <c r="O244" s="91"/>
      <c r="P244" s="91"/>
      <c r="Q244" s="91"/>
      <c r="R244" s="91"/>
      <c r="S244" s="91"/>
      <c r="T244" s="92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T244" s="17" t="s">
        <v>145</v>
      </c>
      <c r="AU244" s="17" t="s">
        <v>86</v>
      </c>
    </row>
    <row r="245" s="2" customFormat="1">
      <c r="A245" s="38"/>
      <c r="B245" s="39"/>
      <c r="C245" s="40"/>
      <c r="D245" s="231" t="s">
        <v>263</v>
      </c>
      <c r="E245" s="40"/>
      <c r="F245" s="258" t="s">
        <v>297</v>
      </c>
      <c r="G245" s="40"/>
      <c r="H245" s="40"/>
      <c r="I245" s="233"/>
      <c r="J245" s="40"/>
      <c r="K245" s="40"/>
      <c r="L245" s="44"/>
      <c r="M245" s="234"/>
      <c r="N245" s="235"/>
      <c r="O245" s="91"/>
      <c r="P245" s="91"/>
      <c r="Q245" s="91"/>
      <c r="R245" s="91"/>
      <c r="S245" s="91"/>
      <c r="T245" s="92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263</v>
      </c>
      <c r="AU245" s="17" t="s">
        <v>86</v>
      </c>
    </row>
    <row r="246" s="13" customFormat="1">
      <c r="A246" s="13"/>
      <c r="B246" s="236"/>
      <c r="C246" s="237"/>
      <c r="D246" s="231" t="s">
        <v>147</v>
      </c>
      <c r="E246" s="238" t="s">
        <v>1</v>
      </c>
      <c r="F246" s="239" t="s">
        <v>246</v>
      </c>
      <c r="G246" s="237"/>
      <c r="H246" s="240">
        <v>21.350000000000001</v>
      </c>
      <c r="I246" s="241"/>
      <c r="J246" s="237"/>
      <c r="K246" s="237"/>
      <c r="L246" s="242"/>
      <c r="M246" s="243"/>
      <c r="N246" s="244"/>
      <c r="O246" s="244"/>
      <c r="P246" s="244"/>
      <c r="Q246" s="244"/>
      <c r="R246" s="244"/>
      <c r="S246" s="244"/>
      <c r="T246" s="245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6" t="s">
        <v>147</v>
      </c>
      <c r="AU246" s="246" t="s">
        <v>86</v>
      </c>
      <c r="AV246" s="13" t="s">
        <v>86</v>
      </c>
      <c r="AW246" s="13" t="s">
        <v>32</v>
      </c>
      <c r="AX246" s="13" t="s">
        <v>76</v>
      </c>
      <c r="AY246" s="246" t="s">
        <v>137</v>
      </c>
    </row>
    <row r="247" s="14" customFormat="1">
      <c r="A247" s="14"/>
      <c r="B247" s="247"/>
      <c r="C247" s="248"/>
      <c r="D247" s="231" t="s">
        <v>147</v>
      </c>
      <c r="E247" s="249" t="s">
        <v>1</v>
      </c>
      <c r="F247" s="250" t="s">
        <v>149</v>
      </c>
      <c r="G247" s="248"/>
      <c r="H247" s="251">
        <v>21.350000000000001</v>
      </c>
      <c r="I247" s="252"/>
      <c r="J247" s="248"/>
      <c r="K247" s="248"/>
      <c r="L247" s="253"/>
      <c r="M247" s="254"/>
      <c r="N247" s="255"/>
      <c r="O247" s="255"/>
      <c r="P247" s="255"/>
      <c r="Q247" s="255"/>
      <c r="R247" s="255"/>
      <c r="S247" s="255"/>
      <c r="T247" s="256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7" t="s">
        <v>147</v>
      </c>
      <c r="AU247" s="257" t="s">
        <v>86</v>
      </c>
      <c r="AV247" s="14" t="s">
        <v>144</v>
      </c>
      <c r="AW247" s="14" t="s">
        <v>32</v>
      </c>
      <c r="AX247" s="14" t="s">
        <v>84</v>
      </c>
      <c r="AY247" s="257" t="s">
        <v>137</v>
      </c>
    </row>
    <row r="248" s="2" customFormat="1" ht="24.15" customHeight="1">
      <c r="A248" s="38"/>
      <c r="B248" s="39"/>
      <c r="C248" s="218" t="s">
        <v>298</v>
      </c>
      <c r="D248" s="218" t="s">
        <v>139</v>
      </c>
      <c r="E248" s="219" t="s">
        <v>299</v>
      </c>
      <c r="F248" s="220" t="s">
        <v>300</v>
      </c>
      <c r="G248" s="221" t="s">
        <v>176</v>
      </c>
      <c r="H248" s="222">
        <v>106.75</v>
      </c>
      <c r="I248" s="223"/>
      <c r="J248" s="224">
        <f>ROUND(I248*H248,2)</f>
        <v>0</v>
      </c>
      <c r="K248" s="220" t="s">
        <v>143</v>
      </c>
      <c r="L248" s="44"/>
      <c r="M248" s="225" t="s">
        <v>1</v>
      </c>
      <c r="N248" s="226" t="s">
        <v>41</v>
      </c>
      <c r="O248" s="91"/>
      <c r="P248" s="227">
        <f>O248*H248</f>
        <v>0</v>
      </c>
      <c r="Q248" s="227">
        <v>0</v>
      </c>
      <c r="R248" s="227">
        <f>Q248*H248</f>
        <v>0</v>
      </c>
      <c r="S248" s="227">
        <v>0</v>
      </c>
      <c r="T248" s="228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29" t="s">
        <v>144</v>
      </c>
      <c r="AT248" s="229" t="s">
        <v>139</v>
      </c>
      <c r="AU248" s="229" t="s">
        <v>86</v>
      </c>
      <c r="AY248" s="17" t="s">
        <v>137</v>
      </c>
      <c r="BE248" s="230">
        <f>IF(N248="základní",J248,0)</f>
        <v>0</v>
      </c>
      <c r="BF248" s="230">
        <f>IF(N248="snížená",J248,0)</f>
        <v>0</v>
      </c>
      <c r="BG248" s="230">
        <f>IF(N248="zákl. přenesená",J248,0)</f>
        <v>0</v>
      </c>
      <c r="BH248" s="230">
        <f>IF(N248="sníž. přenesená",J248,0)</f>
        <v>0</v>
      </c>
      <c r="BI248" s="230">
        <f>IF(N248="nulová",J248,0)</f>
        <v>0</v>
      </c>
      <c r="BJ248" s="17" t="s">
        <v>84</v>
      </c>
      <c r="BK248" s="230">
        <f>ROUND(I248*H248,2)</f>
        <v>0</v>
      </c>
      <c r="BL248" s="17" t="s">
        <v>144</v>
      </c>
      <c r="BM248" s="229" t="s">
        <v>301</v>
      </c>
    </row>
    <row r="249" s="2" customFormat="1">
      <c r="A249" s="38"/>
      <c r="B249" s="39"/>
      <c r="C249" s="40"/>
      <c r="D249" s="231" t="s">
        <v>145</v>
      </c>
      <c r="E249" s="40"/>
      <c r="F249" s="232" t="s">
        <v>302</v>
      </c>
      <c r="G249" s="40"/>
      <c r="H249" s="40"/>
      <c r="I249" s="233"/>
      <c r="J249" s="40"/>
      <c r="K249" s="40"/>
      <c r="L249" s="44"/>
      <c r="M249" s="234"/>
      <c r="N249" s="235"/>
      <c r="O249" s="91"/>
      <c r="P249" s="91"/>
      <c r="Q249" s="91"/>
      <c r="R249" s="91"/>
      <c r="S249" s="91"/>
      <c r="T249" s="92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T249" s="17" t="s">
        <v>145</v>
      </c>
      <c r="AU249" s="17" t="s">
        <v>86</v>
      </c>
    </row>
    <row r="250" s="2" customFormat="1" ht="21.75" customHeight="1">
      <c r="A250" s="38"/>
      <c r="B250" s="39"/>
      <c r="C250" s="218" t="s">
        <v>228</v>
      </c>
      <c r="D250" s="218" t="s">
        <v>139</v>
      </c>
      <c r="E250" s="219" t="s">
        <v>303</v>
      </c>
      <c r="F250" s="220" t="s">
        <v>304</v>
      </c>
      <c r="G250" s="221" t="s">
        <v>176</v>
      </c>
      <c r="H250" s="222">
        <v>71.920000000000002</v>
      </c>
      <c r="I250" s="223"/>
      <c r="J250" s="224">
        <f>ROUND(I250*H250,2)</f>
        <v>0</v>
      </c>
      <c r="K250" s="220" t="s">
        <v>143</v>
      </c>
      <c r="L250" s="44"/>
      <c r="M250" s="225" t="s">
        <v>1</v>
      </c>
      <c r="N250" s="226" t="s">
        <v>41</v>
      </c>
      <c r="O250" s="91"/>
      <c r="P250" s="227">
        <f>O250*H250</f>
        <v>0</v>
      </c>
      <c r="Q250" s="227">
        <v>0</v>
      </c>
      <c r="R250" s="227">
        <f>Q250*H250</f>
        <v>0</v>
      </c>
      <c r="S250" s="227">
        <v>0</v>
      </c>
      <c r="T250" s="228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29" t="s">
        <v>144</v>
      </c>
      <c r="AT250" s="229" t="s">
        <v>139</v>
      </c>
      <c r="AU250" s="229" t="s">
        <v>86</v>
      </c>
      <c r="AY250" s="17" t="s">
        <v>137</v>
      </c>
      <c r="BE250" s="230">
        <f>IF(N250="základní",J250,0)</f>
        <v>0</v>
      </c>
      <c r="BF250" s="230">
        <f>IF(N250="snížená",J250,0)</f>
        <v>0</v>
      </c>
      <c r="BG250" s="230">
        <f>IF(N250="zákl. přenesená",J250,0)</f>
        <v>0</v>
      </c>
      <c r="BH250" s="230">
        <f>IF(N250="sníž. přenesená",J250,0)</f>
        <v>0</v>
      </c>
      <c r="BI250" s="230">
        <f>IF(N250="nulová",J250,0)</f>
        <v>0</v>
      </c>
      <c r="BJ250" s="17" t="s">
        <v>84</v>
      </c>
      <c r="BK250" s="230">
        <f>ROUND(I250*H250,2)</f>
        <v>0</v>
      </c>
      <c r="BL250" s="17" t="s">
        <v>144</v>
      </c>
      <c r="BM250" s="229" t="s">
        <v>305</v>
      </c>
    </row>
    <row r="251" s="2" customFormat="1">
      <c r="A251" s="38"/>
      <c r="B251" s="39"/>
      <c r="C251" s="40"/>
      <c r="D251" s="231" t="s">
        <v>145</v>
      </c>
      <c r="E251" s="40"/>
      <c r="F251" s="232" t="s">
        <v>304</v>
      </c>
      <c r="G251" s="40"/>
      <c r="H251" s="40"/>
      <c r="I251" s="233"/>
      <c r="J251" s="40"/>
      <c r="K251" s="40"/>
      <c r="L251" s="44"/>
      <c r="M251" s="234"/>
      <c r="N251" s="235"/>
      <c r="O251" s="91"/>
      <c r="P251" s="91"/>
      <c r="Q251" s="91"/>
      <c r="R251" s="91"/>
      <c r="S251" s="91"/>
      <c r="T251" s="92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T251" s="17" t="s">
        <v>145</v>
      </c>
      <c r="AU251" s="17" t="s">
        <v>86</v>
      </c>
    </row>
    <row r="252" s="13" customFormat="1">
      <c r="A252" s="13"/>
      <c r="B252" s="236"/>
      <c r="C252" s="237"/>
      <c r="D252" s="231" t="s">
        <v>147</v>
      </c>
      <c r="E252" s="238" t="s">
        <v>1</v>
      </c>
      <c r="F252" s="239" t="s">
        <v>306</v>
      </c>
      <c r="G252" s="237"/>
      <c r="H252" s="240">
        <v>71.920000000000002</v>
      </c>
      <c r="I252" s="241"/>
      <c r="J252" s="237"/>
      <c r="K252" s="237"/>
      <c r="L252" s="242"/>
      <c r="M252" s="243"/>
      <c r="N252" s="244"/>
      <c r="O252" s="244"/>
      <c r="P252" s="244"/>
      <c r="Q252" s="244"/>
      <c r="R252" s="244"/>
      <c r="S252" s="244"/>
      <c r="T252" s="245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6" t="s">
        <v>147</v>
      </c>
      <c r="AU252" s="246" t="s">
        <v>86</v>
      </c>
      <c r="AV252" s="13" t="s">
        <v>86</v>
      </c>
      <c r="AW252" s="13" t="s">
        <v>32</v>
      </c>
      <c r="AX252" s="13" t="s">
        <v>76</v>
      </c>
      <c r="AY252" s="246" t="s">
        <v>137</v>
      </c>
    </row>
    <row r="253" s="14" customFormat="1">
      <c r="A253" s="14"/>
      <c r="B253" s="247"/>
      <c r="C253" s="248"/>
      <c r="D253" s="231" t="s">
        <v>147</v>
      </c>
      <c r="E253" s="249" t="s">
        <v>1</v>
      </c>
      <c r="F253" s="250" t="s">
        <v>149</v>
      </c>
      <c r="G253" s="248"/>
      <c r="H253" s="251">
        <v>71.920000000000002</v>
      </c>
      <c r="I253" s="252"/>
      <c r="J253" s="248"/>
      <c r="K253" s="248"/>
      <c r="L253" s="253"/>
      <c r="M253" s="254"/>
      <c r="N253" s="255"/>
      <c r="O253" s="255"/>
      <c r="P253" s="255"/>
      <c r="Q253" s="255"/>
      <c r="R253" s="255"/>
      <c r="S253" s="255"/>
      <c r="T253" s="256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7" t="s">
        <v>147</v>
      </c>
      <c r="AU253" s="257" t="s">
        <v>86</v>
      </c>
      <c r="AV253" s="14" t="s">
        <v>144</v>
      </c>
      <c r="AW253" s="14" t="s">
        <v>32</v>
      </c>
      <c r="AX253" s="14" t="s">
        <v>84</v>
      </c>
      <c r="AY253" s="257" t="s">
        <v>137</v>
      </c>
    </row>
    <row r="254" s="2" customFormat="1" ht="24.15" customHeight="1">
      <c r="A254" s="38"/>
      <c r="B254" s="39"/>
      <c r="C254" s="218" t="s">
        <v>307</v>
      </c>
      <c r="D254" s="218" t="s">
        <v>139</v>
      </c>
      <c r="E254" s="219" t="s">
        <v>308</v>
      </c>
      <c r="F254" s="220" t="s">
        <v>309</v>
      </c>
      <c r="G254" s="221" t="s">
        <v>176</v>
      </c>
      <c r="H254" s="222">
        <v>575.36000000000001</v>
      </c>
      <c r="I254" s="223"/>
      <c r="J254" s="224">
        <f>ROUND(I254*H254,2)</f>
        <v>0</v>
      </c>
      <c r="K254" s="220" t="s">
        <v>143</v>
      </c>
      <c r="L254" s="44"/>
      <c r="M254" s="225" t="s">
        <v>1</v>
      </c>
      <c r="N254" s="226" t="s">
        <v>41</v>
      </c>
      <c r="O254" s="91"/>
      <c r="P254" s="227">
        <f>O254*H254</f>
        <v>0</v>
      </c>
      <c r="Q254" s="227">
        <v>0</v>
      </c>
      <c r="R254" s="227">
        <f>Q254*H254</f>
        <v>0</v>
      </c>
      <c r="S254" s="227">
        <v>0</v>
      </c>
      <c r="T254" s="228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29" t="s">
        <v>144</v>
      </c>
      <c r="AT254" s="229" t="s">
        <v>139</v>
      </c>
      <c r="AU254" s="229" t="s">
        <v>86</v>
      </c>
      <c r="AY254" s="17" t="s">
        <v>137</v>
      </c>
      <c r="BE254" s="230">
        <f>IF(N254="základní",J254,0)</f>
        <v>0</v>
      </c>
      <c r="BF254" s="230">
        <f>IF(N254="snížená",J254,0)</f>
        <v>0</v>
      </c>
      <c r="BG254" s="230">
        <f>IF(N254="zákl. přenesená",J254,0)</f>
        <v>0</v>
      </c>
      <c r="BH254" s="230">
        <f>IF(N254="sníž. přenesená",J254,0)</f>
        <v>0</v>
      </c>
      <c r="BI254" s="230">
        <f>IF(N254="nulová",J254,0)</f>
        <v>0</v>
      </c>
      <c r="BJ254" s="17" t="s">
        <v>84</v>
      </c>
      <c r="BK254" s="230">
        <f>ROUND(I254*H254,2)</f>
        <v>0</v>
      </c>
      <c r="BL254" s="17" t="s">
        <v>144</v>
      </c>
      <c r="BM254" s="229" t="s">
        <v>310</v>
      </c>
    </row>
    <row r="255" s="2" customFormat="1">
      <c r="A255" s="38"/>
      <c r="B255" s="39"/>
      <c r="C255" s="40"/>
      <c r="D255" s="231" t="s">
        <v>145</v>
      </c>
      <c r="E255" s="40"/>
      <c r="F255" s="232" t="s">
        <v>311</v>
      </c>
      <c r="G255" s="40"/>
      <c r="H255" s="40"/>
      <c r="I255" s="233"/>
      <c r="J255" s="40"/>
      <c r="K255" s="40"/>
      <c r="L255" s="44"/>
      <c r="M255" s="234"/>
      <c r="N255" s="235"/>
      <c r="O255" s="91"/>
      <c r="P255" s="91"/>
      <c r="Q255" s="91"/>
      <c r="R255" s="91"/>
      <c r="S255" s="91"/>
      <c r="T255" s="92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T255" s="17" t="s">
        <v>145</v>
      </c>
      <c r="AU255" s="17" t="s">
        <v>86</v>
      </c>
    </row>
    <row r="256" s="13" customFormat="1">
      <c r="A256" s="13"/>
      <c r="B256" s="236"/>
      <c r="C256" s="237"/>
      <c r="D256" s="231" t="s">
        <v>147</v>
      </c>
      <c r="E256" s="238" t="s">
        <v>1</v>
      </c>
      <c r="F256" s="239" t="s">
        <v>312</v>
      </c>
      <c r="G256" s="237"/>
      <c r="H256" s="240">
        <v>575.36000000000001</v>
      </c>
      <c r="I256" s="241"/>
      <c r="J256" s="237"/>
      <c r="K256" s="237"/>
      <c r="L256" s="242"/>
      <c r="M256" s="243"/>
      <c r="N256" s="244"/>
      <c r="O256" s="244"/>
      <c r="P256" s="244"/>
      <c r="Q256" s="244"/>
      <c r="R256" s="244"/>
      <c r="S256" s="244"/>
      <c r="T256" s="245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6" t="s">
        <v>147</v>
      </c>
      <c r="AU256" s="246" t="s">
        <v>86</v>
      </c>
      <c r="AV256" s="13" t="s">
        <v>86</v>
      </c>
      <c r="AW256" s="13" t="s">
        <v>32</v>
      </c>
      <c r="AX256" s="13" t="s">
        <v>76</v>
      </c>
      <c r="AY256" s="246" t="s">
        <v>137</v>
      </c>
    </row>
    <row r="257" s="14" customFormat="1">
      <c r="A257" s="14"/>
      <c r="B257" s="247"/>
      <c r="C257" s="248"/>
      <c r="D257" s="231" t="s">
        <v>147</v>
      </c>
      <c r="E257" s="249" t="s">
        <v>1</v>
      </c>
      <c r="F257" s="250" t="s">
        <v>149</v>
      </c>
      <c r="G257" s="248"/>
      <c r="H257" s="251">
        <v>575.36000000000001</v>
      </c>
      <c r="I257" s="252"/>
      <c r="J257" s="248"/>
      <c r="K257" s="248"/>
      <c r="L257" s="253"/>
      <c r="M257" s="254"/>
      <c r="N257" s="255"/>
      <c r="O257" s="255"/>
      <c r="P257" s="255"/>
      <c r="Q257" s="255"/>
      <c r="R257" s="255"/>
      <c r="S257" s="255"/>
      <c r="T257" s="256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7" t="s">
        <v>147</v>
      </c>
      <c r="AU257" s="257" t="s">
        <v>86</v>
      </c>
      <c r="AV257" s="14" t="s">
        <v>144</v>
      </c>
      <c r="AW257" s="14" t="s">
        <v>32</v>
      </c>
      <c r="AX257" s="14" t="s">
        <v>84</v>
      </c>
      <c r="AY257" s="257" t="s">
        <v>137</v>
      </c>
    </row>
    <row r="258" s="2" customFormat="1" ht="33" customHeight="1">
      <c r="A258" s="38"/>
      <c r="B258" s="39"/>
      <c r="C258" s="218" t="s">
        <v>233</v>
      </c>
      <c r="D258" s="218" t="s">
        <v>139</v>
      </c>
      <c r="E258" s="219" t="s">
        <v>313</v>
      </c>
      <c r="F258" s="220" t="s">
        <v>314</v>
      </c>
      <c r="G258" s="221" t="s">
        <v>142</v>
      </c>
      <c r="H258" s="222">
        <v>21.350000000000001</v>
      </c>
      <c r="I258" s="223"/>
      <c r="J258" s="224">
        <f>ROUND(I258*H258,2)</f>
        <v>0</v>
      </c>
      <c r="K258" s="220" t="s">
        <v>143</v>
      </c>
      <c r="L258" s="44"/>
      <c r="M258" s="225" t="s">
        <v>1</v>
      </c>
      <c r="N258" s="226" t="s">
        <v>41</v>
      </c>
      <c r="O258" s="91"/>
      <c r="P258" s="227">
        <f>O258*H258</f>
        <v>0</v>
      </c>
      <c r="Q258" s="227">
        <v>0</v>
      </c>
      <c r="R258" s="227">
        <f>Q258*H258</f>
        <v>0</v>
      </c>
      <c r="S258" s="227">
        <v>0</v>
      </c>
      <c r="T258" s="228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29" t="s">
        <v>144</v>
      </c>
      <c r="AT258" s="229" t="s">
        <v>139</v>
      </c>
      <c r="AU258" s="229" t="s">
        <v>86</v>
      </c>
      <c r="AY258" s="17" t="s">
        <v>137</v>
      </c>
      <c r="BE258" s="230">
        <f>IF(N258="základní",J258,0)</f>
        <v>0</v>
      </c>
      <c r="BF258" s="230">
        <f>IF(N258="snížená",J258,0)</f>
        <v>0</v>
      </c>
      <c r="BG258" s="230">
        <f>IF(N258="zákl. přenesená",J258,0)</f>
        <v>0</v>
      </c>
      <c r="BH258" s="230">
        <f>IF(N258="sníž. přenesená",J258,0)</f>
        <v>0</v>
      </c>
      <c r="BI258" s="230">
        <f>IF(N258="nulová",J258,0)</f>
        <v>0</v>
      </c>
      <c r="BJ258" s="17" t="s">
        <v>84</v>
      </c>
      <c r="BK258" s="230">
        <f>ROUND(I258*H258,2)</f>
        <v>0</v>
      </c>
      <c r="BL258" s="17" t="s">
        <v>144</v>
      </c>
      <c r="BM258" s="229" t="s">
        <v>315</v>
      </c>
    </row>
    <row r="259" s="2" customFormat="1">
      <c r="A259" s="38"/>
      <c r="B259" s="39"/>
      <c r="C259" s="40"/>
      <c r="D259" s="231" t="s">
        <v>145</v>
      </c>
      <c r="E259" s="40"/>
      <c r="F259" s="232" t="s">
        <v>316</v>
      </c>
      <c r="G259" s="40"/>
      <c r="H259" s="40"/>
      <c r="I259" s="233"/>
      <c r="J259" s="40"/>
      <c r="K259" s="40"/>
      <c r="L259" s="44"/>
      <c r="M259" s="234"/>
      <c r="N259" s="235"/>
      <c r="O259" s="91"/>
      <c r="P259" s="91"/>
      <c r="Q259" s="91"/>
      <c r="R259" s="91"/>
      <c r="S259" s="91"/>
      <c r="T259" s="92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T259" s="17" t="s">
        <v>145</v>
      </c>
      <c r="AU259" s="17" t="s">
        <v>86</v>
      </c>
    </row>
    <row r="260" s="2" customFormat="1">
      <c r="A260" s="38"/>
      <c r="B260" s="39"/>
      <c r="C260" s="40"/>
      <c r="D260" s="231" t="s">
        <v>263</v>
      </c>
      <c r="E260" s="40"/>
      <c r="F260" s="258" t="s">
        <v>297</v>
      </c>
      <c r="G260" s="40"/>
      <c r="H260" s="40"/>
      <c r="I260" s="233"/>
      <c r="J260" s="40"/>
      <c r="K260" s="40"/>
      <c r="L260" s="44"/>
      <c r="M260" s="234"/>
      <c r="N260" s="235"/>
      <c r="O260" s="91"/>
      <c r="P260" s="91"/>
      <c r="Q260" s="91"/>
      <c r="R260" s="91"/>
      <c r="S260" s="91"/>
      <c r="T260" s="92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T260" s="17" t="s">
        <v>263</v>
      </c>
      <c r="AU260" s="17" t="s">
        <v>86</v>
      </c>
    </row>
    <row r="261" s="13" customFormat="1">
      <c r="A261" s="13"/>
      <c r="B261" s="236"/>
      <c r="C261" s="237"/>
      <c r="D261" s="231" t="s">
        <v>147</v>
      </c>
      <c r="E261" s="238" t="s">
        <v>1</v>
      </c>
      <c r="F261" s="239" t="s">
        <v>246</v>
      </c>
      <c r="G261" s="237"/>
      <c r="H261" s="240">
        <v>21.350000000000001</v>
      </c>
      <c r="I261" s="241"/>
      <c r="J261" s="237"/>
      <c r="K261" s="237"/>
      <c r="L261" s="242"/>
      <c r="M261" s="243"/>
      <c r="N261" s="244"/>
      <c r="O261" s="244"/>
      <c r="P261" s="244"/>
      <c r="Q261" s="244"/>
      <c r="R261" s="244"/>
      <c r="S261" s="244"/>
      <c r="T261" s="245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6" t="s">
        <v>147</v>
      </c>
      <c r="AU261" s="246" t="s">
        <v>86</v>
      </c>
      <c r="AV261" s="13" t="s">
        <v>86</v>
      </c>
      <c r="AW261" s="13" t="s">
        <v>32</v>
      </c>
      <c r="AX261" s="13" t="s">
        <v>76</v>
      </c>
      <c r="AY261" s="246" t="s">
        <v>137</v>
      </c>
    </row>
    <row r="262" s="14" customFormat="1">
      <c r="A262" s="14"/>
      <c r="B262" s="247"/>
      <c r="C262" s="248"/>
      <c r="D262" s="231" t="s">
        <v>147</v>
      </c>
      <c r="E262" s="249" t="s">
        <v>1</v>
      </c>
      <c r="F262" s="250" t="s">
        <v>149</v>
      </c>
      <c r="G262" s="248"/>
      <c r="H262" s="251">
        <v>21.350000000000001</v>
      </c>
      <c r="I262" s="252"/>
      <c r="J262" s="248"/>
      <c r="K262" s="248"/>
      <c r="L262" s="253"/>
      <c r="M262" s="254"/>
      <c r="N262" s="255"/>
      <c r="O262" s="255"/>
      <c r="P262" s="255"/>
      <c r="Q262" s="255"/>
      <c r="R262" s="255"/>
      <c r="S262" s="255"/>
      <c r="T262" s="256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7" t="s">
        <v>147</v>
      </c>
      <c r="AU262" s="257" t="s">
        <v>86</v>
      </c>
      <c r="AV262" s="14" t="s">
        <v>144</v>
      </c>
      <c r="AW262" s="14" t="s">
        <v>32</v>
      </c>
      <c r="AX262" s="14" t="s">
        <v>84</v>
      </c>
      <c r="AY262" s="257" t="s">
        <v>137</v>
      </c>
    </row>
    <row r="263" s="2" customFormat="1" ht="16.5" customHeight="1">
      <c r="A263" s="38"/>
      <c r="B263" s="39"/>
      <c r="C263" s="218" t="s">
        <v>317</v>
      </c>
      <c r="D263" s="218" t="s">
        <v>139</v>
      </c>
      <c r="E263" s="219" t="s">
        <v>318</v>
      </c>
      <c r="F263" s="220" t="s">
        <v>319</v>
      </c>
      <c r="G263" s="221" t="s">
        <v>269</v>
      </c>
      <c r="H263" s="222">
        <v>7.5999999999999996</v>
      </c>
      <c r="I263" s="223"/>
      <c r="J263" s="224">
        <f>ROUND(I263*H263,2)</f>
        <v>0</v>
      </c>
      <c r="K263" s="220" t="s">
        <v>143</v>
      </c>
      <c r="L263" s="44"/>
      <c r="M263" s="225" t="s">
        <v>1</v>
      </c>
      <c r="N263" s="226" t="s">
        <v>41</v>
      </c>
      <c r="O263" s="91"/>
      <c r="P263" s="227">
        <f>O263*H263</f>
        <v>0</v>
      </c>
      <c r="Q263" s="227">
        <v>0</v>
      </c>
      <c r="R263" s="227">
        <f>Q263*H263</f>
        <v>0</v>
      </c>
      <c r="S263" s="227">
        <v>0</v>
      </c>
      <c r="T263" s="228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29" t="s">
        <v>144</v>
      </c>
      <c r="AT263" s="229" t="s">
        <v>139</v>
      </c>
      <c r="AU263" s="229" t="s">
        <v>86</v>
      </c>
      <c r="AY263" s="17" t="s">
        <v>137</v>
      </c>
      <c r="BE263" s="230">
        <f>IF(N263="základní",J263,0)</f>
        <v>0</v>
      </c>
      <c r="BF263" s="230">
        <f>IF(N263="snížená",J263,0)</f>
        <v>0</v>
      </c>
      <c r="BG263" s="230">
        <f>IF(N263="zákl. přenesená",J263,0)</f>
        <v>0</v>
      </c>
      <c r="BH263" s="230">
        <f>IF(N263="sníž. přenesená",J263,0)</f>
        <v>0</v>
      </c>
      <c r="BI263" s="230">
        <f>IF(N263="nulová",J263,0)</f>
        <v>0</v>
      </c>
      <c r="BJ263" s="17" t="s">
        <v>84</v>
      </c>
      <c r="BK263" s="230">
        <f>ROUND(I263*H263,2)</f>
        <v>0</v>
      </c>
      <c r="BL263" s="17" t="s">
        <v>144</v>
      </c>
      <c r="BM263" s="229" t="s">
        <v>320</v>
      </c>
    </row>
    <row r="264" s="2" customFormat="1">
      <c r="A264" s="38"/>
      <c r="B264" s="39"/>
      <c r="C264" s="40"/>
      <c r="D264" s="231" t="s">
        <v>145</v>
      </c>
      <c r="E264" s="40"/>
      <c r="F264" s="232" t="s">
        <v>321</v>
      </c>
      <c r="G264" s="40"/>
      <c r="H264" s="40"/>
      <c r="I264" s="233"/>
      <c r="J264" s="40"/>
      <c r="K264" s="40"/>
      <c r="L264" s="44"/>
      <c r="M264" s="234"/>
      <c r="N264" s="235"/>
      <c r="O264" s="91"/>
      <c r="P264" s="91"/>
      <c r="Q264" s="91"/>
      <c r="R264" s="91"/>
      <c r="S264" s="91"/>
      <c r="T264" s="92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T264" s="17" t="s">
        <v>145</v>
      </c>
      <c r="AU264" s="17" t="s">
        <v>86</v>
      </c>
    </row>
    <row r="265" s="13" customFormat="1">
      <c r="A265" s="13"/>
      <c r="B265" s="236"/>
      <c r="C265" s="237"/>
      <c r="D265" s="231" t="s">
        <v>147</v>
      </c>
      <c r="E265" s="238" t="s">
        <v>1</v>
      </c>
      <c r="F265" s="239" t="s">
        <v>322</v>
      </c>
      <c r="G265" s="237"/>
      <c r="H265" s="240">
        <v>7.5999999999999996</v>
      </c>
      <c r="I265" s="241"/>
      <c r="J265" s="237"/>
      <c r="K265" s="237"/>
      <c r="L265" s="242"/>
      <c r="M265" s="243"/>
      <c r="N265" s="244"/>
      <c r="O265" s="244"/>
      <c r="P265" s="244"/>
      <c r="Q265" s="244"/>
      <c r="R265" s="244"/>
      <c r="S265" s="244"/>
      <c r="T265" s="245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6" t="s">
        <v>147</v>
      </c>
      <c r="AU265" s="246" t="s">
        <v>86</v>
      </c>
      <c r="AV265" s="13" t="s">
        <v>86</v>
      </c>
      <c r="AW265" s="13" t="s">
        <v>32</v>
      </c>
      <c r="AX265" s="13" t="s">
        <v>76</v>
      </c>
      <c r="AY265" s="246" t="s">
        <v>137</v>
      </c>
    </row>
    <row r="266" s="14" customFormat="1">
      <c r="A266" s="14"/>
      <c r="B266" s="247"/>
      <c r="C266" s="248"/>
      <c r="D266" s="231" t="s">
        <v>147</v>
      </c>
      <c r="E266" s="249" t="s">
        <v>1</v>
      </c>
      <c r="F266" s="250" t="s">
        <v>149</v>
      </c>
      <c r="G266" s="248"/>
      <c r="H266" s="251">
        <v>7.5999999999999996</v>
      </c>
      <c r="I266" s="252"/>
      <c r="J266" s="248"/>
      <c r="K266" s="248"/>
      <c r="L266" s="253"/>
      <c r="M266" s="254"/>
      <c r="N266" s="255"/>
      <c r="O266" s="255"/>
      <c r="P266" s="255"/>
      <c r="Q266" s="255"/>
      <c r="R266" s="255"/>
      <c r="S266" s="255"/>
      <c r="T266" s="256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7" t="s">
        <v>147</v>
      </c>
      <c r="AU266" s="257" t="s">
        <v>86</v>
      </c>
      <c r="AV266" s="14" t="s">
        <v>144</v>
      </c>
      <c r="AW266" s="14" t="s">
        <v>32</v>
      </c>
      <c r="AX266" s="14" t="s">
        <v>84</v>
      </c>
      <c r="AY266" s="257" t="s">
        <v>137</v>
      </c>
    </row>
    <row r="267" s="2" customFormat="1" ht="24.15" customHeight="1">
      <c r="A267" s="38"/>
      <c r="B267" s="39"/>
      <c r="C267" s="218" t="s">
        <v>240</v>
      </c>
      <c r="D267" s="218" t="s">
        <v>139</v>
      </c>
      <c r="E267" s="219" t="s">
        <v>323</v>
      </c>
      <c r="F267" s="220" t="s">
        <v>324</v>
      </c>
      <c r="G267" s="221" t="s">
        <v>269</v>
      </c>
      <c r="H267" s="222">
        <v>3.4750000000000001</v>
      </c>
      <c r="I267" s="223"/>
      <c r="J267" s="224">
        <f>ROUND(I267*H267,2)</f>
        <v>0</v>
      </c>
      <c r="K267" s="220" t="s">
        <v>143</v>
      </c>
      <c r="L267" s="44"/>
      <c r="M267" s="225" t="s">
        <v>1</v>
      </c>
      <c r="N267" s="226" t="s">
        <v>41</v>
      </c>
      <c r="O267" s="91"/>
      <c r="P267" s="227">
        <f>O267*H267</f>
        <v>0</v>
      </c>
      <c r="Q267" s="227">
        <v>0</v>
      </c>
      <c r="R267" s="227">
        <f>Q267*H267</f>
        <v>0</v>
      </c>
      <c r="S267" s="227">
        <v>0</v>
      </c>
      <c r="T267" s="228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29" t="s">
        <v>144</v>
      </c>
      <c r="AT267" s="229" t="s">
        <v>139</v>
      </c>
      <c r="AU267" s="229" t="s">
        <v>86</v>
      </c>
      <c r="AY267" s="17" t="s">
        <v>137</v>
      </c>
      <c r="BE267" s="230">
        <f>IF(N267="základní",J267,0)</f>
        <v>0</v>
      </c>
      <c r="BF267" s="230">
        <f>IF(N267="snížená",J267,0)</f>
        <v>0</v>
      </c>
      <c r="BG267" s="230">
        <f>IF(N267="zákl. přenesená",J267,0)</f>
        <v>0</v>
      </c>
      <c r="BH267" s="230">
        <f>IF(N267="sníž. přenesená",J267,0)</f>
        <v>0</v>
      </c>
      <c r="BI267" s="230">
        <f>IF(N267="nulová",J267,0)</f>
        <v>0</v>
      </c>
      <c r="BJ267" s="17" t="s">
        <v>84</v>
      </c>
      <c r="BK267" s="230">
        <f>ROUND(I267*H267,2)</f>
        <v>0</v>
      </c>
      <c r="BL267" s="17" t="s">
        <v>144</v>
      </c>
      <c r="BM267" s="229" t="s">
        <v>325</v>
      </c>
    </row>
    <row r="268" s="2" customFormat="1">
      <c r="A268" s="38"/>
      <c r="B268" s="39"/>
      <c r="C268" s="40"/>
      <c r="D268" s="231" t="s">
        <v>145</v>
      </c>
      <c r="E268" s="40"/>
      <c r="F268" s="232" t="s">
        <v>326</v>
      </c>
      <c r="G268" s="40"/>
      <c r="H268" s="40"/>
      <c r="I268" s="233"/>
      <c r="J268" s="40"/>
      <c r="K268" s="40"/>
      <c r="L268" s="44"/>
      <c r="M268" s="234"/>
      <c r="N268" s="235"/>
      <c r="O268" s="91"/>
      <c r="P268" s="91"/>
      <c r="Q268" s="91"/>
      <c r="R268" s="91"/>
      <c r="S268" s="91"/>
      <c r="T268" s="92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T268" s="17" t="s">
        <v>145</v>
      </c>
      <c r="AU268" s="17" t="s">
        <v>86</v>
      </c>
    </row>
    <row r="269" s="13" customFormat="1">
      <c r="A269" s="13"/>
      <c r="B269" s="236"/>
      <c r="C269" s="237"/>
      <c r="D269" s="231" t="s">
        <v>147</v>
      </c>
      <c r="E269" s="238" t="s">
        <v>1</v>
      </c>
      <c r="F269" s="239" t="s">
        <v>327</v>
      </c>
      <c r="G269" s="237"/>
      <c r="H269" s="240">
        <v>3.4750000000000001</v>
      </c>
      <c r="I269" s="241"/>
      <c r="J269" s="237"/>
      <c r="K269" s="237"/>
      <c r="L269" s="242"/>
      <c r="M269" s="243"/>
      <c r="N269" s="244"/>
      <c r="O269" s="244"/>
      <c r="P269" s="244"/>
      <c r="Q269" s="244"/>
      <c r="R269" s="244"/>
      <c r="S269" s="244"/>
      <c r="T269" s="245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6" t="s">
        <v>147</v>
      </c>
      <c r="AU269" s="246" t="s">
        <v>86</v>
      </c>
      <c r="AV269" s="13" t="s">
        <v>86</v>
      </c>
      <c r="AW269" s="13" t="s">
        <v>32</v>
      </c>
      <c r="AX269" s="13" t="s">
        <v>76</v>
      </c>
      <c r="AY269" s="246" t="s">
        <v>137</v>
      </c>
    </row>
    <row r="270" s="14" customFormat="1">
      <c r="A270" s="14"/>
      <c r="B270" s="247"/>
      <c r="C270" s="248"/>
      <c r="D270" s="231" t="s">
        <v>147</v>
      </c>
      <c r="E270" s="249" t="s">
        <v>1</v>
      </c>
      <c r="F270" s="250" t="s">
        <v>149</v>
      </c>
      <c r="G270" s="248"/>
      <c r="H270" s="251">
        <v>3.4750000000000001</v>
      </c>
      <c r="I270" s="252"/>
      <c r="J270" s="248"/>
      <c r="K270" s="248"/>
      <c r="L270" s="253"/>
      <c r="M270" s="254"/>
      <c r="N270" s="255"/>
      <c r="O270" s="255"/>
      <c r="P270" s="255"/>
      <c r="Q270" s="255"/>
      <c r="R270" s="255"/>
      <c r="S270" s="255"/>
      <c r="T270" s="256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57" t="s">
        <v>147</v>
      </c>
      <c r="AU270" s="257" t="s">
        <v>86</v>
      </c>
      <c r="AV270" s="14" t="s">
        <v>144</v>
      </c>
      <c r="AW270" s="14" t="s">
        <v>32</v>
      </c>
      <c r="AX270" s="14" t="s">
        <v>84</v>
      </c>
      <c r="AY270" s="257" t="s">
        <v>137</v>
      </c>
    </row>
    <row r="271" s="2" customFormat="1" ht="44.25" customHeight="1">
      <c r="A271" s="38"/>
      <c r="B271" s="39"/>
      <c r="C271" s="218" t="s">
        <v>328</v>
      </c>
      <c r="D271" s="218" t="s">
        <v>139</v>
      </c>
      <c r="E271" s="219" t="s">
        <v>329</v>
      </c>
      <c r="F271" s="220" t="s">
        <v>330</v>
      </c>
      <c r="G271" s="221" t="s">
        <v>176</v>
      </c>
      <c r="H271" s="222">
        <v>4.2610000000000001</v>
      </c>
      <c r="I271" s="223"/>
      <c r="J271" s="224">
        <f>ROUND(I271*H271,2)</f>
        <v>0</v>
      </c>
      <c r="K271" s="220" t="s">
        <v>143</v>
      </c>
      <c r="L271" s="44"/>
      <c r="M271" s="225" t="s">
        <v>1</v>
      </c>
      <c r="N271" s="226" t="s">
        <v>41</v>
      </c>
      <c r="O271" s="91"/>
      <c r="P271" s="227">
        <f>O271*H271</f>
        <v>0</v>
      </c>
      <c r="Q271" s="227">
        <v>0</v>
      </c>
      <c r="R271" s="227">
        <f>Q271*H271</f>
        <v>0</v>
      </c>
      <c r="S271" s="227">
        <v>0</v>
      </c>
      <c r="T271" s="228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29" t="s">
        <v>144</v>
      </c>
      <c r="AT271" s="229" t="s">
        <v>139</v>
      </c>
      <c r="AU271" s="229" t="s">
        <v>86</v>
      </c>
      <c r="AY271" s="17" t="s">
        <v>137</v>
      </c>
      <c r="BE271" s="230">
        <f>IF(N271="základní",J271,0)</f>
        <v>0</v>
      </c>
      <c r="BF271" s="230">
        <f>IF(N271="snížená",J271,0)</f>
        <v>0</v>
      </c>
      <c r="BG271" s="230">
        <f>IF(N271="zákl. přenesená",J271,0)</f>
        <v>0</v>
      </c>
      <c r="BH271" s="230">
        <f>IF(N271="sníž. přenesená",J271,0)</f>
        <v>0</v>
      </c>
      <c r="BI271" s="230">
        <f>IF(N271="nulová",J271,0)</f>
        <v>0</v>
      </c>
      <c r="BJ271" s="17" t="s">
        <v>84</v>
      </c>
      <c r="BK271" s="230">
        <f>ROUND(I271*H271,2)</f>
        <v>0</v>
      </c>
      <c r="BL271" s="17" t="s">
        <v>144</v>
      </c>
      <c r="BM271" s="229" t="s">
        <v>331</v>
      </c>
    </row>
    <row r="272" s="2" customFormat="1">
      <c r="A272" s="38"/>
      <c r="B272" s="39"/>
      <c r="C272" s="40"/>
      <c r="D272" s="231" t="s">
        <v>145</v>
      </c>
      <c r="E272" s="40"/>
      <c r="F272" s="232" t="s">
        <v>332</v>
      </c>
      <c r="G272" s="40"/>
      <c r="H272" s="40"/>
      <c r="I272" s="233"/>
      <c r="J272" s="40"/>
      <c r="K272" s="40"/>
      <c r="L272" s="44"/>
      <c r="M272" s="234"/>
      <c r="N272" s="235"/>
      <c r="O272" s="91"/>
      <c r="P272" s="91"/>
      <c r="Q272" s="91"/>
      <c r="R272" s="91"/>
      <c r="S272" s="91"/>
      <c r="T272" s="92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T272" s="17" t="s">
        <v>145</v>
      </c>
      <c r="AU272" s="17" t="s">
        <v>86</v>
      </c>
    </row>
    <row r="273" s="13" customFormat="1">
      <c r="A273" s="13"/>
      <c r="B273" s="236"/>
      <c r="C273" s="237"/>
      <c r="D273" s="231" t="s">
        <v>147</v>
      </c>
      <c r="E273" s="238" t="s">
        <v>1</v>
      </c>
      <c r="F273" s="239" t="s">
        <v>333</v>
      </c>
      <c r="G273" s="237"/>
      <c r="H273" s="240">
        <v>4.2610000000000001</v>
      </c>
      <c r="I273" s="241"/>
      <c r="J273" s="237"/>
      <c r="K273" s="237"/>
      <c r="L273" s="242"/>
      <c r="M273" s="243"/>
      <c r="N273" s="244"/>
      <c r="O273" s="244"/>
      <c r="P273" s="244"/>
      <c r="Q273" s="244"/>
      <c r="R273" s="244"/>
      <c r="S273" s="244"/>
      <c r="T273" s="245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6" t="s">
        <v>147</v>
      </c>
      <c r="AU273" s="246" t="s">
        <v>86</v>
      </c>
      <c r="AV273" s="13" t="s">
        <v>86</v>
      </c>
      <c r="AW273" s="13" t="s">
        <v>32</v>
      </c>
      <c r="AX273" s="13" t="s">
        <v>76</v>
      </c>
      <c r="AY273" s="246" t="s">
        <v>137</v>
      </c>
    </row>
    <row r="274" s="14" customFormat="1">
      <c r="A274" s="14"/>
      <c r="B274" s="247"/>
      <c r="C274" s="248"/>
      <c r="D274" s="231" t="s">
        <v>147</v>
      </c>
      <c r="E274" s="249" t="s">
        <v>1</v>
      </c>
      <c r="F274" s="250" t="s">
        <v>149</v>
      </c>
      <c r="G274" s="248"/>
      <c r="H274" s="251">
        <v>4.2610000000000001</v>
      </c>
      <c r="I274" s="252"/>
      <c r="J274" s="248"/>
      <c r="K274" s="248"/>
      <c r="L274" s="253"/>
      <c r="M274" s="254"/>
      <c r="N274" s="255"/>
      <c r="O274" s="255"/>
      <c r="P274" s="255"/>
      <c r="Q274" s="255"/>
      <c r="R274" s="255"/>
      <c r="S274" s="255"/>
      <c r="T274" s="256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7" t="s">
        <v>147</v>
      </c>
      <c r="AU274" s="257" t="s">
        <v>86</v>
      </c>
      <c r="AV274" s="14" t="s">
        <v>144</v>
      </c>
      <c r="AW274" s="14" t="s">
        <v>32</v>
      </c>
      <c r="AX274" s="14" t="s">
        <v>84</v>
      </c>
      <c r="AY274" s="257" t="s">
        <v>137</v>
      </c>
    </row>
    <row r="275" s="2" customFormat="1" ht="37.8" customHeight="1">
      <c r="A275" s="38"/>
      <c r="B275" s="39"/>
      <c r="C275" s="218" t="s">
        <v>244</v>
      </c>
      <c r="D275" s="218" t="s">
        <v>139</v>
      </c>
      <c r="E275" s="219" t="s">
        <v>334</v>
      </c>
      <c r="F275" s="220" t="s">
        <v>335</v>
      </c>
      <c r="G275" s="221" t="s">
        <v>176</v>
      </c>
      <c r="H275" s="222">
        <v>4.2610000000000001</v>
      </c>
      <c r="I275" s="223"/>
      <c r="J275" s="224">
        <f>ROUND(I275*H275,2)</f>
        <v>0</v>
      </c>
      <c r="K275" s="220" t="s">
        <v>143</v>
      </c>
      <c r="L275" s="44"/>
      <c r="M275" s="225" t="s">
        <v>1</v>
      </c>
      <c r="N275" s="226" t="s">
        <v>41</v>
      </c>
      <c r="O275" s="91"/>
      <c r="P275" s="227">
        <f>O275*H275</f>
        <v>0</v>
      </c>
      <c r="Q275" s="227">
        <v>0</v>
      </c>
      <c r="R275" s="227">
        <f>Q275*H275</f>
        <v>0</v>
      </c>
      <c r="S275" s="227">
        <v>0</v>
      </c>
      <c r="T275" s="228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29" t="s">
        <v>144</v>
      </c>
      <c r="AT275" s="229" t="s">
        <v>139</v>
      </c>
      <c r="AU275" s="229" t="s">
        <v>86</v>
      </c>
      <c r="AY275" s="17" t="s">
        <v>137</v>
      </c>
      <c r="BE275" s="230">
        <f>IF(N275="základní",J275,0)</f>
        <v>0</v>
      </c>
      <c r="BF275" s="230">
        <f>IF(N275="snížená",J275,0)</f>
        <v>0</v>
      </c>
      <c r="BG275" s="230">
        <f>IF(N275="zákl. přenesená",J275,0)</f>
        <v>0</v>
      </c>
      <c r="BH275" s="230">
        <f>IF(N275="sníž. přenesená",J275,0)</f>
        <v>0</v>
      </c>
      <c r="BI275" s="230">
        <f>IF(N275="nulová",J275,0)</f>
        <v>0</v>
      </c>
      <c r="BJ275" s="17" t="s">
        <v>84</v>
      </c>
      <c r="BK275" s="230">
        <f>ROUND(I275*H275,2)</f>
        <v>0</v>
      </c>
      <c r="BL275" s="17" t="s">
        <v>144</v>
      </c>
      <c r="BM275" s="229" t="s">
        <v>336</v>
      </c>
    </row>
    <row r="276" s="2" customFormat="1">
      <c r="A276" s="38"/>
      <c r="B276" s="39"/>
      <c r="C276" s="40"/>
      <c r="D276" s="231" t="s">
        <v>145</v>
      </c>
      <c r="E276" s="40"/>
      <c r="F276" s="232" t="s">
        <v>337</v>
      </c>
      <c r="G276" s="40"/>
      <c r="H276" s="40"/>
      <c r="I276" s="233"/>
      <c r="J276" s="40"/>
      <c r="K276" s="40"/>
      <c r="L276" s="44"/>
      <c r="M276" s="234"/>
      <c r="N276" s="235"/>
      <c r="O276" s="91"/>
      <c r="P276" s="91"/>
      <c r="Q276" s="91"/>
      <c r="R276" s="91"/>
      <c r="S276" s="91"/>
      <c r="T276" s="92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T276" s="17" t="s">
        <v>145</v>
      </c>
      <c r="AU276" s="17" t="s">
        <v>86</v>
      </c>
    </row>
    <row r="277" s="13" customFormat="1">
      <c r="A277" s="13"/>
      <c r="B277" s="236"/>
      <c r="C277" s="237"/>
      <c r="D277" s="231" t="s">
        <v>147</v>
      </c>
      <c r="E277" s="238" t="s">
        <v>1</v>
      </c>
      <c r="F277" s="239" t="s">
        <v>333</v>
      </c>
      <c r="G277" s="237"/>
      <c r="H277" s="240">
        <v>4.2610000000000001</v>
      </c>
      <c r="I277" s="241"/>
      <c r="J277" s="237"/>
      <c r="K277" s="237"/>
      <c r="L277" s="242"/>
      <c r="M277" s="243"/>
      <c r="N277" s="244"/>
      <c r="O277" s="244"/>
      <c r="P277" s="244"/>
      <c r="Q277" s="244"/>
      <c r="R277" s="244"/>
      <c r="S277" s="244"/>
      <c r="T277" s="245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6" t="s">
        <v>147</v>
      </c>
      <c r="AU277" s="246" t="s">
        <v>86</v>
      </c>
      <c r="AV277" s="13" t="s">
        <v>86</v>
      </c>
      <c r="AW277" s="13" t="s">
        <v>32</v>
      </c>
      <c r="AX277" s="13" t="s">
        <v>76</v>
      </c>
      <c r="AY277" s="246" t="s">
        <v>137</v>
      </c>
    </row>
    <row r="278" s="14" customFormat="1">
      <c r="A278" s="14"/>
      <c r="B278" s="247"/>
      <c r="C278" s="248"/>
      <c r="D278" s="231" t="s">
        <v>147</v>
      </c>
      <c r="E278" s="249" t="s">
        <v>1</v>
      </c>
      <c r="F278" s="250" t="s">
        <v>149</v>
      </c>
      <c r="G278" s="248"/>
      <c r="H278" s="251">
        <v>4.2610000000000001</v>
      </c>
      <c r="I278" s="252"/>
      <c r="J278" s="248"/>
      <c r="K278" s="248"/>
      <c r="L278" s="253"/>
      <c r="M278" s="254"/>
      <c r="N278" s="255"/>
      <c r="O278" s="255"/>
      <c r="P278" s="255"/>
      <c r="Q278" s="255"/>
      <c r="R278" s="255"/>
      <c r="S278" s="255"/>
      <c r="T278" s="256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7" t="s">
        <v>147</v>
      </c>
      <c r="AU278" s="257" t="s">
        <v>86</v>
      </c>
      <c r="AV278" s="14" t="s">
        <v>144</v>
      </c>
      <c r="AW278" s="14" t="s">
        <v>32</v>
      </c>
      <c r="AX278" s="14" t="s">
        <v>84</v>
      </c>
      <c r="AY278" s="257" t="s">
        <v>137</v>
      </c>
    </row>
    <row r="279" s="2" customFormat="1" ht="33" customHeight="1">
      <c r="A279" s="38"/>
      <c r="B279" s="39"/>
      <c r="C279" s="218" t="s">
        <v>338</v>
      </c>
      <c r="D279" s="218" t="s">
        <v>139</v>
      </c>
      <c r="E279" s="219" t="s">
        <v>339</v>
      </c>
      <c r="F279" s="220" t="s">
        <v>340</v>
      </c>
      <c r="G279" s="221" t="s">
        <v>176</v>
      </c>
      <c r="H279" s="222">
        <v>67.650999999999996</v>
      </c>
      <c r="I279" s="223"/>
      <c r="J279" s="224">
        <f>ROUND(I279*H279,2)</f>
        <v>0</v>
      </c>
      <c r="K279" s="220" t="s">
        <v>143</v>
      </c>
      <c r="L279" s="44"/>
      <c r="M279" s="225" t="s">
        <v>1</v>
      </c>
      <c r="N279" s="226" t="s">
        <v>41</v>
      </c>
      <c r="O279" s="91"/>
      <c r="P279" s="227">
        <f>O279*H279</f>
        <v>0</v>
      </c>
      <c r="Q279" s="227">
        <v>0</v>
      </c>
      <c r="R279" s="227">
        <f>Q279*H279</f>
        <v>0</v>
      </c>
      <c r="S279" s="227">
        <v>0</v>
      </c>
      <c r="T279" s="228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29" t="s">
        <v>144</v>
      </c>
      <c r="AT279" s="229" t="s">
        <v>139</v>
      </c>
      <c r="AU279" s="229" t="s">
        <v>86</v>
      </c>
      <c r="AY279" s="17" t="s">
        <v>137</v>
      </c>
      <c r="BE279" s="230">
        <f>IF(N279="základní",J279,0)</f>
        <v>0</v>
      </c>
      <c r="BF279" s="230">
        <f>IF(N279="snížená",J279,0)</f>
        <v>0</v>
      </c>
      <c r="BG279" s="230">
        <f>IF(N279="zákl. přenesená",J279,0)</f>
        <v>0</v>
      </c>
      <c r="BH279" s="230">
        <f>IF(N279="sníž. přenesená",J279,0)</f>
        <v>0</v>
      </c>
      <c r="BI279" s="230">
        <f>IF(N279="nulová",J279,0)</f>
        <v>0</v>
      </c>
      <c r="BJ279" s="17" t="s">
        <v>84</v>
      </c>
      <c r="BK279" s="230">
        <f>ROUND(I279*H279,2)</f>
        <v>0</v>
      </c>
      <c r="BL279" s="17" t="s">
        <v>144</v>
      </c>
      <c r="BM279" s="229" t="s">
        <v>341</v>
      </c>
    </row>
    <row r="280" s="2" customFormat="1">
      <c r="A280" s="38"/>
      <c r="B280" s="39"/>
      <c r="C280" s="40"/>
      <c r="D280" s="231" t="s">
        <v>145</v>
      </c>
      <c r="E280" s="40"/>
      <c r="F280" s="232" t="s">
        <v>342</v>
      </c>
      <c r="G280" s="40"/>
      <c r="H280" s="40"/>
      <c r="I280" s="233"/>
      <c r="J280" s="40"/>
      <c r="K280" s="40"/>
      <c r="L280" s="44"/>
      <c r="M280" s="234"/>
      <c r="N280" s="235"/>
      <c r="O280" s="91"/>
      <c r="P280" s="91"/>
      <c r="Q280" s="91"/>
      <c r="R280" s="91"/>
      <c r="S280" s="91"/>
      <c r="T280" s="92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T280" s="17" t="s">
        <v>145</v>
      </c>
      <c r="AU280" s="17" t="s">
        <v>86</v>
      </c>
    </row>
    <row r="281" s="13" customFormat="1">
      <c r="A281" s="13"/>
      <c r="B281" s="236"/>
      <c r="C281" s="237"/>
      <c r="D281" s="231" t="s">
        <v>147</v>
      </c>
      <c r="E281" s="238" t="s">
        <v>1</v>
      </c>
      <c r="F281" s="239" t="s">
        <v>343</v>
      </c>
      <c r="G281" s="237"/>
      <c r="H281" s="240">
        <v>67.650999999999996</v>
      </c>
      <c r="I281" s="241"/>
      <c r="J281" s="237"/>
      <c r="K281" s="237"/>
      <c r="L281" s="242"/>
      <c r="M281" s="243"/>
      <c r="N281" s="244"/>
      <c r="O281" s="244"/>
      <c r="P281" s="244"/>
      <c r="Q281" s="244"/>
      <c r="R281" s="244"/>
      <c r="S281" s="244"/>
      <c r="T281" s="245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6" t="s">
        <v>147</v>
      </c>
      <c r="AU281" s="246" t="s">
        <v>86</v>
      </c>
      <c r="AV281" s="13" t="s">
        <v>86</v>
      </c>
      <c r="AW281" s="13" t="s">
        <v>32</v>
      </c>
      <c r="AX281" s="13" t="s">
        <v>76</v>
      </c>
      <c r="AY281" s="246" t="s">
        <v>137</v>
      </c>
    </row>
    <row r="282" s="14" customFormat="1">
      <c r="A282" s="14"/>
      <c r="B282" s="247"/>
      <c r="C282" s="248"/>
      <c r="D282" s="231" t="s">
        <v>147</v>
      </c>
      <c r="E282" s="249" t="s">
        <v>1</v>
      </c>
      <c r="F282" s="250" t="s">
        <v>149</v>
      </c>
      <c r="G282" s="248"/>
      <c r="H282" s="251">
        <v>67.650999999999996</v>
      </c>
      <c r="I282" s="252"/>
      <c r="J282" s="248"/>
      <c r="K282" s="248"/>
      <c r="L282" s="253"/>
      <c r="M282" s="254"/>
      <c r="N282" s="255"/>
      <c r="O282" s="255"/>
      <c r="P282" s="255"/>
      <c r="Q282" s="255"/>
      <c r="R282" s="255"/>
      <c r="S282" s="255"/>
      <c r="T282" s="256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7" t="s">
        <v>147</v>
      </c>
      <c r="AU282" s="257" t="s">
        <v>86</v>
      </c>
      <c r="AV282" s="14" t="s">
        <v>144</v>
      </c>
      <c r="AW282" s="14" t="s">
        <v>32</v>
      </c>
      <c r="AX282" s="14" t="s">
        <v>84</v>
      </c>
      <c r="AY282" s="257" t="s">
        <v>137</v>
      </c>
    </row>
    <row r="283" s="2" customFormat="1" ht="16.5" customHeight="1">
      <c r="A283" s="38"/>
      <c r="B283" s="39"/>
      <c r="C283" s="218" t="s">
        <v>249</v>
      </c>
      <c r="D283" s="218" t="s">
        <v>139</v>
      </c>
      <c r="E283" s="219" t="s">
        <v>344</v>
      </c>
      <c r="F283" s="220" t="s">
        <v>345</v>
      </c>
      <c r="G283" s="221" t="s">
        <v>346</v>
      </c>
      <c r="H283" s="222">
        <v>1</v>
      </c>
      <c r="I283" s="223"/>
      <c r="J283" s="224">
        <f>ROUND(I283*H283,2)</f>
        <v>0</v>
      </c>
      <c r="K283" s="220" t="s">
        <v>143</v>
      </c>
      <c r="L283" s="44"/>
      <c r="M283" s="225" t="s">
        <v>1</v>
      </c>
      <c r="N283" s="226" t="s">
        <v>41</v>
      </c>
      <c r="O283" s="91"/>
      <c r="P283" s="227">
        <f>O283*H283</f>
        <v>0</v>
      </c>
      <c r="Q283" s="227">
        <v>0</v>
      </c>
      <c r="R283" s="227">
        <f>Q283*H283</f>
        <v>0</v>
      </c>
      <c r="S283" s="227">
        <v>0</v>
      </c>
      <c r="T283" s="228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29" t="s">
        <v>144</v>
      </c>
      <c r="AT283" s="229" t="s">
        <v>139</v>
      </c>
      <c r="AU283" s="229" t="s">
        <v>86</v>
      </c>
      <c r="AY283" s="17" t="s">
        <v>137</v>
      </c>
      <c r="BE283" s="230">
        <f>IF(N283="základní",J283,0)</f>
        <v>0</v>
      </c>
      <c r="BF283" s="230">
        <f>IF(N283="snížená",J283,0)</f>
        <v>0</v>
      </c>
      <c r="BG283" s="230">
        <f>IF(N283="zákl. přenesená",J283,0)</f>
        <v>0</v>
      </c>
      <c r="BH283" s="230">
        <f>IF(N283="sníž. přenesená",J283,0)</f>
        <v>0</v>
      </c>
      <c r="BI283" s="230">
        <f>IF(N283="nulová",J283,0)</f>
        <v>0</v>
      </c>
      <c r="BJ283" s="17" t="s">
        <v>84</v>
      </c>
      <c r="BK283" s="230">
        <f>ROUND(I283*H283,2)</f>
        <v>0</v>
      </c>
      <c r="BL283" s="17" t="s">
        <v>144</v>
      </c>
      <c r="BM283" s="229" t="s">
        <v>347</v>
      </c>
    </row>
    <row r="284" s="2" customFormat="1">
      <c r="A284" s="38"/>
      <c r="B284" s="39"/>
      <c r="C284" s="40"/>
      <c r="D284" s="231" t="s">
        <v>145</v>
      </c>
      <c r="E284" s="40"/>
      <c r="F284" s="232" t="s">
        <v>348</v>
      </c>
      <c r="G284" s="40"/>
      <c r="H284" s="40"/>
      <c r="I284" s="233"/>
      <c r="J284" s="40"/>
      <c r="K284" s="40"/>
      <c r="L284" s="44"/>
      <c r="M284" s="234"/>
      <c r="N284" s="235"/>
      <c r="O284" s="91"/>
      <c r="P284" s="91"/>
      <c r="Q284" s="91"/>
      <c r="R284" s="91"/>
      <c r="S284" s="91"/>
      <c r="T284" s="92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T284" s="17" t="s">
        <v>145</v>
      </c>
      <c r="AU284" s="17" t="s">
        <v>86</v>
      </c>
    </row>
    <row r="285" s="2" customFormat="1" ht="24.15" customHeight="1">
      <c r="A285" s="38"/>
      <c r="B285" s="39"/>
      <c r="C285" s="259" t="s">
        <v>349</v>
      </c>
      <c r="D285" s="259" t="s">
        <v>350</v>
      </c>
      <c r="E285" s="260" t="s">
        <v>351</v>
      </c>
      <c r="F285" s="261" t="s">
        <v>352</v>
      </c>
      <c r="G285" s="262" t="s">
        <v>346</v>
      </c>
      <c r="H285" s="263">
        <v>1</v>
      </c>
      <c r="I285" s="264"/>
      <c r="J285" s="265">
        <f>ROUND(I285*H285,2)</f>
        <v>0</v>
      </c>
      <c r="K285" s="261" t="s">
        <v>143</v>
      </c>
      <c r="L285" s="266"/>
      <c r="M285" s="267" t="s">
        <v>1</v>
      </c>
      <c r="N285" s="268" t="s">
        <v>41</v>
      </c>
      <c r="O285" s="91"/>
      <c r="P285" s="227">
        <f>O285*H285</f>
        <v>0</v>
      </c>
      <c r="Q285" s="227">
        <v>0</v>
      </c>
      <c r="R285" s="227">
        <f>Q285*H285</f>
        <v>0</v>
      </c>
      <c r="S285" s="227">
        <v>0</v>
      </c>
      <c r="T285" s="228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29" t="s">
        <v>160</v>
      </c>
      <c r="AT285" s="229" t="s">
        <v>350</v>
      </c>
      <c r="AU285" s="229" t="s">
        <v>86</v>
      </c>
      <c r="AY285" s="17" t="s">
        <v>137</v>
      </c>
      <c r="BE285" s="230">
        <f>IF(N285="základní",J285,0)</f>
        <v>0</v>
      </c>
      <c r="BF285" s="230">
        <f>IF(N285="snížená",J285,0)</f>
        <v>0</v>
      </c>
      <c r="BG285" s="230">
        <f>IF(N285="zákl. přenesená",J285,0)</f>
        <v>0</v>
      </c>
      <c r="BH285" s="230">
        <f>IF(N285="sníž. přenesená",J285,0)</f>
        <v>0</v>
      </c>
      <c r="BI285" s="230">
        <f>IF(N285="nulová",J285,0)</f>
        <v>0</v>
      </c>
      <c r="BJ285" s="17" t="s">
        <v>84</v>
      </c>
      <c r="BK285" s="230">
        <f>ROUND(I285*H285,2)</f>
        <v>0</v>
      </c>
      <c r="BL285" s="17" t="s">
        <v>144</v>
      </c>
      <c r="BM285" s="229" t="s">
        <v>353</v>
      </c>
    </row>
    <row r="286" s="2" customFormat="1">
      <c r="A286" s="38"/>
      <c r="B286" s="39"/>
      <c r="C286" s="40"/>
      <c r="D286" s="231" t="s">
        <v>145</v>
      </c>
      <c r="E286" s="40"/>
      <c r="F286" s="232" t="s">
        <v>352</v>
      </c>
      <c r="G286" s="40"/>
      <c r="H286" s="40"/>
      <c r="I286" s="233"/>
      <c r="J286" s="40"/>
      <c r="K286" s="40"/>
      <c r="L286" s="44"/>
      <c r="M286" s="234"/>
      <c r="N286" s="235"/>
      <c r="O286" s="91"/>
      <c r="P286" s="91"/>
      <c r="Q286" s="91"/>
      <c r="R286" s="91"/>
      <c r="S286" s="91"/>
      <c r="T286" s="92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T286" s="17" t="s">
        <v>145</v>
      </c>
      <c r="AU286" s="17" t="s">
        <v>86</v>
      </c>
    </row>
    <row r="287" s="12" customFormat="1" ht="22.8" customHeight="1">
      <c r="A287" s="12"/>
      <c r="B287" s="202"/>
      <c r="C287" s="203"/>
      <c r="D287" s="204" t="s">
        <v>75</v>
      </c>
      <c r="E287" s="216" t="s">
        <v>354</v>
      </c>
      <c r="F287" s="216" t="s">
        <v>355</v>
      </c>
      <c r="G287" s="203"/>
      <c r="H287" s="203"/>
      <c r="I287" s="206"/>
      <c r="J287" s="217">
        <f>BK287</f>
        <v>0</v>
      </c>
      <c r="K287" s="203"/>
      <c r="L287" s="208"/>
      <c r="M287" s="209"/>
      <c r="N287" s="210"/>
      <c r="O287" s="210"/>
      <c r="P287" s="211">
        <f>SUM(P288:P304)</f>
        <v>0</v>
      </c>
      <c r="Q287" s="210"/>
      <c r="R287" s="211">
        <f>SUM(R288:R304)</f>
        <v>0</v>
      </c>
      <c r="S287" s="210"/>
      <c r="T287" s="212">
        <f>SUM(T288:T304)</f>
        <v>0</v>
      </c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R287" s="213" t="s">
        <v>84</v>
      </c>
      <c r="AT287" s="214" t="s">
        <v>75</v>
      </c>
      <c r="AU287" s="214" t="s">
        <v>84</v>
      </c>
      <c r="AY287" s="213" t="s">
        <v>137</v>
      </c>
      <c r="BK287" s="215">
        <f>SUM(BK288:BK304)</f>
        <v>0</v>
      </c>
    </row>
    <row r="288" s="2" customFormat="1" ht="24.15" customHeight="1">
      <c r="A288" s="38"/>
      <c r="B288" s="39"/>
      <c r="C288" s="218" t="s">
        <v>253</v>
      </c>
      <c r="D288" s="218" t="s">
        <v>139</v>
      </c>
      <c r="E288" s="219" t="s">
        <v>356</v>
      </c>
      <c r="F288" s="220" t="s">
        <v>357</v>
      </c>
      <c r="G288" s="221" t="s">
        <v>187</v>
      </c>
      <c r="H288" s="222">
        <v>70.641999999999996</v>
      </c>
      <c r="I288" s="223"/>
      <c r="J288" s="224">
        <f>ROUND(I288*H288,2)</f>
        <v>0</v>
      </c>
      <c r="K288" s="220" t="s">
        <v>143</v>
      </c>
      <c r="L288" s="44"/>
      <c r="M288" s="225" t="s">
        <v>1</v>
      </c>
      <c r="N288" s="226" t="s">
        <v>41</v>
      </c>
      <c r="O288" s="91"/>
      <c r="P288" s="227">
        <f>O288*H288</f>
        <v>0</v>
      </c>
      <c r="Q288" s="227">
        <v>0</v>
      </c>
      <c r="R288" s="227">
        <f>Q288*H288</f>
        <v>0</v>
      </c>
      <c r="S288" s="227">
        <v>0</v>
      </c>
      <c r="T288" s="228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29" t="s">
        <v>144</v>
      </c>
      <c r="AT288" s="229" t="s">
        <v>139</v>
      </c>
      <c r="AU288" s="229" t="s">
        <v>86</v>
      </c>
      <c r="AY288" s="17" t="s">
        <v>137</v>
      </c>
      <c r="BE288" s="230">
        <f>IF(N288="základní",J288,0)</f>
        <v>0</v>
      </c>
      <c r="BF288" s="230">
        <f>IF(N288="snížená",J288,0)</f>
        <v>0</v>
      </c>
      <c r="BG288" s="230">
        <f>IF(N288="zákl. přenesená",J288,0)</f>
        <v>0</v>
      </c>
      <c r="BH288" s="230">
        <f>IF(N288="sníž. přenesená",J288,0)</f>
        <v>0</v>
      </c>
      <c r="BI288" s="230">
        <f>IF(N288="nulová",J288,0)</f>
        <v>0</v>
      </c>
      <c r="BJ288" s="17" t="s">
        <v>84</v>
      </c>
      <c r="BK288" s="230">
        <f>ROUND(I288*H288,2)</f>
        <v>0</v>
      </c>
      <c r="BL288" s="17" t="s">
        <v>144</v>
      </c>
      <c r="BM288" s="229" t="s">
        <v>358</v>
      </c>
    </row>
    <row r="289" s="2" customFormat="1">
      <c r="A289" s="38"/>
      <c r="B289" s="39"/>
      <c r="C289" s="40"/>
      <c r="D289" s="231" t="s">
        <v>145</v>
      </c>
      <c r="E289" s="40"/>
      <c r="F289" s="232" t="s">
        <v>359</v>
      </c>
      <c r="G289" s="40"/>
      <c r="H289" s="40"/>
      <c r="I289" s="233"/>
      <c r="J289" s="40"/>
      <c r="K289" s="40"/>
      <c r="L289" s="44"/>
      <c r="M289" s="234"/>
      <c r="N289" s="235"/>
      <c r="O289" s="91"/>
      <c r="P289" s="91"/>
      <c r="Q289" s="91"/>
      <c r="R289" s="91"/>
      <c r="S289" s="91"/>
      <c r="T289" s="92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T289" s="17" t="s">
        <v>145</v>
      </c>
      <c r="AU289" s="17" t="s">
        <v>86</v>
      </c>
    </row>
    <row r="290" s="2" customFormat="1" ht="33" customHeight="1">
      <c r="A290" s="38"/>
      <c r="B290" s="39"/>
      <c r="C290" s="218" t="s">
        <v>360</v>
      </c>
      <c r="D290" s="218" t="s">
        <v>139</v>
      </c>
      <c r="E290" s="219" t="s">
        <v>361</v>
      </c>
      <c r="F290" s="220" t="s">
        <v>362</v>
      </c>
      <c r="G290" s="221" t="s">
        <v>187</v>
      </c>
      <c r="H290" s="222">
        <v>706.41999999999996</v>
      </c>
      <c r="I290" s="223"/>
      <c r="J290" s="224">
        <f>ROUND(I290*H290,2)</f>
        <v>0</v>
      </c>
      <c r="K290" s="220" t="s">
        <v>143</v>
      </c>
      <c r="L290" s="44"/>
      <c r="M290" s="225" t="s">
        <v>1</v>
      </c>
      <c r="N290" s="226" t="s">
        <v>41</v>
      </c>
      <c r="O290" s="91"/>
      <c r="P290" s="227">
        <f>O290*H290</f>
        <v>0</v>
      </c>
      <c r="Q290" s="227">
        <v>0</v>
      </c>
      <c r="R290" s="227">
        <f>Q290*H290</f>
        <v>0</v>
      </c>
      <c r="S290" s="227">
        <v>0</v>
      </c>
      <c r="T290" s="228">
        <f>S290*H290</f>
        <v>0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229" t="s">
        <v>144</v>
      </c>
      <c r="AT290" s="229" t="s">
        <v>139</v>
      </c>
      <c r="AU290" s="229" t="s">
        <v>86</v>
      </c>
      <c r="AY290" s="17" t="s">
        <v>137</v>
      </c>
      <c r="BE290" s="230">
        <f>IF(N290="základní",J290,0)</f>
        <v>0</v>
      </c>
      <c r="BF290" s="230">
        <f>IF(N290="snížená",J290,0)</f>
        <v>0</v>
      </c>
      <c r="BG290" s="230">
        <f>IF(N290="zákl. přenesená",J290,0)</f>
        <v>0</v>
      </c>
      <c r="BH290" s="230">
        <f>IF(N290="sníž. přenesená",J290,0)</f>
        <v>0</v>
      </c>
      <c r="BI290" s="230">
        <f>IF(N290="nulová",J290,0)</f>
        <v>0</v>
      </c>
      <c r="BJ290" s="17" t="s">
        <v>84</v>
      </c>
      <c r="BK290" s="230">
        <f>ROUND(I290*H290,2)</f>
        <v>0</v>
      </c>
      <c r="BL290" s="17" t="s">
        <v>144</v>
      </c>
      <c r="BM290" s="229" t="s">
        <v>363</v>
      </c>
    </row>
    <row r="291" s="2" customFormat="1">
      <c r="A291" s="38"/>
      <c r="B291" s="39"/>
      <c r="C291" s="40"/>
      <c r="D291" s="231" t="s">
        <v>145</v>
      </c>
      <c r="E291" s="40"/>
      <c r="F291" s="232" t="s">
        <v>364</v>
      </c>
      <c r="G291" s="40"/>
      <c r="H291" s="40"/>
      <c r="I291" s="233"/>
      <c r="J291" s="40"/>
      <c r="K291" s="40"/>
      <c r="L291" s="44"/>
      <c r="M291" s="234"/>
      <c r="N291" s="235"/>
      <c r="O291" s="91"/>
      <c r="P291" s="91"/>
      <c r="Q291" s="91"/>
      <c r="R291" s="91"/>
      <c r="S291" s="91"/>
      <c r="T291" s="92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T291" s="17" t="s">
        <v>145</v>
      </c>
      <c r="AU291" s="17" t="s">
        <v>86</v>
      </c>
    </row>
    <row r="292" s="13" customFormat="1">
      <c r="A292" s="13"/>
      <c r="B292" s="236"/>
      <c r="C292" s="237"/>
      <c r="D292" s="231" t="s">
        <v>147</v>
      </c>
      <c r="E292" s="238" t="s">
        <v>1</v>
      </c>
      <c r="F292" s="239" t="s">
        <v>365</v>
      </c>
      <c r="G292" s="237"/>
      <c r="H292" s="240">
        <v>706.41999999999996</v>
      </c>
      <c r="I292" s="241"/>
      <c r="J292" s="237"/>
      <c r="K292" s="237"/>
      <c r="L292" s="242"/>
      <c r="M292" s="243"/>
      <c r="N292" s="244"/>
      <c r="O292" s="244"/>
      <c r="P292" s="244"/>
      <c r="Q292" s="244"/>
      <c r="R292" s="244"/>
      <c r="S292" s="244"/>
      <c r="T292" s="245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6" t="s">
        <v>147</v>
      </c>
      <c r="AU292" s="246" t="s">
        <v>86</v>
      </c>
      <c r="AV292" s="13" t="s">
        <v>86</v>
      </c>
      <c r="AW292" s="13" t="s">
        <v>32</v>
      </c>
      <c r="AX292" s="13" t="s">
        <v>84</v>
      </c>
      <c r="AY292" s="246" t="s">
        <v>137</v>
      </c>
    </row>
    <row r="293" s="2" customFormat="1" ht="24.15" customHeight="1">
      <c r="A293" s="38"/>
      <c r="B293" s="39"/>
      <c r="C293" s="218" t="s">
        <v>257</v>
      </c>
      <c r="D293" s="218" t="s">
        <v>139</v>
      </c>
      <c r="E293" s="219" t="s">
        <v>366</v>
      </c>
      <c r="F293" s="220" t="s">
        <v>367</v>
      </c>
      <c r="G293" s="221" t="s">
        <v>187</v>
      </c>
      <c r="H293" s="222">
        <v>70.641999999999996</v>
      </c>
      <c r="I293" s="223"/>
      <c r="J293" s="224">
        <f>ROUND(I293*H293,2)</f>
        <v>0</v>
      </c>
      <c r="K293" s="220" t="s">
        <v>143</v>
      </c>
      <c r="L293" s="44"/>
      <c r="M293" s="225" t="s">
        <v>1</v>
      </c>
      <c r="N293" s="226" t="s">
        <v>41</v>
      </c>
      <c r="O293" s="91"/>
      <c r="P293" s="227">
        <f>O293*H293</f>
        <v>0</v>
      </c>
      <c r="Q293" s="227">
        <v>0</v>
      </c>
      <c r="R293" s="227">
        <f>Q293*H293</f>
        <v>0</v>
      </c>
      <c r="S293" s="227">
        <v>0</v>
      </c>
      <c r="T293" s="228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29" t="s">
        <v>144</v>
      </c>
      <c r="AT293" s="229" t="s">
        <v>139</v>
      </c>
      <c r="AU293" s="229" t="s">
        <v>86</v>
      </c>
      <c r="AY293" s="17" t="s">
        <v>137</v>
      </c>
      <c r="BE293" s="230">
        <f>IF(N293="základní",J293,0)</f>
        <v>0</v>
      </c>
      <c r="BF293" s="230">
        <f>IF(N293="snížená",J293,0)</f>
        <v>0</v>
      </c>
      <c r="BG293" s="230">
        <f>IF(N293="zákl. přenesená",J293,0)</f>
        <v>0</v>
      </c>
      <c r="BH293" s="230">
        <f>IF(N293="sníž. přenesená",J293,0)</f>
        <v>0</v>
      </c>
      <c r="BI293" s="230">
        <f>IF(N293="nulová",J293,0)</f>
        <v>0</v>
      </c>
      <c r="BJ293" s="17" t="s">
        <v>84</v>
      </c>
      <c r="BK293" s="230">
        <f>ROUND(I293*H293,2)</f>
        <v>0</v>
      </c>
      <c r="BL293" s="17" t="s">
        <v>144</v>
      </c>
      <c r="BM293" s="229" t="s">
        <v>368</v>
      </c>
    </row>
    <row r="294" s="2" customFormat="1">
      <c r="A294" s="38"/>
      <c r="B294" s="39"/>
      <c r="C294" s="40"/>
      <c r="D294" s="231" t="s">
        <v>145</v>
      </c>
      <c r="E294" s="40"/>
      <c r="F294" s="232" t="s">
        <v>369</v>
      </c>
      <c r="G294" s="40"/>
      <c r="H294" s="40"/>
      <c r="I294" s="233"/>
      <c r="J294" s="40"/>
      <c r="K294" s="40"/>
      <c r="L294" s="44"/>
      <c r="M294" s="234"/>
      <c r="N294" s="235"/>
      <c r="O294" s="91"/>
      <c r="P294" s="91"/>
      <c r="Q294" s="91"/>
      <c r="R294" s="91"/>
      <c r="S294" s="91"/>
      <c r="T294" s="92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T294" s="17" t="s">
        <v>145</v>
      </c>
      <c r="AU294" s="17" t="s">
        <v>86</v>
      </c>
    </row>
    <row r="295" s="2" customFormat="1" ht="24.15" customHeight="1">
      <c r="A295" s="38"/>
      <c r="B295" s="39"/>
      <c r="C295" s="218" t="s">
        <v>370</v>
      </c>
      <c r="D295" s="218" t="s">
        <v>139</v>
      </c>
      <c r="E295" s="219" t="s">
        <v>371</v>
      </c>
      <c r="F295" s="220" t="s">
        <v>372</v>
      </c>
      <c r="G295" s="221" t="s">
        <v>187</v>
      </c>
      <c r="H295" s="222">
        <v>1412.8399999999999</v>
      </c>
      <c r="I295" s="223"/>
      <c r="J295" s="224">
        <f>ROUND(I295*H295,2)</f>
        <v>0</v>
      </c>
      <c r="K295" s="220" t="s">
        <v>143</v>
      </c>
      <c r="L295" s="44"/>
      <c r="M295" s="225" t="s">
        <v>1</v>
      </c>
      <c r="N295" s="226" t="s">
        <v>41</v>
      </c>
      <c r="O295" s="91"/>
      <c r="P295" s="227">
        <f>O295*H295</f>
        <v>0</v>
      </c>
      <c r="Q295" s="227">
        <v>0</v>
      </c>
      <c r="R295" s="227">
        <f>Q295*H295</f>
        <v>0</v>
      </c>
      <c r="S295" s="227">
        <v>0</v>
      </c>
      <c r="T295" s="228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229" t="s">
        <v>144</v>
      </c>
      <c r="AT295" s="229" t="s">
        <v>139</v>
      </c>
      <c r="AU295" s="229" t="s">
        <v>86</v>
      </c>
      <c r="AY295" s="17" t="s">
        <v>137</v>
      </c>
      <c r="BE295" s="230">
        <f>IF(N295="základní",J295,0)</f>
        <v>0</v>
      </c>
      <c r="BF295" s="230">
        <f>IF(N295="snížená",J295,0)</f>
        <v>0</v>
      </c>
      <c r="BG295" s="230">
        <f>IF(N295="zákl. přenesená",J295,0)</f>
        <v>0</v>
      </c>
      <c r="BH295" s="230">
        <f>IF(N295="sníž. přenesená",J295,0)</f>
        <v>0</v>
      </c>
      <c r="BI295" s="230">
        <f>IF(N295="nulová",J295,0)</f>
        <v>0</v>
      </c>
      <c r="BJ295" s="17" t="s">
        <v>84</v>
      </c>
      <c r="BK295" s="230">
        <f>ROUND(I295*H295,2)</f>
        <v>0</v>
      </c>
      <c r="BL295" s="17" t="s">
        <v>144</v>
      </c>
      <c r="BM295" s="229" t="s">
        <v>373</v>
      </c>
    </row>
    <row r="296" s="2" customFormat="1">
      <c r="A296" s="38"/>
      <c r="B296" s="39"/>
      <c r="C296" s="40"/>
      <c r="D296" s="231" t="s">
        <v>145</v>
      </c>
      <c r="E296" s="40"/>
      <c r="F296" s="232" t="s">
        <v>374</v>
      </c>
      <c r="G296" s="40"/>
      <c r="H296" s="40"/>
      <c r="I296" s="233"/>
      <c r="J296" s="40"/>
      <c r="K296" s="40"/>
      <c r="L296" s="44"/>
      <c r="M296" s="234"/>
      <c r="N296" s="235"/>
      <c r="O296" s="91"/>
      <c r="P296" s="91"/>
      <c r="Q296" s="91"/>
      <c r="R296" s="91"/>
      <c r="S296" s="91"/>
      <c r="T296" s="92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T296" s="17" t="s">
        <v>145</v>
      </c>
      <c r="AU296" s="17" t="s">
        <v>86</v>
      </c>
    </row>
    <row r="297" s="13" customFormat="1">
      <c r="A297" s="13"/>
      <c r="B297" s="236"/>
      <c r="C297" s="237"/>
      <c r="D297" s="231" t="s">
        <v>147</v>
      </c>
      <c r="E297" s="238" t="s">
        <v>1</v>
      </c>
      <c r="F297" s="239" t="s">
        <v>375</v>
      </c>
      <c r="G297" s="237"/>
      <c r="H297" s="240">
        <v>1412.8399999999999</v>
      </c>
      <c r="I297" s="241"/>
      <c r="J297" s="237"/>
      <c r="K297" s="237"/>
      <c r="L297" s="242"/>
      <c r="M297" s="243"/>
      <c r="N297" s="244"/>
      <c r="O297" s="244"/>
      <c r="P297" s="244"/>
      <c r="Q297" s="244"/>
      <c r="R297" s="244"/>
      <c r="S297" s="244"/>
      <c r="T297" s="245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6" t="s">
        <v>147</v>
      </c>
      <c r="AU297" s="246" t="s">
        <v>86</v>
      </c>
      <c r="AV297" s="13" t="s">
        <v>86</v>
      </c>
      <c r="AW297" s="13" t="s">
        <v>32</v>
      </c>
      <c r="AX297" s="13" t="s">
        <v>76</v>
      </c>
      <c r="AY297" s="246" t="s">
        <v>137</v>
      </c>
    </row>
    <row r="298" s="14" customFormat="1">
      <c r="A298" s="14"/>
      <c r="B298" s="247"/>
      <c r="C298" s="248"/>
      <c r="D298" s="231" t="s">
        <v>147</v>
      </c>
      <c r="E298" s="249" t="s">
        <v>1</v>
      </c>
      <c r="F298" s="250" t="s">
        <v>149</v>
      </c>
      <c r="G298" s="248"/>
      <c r="H298" s="251">
        <v>1412.8399999999999</v>
      </c>
      <c r="I298" s="252"/>
      <c r="J298" s="248"/>
      <c r="K298" s="248"/>
      <c r="L298" s="253"/>
      <c r="M298" s="254"/>
      <c r="N298" s="255"/>
      <c r="O298" s="255"/>
      <c r="P298" s="255"/>
      <c r="Q298" s="255"/>
      <c r="R298" s="255"/>
      <c r="S298" s="255"/>
      <c r="T298" s="256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57" t="s">
        <v>147</v>
      </c>
      <c r="AU298" s="257" t="s">
        <v>86</v>
      </c>
      <c r="AV298" s="14" t="s">
        <v>144</v>
      </c>
      <c r="AW298" s="14" t="s">
        <v>32</v>
      </c>
      <c r="AX298" s="14" t="s">
        <v>84</v>
      </c>
      <c r="AY298" s="257" t="s">
        <v>137</v>
      </c>
    </row>
    <row r="299" s="2" customFormat="1" ht="33" customHeight="1">
      <c r="A299" s="38"/>
      <c r="B299" s="39"/>
      <c r="C299" s="218" t="s">
        <v>261</v>
      </c>
      <c r="D299" s="218" t="s">
        <v>139</v>
      </c>
      <c r="E299" s="219" t="s">
        <v>376</v>
      </c>
      <c r="F299" s="220" t="s">
        <v>377</v>
      </c>
      <c r="G299" s="221" t="s">
        <v>187</v>
      </c>
      <c r="H299" s="222">
        <v>10.84</v>
      </c>
      <c r="I299" s="223"/>
      <c r="J299" s="224">
        <f>ROUND(I299*H299,2)</f>
        <v>0</v>
      </c>
      <c r="K299" s="220" t="s">
        <v>143</v>
      </c>
      <c r="L299" s="44"/>
      <c r="M299" s="225" t="s">
        <v>1</v>
      </c>
      <c r="N299" s="226" t="s">
        <v>41</v>
      </c>
      <c r="O299" s="91"/>
      <c r="P299" s="227">
        <f>O299*H299</f>
        <v>0</v>
      </c>
      <c r="Q299" s="227">
        <v>0</v>
      </c>
      <c r="R299" s="227">
        <f>Q299*H299</f>
        <v>0</v>
      </c>
      <c r="S299" s="227">
        <v>0</v>
      </c>
      <c r="T299" s="228">
        <f>S299*H299</f>
        <v>0</v>
      </c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R299" s="229" t="s">
        <v>144</v>
      </c>
      <c r="AT299" s="229" t="s">
        <v>139</v>
      </c>
      <c r="AU299" s="229" t="s">
        <v>86</v>
      </c>
      <c r="AY299" s="17" t="s">
        <v>137</v>
      </c>
      <c r="BE299" s="230">
        <f>IF(N299="základní",J299,0)</f>
        <v>0</v>
      </c>
      <c r="BF299" s="230">
        <f>IF(N299="snížená",J299,0)</f>
        <v>0</v>
      </c>
      <c r="BG299" s="230">
        <f>IF(N299="zákl. přenesená",J299,0)</f>
        <v>0</v>
      </c>
      <c r="BH299" s="230">
        <f>IF(N299="sníž. přenesená",J299,0)</f>
        <v>0</v>
      </c>
      <c r="BI299" s="230">
        <f>IF(N299="nulová",J299,0)</f>
        <v>0</v>
      </c>
      <c r="BJ299" s="17" t="s">
        <v>84</v>
      </c>
      <c r="BK299" s="230">
        <f>ROUND(I299*H299,2)</f>
        <v>0</v>
      </c>
      <c r="BL299" s="17" t="s">
        <v>144</v>
      </c>
      <c r="BM299" s="229" t="s">
        <v>378</v>
      </c>
    </row>
    <row r="300" s="2" customFormat="1">
      <c r="A300" s="38"/>
      <c r="B300" s="39"/>
      <c r="C300" s="40"/>
      <c r="D300" s="231" t="s">
        <v>145</v>
      </c>
      <c r="E300" s="40"/>
      <c r="F300" s="232" t="s">
        <v>379</v>
      </c>
      <c r="G300" s="40"/>
      <c r="H300" s="40"/>
      <c r="I300" s="233"/>
      <c r="J300" s="40"/>
      <c r="K300" s="40"/>
      <c r="L300" s="44"/>
      <c r="M300" s="234"/>
      <c r="N300" s="235"/>
      <c r="O300" s="91"/>
      <c r="P300" s="91"/>
      <c r="Q300" s="91"/>
      <c r="R300" s="91"/>
      <c r="S300" s="91"/>
      <c r="T300" s="92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T300" s="17" t="s">
        <v>145</v>
      </c>
      <c r="AU300" s="17" t="s">
        <v>86</v>
      </c>
    </row>
    <row r="301" s="2" customFormat="1" ht="37.8" customHeight="1">
      <c r="A301" s="38"/>
      <c r="B301" s="39"/>
      <c r="C301" s="218" t="s">
        <v>380</v>
      </c>
      <c r="D301" s="218" t="s">
        <v>139</v>
      </c>
      <c r="E301" s="219" t="s">
        <v>381</v>
      </c>
      <c r="F301" s="220" t="s">
        <v>382</v>
      </c>
      <c r="G301" s="221" t="s">
        <v>187</v>
      </c>
      <c r="H301" s="222">
        <v>59.802</v>
      </c>
      <c r="I301" s="223"/>
      <c r="J301" s="224">
        <f>ROUND(I301*H301,2)</f>
        <v>0</v>
      </c>
      <c r="K301" s="220" t="s">
        <v>143</v>
      </c>
      <c r="L301" s="44"/>
      <c r="M301" s="225" t="s">
        <v>1</v>
      </c>
      <c r="N301" s="226" t="s">
        <v>41</v>
      </c>
      <c r="O301" s="91"/>
      <c r="P301" s="227">
        <f>O301*H301</f>
        <v>0</v>
      </c>
      <c r="Q301" s="227">
        <v>0</v>
      </c>
      <c r="R301" s="227">
        <f>Q301*H301</f>
        <v>0</v>
      </c>
      <c r="S301" s="227">
        <v>0</v>
      </c>
      <c r="T301" s="228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229" t="s">
        <v>144</v>
      </c>
      <c r="AT301" s="229" t="s">
        <v>139</v>
      </c>
      <c r="AU301" s="229" t="s">
        <v>86</v>
      </c>
      <c r="AY301" s="17" t="s">
        <v>137</v>
      </c>
      <c r="BE301" s="230">
        <f>IF(N301="základní",J301,0)</f>
        <v>0</v>
      </c>
      <c r="BF301" s="230">
        <f>IF(N301="snížená",J301,0)</f>
        <v>0</v>
      </c>
      <c r="BG301" s="230">
        <f>IF(N301="zákl. přenesená",J301,0)</f>
        <v>0</v>
      </c>
      <c r="BH301" s="230">
        <f>IF(N301="sníž. přenesená",J301,0)</f>
        <v>0</v>
      </c>
      <c r="BI301" s="230">
        <f>IF(N301="nulová",J301,0)</f>
        <v>0</v>
      </c>
      <c r="BJ301" s="17" t="s">
        <v>84</v>
      </c>
      <c r="BK301" s="230">
        <f>ROUND(I301*H301,2)</f>
        <v>0</v>
      </c>
      <c r="BL301" s="17" t="s">
        <v>144</v>
      </c>
      <c r="BM301" s="229" t="s">
        <v>383</v>
      </c>
    </row>
    <row r="302" s="2" customFormat="1">
      <c r="A302" s="38"/>
      <c r="B302" s="39"/>
      <c r="C302" s="40"/>
      <c r="D302" s="231" t="s">
        <v>145</v>
      </c>
      <c r="E302" s="40"/>
      <c r="F302" s="232" t="s">
        <v>384</v>
      </c>
      <c r="G302" s="40"/>
      <c r="H302" s="40"/>
      <c r="I302" s="233"/>
      <c r="J302" s="40"/>
      <c r="K302" s="40"/>
      <c r="L302" s="44"/>
      <c r="M302" s="234"/>
      <c r="N302" s="235"/>
      <c r="O302" s="91"/>
      <c r="P302" s="91"/>
      <c r="Q302" s="91"/>
      <c r="R302" s="91"/>
      <c r="S302" s="91"/>
      <c r="T302" s="92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T302" s="17" t="s">
        <v>145</v>
      </c>
      <c r="AU302" s="17" t="s">
        <v>86</v>
      </c>
    </row>
    <row r="303" s="13" customFormat="1">
      <c r="A303" s="13"/>
      <c r="B303" s="236"/>
      <c r="C303" s="237"/>
      <c r="D303" s="231" t="s">
        <v>147</v>
      </c>
      <c r="E303" s="238" t="s">
        <v>1</v>
      </c>
      <c r="F303" s="239" t="s">
        <v>385</v>
      </c>
      <c r="G303" s="237"/>
      <c r="H303" s="240">
        <v>59.802</v>
      </c>
      <c r="I303" s="241"/>
      <c r="J303" s="237"/>
      <c r="K303" s="237"/>
      <c r="L303" s="242"/>
      <c r="M303" s="243"/>
      <c r="N303" s="244"/>
      <c r="O303" s="244"/>
      <c r="P303" s="244"/>
      <c r="Q303" s="244"/>
      <c r="R303" s="244"/>
      <c r="S303" s="244"/>
      <c r="T303" s="245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6" t="s">
        <v>147</v>
      </c>
      <c r="AU303" s="246" t="s">
        <v>86</v>
      </c>
      <c r="AV303" s="13" t="s">
        <v>86</v>
      </c>
      <c r="AW303" s="13" t="s">
        <v>32</v>
      </c>
      <c r="AX303" s="13" t="s">
        <v>76</v>
      </c>
      <c r="AY303" s="246" t="s">
        <v>137</v>
      </c>
    </row>
    <row r="304" s="14" customFormat="1">
      <c r="A304" s="14"/>
      <c r="B304" s="247"/>
      <c r="C304" s="248"/>
      <c r="D304" s="231" t="s">
        <v>147</v>
      </c>
      <c r="E304" s="249" t="s">
        <v>1</v>
      </c>
      <c r="F304" s="250" t="s">
        <v>149</v>
      </c>
      <c r="G304" s="248"/>
      <c r="H304" s="251">
        <v>59.802</v>
      </c>
      <c r="I304" s="252"/>
      <c r="J304" s="248"/>
      <c r="K304" s="248"/>
      <c r="L304" s="253"/>
      <c r="M304" s="254"/>
      <c r="N304" s="255"/>
      <c r="O304" s="255"/>
      <c r="P304" s="255"/>
      <c r="Q304" s="255"/>
      <c r="R304" s="255"/>
      <c r="S304" s="255"/>
      <c r="T304" s="256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7" t="s">
        <v>147</v>
      </c>
      <c r="AU304" s="257" t="s">
        <v>86</v>
      </c>
      <c r="AV304" s="14" t="s">
        <v>144</v>
      </c>
      <c r="AW304" s="14" t="s">
        <v>32</v>
      </c>
      <c r="AX304" s="14" t="s">
        <v>84</v>
      </c>
      <c r="AY304" s="257" t="s">
        <v>137</v>
      </c>
    </row>
    <row r="305" s="12" customFormat="1" ht="22.8" customHeight="1">
      <c r="A305" s="12"/>
      <c r="B305" s="202"/>
      <c r="C305" s="203"/>
      <c r="D305" s="204" t="s">
        <v>75</v>
      </c>
      <c r="E305" s="216" t="s">
        <v>386</v>
      </c>
      <c r="F305" s="216" t="s">
        <v>387</v>
      </c>
      <c r="G305" s="203"/>
      <c r="H305" s="203"/>
      <c r="I305" s="206"/>
      <c r="J305" s="217">
        <f>BK305</f>
        <v>0</v>
      </c>
      <c r="K305" s="203"/>
      <c r="L305" s="208"/>
      <c r="M305" s="209"/>
      <c r="N305" s="210"/>
      <c r="O305" s="210"/>
      <c r="P305" s="211">
        <f>SUM(P306:P307)</f>
        <v>0</v>
      </c>
      <c r="Q305" s="210"/>
      <c r="R305" s="211">
        <f>SUM(R306:R307)</f>
        <v>0</v>
      </c>
      <c r="S305" s="210"/>
      <c r="T305" s="212">
        <f>SUM(T306:T307)</f>
        <v>0</v>
      </c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R305" s="213" t="s">
        <v>84</v>
      </c>
      <c r="AT305" s="214" t="s">
        <v>75</v>
      </c>
      <c r="AU305" s="214" t="s">
        <v>84</v>
      </c>
      <c r="AY305" s="213" t="s">
        <v>137</v>
      </c>
      <c r="BK305" s="215">
        <f>SUM(BK306:BK307)</f>
        <v>0</v>
      </c>
    </row>
    <row r="306" s="2" customFormat="1" ht="21.75" customHeight="1">
      <c r="A306" s="38"/>
      <c r="B306" s="39"/>
      <c r="C306" s="218" t="s">
        <v>270</v>
      </c>
      <c r="D306" s="218" t="s">
        <v>139</v>
      </c>
      <c r="E306" s="219" t="s">
        <v>388</v>
      </c>
      <c r="F306" s="220" t="s">
        <v>389</v>
      </c>
      <c r="G306" s="221" t="s">
        <v>187</v>
      </c>
      <c r="H306" s="222">
        <v>329.923</v>
      </c>
      <c r="I306" s="223"/>
      <c r="J306" s="224">
        <f>ROUND(I306*H306,2)</f>
        <v>0</v>
      </c>
      <c r="K306" s="220" t="s">
        <v>143</v>
      </c>
      <c r="L306" s="44"/>
      <c r="M306" s="225" t="s">
        <v>1</v>
      </c>
      <c r="N306" s="226" t="s">
        <v>41</v>
      </c>
      <c r="O306" s="91"/>
      <c r="P306" s="227">
        <f>O306*H306</f>
        <v>0</v>
      </c>
      <c r="Q306" s="227">
        <v>0</v>
      </c>
      <c r="R306" s="227">
        <f>Q306*H306</f>
        <v>0</v>
      </c>
      <c r="S306" s="227">
        <v>0</v>
      </c>
      <c r="T306" s="228">
        <f>S306*H306</f>
        <v>0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229" t="s">
        <v>144</v>
      </c>
      <c r="AT306" s="229" t="s">
        <v>139</v>
      </c>
      <c r="AU306" s="229" t="s">
        <v>86</v>
      </c>
      <c r="AY306" s="17" t="s">
        <v>137</v>
      </c>
      <c r="BE306" s="230">
        <f>IF(N306="základní",J306,0)</f>
        <v>0</v>
      </c>
      <c r="BF306" s="230">
        <f>IF(N306="snížená",J306,0)</f>
        <v>0</v>
      </c>
      <c r="BG306" s="230">
        <f>IF(N306="zákl. přenesená",J306,0)</f>
        <v>0</v>
      </c>
      <c r="BH306" s="230">
        <f>IF(N306="sníž. přenesená",J306,0)</f>
        <v>0</v>
      </c>
      <c r="BI306" s="230">
        <f>IF(N306="nulová",J306,0)</f>
        <v>0</v>
      </c>
      <c r="BJ306" s="17" t="s">
        <v>84</v>
      </c>
      <c r="BK306" s="230">
        <f>ROUND(I306*H306,2)</f>
        <v>0</v>
      </c>
      <c r="BL306" s="17" t="s">
        <v>144</v>
      </c>
      <c r="BM306" s="229" t="s">
        <v>390</v>
      </c>
    </row>
    <row r="307" s="2" customFormat="1">
      <c r="A307" s="38"/>
      <c r="B307" s="39"/>
      <c r="C307" s="40"/>
      <c r="D307" s="231" t="s">
        <v>145</v>
      </c>
      <c r="E307" s="40"/>
      <c r="F307" s="232" t="s">
        <v>391</v>
      </c>
      <c r="G307" s="40"/>
      <c r="H307" s="40"/>
      <c r="I307" s="233"/>
      <c r="J307" s="40"/>
      <c r="K307" s="40"/>
      <c r="L307" s="44"/>
      <c r="M307" s="234"/>
      <c r="N307" s="235"/>
      <c r="O307" s="91"/>
      <c r="P307" s="91"/>
      <c r="Q307" s="91"/>
      <c r="R307" s="91"/>
      <c r="S307" s="91"/>
      <c r="T307" s="92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T307" s="17" t="s">
        <v>145</v>
      </c>
      <c r="AU307" s="17" t="s">
        <v>86</v>
      </c>
    </row>
    <row r="308" s="12" customFormat="1" ht="25.92" customHeight="1">
      <c r="A308" s="12"/>
      <c r="B308" s="202"/>
      <c r="C308" s="203"/>
      <c r="D308" s="204" t="s">
        <v>75</v>
      </c>
      <c r="E308" s="205" t="s">
        <v>392</v>
      </c>
      <c r="F308" s="205" t="s">
        <v>393</v>
      </c>
      <c r="G308" s="203"/>
      <c r="H308" s="203"/>
      <c r="I308" s="206"/>
      <c r="J308" s="207">
        <f>BK308</f>
        <v>0</v>
      </c>
      <c r="K308" s="203"/>
      <c r="L308" s="208"/>
      <c r="M308" s="209"/>
      <c r="N308" s="210"/>
      <c r="O308" s="210"/>
      <c r="P308" s="211">
        <f>P309+P351+P365+P377+P409+P418+P443+P468+P479+P522</f>
        <v>0</v>
      </c>
      <c r="Q308" s="210"/>
      <c r="R308" s="211">
        <f>R309+R351+R365+R377+R409+R418+R443+R468+R479+R522</f>
        <v>0.71625726000000001</v>
      </c>
      <c r="S308" s="210"/>
      <c r="T308" s="212">
        <f>T309+T351+T365+T377+T409+T418+T443+T468+T479+T522</f>
        <v>4.3512971400000007</v>
      </c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R308" s="213" t="s">
        <v>86</v>
      </c>
      <c r="AT308" s="214" t="s">
        <v>75</v>
      </c>
      <c r="AU308" s="214" t="s">
        <v>76</v>
      </c>
      <c r="AY308" s="213" t="s">
        <v>137</v>
      </c>
      <c r="BK308" s="215">
        <f>BK309+BK351+BK365+BK377+BK409+BK418+BK443+BK468+BK479+BK522</f>
        <v>0</v>
      </c>
    </row>
    <row r="309" s="12" customFormat="1" ht="22.8" customHeight="1">
      <c r="A309" s="12"/>
      <c r="B309" s="202"/>
      <c r="C309" s="203"/>
      <c r="D309" s="204" t="s">
        <v>75</v>
      </c>
      <c r="E309" s="216" t="s">
        <v>394</v>
      </c>
      <c r="F309" s="216" t="s">
        <v>395</v>
      </c>
      <c r="G309" s="203"/>
      <c r="H309" s="203"/>
      <c r="I309" s="206"/>
      <c r="J309" s="217">
        <f>BK309</f>
        <v>0</v>
      </c>
      <c r="K309" s="203"/>
      <c r="L309" s="208"/>
      <c r="M309" s="209"/>
      <c r="N309" s="210"/>
      <c r="O309" s="210"/>
      <c r="P309" s="211">
        <f>SUM(P310:P350)</f>
        <v>0</v>
      </c>
      <c r="Q309" s="210"/>
      <c r="R309" s="211">
        <f>SUM(R310:R350)</f>
        <v>0</v>
      </c>
      <c r="S309" s="210"/>
      <c r="T309" s="212">
        <f>SUM(T310:T350)</f>
        <v>0</v>
      </c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R309" s="213" t="s">
        <v>86</v>
      </c>
      <c r="AT309" s="214" t="s">
        <v>75</v>
      </c>
      <c r="AU309" s="214" t="s">
        <v>84</v>
      </c>
      <c r="AY309" s="213" t="s">
        <v>137</v>
      </c>
      <c r="BK309" s="215">
        <f>SUM(BK310:BK350)</f>
        <v>0</v>
      </c>
    </row>
    <row r="310" s="2" customFormat="1" ht="24.15" customHeight="1">
      <c r="A310" s="38"/>
      <c r="B310" s="39"/>
      <c r="C310" s="218" t="s">
        <v>396</v>
      </c>
      <c r="D310" s="218" t="s">
        <v>139</v>
      </c>
      <c r="E310" s="219" t="s">
        <v>397</v>
      </c>
      <c r="F310" s="220" t="s">
        <v>398</v>
      </c>
      <c r="G310" s="221" t="s">
        <v>176</v>
      </c>
      <c r="H310" s="222">
        <v>1.7330000000000001</v>
      </c>
      <c r="I310" s="223"/>
      <c r="J310" s="224">
        <f>ROUND(I310*H310,2)</f>
        <v>0</v>
      </c>
      <c r="K310" s="220" t="s">
        <v>143</v>
      </c>
      <c r="L310" s="44"/>
      <c r="M310" s="225" t="s">
        <v>1</v>
      </c>
      <c r="N310" s="226" t="s">
        <v>41</v>
      </c>
      <c r="O310" s="91"/>
      <c r="P310" s="227">
        <f>O310*H310</f>
        <v>0</v>
      </c>
      <c r="Q310" s="227">
        <v>0</v>
      </c>
      <c r="R310" s="227">
        <f>Q310*H310</f>
        <v>0</v>
      </c>
      <c r="S310" s="227">
        <v>0</v>
      </c>
      <c r="T310" s="228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229" t="s">
        <v>182</v>
      </c>
      <c r="AT310" s="229" t="s">
        <v>139</v>
      </c>
      <c r="AU310" s="229" t="s">
        <v>86</v>
      </c>
      <c r="AY310" s="17" t="s">
        <v>137</v>
      </c>
      <c r="BE310" s="230">
        <f>IF(N310="základní",J310,0)</f>
        <v>0</v>
      </c>
      <c r="BF310" s="230">
        <f>IF(N310="snížená",J310,0)</f>
        <v>0</v>
      </c>
      <c r="BG310" s="230">
        <f>IF(N310="zákl. přenesená",J310,0)</f>
        <v>0</v>
      </c>
      <c r="BH310" s="230">
        <f>IF(N310="sníž. přenesená",J310,0)</f>
        <v>0</v>
      </c>
      <c r="BI310" s="230">
        <f>IF(N310="nulová",J310,0)</f>
        <v>0</v>
      </c>
      <c r="BJ310" s="17" t="s">
        <v>84</v>
      </c>
      <c r="BK310" s="230">
        <f>ROUND(I310*H310,2)</f>
        <v>0</v>
      </c>
      <c r="BL310" s="17" t="s">
        <v>182</v>
      </c>
      <c r="BM310" s="229" t="s">
        <v>399</v>
      </c>
    </row>
    <row r="311" s="2" customFormat="1">
      <c r="A311" s="38"/>
      <c r="B311" s="39"/>
      <c r="C311" s="40"/>
      <c r="D311" s="231" t="s">
        <v>145</v>
      </c>
      <c r="E311" s="40"/>
      <c r="F311" s="232" t="s">
        <v>400</v>
      </c>
      <c r="G311" s="40"/>
      <c r="H311" s="40"/>
      <c r="I311" s="233"/>
      <c r="J311" s="40"/>
      <c r="K311" s="40"/>
      <c r="L311" s="44"/>
      <c r="M311" s="234"/>
      <c r="N311" s="235"/>
      <c r="O311" s="91"/>
      <c r="P311" s="91"/>
      <c r="Q311" s="91"/>
      <c r="R311" s="91"/>
      <c r="S311" s="91"/>
      <c r="T311" s="92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T311" s="17" t="s">
        <v>145</v>
      </c>
      <c r="AU311" s="17" t="s">
        <v>86</v>
      </c>
    </row>
    <row r="312" s="2" customFormat="1" ht="16.5" customHeight="1">
      <c r="A312" s="38"/>
      <c r="B312" s="39"/>
      <c r="C312" s="259" t="s">
        <v>276</v>
      </c>
      <c r="D312" s="259" t="s">
        <v>350</v>
      </c>
      <c r="E312" s="260" t="s">
        <v>401</v>
      </c>
      <c r="F312" s="261" t="s">
        <v>402</v>
      </c>
      <c r="G312" s="262" t="s">
        <v>187</v>
      </c>
      <c r="H312" s="263">
        <v>0.001</v>
      </c>
      <c r="I312" s="264"/>
      <c r="J312" s="265">
        <f>ROUND(I312*H312,2)</f>
        <v>0</v>
      </c>
      <c r="K312" s="261" t="s">
        <v>143</v>
      </c>
      <c r="L312" s="266"/>
      <c r="M312" s="267" t="s">
        <v>1</v>
      </c>
      <c r="N312" s="268" t="s">
        <v>41</v>
      </c>
      <c r="O312" s="91"/>
      <c r="P312" s="227">
        <f>O312*H312</f>
        <v>0</v>
      </c>
      <c r="Q312" s="227">
        <v>0</v>
      </c>
      <c r="R312" s="227">
        <f>Q312*H312</f>
        <v>0</v>
      </c>
      <c r="S312" s="227">
        <v>0</v>
      </c>
      <c r="T312" s="228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29" t="s">
        <v>228</v>
      </c>
      <c r="AT312" s="229" t="s">
        <v>350</v>
      </c>
      <c r="AU312" s="229" t="s">
        <v>86</v>
      </c>
      <c r="AY312" s="17" t="s">
        <v>137</v>
      </c>
      <c r="BE312" s="230">
        <f>IF(N312="základní",J312,0)</f>
        <v>0</v>
      </c>
      <c r="BF312" s="230">
        <f>IF(N312="snížená",J312,0)</f>
        <v>0</v>
      </c>
      <c r="BG312" s="230">
        <f>IF(N312="zákl. přenesená",J312,0)</f>
        <v>0</v>
      </c>
      <c r="BH312" s="230">
        <f>IF(N312="sníž. přenesená",J312,0)</f>
        <v>0</v>
      </c>
      <c r="BI312" s="230">
        <f>IF(N312="nulová",J312,0)</f>
        <v>0</v>
      </c>
      <c r="BJ312" s="17" t="s">
        <v>84</v>
      </c>
      <c r="BK312" s="230">
        <f>ROUND(I312*H312,2)</f>
        <v>0</v>
      </c>
      <c r="BL312" s="17" t="s">
        <v>182</v>
      </c>
      <c r="BM312" s="229" t="s">
        <v>403</v>
      </c>
    </row>
    <row r="313" s="2" customFormat="1">
      <c r="A313" s="38"/>
      <c r="B313" s="39"/>
      <c r="C313" s="40"/>
      <c r="D313" s="231" t="s">
        <v>145</v>
      </c>
      <c r="E313" s="40"/>
      <c r="F313" s="232" t="s">
        <v>402</v>
      </c>
      <c r="G313" s="40"/>
      <c r="H313" s="40"/>
      <c r="I313" s="233"/>
      <c r="J313" s="40"/>
      <c r="K313" s="40"/>
      <c r="L313" s="44"/>
      <c r="M313" s="234"/>
      <c r="N313" s="235"/>
      <c r="O313" s="91"/>
      <c r="P313" s="91"/>
      <c r="Q313" s="91"/>
      <c r="R313" s="91"/>
      <c r="S313" s="91"/>
      <c r="T313" s="92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T313" s="17" t="s">
        <v>145</v>
      </c>
      <c r="AU313" s="17" t="s">
        <v>86</v>
      </c>
    </row>
    <row r="314" s="13" customFormat="1">
      <c r="A314" s="13"/>
      <c r="B314" s="236"/>
      <c r="C314" s="237"/>
      <c r="D314" s="231" t="s">
        <v>147</v>
      </c>
      <c r="E314" s="238" t="s">
        <v>1</v>
      </c>
      <c r="F314" s="239" t="s">
        <v>404</v>
      </c>
      <c r="G314" s="237"/>
      <c r="H314" s="240">
        <v>0.001</v>
      </c>
      <c r="I314" s="241"/>
      <c r="J314" s="237"/>
      <c r="K314" s="237"/>
      <c r="L314" s="242"/>
      <c r="M314" s="243"/>
      <c r="N314" s="244"/>
      <c r="O314" s="244"/>
      <c r="P314" s="244"/>
      <c r="Q314" s="244"/>
      <c r="R314" s="244"/>
      <c r="S314" s="244"/>
      <c r="T314" s="245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6" t="s">
        <v>147</v>
      </c>
      <c r="AU314" s="246" t="s">
        <v>86</v>
      </c>
      <c r="AV314" s="13" t="s">
        <v>86</v>
      </c>
      <c r="AW314" s="13" t="s">
        <v>32</v>
      </c>
      <c r="AX314" s="13" t="s">
        <v>76</v>
      </c>
      <c r="AY314" s="246" t="s">
        <v>137</v>
      </c>
    </row>
    <row r="315" s="14" customFormat="1">
      <c r="A315" s="14"/>
      <c r="B315" s="247"/>
      <c r="C315" s="248"/>
      <c r="D315" s="231" t="s">
        <v>147</v>
      </c>
      <c r="E315" s="249" t="s">
        <v>1</v>
      </c>
      <c r="F315" s="250" t="s">
        <v>149</v>
      </c>
      <c r="G315" s="248"/>
      <c r="H315" s="251">
        <v>0.001</v>
      </c>
      <c r="I315" s="252"/>
      <c r="J315" s="248"/>
      <c r="K315" s="248"/>
      <c r="L315" s="253"/>
      <c r="M315" s="254"/>
      <c r="N315" s="255"/>
      <c r="O315" s="255"/>
      <c r="P315" s="255"/>
      <c r="Q315" s="255"/>
      <c r="R315" s="255"/>
      <c r="S315" s="255"/>
      <c r="T315" s="256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7" t="s">
        <v>147</v>
      </c>
      <c r="AU315" s="257" t="s">
        <v>86</v>
      </c>
      <c r="AV315" s="14" t="s">
        <v>144</v>
      </c>
      <c r="AW315" s="14" t="s">
        <v>32</v>
      </c>
      <c r="AX315" s="14" t="s">
        <v>84</v>
      </c>
      <c r="AY315" s="257" t="s">
        <v>137</v>
      </c>
    </row>
    <row r="316" s="2" customFormat="1" ht="24.15" customHeight="1">
      <c r="A316" s="38"/>
      <c r="B316" s="39"/>
      <c r="C316" s="218" t="s">
        <v>405</v>
      </c>
      <c r="D316" s="218" t="s">
        <v>139</v>
      </c>
      <c r="E316" s="219" t="s">
        <v>406</v>
      </c>
      <c r="F316" s="220" t="s">
        <v>407</v>
      </c>
      <c r="G316" s="221" t="s">
        <v>176</v>
      </c>
      <c r="H316" s="222">
        <v>213.5</v>
      </c>
      <c r="I316" s="223"/>
      <c r="J316" s="224">
        <f>ROUND(I316*H316,2)</f>
        <v>0</v>
      </c>
      <c r="K316" s="220" t="s">
        <v>143</v>
      </c>
      <c r="L316" s="44"/>
      <c r="M316" s="225" t="s">
        <v>1</v>
      </c>
      <c r="N316" s="226" t="s">
        <v>41</v>
      </c>
      <c r="O316" s="91"/>
      <c r="P316" s="227">
        <f>O316*H316</f>
        <v>0</v>
      </c>
      <c r="Q316" s="227">
        <v>0</v>
      </c>
      <c r="R316" s="227">
        <f>Q316*H316</f>
        <v>0</v>
      </c>
      <c r="S316" s="227">
        <v>0</v>
      </c>
      <c r="T316" s="228">
        <f>S316*H316</f>
        <v>0</v>
      </c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229" t="s">
        <v>182</v>
      </c>
      <c r="AT316" s="229" t="s">
        <v>139</v>
      </c>
      <c r="AU316" s="229" t="s">
        <v>86</v>
      </c>
      <c r="AY316" s="17" t="s">
        <v>137</v>
      </c>
      <c r="BE316" s="230">
        <f>IF(N316="základní",J316,0)</f>
        <v>0</v>
      </c>
      <c r="BF316" s="230">
        <f>IF(N316="snížená",J316,0)</f>
        <v>0</v>
      </c>
      <c r="BG316" s="230">
        <f>IF(N316="zákl. přenesená",J316,0)</f>
        <v>0</v>
      </c>
      <c r="BH316" s="230">
        <f>IF(N316="sníž. přenesená",J316,0)</f>
        <v>0</v>
      </c>
      <c r="BI316" s="230">
        <f>IF(N316="nulová",J316,0)</f>
        <v>0</v>
      </c>
      <c r="BJ316" s="17" t="s">
        <v>84</v>
      </c>
      <c r="BK316" s="230">
        <f>ROUND(I316*H316,2)</f>
        <v>0</v>
      </c>
      <c r="BL316" s="17" t="s">
        <v>182</v>
      </c>
      <c r="BM316" s="229" t="s">
        <v>408</v>
      </c>
    </row>
    <row r="317" s="2" customFormat="1">
      <c r="A317" s="38"/>
      <c r="B317" s="39"/>
      <c r="C317" s="40"/>
      <c r="D317" s="231" t="s">
        <v>145</v>
      </c>
      <c r="E317" s="40"/>
      <c r="F317" s="232" t="s">
        <v>409</v>
      </c>
      <c r="G317" s="40"/>
      <c r="H317" s="40"/>
      <c r="I317" s="233"/>
      <c r="J317" s="40"/>
      <c r="K317" s="40"/>
      <c r="L317" s="44"/>
      <c r="M317" s="234"/>
      <c r="N317" s="235"/>
      <c r="O317" s="91"/>
      <c r="P317" s="91"/>
      <c r="Q317" s="91"/>
      <c r="R317" s="91"/>
      <c r="S317" s="91"/>
      <c r="T317" s="92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T317" s="17" t="s">
        <v>145</v>
      </c>
      <c r="AU317" s="17" t="s">
        <v>86</v>
      </c>
    </row>
    <row r="318" s="13" customFormat="1">
      <c r="A318" s="13"/>
      <c r="B318" s="236"/>
      <c r="C318" s="237"/>
      <c r="D318" s="231" t="s">
        <v>147</v>
      </c>
      <c r="E318" s="238" t="s">
        <v>1</v>
      </c>
      <c r="F318" s="239" t="s">
        <v>410</v>
      </c>
      <c r="G318" s="237"/>
      <c r="H318" s="240">
        <v>213.5</v>
      </c>
      <c r="I318" s="241"/>
      <c r="J318" s="237"/>
      <c r="K318" s="237"/>
      <c r="L318" s="242"/>
      <c r="M318" s="243"/>
      <c r="N318" s="244"/>
      <c r="O318" s="244"/>
      <c r="P318" s="244"/>
      <c r="Q318" s="244"/>
      <c r="R318" s="244"/>
      <c r="S318" s="244"/>
      <c r="T318" s="245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6" t="s">
        <v>147</v>
      </c>
      <c r="AU318" s="246" t="s">
        <v>86</v>
      </c>
      <c r="AV318" s="13" t="s">
        <v>86</v>
      </c>
      <c r="AW318" s="13" t="s">
        <v>32</v>
      </c>
      <c r="AX318" s="13" t="s">
        <v>76</v>
      </c>
      <c r="AY318" s="246" t="s">
        <v>137</v>
      </c>
    </row>
    <row r="319" s="14" customFormat="1">
      <c r="A319" s="14"/>
      <c r="B319" s="247"/>
      <c r="C319" s="248"/>
      <c r="D319" s="231" t="s">
        <v>147</v>
      </c>
      <c r="E319" s="249" t="s">
        <v>1</v>
      </c>
      <c r="F319" s="250" t="s">
        <v>149</v>
      </c>
      <c r="G319" s="248"/>
      <c r="H319" s="251">
        <v>213.5</v>
      </c>
      <c r="I319" s="252"/>
      <c r="J319" s="248"/>
      <c r="K319" s="248"/>
      <c r="L319" s="253"/>
      <c r="M319" s="254"/>
      <c r="N319" s="255"/>
      <c r="O319" s="255"/>
      <c r="P319" s="255"/>
      <c r="Q319" s="255"/>
      <c r="R319" s="255"/>
      <c r="S319" s="255"/>
      <c r="T319" s="256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57" t="s">
        <v>147</v>
      </c>
      <c r="AU319" s="257" t="s">
        <v>86</v>
      </c>
      <c r="AV319" s="14" t="s">
        <v>144</v>
      </c>
      <c r="AW319" s="14" t="s">
        <v>32</v>
      </c>
      <c r="AX319" s="14" t="s">
        <v>84</v>
      </c>
      <c r="AY319" s="257" t="s">
        <v>137</v>
      </c>
    </row>
    <row r="320" s="2" customFormat="1" ht="49.05" customHeight="1">
      <c r="A320" s="38"/>
      <c r="B320" s="39"/>
      <c r="C320" s="259" t="s">
        <v>282</v>
      </c>
      <c r="D320" s="259" t="s">
        <v>350</v>
      </c>
      <c r="E320" s="260" t="s">
        <v>411</v>
      </c>
      <c r="F320" s="261" t="s">
        <v>412</v>
      </c>
      <c r="G320" s="262" t="s">
        <v>176</v>
      </c>
      <c r="H320" s="263">
        <v>248.834</v>
      </c>
      <c r="I320" s="264"/>
      <c r="J320" s="265">
        <f>ROUND(I320*H320,2)</f>
        <v>0</v>
      </c>
      <c r="K320" s="261" t="s">
        <v>143</v>
      </c>
      <c r="L320" s="266"/>
      <c r="M320" s="267" t="s">
        <v>1</v>
      </c>
      <c r="N320" s="268" t="s">
        <v>41</v>
      </c>
      <c r="O320" s="91"/>
      <c r="P320" s="227">
        <f>O320*H320</f>
        <v>0</v>
      </c>
      <c r="Q320" s="227">
        <v>0</v>
      </c>
      <c r="R320" s="227">
        <f>Q320*H320</f>
        <v>0</v>
      </c>
      <c r="S320" s="227">
        <v>0</v>
      </c>
      <c r="T320" s="228">
        <f>S320*H320</f>
        <v>0</v>
      </c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R320" s="229" t="s">
        <v>228</v>
      </c>
      <c r="AT320" s="229" t="s">
        <v>350</v>
      </c>
      <c r="AU320" s="229" t="s">
        <v>86</v>
      </c>
      <c r="AY320" s="17" t="s">
        <v>137</v>
      </c>
      <c r="BE320" s="230">
        <f>IF(N320="základní",J320,0)</f>
        <v>0</v>
      </c>
      <c r="BF320" s="230">
        <f>IF(N320="snížená",J320,0)</f>
        <v>0</v>
      </c>
      <c r="BG320" s="230">
        <f>IF(N320="zákl. přenesená",J320,0)</f>
        <v>0</v>
      </c>
      <c r="BH320" s="230">
        <f>IF(N320="sníž. přenesená",J320,0)</f>
        <v>0</v>
      </c>
      <c r="BI320" s="230">
        <f>IF(N320="nulová",J320,0)</f>
        <v>0</v>
      </c>
      <c r="BJ320" s="17" t="s">
        <v>84</v>
      </c>
      <c r="BK320" s="230">
        <f>ROUND(I320*H320,2)</f>
        <v>0</v>
      </c>
      <c r="BL320" s="17" t="s">
        <v>182</v>
      </c>
      <c r="BM320" s="229" t="s">
        <v>413</v>
      </c>
    </row>
    <row r="321" s="2" customFormat="1">
      <c r="A321" s="38"/>
      <c r="B321" s="39"/>
      <c r="C321" s="40"/>
      <c r="D321" s="231" t="s">
        <v>145</v>
      </c>
      <c r="E321" s="40"/>
      <c r="F321" s="232" t="s">
        <v>412</v>
      </c>
      <c r="G321" s="40"/>
      <c r="H321" s="40"/>
      <c r="I321" s="233"/>
      <c r="J321" s="40"/>
      <c r="K321" s="40"/>
      <c r="L321" s="44"/>
      <c r="M321" s="234"/>
      <c r="N321" s="235"/>
      <c r="O321" s="91"/>
      <c r="P321" s="91"/>
      <c r="Q321" s="91"/>
      <c r="R321" s="91"/>
      <c r="S321" s="91"/>
      <c r="T321" s="92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T321" s="17" t="s">
        <v>145</v>
      </c>
      <c r="AU321" s="17" t="s">
        <v>86</v>
      </c>
    </row>
    <row r="322" s="13" customFormat="1">
      <c r="A322" s="13"/>
      <c r="B322" s="236"/>
      <c r="C322" s="237"/>
      <c r="D322" s="231" t="s">
        <v>147</v>
      </c>
      <c r="E322" s="238" t="s">
        <v>1</v>
      </c>
      <c r="F322" s="239" t="s">
        <v>414</v>
      </c>
      <c r="G322" s="237"/>
      <c r="H322" s="240">
        <v>248.834</v>
      </c>
      <c r="I322" s="241"/>
      <c r="J322" s="237"/>
      <c r="K322" s="237"/>
      <c r="L322" s="242"/>
      <c r="M322" s="243"/>
      <c r="N322" s="244"/>
      <c r="O322" s="244"/>
      <c r="P322" s="244"/>
      <c r="Q322" s="244"/>
      <c r="R322" s="244"/>
      <c r="S322" s="244"/>
      <c r="T322" s="245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6" t="s">
        <v>147</v>
      </c>
      <c r="AU322" s="246" t="s">
        <v>86</v>
      </c>
      <c r="AV322" s="13" t="s">
        <v>86</v>
      </c>
      <c r="AW322" s="13" t="s">
        <v>32</v>
      </c>
      <c r="AX322" s="13" t="s">
        <v>76</v>
      </c>
      <c r="AY322" s="246" t="s">
        <v>137</v>
      </c>
    </row>
    <row r="323" s="14" customFormat="1">
      <c r="A323" s="14"/>
      <c r="B323" s="247"/>
      <c r="C323" s="248"/>
      <c r="D323" s="231" t="s">
        <v>147</v>
      </c>
      <c r="E323" s="249" t="s">
        <v>1</v>
      </c>
      <c r="F323" s="250" t="s">
        <v>149</v>
      </c>
      <c r="G323" s="248"/>
      <c r="H323" s="251">
        <v>248.834</v>
      </c>
      <c r="I323" s="252"/>
      <c r="J323" s="248"/>
      <c r="K323" s="248"/>
      <c r="L323" s="253"/>
      <c r="M323" s="254"/>
      <c r="N323" s="255"/>
      <c r="O323" s="255"/>
      <c r="P323" s="255"/>
      <c r="Q323" s="255"/>
      <c r="R323" s="255"/>
      <c r="S323" s="255"/>
      <c r="T323" s="256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57" t="s">
        <v>147</v>
      </c>
      <c r="AU323" s="257" t="s">
        <v>86</v>
      </c>
      <c r="AV323" s="14" t="s">
        <v>144</v>
      </c>
      <c r="AW323" s="14" t="s">
        <v>32</v>
      </c>
      <c r="AX323" s="14" t="s">
        <v>84</v>
      </c>
      <c r="AY323" s="257" t="s">
        <v>137</v>
      </c>
    </row>
    <row r="324" s="2" customFormat="1" ht="33" customHeight="1">
      <c r="A324" s="38"/>
      <c r="B324" s="39"/>
      <c r="C324" s="218" t="s">
        <v>415</v>
      </c>
      <c r="D324" s="218" t="s">
        <v>139</v>
      </c>
      <c r="E324" s="219" t="s">
        <v>416</v>
      </c>
      <c r="F324" s="220" t="s">
        <v>417</v>
      </c>
      <c r="G324" s="221" t="s">
        <v>176</v>
      </c>
      <c r="H324" s="222">
        <v>106.75</v>
      </c>
      <c r="I324" s="223"/>
      <c r="J324" s="224">
        <f>ROUND(I324*H324,2)</f>
        <v>0</v>
      </c>
      <c r="K324" s="220" t="s">
        <v>143</v>
      </c>
      <c r="L324" s="44"/>
      <c r="M324" s="225" t="s">
        <v>1</v>
      </c>
      <c r="N324" s="226" t="s">
        <v>41</v>
      </c>
      <c r="O324" s="91"/>
      <c r="P324" s="227">
        <f>O324*H324</f>
        <v>0</v>
      </c>
      <c r="Q324" s="227">
        <v>0</v>
      </c>
      <c r="R324" s="227">
        <f>Q324*H324</f>
        <v>0</v>
      </c>
      <c r="S324" s="227">
        <v>0</v>
      </c>
      <c r="T324" s="228">
        <f>S324*H324</f>
        <v>0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229" t="s">
        <v>182</v>
      </c>
      <c r="AT324" s="229" t="s">
        <v>139</v>
      </c>
      <c r="AU324" s="229" t="s">
        <v>86</v>
      </c>
      <c r="AY324" s="17" t="s">
        <v>137</v>
      </c>
      <c r="BE324" s="230">
        <f>IF(N324="základní",J324,0)</f>
        <v>0</v>
      </c>
      <c r="BF324" s="230">
        <f>IF(N324="snížená",J324,0)</f>
        <v>0</v>
      </c>
      <c r="BG324" s="230">
        <f>IF(N324="zákl. přenesená",J324,0)</f>
        <v>0</v>
      </c>
      <c r="BH324" s="230">
        <f>IF(N324="sníž. přenesená",J324,0)</f>
        <v>0</v>
      </c>
      <c r="BI324" s="230">
        <f>IF(N324="nulová",J324,0)</f>
        <v>0</v>
      </c>
      <c r="BJ324" s="17" t="s">
        <v>84</v>
      </c>
      <c r="BK324" s="230">
        <f>ROUND(I324*H324,2)</f>
        <v>0</v>
      </c>
      <c r="BL324" s="17" t="s">
        <v>182</v>
      </c>
      <c r="BM324" s="229" t="s">
        <v>418</v>
      </c>
    </row>
    <row r="325" s="2" customFormat="1">
      <c r="A325" s="38"/>
      <c r="B325" s="39"/>
      <c r="C325" s="40"/>
      <c r="D325" s="231" t="s">
        <v>145</v>
      </c>
      <c r="E325" s="40"/>
      <c r="F325" s="232" t="s">
        <v>419</v>
      </c>
      <c r="G325" s="40"/>
      <c r="H325" s="40"/>
      <c r="I325" s="233"/>
      <c r="J325" s="40"/>
      <c r="K325" s="40"/>
      <c r="L325" s="44"/>
      <c r="M325" s="234"/>
      <c r="N325" s="235"/>
      <c r="O325" s="91"/>
      <c r="P325" s="91"/>
      <c r="Q325" s="91"/>
      <c r="R325" s="91"/>
      <c r="S325" s="91"/>
      <c r="T325" s="92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T325" s="17" t="s">
        <v>145</v>
      </c>
      <c r="AU325" s="17" t="s">
        <v>86</v>
      </c>
    </row>
    <row r="326" s="2" customFormat="1" ht="24.15" customHeight="1">
      <c r="A326" s="38"/>
      <c r="B326" s="39"/>
      <c r="C326" s="218" t="s">
        <v>286</v>
      </c>
      <c r="D326" s="218" t="s">
        <v>139</v>
      </c>
      <c r="E326" s="219" t="s">
        <v>420</v>
      </c>
      <c r="F326" s="220" t="s">
        <v>421</v>
      </c>
      <c r="G326" s="221" t="s">
        <v>176</v>
      </c>
      <c r="H326" s="222">
        <v>3.5459999999999998</v>
      </c>
      <c r="I326" s="223"/>
      <c r="J326" s="224">
        <f>ROUND(I326*H326,2)</f>
        <v>0</v>
      </c>
      <c r="K326" s="220" t="s">
        <v>143</v>
      </c>
      <c r="L326" s="44"/>
      <c r="M326" s="225" t="s">
        <v>1</v>
      </c>
      <c r="N326" s="226" t="s">
        <v>41</v>
      </c>
      <c r="O326" s="91"/>
      <c r="P326" s="227">
        <f>O326*H326</f>
        <v>0</v>
      </c>
      <c r="Q326" s="227">
        <v>0</v>
      </c>
      <c r="R326" s="227">
        <f>Q326*H326</f>
        <v>0</v>
      </c>
      <c r="S326" s="227">
        <v>0</v>
      </c>
      <c r="T326" s="228">
        <f>S326*H326</f>
        <v>0</v>
      </c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229" t="s">
        <v>182</v>
      </c>
      <c r="AT326" s="229" t="s">
        <v>139</v>
      </c>
      <c r="AU326" s="229" t="s">
        <v>86</v>
      </c>
      <c r="AY326" s="17" t="s">
        <v>137</v>
      </c>
      <c r="BE326" s="230">
        <f>IF(N326="základní",J326,0)</f>
        <v>0</v>
      </c>
      <c r="BF326" s="230">
        <f>IF(N326="snížená",J326,0)</f>
        <v>0</v>
      </c>
      <c r="BG326" s="230">
        <f>IF(N326="zákl. přenesená",J326,0)</f>
        <v>0</v>
      </c>
      <c r="BH326" s="230">
        <f>IF(N326="sníž. přenesená",J326,0)</f>
        <v>0</v>
      </c>
      <c r="BI326" s="230">
        <f>IF(N326="nulová",J326,0)</f>
        <v>0</v>
      </c>
      <c r="BJ326" s="17" t="s">
        <v>84</v>
      </c>
      <c r="BK326" s="230">
        <f>ROUND(I326*H326,2)</f>
        <v>0</v>
      </c>
      <c r="BL326" s="17" t="s">
        <v>182</v>
      </c>
      <c r="BM326" s="229" t="s">
        <v>422</v>
      </c>
    </row>
    <row r="327" s="2" customFormat="1">
      <c r="A327" s="38"/>
      <c r="B327" s="39"/>
      <c r="C327" s="40"/>
      <c r="D327" s="231" t="s">
        <v>145</v>
      </c>
      <c r="E327" s="40"/>
      <c r="F327" s="232" t="s">
        <v>423</v>
      </c>
      <c r="G327" s="40"/>
      <c r="H327" s="40"/>
      <c r="I327" s="233"/>
      <c r="J327" s="40"/>
      <c r="K327" s="40"/>
      <c r="L327" s="44"/>
      <c r="M327" s="234"/>
      <c r="N327" s="235"/>
      <c r="O327" s="91"/>
      <c r="P327" s="91"/>
      <c r="Q327" s="91"/>
      <c r="R327" s="91"/>
      <c r="S327" s="91"/>
      <c r="T327" s="92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T327" s="17" t="s">
        <v>145</v>
      </c>
      <c r="AU327" s="17" t="s">
        <v>86</v>
      </c>
    </row>
    <row r="328" s="13" customFormat="1">
      <c r="A328" s="13"/>
      <c r="B328" s="236"/>
      <c r="C328" s="237"/>
      <c r="D328" s="231" t="s">
        <v>147</v>
      </c>
      <c r="E328" s="238" t="s">
        <v>1</v>
      </c>
      <c r="F328" s="239" t="s">
        <v>424</v>
      </c>
      <c r="G328" s="237"/>
      <c r="H328" s="240">
        <v>3.5459999999999998</v>
      </c>
      <c r="I328" s="241"/>
      <c r="J328" s="237"/>
      <c r="K328" s="237"/>
      <c r="L328" s="242"/>
      <c r="M328" s="243"/>
      <c r="N328" s="244"/>
      <c r="O328" s="244"/>
      <c r="P328" s="244"/>
      <c r="Q328" s="244"/>
      <c r="R328" s="244"/>
      <c r="S328" s="244"/>
      <c r="T328" s="245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6" t="s">
        <v>147</v>
      </c>
      <c r="AU328" s="246" t="s">
        <v>86</v>
      </c>
      <c r="AV328" s="13" t="s">
        <v>86</v>
      </c>
      <c r="AW328" s="13" t="s">
        <v>32</v>
      </c>
      <c r="AX328" s="13" t="s">
        <v>76</v>
      </c>
      <c r="AY328" s="246" t="s">
        <v>137</v>
      </c>
    </row>
    <row r="329" s="14" customFormat="1">
      <c r="A329" s="14"/>
      <c r="B329" s="247"/>
      <c r="C329" s="248"/>
      <c r="D329" s="231" t="s">
        <v>147</v>
      </c>
      <c r="E329" s="249" t="s">
        <v>1</v>
      </c>
      <c r="F329" s="250" t="s">
        <v>149</v>
      </c>
      <c r="G329" s="248"/>
      <c r="H329" s="251">
        <v>3.5459999999999998</v>
      </c>
      <c r="I329" s="252"/>
      <c r="J329" s="248"/>
      <c r="K329" s="248"/>
      <c r="L329" s="253"/>
      <c r="M329" s="254"/>
      <c r="N329" s="255"/>
      <c r="O329" s="255"/>
      <c r="P329" s="255"/>
      <c r="Q329" s="255"/>
      <c r="R329" s="255"/>
      <c r="S329" s="255"/>
      <c r="T329" s="256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7" t="s">
        <v>147</v>
      </c>
      <c r="AU329" s="257" t="s">
        <v>86</v>
      </c>
      <c r="AV329" s="14" t="s">
        <v>144</v>
      </c>
      <c r="AW329" s="14" t="s">
        <v>32</v>
      </c>
      <c r="AX329" s="14" t="s">
        <v>84</v>
      </c>
      <c r="AY329" s="257" t="s">
        <v>137</v>
      </c>
    </row>
    <row r="330" s="2" customFormat="1" ht="49.05" customHeight="1">
      <c r="A330" s="38"/>
      <c r="B330" s="39"/>
      <c r="C330" s="259" t="s">
        <v>425</v>
      </c>
      <c r="D330" s="259" t="s">
        <v>350</v>
      </c>
      <c r="E330" s="260" t="s">
        <v>411</v>
      </c>
      <c r="F330" s="261" t="s">
        <v>412</v>
      </c>
      <c r="G330" s="262" t="s">
        <v>176</v>
      </c>
      <c r="H330" s="263">
        <v>4.3300000000000001</v>
      </c>
      <c r="I330" s="264"/>
      <c r="J330" s="265">
        <f>ROUND(I330*H330,2)</f>
        <v>0</v>
      </c>
      <c r="K330" s="261" t="s">
        <v>143</v>
      </c>
      <c r="L330" s="266"/>
      <c r="M330" s="267" t="s">
        <v>1</v>
      </c>
      <c r="N330" s="268" t="s">
        <v>41</v>
      </c>
      <c r="O330" s="91"/>
      <c r="P330" s="227">
        <f>O330*H330</f>
        <v>0</v>
      </c>
      <c r="Q330" s="227">
        <v>0</v>
      </c>
      <c r="R330" s="227">
        <f>Q330*H330</f>
        <v>0</v>
      </c>
      <c r="S330" s="227">
        <v>0</v>
      </c>
      <c r="T330" s="228">
        <f>S330*H330</f>
        <v>0</v>
      </c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R330" s="229" t="s">
        <v>228</v>
      </c>
      <c r="AT330" s="229" t="s">
        <v>350</v>
      </c>
      <c r="AU330" s="229" t="s">
        <v>86</v>
      </c>
      <c r="AY330" s="17" t="s">
        <v>137</v>
      </c>
      <c r="BE330" s="230">
        <f>IF(N330="základní",J330,0)</f>
        <v>0</v>
      </c>
      <c r="BF330" s="230">
        <f>IF(N330="snížená",J330,0)</f>
        <v>0</v>
      </c>
      <c r="BG330" s="230">
        <f>IF(N330="zákl. přenesená",J330,0)</f>
        <v>0</v>
      </c>
      <c r="BH330" s="230">
        <f>IF(N330="sníž. přenesená",J330,0)</f>
        <v>0</v>
      </c>
      <c r="BI330" s="230">
        <f>IF(N330="nulová",J330,0)</f>
        <v>0</v>
      </c>
      <c r="BJ330" s="17" t="s">
        <v>84</v>
      </c>
      <c r="BK330" s="230">
        <f>ROUND(I330*H330,2)</f>
        <v>0</v>
      </c>
      <c r="BL330" s="17" t="s">
        <v>182</v>
      </c>
      <c r="BM330" s="229" t="s">
        <v>426</v>
      </c>
    </row>
    <row r="331" s="2" customFormat="1">
      <c r="A331" s="38"/>
      <c r="B331" s="39"/>
      <c r="C331" s="40"/>
      <c r="D331" s="231" t="s">
        <v>145</v>
      </c>
      <c r="E331" s="40"/>
      <c r="F331" s="232" t="s">
        <v>412</v>
      </c>
      <c r="G331" s="40"/>
      <c r="H331" s="40"/>
      <c r="I331" s="233"/>
      <c r="J331" s="40"/>
      <c r="K331" s="40"/>
      <c r="L331" s="44"/>
      <c r="M331" s="234"/>
      <c r="N331" s="235"/>
      <c r="O331" s="91"/>
      <c r="P331" s="91"/>
      <c r="Q331" s="91"/>
      <c r="R331" s="91"/>
      <c r="S331" s="91"/>
      <c r="T331" s="92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T331" s="17" t="s">
        <v>145</v>
      </c>
      <c r="AU331" s="17" t="s">
        <v>86</v>
      </c>
    </row>
    <row r="332" s="13" customFormat="1">
      <c r="A332" s="13"/>
      <c r="B332" s="236"/>
      <c r="C332" s="237"/>
      <c r="D332" s="231" t="s">
        <v>147</v>
      </c>
      <c r="E332" s="238" t="s">
        <v>1</v>
      </c>
      <c r="F332" s="239" t="s">
        <v>427</v>
      </c>
      <c r="G332" s="237"/>
      <c r="H332" s="240">
        <v>4.3300000000000001</v>
      </c>
      <c r="I332" s="241"/>
      <c r="J332" s="237"/>
      <c r="K332" s="237"/>
      <c r="L332" s="242"/>
      <c r="M332" s="243"/>
      <c r="N332" s="244"/>
      <c r="O332" s="244"/>
      <c r="P332" s="244"/>
      <c r="Q332" s="244"/>
      <c r="R332" s="244"/>
      <c r="S332" s="244"/>
      <c r="T332" s="245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6" t="s">
        <v>147</v>
      </c>
      <c r="AU332" s="246" t="s">
        <v>86</v>
      </c>
      <c r="AV332" s="13" t="s">
        <v>86</v>
      </c>
      <c r="AW332" s="13" t="s">
        <v>32</v>
      </c>
      <c r="AX332" s="13" t="s">
        <v>76</v>
      </c>
      <c r="AY332" s="246" t="s">
        <v>137</v>
      </c>
    </row>
    <row r="333" s="14" customFormat="1">
      <c r="A333" s="14"/>
      <c r="B333" s="247"/>
      <c r="C333" s="248"/>
      <c r="D333" s="231" t="s">
        <v>147</v>
      </c>
      <c r="E333" s="249" t="s">
        <v>1</v>
      </c>
      <c r="F333" s="250" t="s">
        <v>149</v>
      </c>
      <c r="G333" s="248"/>
      <c r="H333" s="251">
        <v>4.3300000000000001</v>
      </c>
      <c r="I333" s="252"/>
      <c r="J333" s="248"/>
      <c r="K333" s="248"/>
      <c r="L333" s="253"/>
      <c r="M333" s="254"/>
      <c r="N333" s="255"/>
      <c r="O333" s="255"/>
      <c r="P333" s="255"/>
      <c r="Q333" s="255"/>
      <c r="R333" s="255"/>
      <c r="S333" s="255"/>
      <c r="T333" s="256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57" t="s">
        <v>147</v>
      </c>
      <c r="AU333" s="257" t="s">
        <v>86</v>
      </c>
      <c r="AV333" s="14" t="s">
        <v>144</v>
      </c>
      <c r="AW333" s="14" t="s">
        <v>32</v>
      </c>
      <c r="AX333" s="14" t="s">
        <v>84</v>
      </c>
      <c r="AY333" s="257" t="s">
        <v>137</v>
      </c>
    </row>
    <row r="334" s="2" customFormat="1" ht="33" customHeight="1">
      <c r="A334" s="38"/>
      <c r="B334" s="39"/>
      <c r="C334" s="218" t="s">
        <v>291</v>
      </c>
      <c r="D334" s="218" t="s">
        <v>139</v>
      </c>
      <c r="E334" s="219" t="s">
        <v>428</v>
      </c>
      <c r="F334" s="220" t="s">
        <v>429</v>
      </c>
      <c r="G334" s="221" t="s">
        <v>176</v>
      </c>
      <c r="H334" s="222">
        <v>1.7330000000000001</v>
      </c>
      <c r="I334" s="223"/>
      <c r="J334" s="224">
        <f>ROUND(I334*H334,2)</f>
        <v>0</v>
      </c>
      <c r="K334" s="220" t="s">
        <v>143</v>
      </c>
      <c r="L334" s="44"/>
      <c r="M334" s="225" t="s">
        <v>1</v>
      </c>
      <c r="N334" s="226" t="s">
        <v>41</v>
      </c>
      <c r="O334" s="91"/>
      <c r="P334" s="227">
        <f>O334*H334</f>
        <v>0</v>
      </c>
      <c r="Q334" s="227">
        <v>0</v>
      </c>
      <c r="R334" s="227">
        <f>Q334*H334</f>
        <v>0</v>
      </c>
      <c r="S334" s="227">
        <v>0</v>
      </c>
      <c r="T334" s="228">
        <f>S334*H334</f>
        <v>0</v>
      </c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R334" s="229" t="s">
        <v>182</v>
      </c>
      <c r="AT334" s="229" t="s">
        <v>139</v>
      </c>
      <c r="AU334" s="229" t="s">
        <v>86</v>
      </c>
      <c r="AY334" s="17" t="s">
        <v>137</v>
      </c>
      <c r="BE334" s="230">
        <f>IF(N334="základní",J334,0)</f>
        <v>0</v>
      </c>
      <c r="BF334" s="230">
        <f>IF(N334="snížená",J334,0)</f>
        <v>0</v>
      </c>
      <c r="BG334" s="230">
        <f>IF(N334="zákl. přenesená",J334,0)</f>
        <v>0</v>
      </c>
      <c r="BH334" s="230">
        <f>IF(N334="sníž. přenesená",J334,0)</f>
        <v>0</v>
      </c>
      <c r="BI334" s="230">
        <f>IF(N334="nulová",J334,0)</f>
        <v>0</v>
      </c>
      <c r="BJ334" s="17" t="s">
        <v>84</v>
      </c>
      <c r="BK334" s="230">
        <f>ROUND(I334*H334,2)</f>
        <v>0</v>
      </c>
      <c r="BL334" s="17" t="s">
        <v>182</v>
      </c>
      <c r="BM334" s="229" t="s">
        <v>430</v>
      </c>
    </row>
    <row r="335" s="2" customFormat="1">
      <c r="A335" s="38"/>
      <c r="B335" s="39"/>
      <c r="C335" s="40"/>
      <c r="D335" s="231" t="s">
        <v>145</v>
      </c>
      <c r="E335" s="40"/>
      <c r="F335" s="232" t="s">
        <v>431</v>
      </c>
      <c r="G335" s="40"/>
      <c r="H335" s="40"/>
      <c r="I335" s="233"/>
      <c r="J335" s="40"/>
      <c r="K335" s="40"/>
      <c r="L335" s="44"/>
      <c r="M335" s="234"/>
      <c r="N335" s="235"/>
      <c r="O335" s="91"/>
      <c r="P335" s="91"/>
      <c r="Q335" s="91"/>
      <c r="R335" s="91"/>
      <c r="S335" s="91"/>
      <c r="T335" s="92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T335" s="17" t="s">
        <v>145</v>
      </c>
      <c r="AU335" s="17" t="s">
        <v>86</v>
      </c>
    </row>
    <row r="336" s="13" customFormat="1">
      <c r="A336" s="13"/>
      <c r="B336" s="236"/>
      <c r="C336" s="237"/>
      <c r="D336" s="231" t="s">
        <v>147</v>
      </c>
      <c r="E336" s="238" t="s">
        <v>1</v>
      </c>
      <c r="F336" s="239" t="s">
        <v>432</v>
      </c>
      <c r="G336" s="237"/>
      <c r="H336" s="240">
        <v>1.7330000000000001</v>
      </c>
      <c r="I336" s="241"/>
      <c r="J336" s="237"/>
      <c r="K336" s="237"/>
      <c r="L336" s="242"/>
      <c r="M336" s="243"/>
      <c r="N336" s="244"/>
      <c r="O336" s="244"/>
      <c r="P336" s="244"/>
      <c r="Q336" s="244"/>
      <c r="R336" s="244"/>
      <c r="S336" s="244"/>
      <c r="T336" s="245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6" t="s">
        <v>147</v>
      </c>
      <c r="AU336" s="246" t="s">
        <v>86</v>
      </c>
      <c r="AV336" s="13" t="s">
        <v>86</v>
      </c>
      <c r="AW336" s="13" t="s">
        <v>32</v>
      </c>
      <c r="AX336" s="13" t="s">
        <v>76</v>
      </c>
      <c r="AY336" s="246" t="s">
        <v>137</v>
      </c>
    </row>
    <row r="337" s="14" customFormat="1">
      <c r="A337" s="14"/>
      <c r="B337" s="247"/>
      <c r="C337" s="248"/>
      <c r="D337" s="231" t="s">
        <v>147</v>
      </c>
      <c r="E337" s="249" t="s">
        <v>1</v>
      </c>
      <c r="F337" s="250" t="s">
        <v>149</v>
      </c>
      <c r="G337" s="248"/>
      <c r="H337" s="251">
        <v>1.7330000000000001</v>
      </c>
      <c r="I337" s="252"/>
      <c r="J337" s="248"/>
      <c r="K337" s="248"/>
      <c r="L337" s="253"/>
      <c r="M337" s="254"/>
      <c r="N337" s="255"/>
      <c r="O337" s="255"/>
      <c r="P337" s="255"/>
      <c r="Q337" s="255"/>
      <c r="R337" s="255"/>
      <c r="S337" s="255"/>
      <c r="T337" s="256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57" t="s">
        <v>147</v>
      </c>
      <c r="AU337" s="257" t="s">
        <v>86</v>
      </c>
      <c r="AV337" s="14" t="s">
        <v>144</v>
      </c>
      <c r="AW337" s="14" t="s">
        <v>32</v>
      </c>
      <c r="AX337" s="14" t="s">
        <v>84</v>
      </c>
      <c r="AY337" s="257" t="s">
        <v>137</v>
      </c>
    </row>
    <row r="338" s="2" customFormat="1" ht="33" customHeight="1">
      <c r="A338" s="38"/>
      <c r="B338" s="39"/>
      <c r="C338" s="218" t="s">
        <v>433</v>
      </c>
      <c r="D338" s="218" t="s">
        <v>139</v>
      </c>
      <c r="E338" s="219" t="s">
        <v>434</v>
      </c>
      <c r="F338" s="220" t="s">
        <v>435</v>
      </c>
      <c r="G338" s="221" t="s">
        <v>176</v>
      </c>
      <c r="H338" s="222">
        <v>132.60900000000001</v>
      </c>
      <c r="I338" s="223"/>
      <c r="J338" s="224">
        <f>ROUND(I338*H338,2)</f>
        <v>0</v>
      </c>
      <c r="K338" s="220" t="s">
        <v>143</v>
      </c>
      <c r="L338" s="44"/>
      <c r="M338" s="225" t="s">
        <v>1</v>
      </c>
      <c r="N338" s="226" t="s">
        <v>41</v>
      </c>
      <c r="O338" s="91"/>
      <c r="P338" s="227">
        <f>O338*H338</f>
        <v>0</v>
      </c>
      <c r="Q338" s="227">
        <v>0</v>
      </c>
      <c r="R338" s="227">
        <f>Q338*H338</f>
        <v>0</v>
      </c>
      <c r="S338" s="227">
        <v>0</v>
      </c>
      <c r="T338" s="228">
        <f>S338*H338</f>
        <v>0</v>
      </c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R338" s="229" t="s">
        <v>182</v>
      </c>
      <c r="AT338" s="229" t="s">
        <v>139</v>
      </c>
      <c r="AU338" s="229" t="s">
        <v>86</v>
      </c>
      <c r="AY338" s="17" t="s">
        <v>137</v>
      </c>
      <c r="BE338" s="230">
        <f>IF(N338="základní",J338,0)</f>
        <v>0</v>
      </c>
      <c r="BF338" s="230">
        <f>IF(N338="snížená",J338,0)</f>
        <v>0</v>
      </c>
      <c r="BG338" s="230">
        <f>IF(N338="zákl. přenesená",J338,0)</f>
        <v>0</v>
      </c>
      <c r="BH338" s="230">
        <f>IF(N338="sníž. přenesená",J338,0)</f>
        <v>0</v>
      </c>
      <c r="BI338" s="230">
        <f>IF(N338="nulová",J338,0)</f>
        <v>0</v>
      </c>
      <c r="BJ338" s="17" t="s">
        <v>84</v>
      </c>
      <c r="BK338" s="230">
        <f>ROUND(I338*H338,2)</f>
        <v>0</v>
      </c>
      <c r="BL338" s="17" t="s">
        <v>182</v>
      </c>
      <c r="BM338" s="229" t="s">
        <v>436</v>
      </c>
    </row>
    <row r="339" s="2" customFormat="1">
      <c r="A339" s="38"/>
      <c r="B339" s="39"/>
      <c r="C339" s="40"/>
      <c r="D339" s="231" t="s">
        <v>145</v>
      </c>
      <c r="E339" s="40"/>
      <c r="F339" s="232" t="s">
        <v>437</v>
      </c>
      <c r="G339" s="40"/>
      <c r="H339" s="40"/>
      <c r="I339" s="233"/>
      <c r="J339" s="40"/>
      <c r="K339" s="40"/>
      <c r="L339" s="44"/>
      <c r="M339" s="234"/>
      <c r="N339" s="235"/>
      <c r="O339" s="91"/>
      <c r="P339" s="91"/>
      <c r="Q339" s="91"/>
      <c r="R339" s="91"/>
      <c r="S339" s="91"/>
      <c r="T339" s="92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T339" s="17" t="s">
        <v>145</v>
      </c>
      <c r="AU339" s="17" t="s">
        <v>86</v>
      </c>
    </row>
    <row r="340" s="2" customFormat="1">
      <c r="A340" s="38"/>
      <c r="B340" s="39"/>
      <c r="C340" s="40"/>
      <c r="D340" s="231" t="s">
        <v>263</v>
      </c>
      <c r="E340" s="40"/>
      <c r="F340" s="258" t="s">
        <v>438</v>
      </c>
      <c r="G340" s="40"/>
      <c r="H340" s="40"/>
      <c r="I340" s="233"/>
      <c r="J340" s="40"/>
      <c r="K340" s="40"/>
      <c r="L340" s="44"/>
      <c r="M340" s="234"/>
      <c r="N340" s="235"/>
      <c r="O340" s="91"/>
      <c r="P340" s="91"/>
      <c r="Q340" s="91"/>
      <c r="R340" s="91"/>
      <c r="S340" s="91"/>
      <c r="T340" s="92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T340" s="17" t="s">
        <v>263</v>
      </c>
      <c r="AU340" s="17" t="s">
        <v>86</v>
      </c>
    </row>
    <row r="341" s="13" customFormat="1">
      <c r="A341" s="13"/>
      <c r="B341" s="236"/>
      <c r="C341" s="237"/>
      <c r="D341" s="231" t="s">
        <v>147</v>
      </c>
      <c r="E341" s="238" t="s">
        <v>1</v>
      </c>
      <c r="F341" s="239" t="s">
        <v>235</v>
      </c>
      <c r="G341" s="237"/>
      <c r="H341" s="240">
        <v>110.509</v>
      </c>
      <c r="I341" s="241"/>
      <c r="J341" s="237"/>
      <c r="K341" s="237"/>
      <c r="L341" s="242"/>
      <c r="M341" s="243"/>
      <c r="N341" s="244"/>
      <c r="O341" s="244"/>
      <c r="P341" s="244"/>
      <c r="Q341" s="244"/>
      <c r="R341" s="244"/>
      <c r="S341" s="244"/>
      <c r="T341" s="245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6" t="s">
        <v>147</v>
      </c>
      <c r="AU341" s="246" t="s">
        <v>86</v>
      </c>
      <c r="AV341" s="13" t="s">
        <v>86</v>
      </c>
      <c r="AW341" s="13" t="s">
        <v>32</v>
      </c>
      <c r="AX341" s="13" t="s">
        <v>76</v>
      </c>
      <c r="AY341" s="246" t="s">
        <v>137</v>
      </c>
    </row>
    <row r="342" s="13" customFormat="1">
      <c r="A342" s="13"/>
      <c r="B342" s="236"/>
      <c r="C342" s="237"/>
      <c r="D342" s="231" t="s">
        <v>147</v>
      </c>
      <c r="E342" s="238" t="s">
        <v>1</v>
      </c>
      <c r="F342" s="239" t="s">
        <v>236</v>
      </c>
      <c r="G342" s="237"/>
      <c r="H342" s="240">
        <v>22.100000000000001</v>
      </c>
      <c r="I342" s="241"/>
      <c r="J342" s="237"/>
      <c r="K342" s="237"/>
      <c r="L342" s="242"/>
      <c r="M342" s="243"/>
      <c r="N342" s="244"/>
      <c r="O342" s="244"/>
      <c r="P342" s="244"/>
      <c r="Q342" s="244"/>
      <c r="R342" s="244"/>
      <c r="S342" s="244"/>
      <c r="T342" s="245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6" t="s">
        <v>147</v>
      </c>
      <c r="AU342" s="246" t="s">
        <v>86</v>
      </c>
      <c r="AV342" s="13" t="s">
        <v>86</v>
      </c>
      <c r="AW342" s="13" t="s">
        <v>32</v>
      </c>
      <c r="AX342" s="13" t="s">
        <v>76</v>
      </c>
      <c r="AY342" s="246" t="s">
        <v>137</v>
      </c>
    </row>
    <row r="343" s="14" customFormat="1">
      <c r="A343" s="14"/>
      <c r="B343" s="247"/>
      <c r="C343" s="248"/>
      <c r="D343" s="231" t="s">
        <v>147</v>
      </c>
      <c r="E343" s="249" t="s">
        <v>1</v>
      </c>
      <c r="F343" s="250" t="s">
        <v>149</v>
      </c>
      <c r="G343" s="248"/>
      <c r="H343" s="251">
        <v>132.60900000000001</v>
      </c>
      <c r="I343" s="252"/>
      <c r="J343" s="248"/>
      <c r="K343" s="248"/>
      <c r="L343" s="253"/>
      <c r="M343" s="254"/>
      <c r="N343" s="255"/>
      <c r="O343" s="255"/>
      <c r="P343" s="255"/>
      <c r="Q343" s="255"/>
      <c r="R343" s="255"/>
      <c r="S343" s="255"/>
      <c r="T343" s="256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57" t="s">
        <v>147</v>
      </c>
      <c r="AU343" s="257" t="s">
        <v>86</v>
      </c>
      <c r="AV343" s="14" t="s">
        <v>144</v>
      </c>
      <c r="AW343" s="14" t="s">
        <v>32</v>
      </c>
      <c r="AX343" s="14" t="s">
        <v>84</v>
      </c>
      <c r="AY343" s="257" t="s">
        <v>137</v>
      </c>
    </row>
    <row r="344" s="2" customFormat="1" ht="16.5" customHeight="1">
      <c r="A344" s="38"/>
      <c r="B344" s="39"/>
      <c r="C344" s="259" t="s">
        <v>295</v>
      </c>
      <c r="D344" s="259" t="s">
        <v>350</v>
      </c>
      <c r="E344" s="260" t="s">
        <v>439</v>
      </c>
      <c r="F344" s="261" t="s">
        <v>440</v>
      </c>
      <c r="G344" s="262" t="s">
        <v>441</v>
      </c>
      <c r="H344" s="263">
        <v>265.21800000000002</v>
      </c>
      <c r="I344" s="264"/>
      <c r="J344" s="265">
        <f>ROUND(I344*H344,2)</f>
        <v>0</v>
      </c>
      <c r="K344" s="261" t="s">
        <v>143</v>
      </c>
      <c r="L344" s="266"/>
      <c r="M344" s="267" t="s">
        <v>1</v>
      </c>
      <c r="N344" s="268" t="s">
        <v>41</v>
      </c>
      <c r="O344" s="91"/>
      <c r="P344" s="227">
        <f>O344*H344</f>
        <v>0</v>
      </c>
      <c r="Q344" s="227">
        <v>0</v>
      </c>
      <c r="R344" s="227">
        <f>Q344*H344</f>
        <v>0</v>
      </c>
      <c r="S344" s="227">
        <v>0</v>
      </c>
      <c r="T344" s="228">
        <f>S344*H344</f>
        <v>0</v>
      </c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229" t="s">
        <v>228</v>
      </c>
      <c r="AT344" s="229" t="s">
        <v>350</v>
      </c>
      <c r="AU344" s="229" t="s">
        <v>86</v>
      </c>
      <c r="AY344" s="17" t="s">
        <v>137</v>
      </c>
      <c r="BE344" s="230">
        <f>IF(N344="základní",J344,0)</f>
        <v>0</v>
      </c>
      <c r="BF344" s="230">
        <f>IF(N344="snížená",J344,0)</f>
        <v>0</v>
      </c>
      <c r="BG344" s="230">
        <f>IF(N344="zákl. přenesená",J344,0)</f>
        <v>0</v>
      </c>
      <c r="BH344" s="230">
        <f>IF(N344="sníž. přenesená",J344,0)</f>
        <v>0</v>
      </c>
      <c r="BI344" s="230">
        <f>IF(N344="nulová",J344,0)</f>
        <v>0</v>
      </c>
      <c r="BJ344" s="17" t="s">
        <v>84</v>
      </c>
      <c r="BK344" s="230">
        <f>ROUND(I344*H344,2)</f>
        <v>0</v>
      </c>
      <c r="BL344" s="17" t="s">
        <v>182</v>
      </c>
      <c r="BM344" s="229" t="s">
        <v>442</v>
      </c>
    </row>
    <row r="345" s="2" customFormat="1">
      <c r="A345" s="38"/>
      <c r="B345" s="39"/>
      <c r="C345" s="40"/>
      <c r="D345" s="231" t="s">
        <v>145</v>
      </c>
      <c r="E345" s="40"/>
      <c r="F345" s="232" t="s">
        <v>440</v>
      </c>
      <c r="G345" s="40"/>
      <c r="H345" s="40"/>
      <c r="I345" s="233"/>
      <c r="J345" s="40"/>
      <c r="K345" s="40"/>
      <c r="L345" s="44"/>
      <c r="M345" s="234"/>
      <c r="N345" s="235"/>
      <c r="O345" s="91"/>
      <c r="P345" s="91"/>
      <c r="Q345" s="91"/>
      <c r="R345" s="91"/>
      <c r="S345" s="91"/>
      <c r="T345" s="92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T345" s="17" t="s">
        <v>145</v>
      </c>
      <c r="AU345" s="17" t="s">
        <v>86</v>
      </c>
    </row>
    <row r="346" s="2" customFormat="1">
      <c r="A346" s="38"/>
      <c r="B346" s="39"/>
      <c r="C346" s="40"/>
      <c r="D346" s="231" t="s">
        <v>263</v>
      </c>
      <c r="E346" s="40"/>
      <c r="F346" s="258" t="s">
        <v>438</v>
      </c>
      <c r="G346" s="40"/>
      <c r="H346" s="40"/>
      <c r="I346" s="233"/>
      <c r="J346" s="40"/>
      <c r="K346" s="40"/>
      <c r="L346" s="44"/>
      <c r="M346" s="234"/>
      <c r="N346" s="235"/>
      <c r="O346" s="91"/>
      <c r="P346" s="91"/>
      <c r="Q346" s="91"/>
      <c r="R346" s="91"/>
      <c r="S346" s="91"/>
      <c r="T346" s="92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T346" s="17" t="s">
        <v>263</v>
      </c>
      <c r="AU346" s="17" t="s">
        <v>86</v>
      </c>
    </row>
    <row r="347" s="13" customFormat="1">
      <c r="A347" s="13"/>
      <c r="B347" s="236"/>
      <c r="C347" s="237"/>
      <c r="D347" s="231" t="s">
        <v>147</v>
      </c>
      <c r="E347" s="238" t="s">
        <v>1</v>
      </c>
      <c r="F347" s="239" t="s">
        <v>443</v>
      </c>
      <c r="G347" s="237"/>
      <c r="H347" s="240">
        <v>265.21800000000002</v>
      </c>
      <c r="I347" s="241"/>
      <c r="J347" s="237"/>
      <c r="K347" s="237"/>
      <c r="L347" s="242"/>
      <c r="M347" s="243"/>
      <c r="N347" s="244"/>
      <c r="O347" s="244"/>
      <c r="P347" s="244"/>
      <c r="Q347" s="244"/>
      <c r="R347" s="244"/>
      <c r="S347" s="244"/>
      <c r="T347" s="245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6" t="s">
        <v>147</v>
      </c>
      <c r="AU347" s="246" t="s">
        <v>86</v>
      </c>
      <c r="AV347" s="13" t="s">
        <v>86</v>
      </c>
      <c r="AW347" s="13" t="s">
        <v>32</v>
      </c>
      <c r="AX347" s="13" t="s">
        <v>76</v>
      </c>
      <c r="AY347" s="246" t="s">
        <v>137</v>
      </c>
    </row>
    <row r="348" s="14" customFormat="1">
      <c r="A348" s="14"/>
      <c r="B348" s="247"/>
      <c r="C348" s="248"/>
      <c r="D348" s="231" t="s">
        <v>147</v>
      </c>
      <c r="E348" s="249" t="s">
        <v>1</v>
      </c>
      <c r="F348" s="250" t="s">
        <v>149</v>
      </c>
      <c r="G348" s="248"/>
      <c r="H348" s="251">
        <v>265.21800000000002</v>
      </c>
      <c r="I348" s="252"/>
      <c r="J348" s="248"/>
      <c r="K348" s="248"/>
      <c r="L348" s="253"/>
      <c r="M348" s="254"/>
      <c r="N348" s="255"/>
      <c r="O348" s="255"/>
      <c r="P348" s="255"/>
      <c r="Q348" s="255"/>
      <c r="R348" s="255"/>
      <c r="S348" s="255"/>
      <c r="T348" s="256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57" t="s">
        <v>147</v>
      </c>
      <c r="AU348" s="257" t="s">
        <v>86</v>
      </c>
      <c r="AV348" s="14" t="s">
        <v>144</v>
      </c>
      <c r="AW348" s="14" t="s">
        <v>32</v>
      </c>
      <c r="AX348" s="14" t="s">
        <v>84</v>
      </c>
      <c r="AY348" s="257" t="s">
        <v>137</v>
      </c>
    </row>
    <row r="349" s="2" customFormat="1" ht="33" customHeight="1">
      <c r="A349" s="38"/>
      <c r="B349" s="39"/>
      <c r="C349" s="218" t="s">
        <v>444</v>
      </c>
      <c r="D349" s="218" t="s">
        <v>139</v>
      </c>
      <c r="E349" s="219" t="s">
        <v>445</v>
      </c>
      <c r="F349" s="220" t="s">
        <v>446</v>
      </c>
      <c r="G349" s="221" t="s">
        <v>187</v>
      </c>
      <c r="H349" s="222">
        <v>1.8320000000000001</v>
      </c>
      <c r="I349" s="223"/>
      <c r="J349" s="224">
        <f>ROUND(I349*H349,2)</f>
        <v>0</v>
      </c>
      <c r="K349" s="220" t="s">
        <v>143</v>
      </c>
      <c r="L349" s="44"/>
      <c r="M349" s="225" t="s">
        <v>1</v>
      </c>
      <c r="N349" s="226" t="s">
        <v>41</v>
      </c>
      <c r="O349" s="91"/>
      <c r="P349" s="227">
        <f>O349*H349</f>
        <v>0</v>
      </c>
      <c r="Q349" s="227">
        <v>0</v>
      </c>
      <c r="R349" s="227">
        <f>Q349*H349</f>
        <v>0</v>
      </c>
      <c r="S349" s="227">
        <v>0</v>
      </c>
      <c r="T349" s="228">
        <f>S349*H349</f>
        <v>0</v>
      </c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R349" s="229" t="s">
        <v>182</v>
      </c>
      <c r="AT349" s="229" t="s">
        <v>139</v>
      </c>
      <c r="AU349" s="229" t="s">
        <v>86</v>
      </c>
      <c r="AY349" s="17" t="s">
        <v>137</v>
      </c>
      <c r="BE349" s="230">
        <f>IF(N349="základní",J349,0)</f>
        <v>0</v>
      </c>
      <c r="BF349" s="230">
        <f>IF(N349="snížená",J349,0)</f>
        <v>0</v>
      </c>
      <c r="BG349" s="230">
        <f>IF(N349="zákl. přenesená",J349,0)</f>
        <v>0</v>
      </c>
      <c r="BH349" s="230">
        <f>IF(N349="sníž. přenesená",J349,0)</f>
        <v>0</v>
      </c>
      <c r="BI349" s="230">
        <f>IF(N349="nulová",J349,0)</f>
        <v>0</v>
      </c>
      <c r="BJ349" s="17" t="s">
        <v>84</v>
      </c>
      <c r="BK349" s="230">
        <f>ROUND(I349*H349,2)</f>
        <v>0</v>
      </c>
      <c r="BL349" s="17" t="s">
        <v>182</v>
      </c>
      <c r="BM349" s="229" t="s">
        <v>447</v>
      </c>
    </row>
    <row r="350" s="2" customFormat="1">
      <c r="A350" s="38"/>
      <c r="B350" s="39"/>
      <c r="C350" s="40"/>
      <c r="D350" s="231" t="s">
        <v>145</v>
      </c>
      <c r="E350" s="40"/>
      <c r="F350" s="232" t="s">
        <v>448</v>
      </c>
      <c r="G350" s="40"/>
      <c r="H350" s="40"/>
      <c r="I350" s="233"/>
      <c r="J350" s="40"/>
      <c r="K350" s="40"/>
      <c r="L350" s="44"/>
      <c r="M350" s="234"/>
      <c r="N350" s="235"/>
      <c r="O350" s="91"/>
      <c r="P350" s="91"/>
      <c r="Q350" s="91"/>
      <c r="R350" s="91"/>
      <c r="S350" s="91"/>
      <c r="T350" s="92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T350" s="17" t="s">
        <v>145</v>
      </c>
      <c r="AU350" s="17" t="s">
        <v>86</v>
      </c>
    </row>
    <row r="351" s="12" customFormat="1" ht="22.8" customHeight="1">
      <c r="A351" s="12"/>
      <c r="B351" s="202"/>
      <c r="C351" s="203"/>
      <c r="D351" s="204" t="s">
        <v>75</v>
      </c>
      <c r="E351" s="216" t="s">
        <v>449</v>
      </c>
      <c r="F351" s="216" t="s">
        <v>450</v>
      </c>
      <c r="G351" s="203"/>
      <c r="H351" s="203"/>
      <c r="I351" s="206"/>
      <c r="J351" s="217">
        <f>BK351</f>
        <v>0</v>
      </c>
      <c r="K351" s="203"/>
      <c r="L351" s="208"/>
      <c r="M351" s="209"/>
      <c r="N351" s="210"/>
      <c r="O351" s="210"/>
      <c r="P351" s="211">
        <f>SUM(P352:P364)</f>
        <v>0</v>
      </c>
      <c r="Q351" s="210"/>
      <c r="R351" s="211">
        <f>SUM(R352:R364)</f>
        <v>0</v>
      </c>
      <c r="S351" s="210"/>
      <c r="T351" s="212">
        <f>SUM(T352:T364)</f>
        <v>0</v>
      </c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R351" s="213" t="s">
        <v>86</v>
      </c>
      <c r="AT351" s="214" t="s">
        <v>75</v>
      </c>
      <c r="AU351" s="214" t="s">
        <v>84</v>
      </c>
      <c r="AY351" s="213" t="s">
        <v>137</v>
      </c>
      <c r="BK351" s="215">
        <f>SUM(BK352:BK364)</f>
        <v>0</v>
      </c>
    </row>
    <row r="352" s="2" customFormat="1" ht="16.5" customHeight="1">
      <c r="A352" s="38"/>
      <c r="B352" s="39"/>
      <c r="C352" s="218" t="s">
        <v>301</v>
      </c>
      <c r="D352" s="218" t="s">
        <v>139</v>
      </c>
      <c r="E352" s="219" t="s">
        <v>451</v>
      </c>
      <c r="F352" s="220" t="s">
        <v>452</v>
      </c>
      <c r="G352" s="221" t="s">
        <v>346</v>
      </c>
      <c r="H352" s="222">
        <v>2</v>
      </c>
      <c r="I352" s="223"/>
      <c r="J352" s="224">
        <f>ROUND(I352*H352,2)</f>
        <v>0</v>
      </c>
      <c r="K352" s="220" t="s">
        <v>143</v>
      </c>
      <c r="L352" s="44"/>
      <c r="M352" s="225" t="s">
        <v>1</v>
      </c>
      <c r="N352" s="226" t="s">
        <v>41</v>
      </c>
      <c r="O352" s="91"/>
      <c r="P352" s="227">
        <f>O352*H352</f>
        <v>0</v>
      </c>
      <c r="Q352" s="227">
        <v>0</v>
      </c>
      <c r="R352" s="227">
        <f>Q352*H352</f>
        <v>0</v>
      </c>
      <c r="S352" s="227">
        <v>0</v>
      </c>
      <c r="T352" s="228">
        <f>S352*H352</f>
        <v>0</v>
      </c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R352" s="229" t="s">
        <v>182</v>
      </c>
      <c r="AT352" s="229" t="s">
        <v>139</v>
      </c>
      <c r="AU352" s="229" t="s">
        <v>86</v>
      </c>
      <c r="AY352" s="17" t="s">
        <v>137</v>
      </c>
      <c r="BE352" s="230">
        <f>IF(N352="základní",J352,0)</f>
        <v>0</v>
      </c>
      <c r="BF352" s="230">
        <f>IF(N352="snížená",J352,0)</f>
        <v>0</v>
      </c>
      <c r="BG352" s="230">
        <f>IF(N352="zákl. přenesená",J352,0)</f>
        <v>0</v>
      </c>
      <c r="BH352" s="230">
        <f>IF(N352="sníž. přenesená",J352,0)</f>
        <v>0</v>
      </c>
      <c r="BI352" s="230">
        <f>IF(N352="nulová",J352,0)</f>
        <v>0</v>
      </c>
      <c r="BJ352" s="17" t="s">
        <v>84</v>
      </c>
      <c r="BK352" s="230">
        <f>ROUND(I352*H352,2)</f>
        <v>0</v>
      </c>
      <c r="BL352" s="17" t="s">
        <v>182</v>
      </c>
      <c r="BM352" s="229" t="s">
        <v>453</v>
      </c>
    </row>
    <row r="353" s="2" customFormat="1">
      <c r="A353" s="38"/>
      <c r="B353" s="39"/>
      <c r="C353" s="40"/>
      <c r="D353" s="231" t="s">
        <v>145</v>
      </c>
      <c r="E353" s="40"/>
      <c r="F353" s="232" t="s">
        <v>454</v>
      </c>
      <c r="G353" s="40"/>
      <c r="H353" s="40"/>
      <c r="I353" s="233"/>
      <c r="J353" s="40"/>
      <c r="K353" s="40"/>
      <c r="L353" s="44"/>
      <c r="M353" s="234"/>
      <c r="N353" s="235"/>
      <c r="O353" s="91"/>
      <c r="P353" s="91"/>
      <c r="Q353" s="91"/>
      <c r="R353" s="91"/>
      <c r="S353" s="91"/>
      <c r="T353" s="92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T353" s="17" t="s">
        <v>145</v>
      </c>
      <c r="AU353" s="17" t="s">
        <v>86</v>
      </c>
    </row>
    <row r="354" s="2" customFormat="1">
      <c r="A354" s="38"/>
      <c r="B354" s="39"/>
      <c r="C354" s="40"/>
      <c r="D354" s="231" t="s">
        <v>263</v>
      </c>
      <c r="E354" s="40"/>
      <c r="F354" s="258" t="s">
        <v>455</v>
      </c>
      <c r="G354" s="40"/>
      <c r="H354" s="40"/>
      <c r="I354" s="233"/>
      <c r="J354" s="40"/>
      <c r="K354" s="40"/>
      <c r="L354" s="44"/>
      <c r="M354" s="234"/>
      <c r="N354" s="235"/>
      <c r="O354" s="91"/>
      <c r="P354" s="91"/>
      <c r="Q354" s="91"/>
      <c r="R354" s="91"/>
      <c r="S354" s="91"/>
      <c r="T354" s="92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T354" s="17" t="s">
        <v>263</v>
      </c>
      <c r="AU354" s="17" t="s">
        <v>86</v>
      </c>
    </row>
    <row r="355" s="2" customFormat="1" ht="16.5" customHeight="1">
      <c r="A355" s="38"/>
      <c r="B355" s="39"/>
      <c r="C355" s="218" t="s">
        <v>456</v>
      </c>
      <c r="D355" s="218" t="s">
        <v>139</v>
      </c>
      <c r="E355" s="219" t="s">
        <v>457</v>
      </c>
      <c r="F355" s="220" t="s">
        <v>458</v>
      </c>
      <c r="G355" s="221" t="s">
        <v>346</v>
      </c>
      <c r="H355" s="222">
        <v>1</v>
      </c>
      <c r="I355" s="223"/>
      <c r="J355" s="224">
        <f>ROUND(I355*H355,2)</f>
        <v>0</v>
      </c>
      <c r="K355" s="220" t="s">
        <v>143</v>
      </c>
      <c r="L355" s="44"/>
      <c r="M355" s="225" t="s">
        <v>1</v>
      </c>
      <c r="N355" s="226" t="s">
        <v>41</v>
      </c>
      <c r="O355" s="91"/>
      <c r="P355" s="227">
        <f>O355*H355</f>
        <v>0</v>
      </c>
      <c r="Q355" s="227">
        <v>0</v>
      </c>
      <c r="R355" s="227">
        <f>Q355*H355</f>
        <v>0</v>
      </c>
      <c r="S355" s="227">
        <v>0</v>
      </c>
      <c r="T355" s="228">
        <f>S355*H355</f>
        <v>0</v>
      </c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R355" s="229" t="s">
        <v>182</v>
      </c>
      <c r="AT355" s="229" t="s">
        <v>139</v>
      </c>
      <c r="AU355" s="229" t="s">
        <v>86</v>
      </c>
      <c r="AY355" s="17" t="s">
        <v>137</v>
      </c>
      <c r="BE355" s="230">
        <f>IF(N355="základní",J355,0)</f>
        <v>0</v>
      </c>
      <c r="BF355" s="230">
        <f>IF(N355="snížená",J355,0)</f>
        <v>0</v>
      </c>
      <c r="BG355" s="230">
        <f>IF(N355="zákl. přenesená",J355,0)</f>
        <v>0</v>
      </c>
      <c r="BH355" s="230">
        <f>IF(N355="sníž. přenesená",J355,0)</f>
        <v>0</v>
      </c>
      <c r="BI355" s="230">
        <f>IF(N355="nulová",J355,0)</f>
        <v>0</v>
      </c>
      <c r="BJ355" s="17" t="s">
        <v>84</v>
      </c>
      <c r="BK355" s="230">
        <f>ROUND(I355*H355,2)</f>
        <v>0</v>
      </c>
      <c r="BL355" s="17" t="s">
        <v>182</v>
      </c>
      <c r="BM355" s="229" t="s">
        <v>459</v>
      </c>
    </row>
    <row r="356" s="2" customFormat="1">
      <c r="A356" s="38"/>
      <c r="B356" s="39"/>
      <c r="C356" s="40"/>
      <c r="D356" s="231" t="s">
        <v>145</v>
      </c>
      <c r="E356" s="40"/>
      <c r="F356" s="232" t="s">
        <v>460</v>
      </c>
      <c r="G356" s="40"/>
      <c r="H356" s="40"/>
      <c r="I356" s="233"/>
      <c r="J356" s="40"/>
      <c r="K356" s="40"/>
      <c r="L356" s="44"/>
      <c r="M356" s="234"/>
      <c r="N356" s="235"/>
      <c r="O356" s="91"/>
      <c r="P356" s="91"/>
      <c r="Q356" s="91"/>
      <c r="R356" s="91"/>
      <c r="S356" s="91"/>
      <c r="T356" s="92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T356" s="17" t="s">
        <v>145</v>
      </c>
      <c r="AU356" s="17" t="s">
        <v>86</v>
      </c>
    </row>
    <row r="357" s="2" customFormat="1" ht="16.5" customHeight="1">
      <c r="A357" s="38"/>
      <c r="B357" s="39"/>
      <c r="C357" s="218" t="s">
        <v>305</v>
      </c>
      <c r="D357" s="218" t="s">
        <v>139</v>
      </c>
      <c r="E357" s="219" t="s">
        <v>461</v>
      </c>
      <c r="F357" s="220" t="s">
        <v>462</v>
      </c>
      <c r="G357" s="221" t="s">
        <v>346</v>
      </c>
      <c r="H357" s="222">
        <v>2</v>
      </c>
      <c r="I357" s="223"/>
      <c r="J357" s="224">
        <f>ROUND(I357*H357,2)</f>
        <v>0</v>
      </c>
      <c r="K357" s="220" t="s">
        <v>143</v>
      </c>
      <c r="L357" s="44"/>
      <c r="M357" s="225" t="s">
        <v>1</v>
      </c>
      <c r="N357" s="226" t="s">
        <v>41</v>
      </c>
      <c r="O357" s="91"/>
      <c r="P357" s="227">
        <f>O357*H357</f>
        <v>0</v>
      </c>
      <c r="Q357" s="227">
        <v>0</v>
      </c>
      <c r="R357" s="227">
        <f>Q357*H357</f>
        <v>0</v>
      </c>
      <c r="S357" s="227">
        <v>0</v>
      </c>
      <c r="T357" s="228">
        <f>S357*H357</f>
        <v>0</v>
      </c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R357" s="229" t="s">
        <v>182</v>
      </c>
      <c r="AT357" s="229" t="s">
        <v>139</v>
      </c>
      <c r="AU357" s="229" t="s">
        <v>86</v>
      </c>
      <c r="AY357" s="17" t="s">
        <v>137</v>
      </c>
      <c r="BE357" s="230">
        <f>IF(N357="základní",J357,0)</f>
        <v>0</v>
      </c>
      <c r="BF357" s="230">
        <f>IF(N357="snížená",J357,0)</f>
        <v>0</v>
      </c>
      <c r="BG357" s="230">
        <f>IF(N357="zákl. přenesená",J357,0)</f>
        <v>0</v>
      </c>
      <c r="BH357" s="230">
        <f>IF(N357="sníž. přenesená",J357,0)</f>
        <v>0</v>
      </c>
      <c r="BI357" s="230">
        <f>IF(N357="nulová",J357,0)</f>
        <v>0</v>
      </c>
      <c r="BJ357" s="17" t="s">
        <v>84</v>
      </c>
      <c r="BK357" s="230">
        <f>ROUND(I357*H357,2)</f>
        <v>0</v>
      </c>
      <c r="BL357" s="17" t="s">
        <v>182</v>
      </c>
      <c r="BM357" s="229" t="s">
        <v>463</v>
      </c>
    </row>
    <row r="358" s="2" customFormat="1">
      <c r="A358" s="38"/>
      <c r="B358" s="39"/>
      <c r="C358" s="40"/>
      <c r="D358" s="231" t="s">
        <v>145</v>
      </c>
      <c r="E358" s="40"/>
      <c r="F358" s="232" t="s">
        <v>464</v>
      </c>
      <c r="G358" s="40"/>
      <c r="H358" s="40"/>
      <c r="I358" s="233"/>
      <c r="J358" s="40"/>
      <c r="K358" s="40"/>
      <c r="L358" s="44"/>
      <c r="M358" s="234"/>
      <c r="N358" s="235"/>
      <c r="O358" s="91"/>
      <c r="P358" s="91"/>
      <c r="Q358" s="91"/>
      <c r="R358" s="91"/>
      <c r="S358" s="91"/>
      <c r="T358" s="92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T358" s="17" t="s">
        <v>145</v>
      </c>
      <c r="AU358" s="17" t="s">
        <v>86</v>
      </c>
    </row>
    <row r="359" s="2" customFormat="1" ht="33" customHeight="1">
      <c r="A359" s="38"/>
      <c r="B359" s="39"/>
      <c r="C359" s="259" t="s">
        <v>465</v>
      </c>
      <c r="D359" s="259" t="s">
        <v>350</v>
      </c>
      <c r="E359" s="260" t="s">
        <v>466</v>
      </c>
      <c r="F359" s="261" t="s">
        <v>467</v>
      </c>
      <c r="G359" s="262" t="s">
        <v>346</v>
      </c>
      <c r="H359" s="263">
        <v>2</v>
      </c>
      <c r="I359" s="264"/>
      <c r="J359" s="265">
        <f>ROUND(I359*H359,2)</f>
        <v>0</v>
      </c>
      <c r="K359" s="261" t="s">
        <v>143</v>
      </c>
      <c r="L359" s="266"/>
      <c r="M359" s="267" t="s">
        <v>1</v>
      </c>
      <c r="N359" s="268" t="s">
        <v>41</v>
      </c>
      <c r="O359" s="91"/>
      <c r="P359" s="227">
        <f>O359*H359</f>
        <v>0</v>
      </c>
      <c r="Q359" s="227">
        <v>0</v>
      </c>
      <c r="R359" s="227">
        <f>Q359*H359</f>
        <v>0</v>
      </c>
      <c r="S359" s="227">
        <v>0</v>
      </c>
      <c r="T359" s="228">
        <f>S359*H359</f>
        <v>0</v>
      </c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R359" s="229" t="s">
        <v>228</v>
      </c>
      <c r="AT359" s="229" t="s">
        <v>350</v>
      </c>
      <c r="AU359" s="229" t="s">
        <v>86</v>
      </c>
      <c r="AY359" s="17" t="s">
        <v>137</v>
      </c>
      <c r="BE359" s="230">
        <f>IF(N359="základní",J359,0)</f>
        <v>0</v>
      </c>
      <c r="BF359" s="230">
        <f>IF(N359="snížená",J359,0)</f>
        <v>0</v>
      </c>
      <c r="BG359" s="230">
        <f>IF(N359="zákl. přenesená",J359,0)</f>
        <v>0</v>
      </c>
      <c r="BH359" s="230">
        <f>IF(N359="sníž. přenesená",J359,0)</f>
        <v>0</v>
      </c>
      <c r="BI359" s="230">
        <f>IF(N359="nulová",J359,0)</f>
        <v>0</v>
      </c>
      <c r="BJ359" s="17" t="s">
        <v>84</v>
      </c>
      <c r="BK359" s="230">
        <f>ROUND(I359*H359,2)</f>
        <v>0</v>
      </c>
      <c r="BL359" s="17" t="s">
        <v>182</v>
      </c>
      <c r="BM359" s="229" t="s">
        <v>468</v>
      </c>
    </row>
    <row r="360" s="2" customFormat="1">
      <c r="A360" s="38"/>
      <c r="B360" s="39"/>
      <c r="C360" s="40"/>
      <c r="D360" s="231" t="s">
        <v>145</v>
      </c>
      <c r="E360" s="40"/>
      <c r="F360" s="232" t="s">
        <v>467</v>
      </c>
      <c r="G360" s="40"/>
      <c r="H360" s="40"/>
      <c r="I360" s="233"/>
      <c r="J360" s="40"/>
      <c r="K360" s="40"/>
      <c r="L360" s="44"/>
      <c r="M360" s="234"/>
      <c r="N360" s="235"/>
      <c r="O360" s="91"/>
      <c r="P360" s="91"/>
      <c r="Q360" s="91"/>
      <c r="R360" s="91"/>
      <c r="S360" s="91"/>
      <c r="T360" s="92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T360" s="17" t="s">
        <v>145</v>
      </c>
      <c r="AU360" s="17" t="s">
        <v>86</v>
      </c>
    </row>
    <row r="361" s="2" customFormat="1" ht="24.15" customHeight="1">
      <c r="A361" s="38"/>
      <c r="B361" s="39"/>
      <c r="C361" s="218" t="s">
        <v>310</v>
      </c>
      <c r="D361" s="218" t="s">
        <v>139</v>
      </c>
      <c r="E361" s="219" t="s">
        <v>469</v>
      </c>
      <c r="F361" s="220" t="s">
        <v>470</v>
      </c>
      <c r="G361" s="221" t="s">
        <v>346</v>
      </c>
      <c r="H361" s="222">
        <v>1</v>
      </c>
      <c r="I361" s="223"/>
      <c r="J361" s="224">
        <f>ROUND(I361*H361,2)</f>
        <v>0</v>
      </c>
      <c r="K361" s="220" t="s">
        <v>143</v>
      </c>
      <c r="L361" s="44"/>
      <c r="M361" s="225" t="s">
        <v>1</v>
      </c>
      <c r="N361" s="226" t="s">
        <v>41</v>
      </c>
      <c r="O361" s="91"/>
      <c r="P361" s="227">
        <f>O361*H361</f>
        <v>0</v>
      </c>
      <c r="Q361" s="227">
        <v>0</v>
      </c>
      <c r="R361" s="227">
        <f>Q361*H361</f>
        <v>0</v>
      </c>
      <c r="S361" s="227">
        <v>0</v>
      </c>
      <c r="T361" s="228">
        <f>S361*H361</f>
        <v>0</v>
      </c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R361" s="229" t="s">
        <v>182</v>
      </c>
      <c r="AT361" s="229" t="s">
        <v>139</v>
      </c>
      <c r="AU361" s="229" t="s">
        <v>86</v>
      </c>
      <c r="AY361" s="17" t="s">
        <v>137</v>
      </c>
      <c r="BE361" s="230">
        <f>IF(N361="základní",J361,0)</f>
        <v>0</v>
      </c>
      <c r="BF361" s="230">
        <f>IF(N361="snížená",J361,0)</f>
        <v>0</v>
      </c>
      <c r="BG361" s="230">
        <f>IF(N361="zákl. přenesená",J361,0)</f>
        <v>0</v>
      </c>
      <c r="BH361" s="230">
        <f>IF(N361="sníž. přenesená",J361,0)</f>
        <v>0</v>
      </c>
      <c r="BI361" s="230">
        <f>IF(N361="nulová",J361,0)</f>
        <v>0</v>
      </c>
      <c r="BJ361" s="17" t="s">
        <v>84</v>
      </c>
      <c r="BK361" s="230">
        <f>ROUND(I361*H361,2)</f>
        <v>0</v>
      </c>
      <c r="BL361" s="17" t="s">
        <v>182</v>
      </c>
      <c r="BM361" s="229" t="s">
        <v>471</v>
      </c>
    </row>
    <row r="362" s="2" customFormat="1">
      <c r="A362" s="38"/>
      <c r="B362" s="39"/>
      <c r="C362" s="40"/>
      <c r="D362" s="231" t="s">
        <v>145</v>
      </c>
      <c r="E362" s="40"/>
      <c r="F362" s="232" t="s">
        <v>472</v>
      </c>
      <c r="G362" s="40"/>
      <c r="H362" s="40"/>
      <c r="I362" s="233"/>
      <c r="J362" s="40"/>
      <c r="K362" s="40"/>
      <c r="L362" s="44"/>
      <c r="M362" s="234"/>
      <c r="N362" s="235"/>
      <c r="O362" s="91"/>
      <c r="P362" s="91"/>
      <c r="Q362" s="91"/>
      <c r="R362" s="91"/>
      <c r="S362" s="91"/>
      <c r="T362" s="92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T362" s="17" t="s">
        <v>145</v>
      </c>
      <c r="AU362" s="17" t="s">
        <v>86</v>
      </c>
    </row>
    <row r="363" s="2" customFormat="1" ht="24.15" customHeight="1">
      <c r="A363" s="38"/>
      <c r="B363" s="39"/>
      <c r="C363" s="259" t="s">
        <v>473</v>
      </c>
      <c r="D363" s="259" t="s">
        <v>350</v>
      </c>
      <c r="E363" s="260" t="s">
        <v>474</v>
      </c>
      <c r="F363" s="261" t="s">
        <v>475</v>
      </c>
      <c r="G363" s="262" t="s">
        <v>346</v>
      </c>
      <c r="H363" s="263">
        <v>1</v>
      </c>
      <c r="I363" s="264"/>
      <c r="J363" s="265">
        <f>ROUND(I363*H363,2)</f>
        <v>0</v>
      </c>
      <c r="K363" s="261" t="s">
        <v>143</v>
      </c>
      <c r="L363" s="266"/>
      <c r="M363" s="267" t="s">
        <v>1</v>
      </c>
      <c r="N363" s="268" t="s">
        <v>41</v>
      </c>
      <c r="O363" s="91"/>
      <c r="P363" s="227">
        <f>O363*H363</f>
        <v>0</v>
      </c>
      <c r="Q363" s="227">
        <v>0</v>
      </c>
      <c r="R363" s="227">
        <f>Q363*H363</f>
        <v>0</v>
      </c>
      <c r="S363" s="227">
        <v>0</v>
      </c>
      <c r="T363" s="228">
        <f>S363*H363</f>
        <v>0</v>
      </c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R363" s="229" t="s">
        <v>228</v>
      </c>
      <c r="AT363" s="229" t="s">
        <v>350</v>
      </c>
      <c r="AU363" s="229" t="s">
        <v>86</v>
      </c>
      <c r="AY363" s="17" t="s">
        <v>137</v>
      </c>
      <c r="BE363" s="230">
        <f>IF(N363="základní",J363,0)</f>
        <v>0</v>
      </c>
      <c r="BF363" s="230">
        <f>IF(N363="snížená",J363,0)</f>
        <v>0</v>
      </c>
      <c r="BG363" s="230">
        <f>IF(N363="zákl. přenesená",J363,0)</f>
        <v>0</v>
      </c>
      <c r="BH363" s="230">
        <f>IF(N363="sníž. přenesená",J363,0)</f>
        <v>0</v>
      </c>
      <c r="BI363" s="230">
        <f>IF(N363="nulová",J363,0)</f>
        <v>0</v>
      </c>
      <c r="BJ363" s="17" t="s">
        <v>84</v>
      </c>
      <c r="BK363" s="230">
        <f>ROUND(I363*H363,2)</f>
        <v>0</v>
      </c>
      <c r="BL363" s="17" t="s">
        <v>182</v>
      </c>
      <c r="BM363" s="229" t="s">
        <v>476</v>
      </c>
    </row>
    <row r="364" s="2" customFormat="1">
      <c r="A364" s="38"/>
      <c r="B364" s="39"/>
      <c r="C364" s="40"/>
      <c r="D364" s="231" t="s">
        <v>145</v>
      </c>
      <c r="E364" s="40"/>
      <c r="F364" s="232" t="s">
        <v>475</v>
      </c>
      <c r="G364" s="40"/>
      <c r="H364" s="40"/>
      <c r="I364" s="233"/>
      <c r="J364" s="40"/>
      <c r="K364" s="40"/>
      <c r="L364" s="44"/>
      <c r="M364" s="234"/>
      <c r="N364" s="235"/>
      <c r="O364" s="91"/>
      <c r="P364" s="91"/>
      <c r="Q364" s="91"/>
      <c r="R364" s="91"/>
      <c r="S364" s="91"/>
      <c r="T364" s="92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T364" s="17" t="s">
        <v>145</v>
      </c>
      <c r="AU364" s="17" t="s">
        <v>86</v>
      </c>
    </row>
    <row r="365" s="12" customFormat="1" ht="22.8" customHeight="1">
      <c r="A365" s="12"/>
      <c r="B365" s="202"/>
      <c r="C365" s="203"/>
      <c r="D365" s="204" t="s">
        <v>75</v>
      </c>
      <c r="E365" s="216" t="s">
        <v>477</v>
      </c>
      <c r="F365" s="216" t="s">
        <v>478</v>
      </c>
      <c r="G365" s="203"/>
      <c r="H365" s="203"/>
      <c r="I365" s="206"/>
      <c r="J365" s="217">
        <f>BK365</f>
        <v>0</v>
      </c>
      <c r="K365" s="203"/>
      <c r="L365" s="208"/>
      <c r="M365" s="209"/>
      <c r="N365" s="210"/>
      <c r="O365" s="210"/>
      <c r="P365" s="211">
        <f>SUM(P366:P376)</f>
        <v>0</v>
      </c>
      <c r="Q365" s="210"/>
      <c r="R365" s="211">
        <f>SUM(R366:R376)</f>
        <v>0</v>
      </c>
      <c r="S365" s="210"/>
      <c r="T365" s="212">
        <f>SUM(T366:T376)</f>
        <v>0</v>
      </c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R365" s="213" t="s">
        <v>86</v>
      </c>
      <c r="AT365" s="214" t="s">
        <v>75</v>
      </c>
      <c r="AU365" s="214" t="s">
        <v>84</v>
      </c>
      <c r="AY365" s="213" t="s">
        <v>137</v>
      </c>
      <c r="BK365" s="215">
        <f>SUM(BK366:BK376)</f>
        <v>0</v>
      </c>
    </row>
    <row r="366" s="2" customFormat="1" ht="16.5" customHeight="1">
      <c r="A366" s="38"/>
      <c r="B366" s="39"/>
      <c r="C366" s="218" t="s">
        <v>315</v>
      </c>
      <c r="D366" s="218" t="s">
        <v>139</v>
      </c>
      <c r="E366" s="219" t="s">
        <v>479</v>
      </c>
      <c r="F366" s="220" t="s">
        <v>480</v>
      </c>
      <c r="G366" s="221" t="s">
        <v>269</v>
      </c>
      <c r="H366" s="222">
        <v>16.738</v>
      </c>
      <c r="I366" s="223"/>
      <c r="J366" s="224">
        <f>ROUND(I366*H366,2)</f>
        <v>0</v>
      </c>
      <c r="K366" s="220" t="s">
        <v>143</v>
      </c>
      <c r="L366" s="44"/>
      <c r="M366" s="225" t="s">
        <v>1</v>
      </c>
      <c r="N366" s="226" t="s">
        <v>41</v>
      </c>
      <c r="O366" s="91"/>
      <c r="P366" s="227">
        <f>O366*H366</f>
        <v>0</v>
      </c>
      <c r="Q366" s="227">
        <v>0</v>
      </c>
      <c r="R366" s="227">
        <f>Q366*H366</f>
        <v>0</v>
      </c>
      <c r="S366" s="227">
        <v>0</v>
      </c>
      <c r="T366" s="228">
        <f>S366*H366</f>
        <v>0</v>
      </c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R366" s="229" t="s">
        <v>182</v>
      </c>
      <c r="AT366" s="229" t="s">
        <v>139</v>
      </c>
      <c r="AU366" s="229" t="s">
        <v>86</v>
      </c>
      <c r="AY366" s="17" t="s">
        <v>137</v>
      </c>
      <c r="BE366" s="230">
        <f>IF(N366="základní",J366,0)</f>
        <v>0</v>
      </c>
      <c r="BF366" s="230">
        <f>IF(N366="snížená",J366,0)</f>
        <v>0</v>
      </c>
      <c r="BG366" s="230">
        <f>IF(N366="zákl. přenesená",J366,0)</f>
        <v>0</v>
      </c>
      <c r="BH366" s="230">
        <f>IF(N366="sníž. přenesená",J366,0)</f>
        <v>0</v>
      </c>
      <c r="BI366" s="230">
        <f>IF(N366="nulová",J366,0)</f>
        <v>0</v>
      </c>
      <c r="BJ366" s="17" t="s">
        <v>84</v>
      </c>
      <c r="BK366" s="230">
        <f>ROUND(I366*H366,2)</f>
        <v>0</v>
      </c>
      <c r="BL366" s="17" t="s">
        <v>182</v>
      </c>
      <c r="BM366" s="229" t="s">
        <v>481</v>
      </c>
    </row>
    <row r="367" s="2" customFormat="1">
      <c r="A367" s="38"/>
      <c r="B367" s="39"/>
      <c r="C367" s="40"/>
      <c r="D367" s="231" t="s">
        <v>145</v>
      </c>
      <c r="E367" s="40"/>
      <c r="F367" s="232" t="s">
        <v>482</v>
      </c>
      <c r="G367" s="40"/>
      <c r="H367" s="40"/>
      <c r="I367" s="233"/>
      <c r="J367" s="40"/>
      <c r="K367" s="40"/>
      <c r="L367" s="44"/>
      <c r="M367" s="234"/>
      <c r="N367" s="235"/>
      <c r="O367" s="91"/>
      <c r="P367" s="91"/>
      <c r="Q367" s="91"/>
      <c r="R367" s="91"/>
      <c r="S367" s="91"/>
      <c r="T367" s="92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T367" s="17" t="s">
        <v>145</v>
      </c>
      <c r="AU367" s="17" t="s">
        <v>86</v>
      </c>
    </row>
    <row r="368" s="13" customFormat="1">
      <c r="A368" s="13"/>
      <c r="B368" s="236"/>
      <c r="C368" s="237"/>
      <c r="D368" s="231" t="s">
        <v>147</v>
      </c>
      <c r="E368" s="238" t="s">
        <v>1</v>
      </c>
      <c r="F368" s="239" t="s">
        <v>483</v>
      </c>
      <c r="G368" s="237"/>
      <c r="H368" s="240">
        <v>16.738</v>
      </c>
      <c r="I368" s="241"/>
      <c r="J368" s="237"/>
      <c r="K368" s="237"/>
      <c r="L368" s="242"/>
      <c r="M368" s="243"/>
      <c r="N368" s="244"/>
      <c r="O368" s="244"/>
      <c r="P368" s="244"/>
      <c r="Q368" s="244"/>
      <c r="R368" s="244"/>
      <c r="S368" s="244"/>
      <c r="T368" s="245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6" t="s">
        <v>147</v>
      </c>
      <c r="AU368" s="246" t="s">
        <v>86</v>
      </c>
      <c r="AV368" s="13" t="s">
        <v>86</v>
      </c>
      <c r="AW368" s="13" t="s">
        <v>32</v>
      </c>
      <c r="AX368" s="13" t="s">
        <v>76</v>
      </c>
      <c r="AY368" s="246" t="s">
        <v>137</v>
      </c>
    </row>
    <row r="369" s="14" customFormat="1">
      <c r="A369" s="14"/>
      <c r="B369" s="247"/>
      <c r="C369" s="248"/>
      <c r="D369" s="231" t="s">
        <v>147</v>
      </c>
      <c r="E369" s="249" t="s">
        <v>1</v>
      </c>
      <c r="F369" s="250" t="s">
        <v>149</v>
      </c>
      <c r="G369" s="248"/>
      <c r="H369" s="251">
        <v>16.738</v>
      </c>
      <c r="I369" s="252"/>
      <c r="J369" s="248"/>
      <c r="K369" s="248"/>
      <c r="L369" s="253"/>
      <c r="M369" s="254"/>
      <c r="N369" s="255"/>
      <c r="O369" s="255"/>
      <c r="P369" s="255"/>
      <c r="Q369" s="255"/>
      <c r="R369" s="255"/>
      <c r="S369" s="255"/>
      <c r="T369" s="256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57" t="s">
        <v>147</v>
      </c>
      <c r="AU369" s="257" t="s">
        <v>86</v>
      </c>
      <c r="AV369" s="14" t="s">
        <v>144</v>
      </c>
      <c r="AW369" s="14" t="s">
        <v>32</v>
      </c>
      <c r="AX369" s="14" t="s">
        <v>84</v>
      </c>
      <c r="AY369" s="257" t="s">
        <v>137</v>
      </c>
    </row>
    <row r="370" s="2" customFormat="1" ht="24.15" customHeight="1">
      <c r="A370" s="38"/>
      <c r="B370" s="39"/>
      <c r="C370" s="218" t="s">
        <v>484</v>
      </c>
      <c r="D370" s="218" t="s">
        <v>139</v>
      </c>
      <c r="E370" s="219" t="s">
        <v>485</v>
      </c>
      <c r="F370" s="220" t="s">
        <v>486</v>
      </c>
      <c r="G370" s="221" t="s">
        <v>269</v>
      </c>
      <c r="H370" s="222">
        <v>16.738</v>
      </c>
      <c r="I370" s="223"/>
      <c r="J370" s="224">
        <f>ROUND(I370*H370,2)</f>
        <v>0</v>
      </c>
      <c r="K370" s="220" t="s">
        <v>143</v>
      </c>
      <c r="L370" s="44"/>
      <c r="M370" s="225" t="s">
        <v>1</v>
      </c>
      <c r="N370" s="226" t="s">
        <v>41</v>
      </c>
      <c r="O370" s="91"/>
      <c r="P370" s="227">
        <f>O370*H370</f>
        <v>0</v>
      </c>
      <c r="Q370" s="227">
        <v>0</v>
      </c>
      <c r="R370" s="227">
        <f>Q370*H370</f>
        <v>0</v>
      </c>
      <c r="S370" s="227">
        <v>0</v>
      </c>
      <c r="T370" s="228">
        <f>S370*H370</f>
        <v>0</v>
      </c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R370" s="229" t="s">
        <v>182</v>
      </c>
      <c r="AT370" s="229" t="s">
        <v>139</v>
      </c>
      <c r="AU370" s="229" t="s">
        <v>86</v>
      </c>
      <c r="AY370" s="17" t="s">
        <v>137</v>
      </c>
      <c r="BE370" s="230">
        <f>IF(N370="základní",J370,0)</f>
        <v>0</v>
      </c>
      <c r="BF370" s="230">
        <f>IF(N370="snížená",J370,0)</f>
        <v>0</v>
      </c>
      <c r="BG370" s="230">
        <f>IF(N370="zákl. přenesená",J370,0)</f>
        <v>0</v>
      </c>
      <c r="BH370" s="230">
        <f>IF(N370="sníž. přenesená",J370,0)</f>
        <v>0</v>
      </c>
      <c r="BI370" s="230">
        <f>IF(N370="nulová",J370,0)</f>
        <v>0</v>
      </c>
      <c r="BJ370" s="17" t="s">
        <v>84</v>
      </c>
      <c r="BK370" s="230">
        <f>ROUND(I370*H370,2)</f>
        <v>0</v>
      </c>
      <c r="BL370" s="17" t="s">
        <v>182</v>
      </c>
      <c r="BM370" s="229" t="s">
        <v>487</v>
      </c>
    </row>
    <row r="371" s="2" customFormat="1">
      <c r="A371" s="38"/>
      <c r="B371" s="39"/>
      <c r="C371" s="40"/>
      <c r="D371" s="231" t="s">
        <v>145</v>
      </c>
      <c r="E371" s="40"/>
      <c r="F371" s="232" t="s">
        <v>488</v>
      </c>
      <c r="G371" s="40"/>
      <c r="H371" s="40"/>
      <c r="I371" s="233"/>
      <c r="J371" s="40"/>
      <c r="K371" s="40"/>
      <c r="L371" s="44"/>
      <c r="M371" s="234"/>
      <c r="N371" s="235"/>
      <c r="O371" s="91"/>
      <c r="P371" s="91"/>
      <c r="Q371" s="91"/>
      <c r="R371" s="91"/>
      <c r="S371" s="91"/>
      <c r="T371" s="92"/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T371" s="17" t="s">
        <v>145</v>
      </c>
      <c r="AU371" s="17" t="s">
        <v>86</v>
      </c>
    </row>
    <row r="372" s="2" customFormat="1">
      <c r="A372" s="38"/>
      <c r="B372" s="39"/>
      <c r="C372" s="40"/>
      <c r="D372" s="231" t="s">
        <v>263</v>
      </c>
      <c r="E372" s="40"/>
      <c r="F372" s="258" t="s">
        <v>489</v>
      </c>
      <c r="G372" s="40"/>
      <c r="H372" s="40"/>
      <c r="I372" s="233"/>
      <c r="J372" s="40"/>
      <c r="K372" s="40"/>
      <c r="L372" s="44"/>
      <c r="M372" s="234"/>
      <c r="N372" s="235"/>
      <c r="O372" s="91"/>
      <c r="P372" s="91"/>
      <c r="Q372" s="91"/>
      <c r="R372" s="91"/>
      <c r="S372" s="91"/>
      <c r="T372" s="92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T372" s="17" t="s">
        <v>263</v>
      </c>
      <c r="AU372" s="17" t="s">
        <v>86</v>
      </c>
    </row>
    <row r="373" s="13" customFormat="1">
      <c r="A373" s="13"/>
      <c r="B373" s="236"/>
      <c r="C373" s="237"/>
      <c r="D373" s="231" t="s">
        <v>147</v>
      </c>
      <c r="E373" s="238" t="s">
        <v>1</v>
      </c>
      <c r="F373" s="239" t="s">
        <v>483</v>
      </c>
      <c r="G373" s="237"/>
      <c r="H373" s="240">
        <v>16.738</v>
      </c>
      <c r="I373" s="241"/>
      <c r="J373" s="237"/>
      <c r="K373" s="237"/>
      <c r="L373" s="242"/>
      <c r="M373" s="243"/>
      <c r="N373" s="244"/>
      <c r="O373" s="244"/>
      <c r="P373" s="244"/>
      <c r="Q373" s="244"/>
      <c r="R373" s="244"/>
      <c r="S373" s="244"/>
      <c r="T373" s="245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6" t="s">
        <v>147</v>
      </c>
      <c r="AU373" s="246" t="s">
        <v>86</v>
      </c>
      <c r="AV373" s="13" t="s">
        <v>86</v>
      </c>
      <c r="AW373" s="13" t="s">
        <v>32</v>
      </c>
      <c r="AX373" s="13" t="s">
        <v>76</v>
      </c>
      <c r="AY373" s="246" t="s">
        <v>137</v>
      </c>
    </row>
    <row r="374" s="14" customFormat="1">
      <c r="A374" s="14"/>
      <c r="B374" s="247"/>
      <c r="C374" s="248"/>
      <c r="D374" s="231" t="s">
        <v>147</v>
      </c>
      <c r="E374" s="249" t="s">
        <v>1</v>
      </c>
      <c r="F374" s="250" t="s">
        <v>149</v>
      </c>
      <c r="G374" s="248"/>
      <c r="H374" s="251">
        <v>16.738</v>
      </c>
      <c r="I374" s="252"/>
      <c r="J374" s="248"/>
      <c r="K374" s="248"/>
      <c r="L374" s="253"/>
      <c r="M374" s="254"/>
      <c r="N374" s="255"/>
      <c r="O374" s="255"/>
      <c r="P374" s="255"/>
      <c r="Q374" s="255"/>
      <c r="R374" s="255"/>
      <c r="S374" s="255"/>
      <c r="T374" s="256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57" t="s">
        <v>147</v>
      </c>
      <c r="AU374" s="257" t="s">
        <v>86</v>
      </c>
      <c r="AV374" s="14" t="s">
        <v>144</v>
      </c>
      <c r="AW374" s="14" t="s">
        <v>32</v>
      </c>
      <c r="AX374" s="14" t="s">
        <v>84</v>
      </c>
      <c r="AY374" s="257" t="s">
        <v>137</v>
      </c>
    </row>
    <row r="375" s="2" customFormat="1" ht="33" customHeight="1">
      <c r="A375" s="38"/>
      <c r="B375" s="39"/>
      <c r="C375" s="218" t="s">
        <v>320</v>
      </c>
      <c r="D375" s="218" t="s">
        <v>139</v>
      </c>
      <c r="E375" s="219" t="s">
        <v>490</v>
      </c>
      <c r="F375" s="220" t="s">
        <v>491</v>
      </c>
      <c r="G375" s="221" t="s">
        <v>187</v>
      </c>
      <c r="H375" s="222">
        <v>0.012</v>
      </c>
      <c r="I375" s="223"/>
      <c r="J375" s="224">
        <f>ROUND(I375*H375,2)</f>
        <v>0</v>
      </c>
      <c r="K375" s="220" t="s">
        <v>143</v>
      </c>
      <c r="L375" s="44"/>
      <c r="M375" s="225" t="s">
        <v>1</v>
      </c>
      <c r="N375" s="226" t="s">
        <v>41</v>
      </c>
      <c r="O375" s="91"/>
      <c r="P375" s="227">
        <f>O375*H375</f>
        <v>0</v>
      </c>
      <c r="Q375" s="227">
        <v>0</v>
      </c>
      <c r="R375" s="227">
        <f>Q375*H375</f>
        <v>0</v>
      </c>
      <c r="S375" s="227">
        <v>0</v>
      </c>
      <c r="T375" s="228">
        <f>S375*H375</f>
        <v>0</v>
      </c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R375" s="229" t="s">
        <v>182</v>
      </c>
      <c r="AT375" s="229" t="s">
        <v>139</v>
      </c>
      <c r="AU375" s="229" t="s">
        <v>86</v>
      </c>
      <c r="AY375" s="17" t="s">
        <v>137</v>
      </c>
      <c r="BE375" s="230">
        <f>IF(N375="základní",J375,0)</f>
        <v>0</v>
      </c>
      <c r="BF375" s="230">
        <f>IF(N375="snížená",J375,0)</f>
        <v>0</v>
      </c>
      <c r="BG375" s="230">
        <f>IF(N375="zákl. přenesená",J375,0)</f>
        <v>0</v>
      </c>
      <c r="BH375" s="230">
        <f>IF(N375="sníž. přenesená",J375,0)</f>
        <v>0</v>
      </c>
      <c r="BI375" s="230">
        <f>IF(N375="nulová",J375,0)</f>
        <v>0</v>
      </c>
      <c r="BJ375" s="17" t="s">
        <v>84</v>
      </c>
      <c r="BK375" s="230">
        <f>ROUND(I375*H375,2)</f>
        <v>0</v>
      </c>
      <c r="BL375" s="17" t="s">
        <v>182</v>
      </c>
      <c r="BM375" s="229" t="s">
        <v>492</v>
      </c>
    </row>
    <row r="376" s="2" customFormat="1">
      <c r="A376" s="38"/>
      <c r="B376" s="39"/>
      <c r="C376" s="40"/>
      <c r="D376" s="231" t="s">
        <v>145</v>
      </c>
      <c r="E376" s="40"/>
      <c r="F376" s="232" t="s">
        <v>493</v>
      </c>
      <c r="G376" s="40"/>
      <c r="H376" s="40"/>
      <c r="I376" s="233"/>
      <c r="J376" s="40"/>
      <c r="K376" s="40"/>
      <c r="L376" s="44"/>
      <c r="M376" s="234"/>
      <c r="N376" s="235"/>
      <c r="O376" s="91"/>
      <c r="P376" s="91"/>
      <c r="Q376" s="91"/>
      <c r="R376" s="91"/>
      <c r="S376" s="91"/>
      <c r="T376" s="92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T376" s="17" t="s">
        <v>145</v>
      </c>
      <c r="AU376" s="17" t="s">
        <v>86</v>
      </c>
    </row>
    <row r="377" s="12" customFormat="1" ht="22.8" customHeight="1">
      <c r="A377" s="12"/>
      <c r="B377" s="202"/>
      <c r="C377" s="203"/>
      <c r="D377" s="204" t="s">
        <v>75</v>
      </c>
      <c r="E377" s="216" t="s">
        <v>494</v>
      </c>
      <c r="F377" s="216" t="s">
        <v>495</v>
      </c>
      <c r="G377" s="203"/>
      <c r="H377" s="203"/>
      <c r="I377" s="206"/>
      <c r="J377" s="217">
        <f>BK377</f>
        <v>0</v>
      </c>
      <c r="K377" s="203"/>
      <c r="L377" s="208"/>
      <c r="M377" s="209"/>
      <c r="N377" s="210"/>
      <c r="O377" s="210"/>
      <c r="P377" s="211">
        <f>SUM(P378:P408)</f>
        <v>0</v>
      </c>
      <c r="Q377" s="210"/>
      <c r="R377" s="211">
        <f>SUM(R378:R408)</f>
        <v>0</v>
      </c>
      <c r="S377" s="210"/>
      <c r="T377" s="212">
        <f>SUM(T378:T408)</f>
        <v>0</v>
      </c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R377" s="213" t="s">
        <v>86</v>
      </c>
      <c r="AT377" s="214" t="s">
        <v>75</v>
      </c>
      <c r="AU377" s="214" t="s">
        <v>84</v>
      </c>
      <c r="AY377" s="213" t="s">
        <v>137</v>
      </c>
      <c r="BK377" s="215">
        <f>SUM(BK378:BK408)</f>
        <v>0</v>
      </c>
    </row>
    <row r="378" s="2" customFormat="1" ht="24.15" customHeight="1">
      <c r="A378" s="38"/>
      <c r="B378" s="39"/>
      <c r="C378" s="218" t="s">
        <v>496</v>
      </c>
      <c r="D378" s="218" t="s">
        <v>139</v>
      </c>
      <c r="E378" s="219" t="s">
        <v>497</v>
      </c>
      <c r="F378" s="220" t="s">
        <v>498</v>
      </c>
      <c r="G378" s="221" t="s">
        <v>176</v>
      </c>
      <c r="H378" s="222">
        <v>14.275</v>
      </c>
      <c r="I378" s="223"/>
      <c r="J378" s="224">
        <f>ROUND(I378*H378,2)</f>
        <v>0</v>
      </c>
      <c r="K378" s="220" t="s">
        <v>143</v>
      </c>
      <c r="L378" s="44"/>
      <c r="M378" s="225" t="s">
        <v>1</v>
      </c>
      <c r="N378" s="226" t="s">
        <v>41</v>
      </c>
      <c r="O378" s="91"/>
      <c r="P378" s="227">
        <f>O378*H378</f>
        <v>0</v>
      </c>
      <c r="Q378" s="227">
        <v>0</v>
      </c>
      <c r="R378" s="227">
        <f>Q378*H378</f>
        <v>0</v>
      </c>
      <c r="S378" s="227">
        <v>0</v>
      </c>
      <c r="T378" s="228">
        <f>S378*H378</f>
        <v>0</v>
      </c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R378" s="229" t="s">
        <v>182</v>
      </c>
      <c r="AT378" s="229" t="s">
        <v>139</v>
      </c>
      <c r="AU378" s="229" t="s">
        <v>86</v>
      </c>
      <c r="AY378" s="17" t="s">
        <v>137</v>
      </c>
      <c r="BE378" s="230">
        <f>IF(N378="základní",J378,0)</f>
        <v>0</v>
      </c>
      <c r="BF378" s="230">
        <f>IF(N378="snížená",J378,0)</f>
        <v>0</v>
      </c>
      <c r="BG378" s="230">
        <f>IF(N378="zákl. přenesená",J378,0)</f>
        <v>0</v>
      </c>
      <c r="BH378" s="230">
        <f>IF(N378="sníž. přenesená",J378,0)</f>
        <v>0</v>
      </c>
      <c r="BI378" s="230">
        <f>IF(N378="nulová",J378,0)</f>
        <v>0</v>
      </c>
      <c r="BJ378" s="17" t="s">
        <v>84</v>
      </c>
      <c r="BK378" s="230">
        <f>ROUND(I378*H378,2)</f>
        <v>0</v>
      </c>
      <c r="BL378" s="17" t="s">
        <v>182</v>
      </c>
      <c r="BM378" s="229" t="s">
        <v>499</v>
      </c>
    </row>
    <row r="379" s="2" customFormat="1">
      <c r="A379" s="38"/>
      <c r="B379" s="39"/>
      <c r="C379" s="40"/>
      <c r="D379" s="231" t="s">
        <v>145</v>
      </c>
      <c r="E379" s="40"/>
      <c r="F379" s="232" t="s">
        <v>500</v>
      </c>
      <c r="G379" s="40"/>
      <c r="H379" s="40"/>
      <c r="I379" s="233"/>
      <c r="J379" s="40"/>
      <c r="K379" s="40"/>
      <c r="L379" s="44"/>
      <c r="M379" s="234"/>
      <c r="N379" s="235"/>
      <c r="O379" s="91"/>
      <c r="P379" s="91"/>
      <c r="Q379" s="91"/>
      <c r="R379" s="91"/>
      <c r="S379" s="91"/>
      <c r="T379" s="92"/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T379" s="17" t="s">
        <v>145</v>
      </c>
      <c r="AU379" s="17" t="s">
        <v>86</v>
      </c>
    </row>
    <row r="380" s="13" customFormat="1">
      <c r="A380" s="13"/>
      <c r="B380" s="236"/>
      <c r="C380" s="237"/>
      <c r="D380" s="231" t="s">
        <v>147</v>
      </c>
      <c r="E380" s="238" t="s">
        <v>1</v>
      </c>
      <c r="F380" s="239" t="s">
        <v>501</v>
      </c>
      <c r="G380" s="237"/>
      <c r="H380" s="240">
        <v>14.275</v>
      </c>
      <c r="I380" s="241"/>
      <c r="J380" s="237"/>
      <c r="K380" s="237"/>
      <c r="L380" s="242"/>
      <c r="M380" s="243"/>
      <c r="N380" s="244"/>
      <c r="O380" s="244"/>
      <c r="P380" s="244"/>
      <c r="Q380" s="244"/>
      <c r="R380" s="244"/>
      <c r="S380" s="244"/>
      <c r="T380" s="245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6" t="s">
        <v>147</v>
      </c>
      <c r="AU380" s="246" t="s">
        <v>86</v>
      </c>
      <c r="AV380" s="13" t="s">
        <v>86</v>
      </c>
      <c r="AW380" s="13" t="s">
        <v>32</v>
      </c>
      <c r="AX380" s="13" t="s">
        <v>76</v>
      </c>
      <c r="AY380" s="246" t="s">
        <v>137</v>
      </c>
    </row>
    <row r="381" s="14" customFormat="1">
      <c r="A381" s="14"/>
      <c r="B381" s="247"/>
      <c r="C381" s="248"/>
      <c r="D381" s="231" t="s">
        <v>147</v>
      </c>
      <c r="E381" s="249" t="s">
        <v>1</v>
      </c>
      <c r="F381" s="250" t="s">
        <v>149</v>
      </c>
      <c r="G381" s="248"/>
      <c r="H381" s="251">
        <v>14.275</v>
      </c>
      <c r="I381" s="252"/>
      <c r="J381" s="248"/>
      <c r="K381" s="248"/>
      <c r="L381" s="253"/>
      <c r="M381" s="254"/>
      <c r="N381" s="255"/>
      <c r="O381" s="255"/>
      <c r="P381" s="255"/>
      <c r="Q381" s="255"/>
      <c r="R381" s="255"/>
      <c r="S381" s="255"/>
      <c r="T381" s="256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57" t="s">
        <v>147</v>
      </c>
      <c r="AU381" s="257" t="s">
        <v>86</v>
      </c>
      <c r="AV381" s="14" t="s">
        <v>144</v>
      </c>
      <c r="AW381" s="14" t="s">
        <v>32</v>
      </c>
      <c r="AX381" s="14" t="s">
        <v>84</v>
      </c>
      <c r="AY381" s="257" t="s">
        <v>137</v>
      </c>
    </row>
    <row r="382" s="2" customFormat="1" ht="24.15" customHeight="1">
      <c r="A382" s="38"/>
      <c r="B382" s="39"/>
      <c r="C382" s="259" t="s">
        <v>325</v>
      </c>
      <c r="D382" s="259" t="s">
        <v>350</v>
      </c>
      <c r="E382" s="260" t="s">
        <v>502</v>
      </c>
      <c r="F382" s="261" t="s">
        <v>503</v>
      </c>
      <c r="G382" s="262" t="s">
        <v>176</v>
      </c>
      <c r="H382" s="263">
        <v>14.275</v>
      </c>
      <c r="I382" s="264"/>
      <c r="J382" s="265">
        <f>ROUND(I382*H382,2)</f>
        <v>0</v>
      </c>
      <c r="K382" s="261" t="s">
        <v>143</v>
      </c>
      <c r="L382" s="266"/>
      <c r="M382" s="267" t="s">
        <v>1</v>
      </c>
      <c r="N382" s="268" t="s">
        <v>41</v>
      </c>
      <c r="O382" s="91"/>
      <c r="P382" s="227">
        <f>O382*H382</f>
        <v>0</v>
      </c>
      <c r="Q382" s="227">
        <v>0</v>
      </c>
      <c r="R382" s="227">
        <f>Q382*H382</f>
        <v>0</v>
      </c>
      <c r="S382" s="227">
        <v>0</v>
      </c>
      <c r="T382" s="228">
        <f>S382*H382</f>
        <v>0</v>
      </c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R382" s="229" t="s">
        <v>228</v>
      </c>
      <c r="AT382" s="229" t="s">
        <v>350</v>
      </c>
      <c r="AU382" s="229" t="s">
        <v>86</v>
      </c>
      <c r="AY382" s="17" t="s">
        <v>137</v>
      </c>
      <c r="BE382" s="230">
        <f>IF(N382="základní",J382,0)</f>
        <v>0</v>
      </c>
      <c r="BF382" s="230">
        <f>IF(N382="snížená",J382,0)</f>
        <v>0</v>
      </c>
      <c r="BG382" s="230">
        <f>IF(N382="zákl. přenesená",J382,0)</f>
        <v>0</v>
      </c>
      <c r="BH382" s="230">
        <f>IF(N382="sníž. přenesená",J382,0)</f>
        <v>0</v>
      </c>
      <c r="BI382" s="230">
        <f>IF(N382="nulová",J382,0)</f>
        <v>0</v>
      </c>
      <c r="BJ382" s="17" t="s">
        <v>84</v>
      </c>
      <c r="BK382" s="230">
        <f>ROUND(I382*H382,2)</f>
        <v>0</v>
      </c>
      <c r="BL382" s="17" t="s">
        <v>182</v>
      </c>
      <c r="BM382" s="229" t="s">
        <v>504</v>
      </c>
    </row>
    <row r="383" s="2" customFormat="1">
      <c r="A383" s="38"/>
      <c r="B383" s="39"/>
      <c r="C383" s="40"/>
      <c r="D383" s="231" t="s">
        <v>145</v>
      </c>
      <c r="E383" s="40"/>
      <c r="F383" s="232" t="s">
        <v>503</v>
      </c>
      <c r="G383" s="40"/>
      <c r="H383" s="40"/>
      <c r="I383" s="233"/>
      <c r="J383" s="40"/>
      <c r="K383" s="40"/>
      <c r="L383" s="44"/>
      <c r="M383" s="234"/>
      <c r="N383" s="235"/>
      <c r="O383" s="91"/>
      <c r="P383" s="91"/>
      <c r="Q383" s="91"/>
      <c r="R383" s="91"/>
      <c r="S383" s="91"/>
      <c r="T383" s="92"/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T383" s="17" t="s">
        <v>145</v>
      </c>
      <c r="AU383" s="17" t="s">
        <v>86</v>
      </c>
    </row>
    <row r="384" s="2" customFormat="1">
      <c r="A384" s="38"/>
      <c r="B384" s="39"/>
      <c r="C384" s="40"/>
      <c r="D384" s="231" t="s">
        <v>263</v>
      </c>
      <c r="E384" s="40"/>
      <c r="F384" s="258" t="s">
        <v>505</v>
      </c>
      <c r="G384" s="40"/>
      <c r="H384" s="40"/>
      <c r="I384" s="233"/>
      <c r="J384" s="40"/>
      <c r="K384" s="40"/>
      <c r="L384" s="44"/>
      <c r="M384" s="234"/>
      <c r="N384" s="235"/>
      <c r="O384" s="91"/>
      <c r="P384" s="91"/>
      <c r="Q384" s="91"/>
      <c r="R384" s="91"/>
      <c r="S384" s="91"/>
      <c r="T384" s="92"/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T384" s="17" t="s">
        <v>263</v>
      </c>
      <c r="AU384" s="17" t="s">
        <v>86</v>
      </c>
    </row>
    <row r="385" s="2" customFormat="1" ht="16.5" customHeight="1">
      <c r="A385" s="38"/>
      <c r="B385" s="39"/>
      <c r="C385" s="218" t="s">
        <v>506</v>
      </c>
      <c r="D385" s="218" t="s">
        <v>139</v>
      </c>
      <c r="E385" s="219" t="s">
        <v>507</v>
      </c>
      <c r="F385" s="220" t="s">
        <v>508</v>
      </c>
      <c r="G385" s="221" t="s">
        <v>346</v>
      </c>
      <c r="H385" s="222">
        <v>1</v>
      </c>
      <c r="I385" s="223"/>
      <c r="J385" s="224">
        <f>ROUND(I385*H385,2)</f>
        <v>0</v>
      </c>
      <c r="K385" s="220" t="s">
        <v>1</v>
      </c>
      <c r="L385" s="44"/>
      <c r="M385" s="225" t="s">
        <v>1</v>
      </c>
      <c r="N385" s="226" t="s">
        <v>41</v>
      </c>
      <c r="O385" s="91"/>
      <c r="P385" s="227">
        <f>O385*H385</f>
        <v>0</v>
      </c>
      <c r="Q385" s="227">
        <v>0</v>
      </c>
      <c r="R385" s="227">
        <f>Q385*H385</f>
        <v>0</v>
      </c>
      <c r="S385" s="227">
        <v>0</v>
      </c>
      <c r="T385" s="228">
        <f>S385*H385</f>
        <v>0</v>
      </c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R385" s="229" t="s">
        <v>182</v>
      </c>
      <c r="AT385" s="229" t="s">
        <v>139</v>
      </c>
      <c r="AU385" s="229" t="s">
        <v>86</v>
      </c>
      <c r="AY385" s="17" t="s">
        <v>137</v>
      </c>
      <c r="BE385" s="230">
        <f>IF(N385="základní",J385,0)</f>
        <v>0</v>
      </c>
      <c r="BF385" s="230">
        <f>IF(N385="snížená",J385,0)</f>
        <v>0</v>
      </c>
      <c r="BG385" s="230">
        <f>IF(N385="zákl. přenesená",J385,0)</f>
        <v>0</v>
      </c>
      <c r="BH385" s="230">
        <f>IF(N385="sníž. přenesená",J385,0)</f>
        <v>0</v>
      </c>
      <c r="BI385" s="230">
        <f>IF(N385="nulová",J385,0)</f>
        <v>0</v>
      </c>
      <c r="BJ385" s="17" t="s">
        <v>84</v>
      </c>
      <c r="BK385" s="230">
        <f>ROUND(I385*H385,2)</f>
        <v>0</v>
      </c>
      <c r="BL385" s="17" t="s">
        <v>182</v>
      </c>
      <c r="BM385" s="229" t="s">
        <v>509</v>
      </c>
    </row>
    <row r="386" s="2" customFormat="1">
      <c r="A386" s="38"/>
      <c r="B386" s="39"/>
      <c r="C386" s="40"/>
      <c r="D386" s="231" t="s">
        <v>145</v>
      </c>
      <c r="E386" s="40"/>
      <c r="F386" s="232" t="s">
        <v>508</v>
      </c>
      <c r="G386" s="40"/>
      <c r="H386" s="40"/>
      <c r="I386" s="233"/>
      <c r="J386" s="40"/>
      <c r="K386" s="40"/>
      <c r="L386" s="44"/>
      <c r="M386" s="234"/>
      <c r="N386" s="235"/>
      <c r="O386" s="91"/>
      <c r="P386" s="91"/>
      <c r="Q386" s="91"/>
      <c r="R386" s="91"/>
      <c r="S386" s="91"/>
      <c r="T386" s="92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T386" s="17" t="s">
        <v>145</v>
      </c>
      <c r="AU386" s="17" t="s">
        <v>86</v>
      </c>
    </row>
    <row r="387" s="2" customFormat="1" ht="24.15" customHeight="1">
      <c r="A387" s="38"/>
      <c r="B387" s="39"/>
      <c r="C387" s="218" t="s">
        <v>331</v>
      </c>
      <c r="D387" s="218" t="s">
        <v>139</v>
      </c>
      <c r="E387" s="219" t="s">
        <v>510</v>
      </c>
      <c r="F387" s="220" t="s">
        <v>511</v>
      </c>
      <c r="G387" s="221" t="s">
        <v>176</v>
      </c>
      <c r="H387" s="222">
        <v>35</v>
      </c>
      <c r="I387" s="223"/>
      <c r="J387" s="224">
        <f>ROUND(I387*H387,2)</f>
        <v>0</v>
      </c>
      <c r="K387" s="220" t="s">
        <v>143</v>
      </c>
      <c r="L387" s="44"/>
      <c r="M387" s="225" t="s">
        <v>1</v>
      </c>
      <c r="N387" s="226" t="s">
        <v>41</v>
      </c>
      <c r="O387" s="91"/>
      <c r="P387" s="227">
        <f>O387*H387</f>
        <v>0</v>
      </c>
      <c r="Q387" s="227">
        <v>0</v>
      </c>
      <c r="R387" s="227">
        <f>Q387*H387</f>
        <v>0</v>
      </c>
      <c r="S387" s="227">
        <v>0</v>
      </c>
      <c r="T387" s="228">
        <f>S387*H387</f>
        <v>0</v>
      </c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R387" s="229" t="s">
        <v>182</v>
      </c>
      <c r="AT387" s="229" t="s">
        <v>139</v>
      </c>
      <c r="AU387" s="229" t="s">
        <v>86</v>
      </c>
      <c r="AY387" s="17" t="s">
        <v>137</v>
      </c>
      <c r="BE387" s="230">
        <f>IF(N387="základní",J387,0)</f>
        <v>0</v>
      </c>
      <c r="BF387" s="230">
        <f>IF(N387="snížená",J387,0)</f>
        <v>0</v>
      </c>
      <c r="BG387" s="230">
        <f>IF(N387="zákl. přenesená",J387,0)</f>
        <v>0</v>
      </c>
      <c r="BH387" s="230">
        <f>IF(N387="sníž. přenesená",J387,0)</f>
        <v>0</v>
      </c>
      <c r="BI387" s="230">
        <f>IF(N387="nulová",J387,0)</f>
        <v>0</v>
      </c>
      <c r="BJ387" s="17" t="s">
        <v>84</v>
      </c>
      <c r="BK387" s="230">
        <f>ROUND(I387*H387,2)</f>
        <v>0</v>
      </c>
      <c r="BL387" s="17" t="s">
        <v>182</v>
      </c>
      <c r="BM387" s="229" t="s">
        <v>512</v>
      </c>
    </row>
    <row r="388" s="2" customFormat="1">
      <c r="A388" s="38"/>
      <c r="B388" s="39"/>
      <c r="C388" s="40"/>
      <c r="D388" s="231" t="s">
        <v>145</v>
      </c>
      <c r="E388" s="40"/>
      <c r="F388" s="232" t="s">
        <v>513</v>
      </c>
      <c r="G388" s="40"/>
      <c r="H388" s="40"/>
      <c r="I388" s="233"/>
      <c r="J388" s="40"/>
      <c r="K388" s="40"/>
      <c r="L388" s="44"/>
      <c r="M388" s="234"/>
      <c r="N388" s="235"/>
      <c r="O388" s="91"/>
      <c r="P388" s="91"/>
      <c r="Q388" s="91"/>
      <c r="R388" s="91"/>
      <c r="S388" s="91"/>
      <c r="T388" s="92"/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T388" s="17" t="s">
        <v>145</v>
      </c>
      <c r="AU388" s="17" t="s">
        <v>86</v>
      </c>
    </row>
    <row r="389" s="13" customFormat="1">
      <c r="A389" s="13"/>
      <c r="B389" s="236"/>
      <c r="C389" s="237"/>
      <c r="D389" s="231" t="s">
        <v>147</v>
      </c>
      <c r="E389" s="238" t="s">
        <v>1</v>
      </c>
      <c r="F389" s="239" t="s">
        <v>317</v>
      </c>
      <c r="G389" s="237"/>
      <c r="H389" s="240">
        <v>35</v>
      </c>
      <c r="I389" s="241"/>
      <c r="J389" s="237"/>
      <c r="K389" s="237"/>
      <c r="L389" s="242"/>
      <c r="M389" s="243"/>
      <c r="N389" s="244"/>
      <c r="O389" s="244"/>
      <c r="P389" s="244"/>
      <c r="Q389" s="244"/>
      <c r="R389" s="244"/>
      <c r="S389" s="244"/>
      <c r="T389" s="245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46" t="s">
        <v>147</v>
      </c>
      <c r="AU389" s="246" t="s">
        <v>86</v>
      </c>
      <c r="AV389" s="13" t="s">
        <v>86</v>
      </c>
      <c r="AW389" s="13" t="s">
        <v>32</v>
      </c>
      <c r="AX389" s="13" t="s">
        <v>76</v>
      </c>
      <c r="AY389" s="246" t="s">
        <v>137</v>
      </c>
    </row>
    <row r="390" s="14" customFormat="1">
      <c r="A390" s="14"/>
      <c r="B390" s="247"/>
      <c r="C390" s="248"/>
      <c r="D390" s="231" t="s">
        <v>147</v>
      </c>
      <c r="E390" s="249" t="s">
        <v>1</v>
      </c>
      <c r="F390" s="250" t="s">
        <v>149</v>
      </c>
      <c r="G390" s="248"/>
      <c r="H390" s="251">
        <v>35</v>
      </c>
      <c r="I390" s="252"/>
      <c r="J390" s="248"/>
      <c r="K390" s="248"/>
      <c r="L390" s="253"/>
      <c r="M390" s="254"/>
      <c r="N390" s="255"/>
      <c r="O390" s="255"/>
      <c r="P390" s="255"/>
      <c r="Q390" s="255"/>
      <c r="R390" s="255"/>
      <c r="S390" s="255"/>
      <c r="T390" s="256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57" t="s">
        <v>147</v>
      </c>
      <c r="AU390" s="257" t="s">
        <v>86</v>
      </c>
      <c r="AV390" s="14" t="s">
        <v>144</v>
      </c>
      <c r="AW390" s="14" t="s">
        <v>32</v>
      </c>
      <c r="AX390" s="14" t="s">
        <v>84</v>
      </c>
      <c r="AY390" s="257" t="s">
        <v>137</v>
      </c>
    </row>
    <row r="391" s="2" customFormat="1" ht="24.15" customHeight="1">
      <c r="A391" s="38"/>
      <c r="B391" s="39"/>
      <c r="C391" s="218" t="s">
        <v>514</v>
      </c>
      <c r="D391" s="218" t="s">
        <v>139</v>
      </c>
      <c r="E391" s="219" t="s">
        <v>515</v>
      </c>
      <c r="F391" s="220" t="s">
        <v>516</v>
      </c>
      <c r="G391" s="221" t="s">
        <v>346</v>
      </c>
      <c r="H391" s="222">
        <v>35</v>
      </c>
      <c r="I391" s="223"/>
      <c r="J391" s="224">
        <f>ROUND(I391*H391,2)</f>
        <v>0</v>
      </c>
      <c r="K391" s="220" t="s">
        <v>143</v>
      </c>
      <c r="L391" s="44"/>
      <c r="M391" s="225" t="s">
        <v>1</v>
      </c>
      <c r="N391" s="226" t="s">
        <v>41</v>
      </c>
      <c r="O391" s="91"/>
      <c r="P391" s="227">
        <f>O391*H391</f>
        <v>0</v>
      </c>
      <c r="Q391" s="227">
        <v>0</v>
      </c>
      <c r="R391" s="227">
        <f>Q391*H391</f>
        <v>0</v>
      </c>
      <c r="S391" s="227">
        <v>0</v>
      </c>
      <c r="T391" s="228">
        <f>S391*H391</f>
        <v>0</v>
      </c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R391" s="229" t="s">
        <v>182</v>
      </c>
      <c r="AT391" s="229" t="s">
        <v>139</v>
      </c>
      <c r="AU391" s="229" t="s">
        <v>86</v>
      </c>
      <c r="AY391" s="17" t="s">
        <v>137</v>
      </c>
      <c r="BE391" s="230">
        <f>IF(N391="základní",J391,0)</f>
        <v>0</v>
      </c>
      <c r="BF391" s="230">
        <f>IF(N391="snížená",J391,0)</f>
        <v>0</v>
      </c>
      <c r="BG391" s="230">
        <f>IF(N391="zákl. přenesená",J391,0)</f>
        <v>0</v>
      </c>
      <c r="BH391" s="230">
        <f>IF(N391="sníž. přenesená",J391,0)</f>
        <v>0</v>
      </c>
      <c r="BI391" s="230">
        <f>IF(N391="nulová",J391,0)</f>
        <v>0</v>
      </c>
      <c r="BJ391" s="17" t="s">
        <v>84</v>
      </c>
      <c r="BK391" s="230">
        <f>ROUND(I391*H391,2)</f>
        <v>0</v>
      </c>
      <c r="BL391" s="17" t="s">
        <v>182</v>
      </c>
      <c r="BM391" s="229" t="s">
        <v>517</v>
      </c>
    </row>
    <row r="392" s="2" customFormat="1">
      <c r="A392" s="38"/>
      <c r="B392" s="39"/>
      <c r="C392" s="40"/>
      <c r="D392" s="231" t="s">
        <v>145</v>
      </c>
      <c r="E392" s="40"/>
      <c r="F392" s="232" t="s">
        <v>518</v>
      </c>
      <c r="G392" s="40"/>
      <c r="H392" s="40"/>
      <c r="I392" s="233"/>
      <c r="J392" s="40"/>
      <c r="K392" s="40"/>
      <c r="L392" s="44"/>
      <c r="M392" s="234"/>
      <c r="N392" s="235"/>
      <c r="O392" s="91"/>
      <c r="P392" s="91"/>
      <c r="Q392" s="91"/>
      <c r="R392" s="91"/>
      <c r="S392" s="91"/>
      <c r="T392" s="92"/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T392" s="17" t="s">
        <v>145</v>
      </c>
      <c r="AU392" s="17" t="s">
        <v>86</v>
      </c>
    </row>
    <row r="393" s="2" customFormat="1" ht="24.15" customHeight="1">
      <c r="A393" s="38"/>
      <c r="B393" s="39"/>
      <c r="C393" s="218" t="s">
        <v>336</v>
      </c>
      <c r="D393" s="218" t="s">
        <v>139</v>
      </c>
      <c r="E393" s="219" t="s">
        <v>519</v>
      </c>
      <c r="F393" s="220" t="s">
        <v>520</v>
      </c>
      <c r="G393" s="221" t="s">
        <v>346</v>
      </c>
      <c r="H393" s="222">
        <v>1</v>
      </c>
      <c r="I393" s="223"/>
      <c r="J393" s="224">
        <f>ROUND(I393*H393,2)</f>
        <v>0</v>
      </c>
      <c r="K393" s="220" t="s">
        <v>143</v>
      </c>
      <c r="L393" s="44"/>
      <c r="M393" s="225" t="s">
        <v>1</v>
      </c>
      <c r="N393" s="226" t="s">
        <v>41</v>
      </c>
      <c r="O393" s="91"/>
      <c r="P393" s="227">
        <f>O393*H393</f>
        <v>0</v>
      </c>
      <c r="Q393" s="227">
        <v>0</v>
      </c>
      <c r="R393" s="227">
        <f>Q393*H393</f>
        <v>0</v>
      </c>
      <c r="S393" s="227">
        <v>0</v>
      </c>
      <c r="T393" s="228">
        <f>S393*H393</f>
        <v>0</v>
      </c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R393" s="229" t="s">
        <v>182</v>
      </c>
      <c r="AT393" s="229" t="s">
        <v>139</v>
      </c>
      <c r="AU393" s="229" t="s">
        <v>86</v>
      </c>
      <c r="AY393" s="17" t="s">
        <v>137</v>
      </c>
      <c r="BE393" s="230">
        <f>IF(N393="základní",J393,0)</f>
        <v>0</v>
      </c>
      <c r="BF393" s="230">
        <f>IF(N393="snížená",J393,0)</f>
        <v>0</v>
      </c>
      <c r="BG393" s="230">
        <f>IF(N393="zákl. přenesená",J393,0)</f>
        <v>0</v>
      </c>
      <c r="BH393" s="230">
        <f>IF(N393="sníž. přenesená",J393,0)</f>
        <v>0</v>
      </c>
      <c r="BI393" s="230">
        <f>IF(N393="nulová",J393,0)</f>
        <v>0</v>
      </c>
      <c r="BJ393" s="17" t="s">
        <v>84</v>
      </c>
      <c r="BK393" s="230">
        <f>ROUND(I393*H393,2)</f>
        <v>0</v>
      </c>
      <c r="BL393" s="17" t="s">
        <v>182</v>
      </c>
      <c r="BM393" s="229" t="s">
        <v>521</v>
      </c>
    </row>
    <row r="394" s="2" customFormat="1">
      <c r="A394" s="38"/>
      <c r="B394" s="39"/>
      <c r="C394" s="40"/>
      <c r="D394" s="231" t="s">
        <v>145</v>
      </c>
      <c r="E394" s="40"/>
      <c r="F394" s="232" t="s">
        <v>522</v>
      </c>
      <c r="G394" s="40"/>
      <c r="H394" s="40"/>
      <c r="I394" s="233"/>
      <c r="J394" s="40"/>
      <c r="K394" s="40"/>
      <c r="L394" s="44"/>
      <c r="M394" s="234"/>
      <c r="N394" s="235"/>
      <c r="O394" s="91"/>
      <c r="P394" s="91"/>
      <c r="Q394" s="91"/>
      <c r="R394" s="91"/>
      <c r="S394" s="91"/>
      <c r="T394" s="92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T394" s="17" t="s">
        <v>145</v>
      </c>
      <c r="AU394" s="17" t="s">
        <v>86</v>
      </c>
    </row>
    <row r="395" s="2" customFormat="1" ht="24.15" customHeight="1">
      <c r="A395" s="38"/>
      <c r="B395" s="39"/>
      <c r="C395" s="259" t="s">
        <v>523</v>
      </c>
      <c r="D395" s="259" t="s">
        <v>350</v>
      </c>
      <c r="E395" s="260" t="s">
        <v>524</v>
      </c>
      <c r="F395" s="261" t="s">
        <v>525</v>
      </c>
      <c r="G395" s="262" t="s">
        <v>176</v>
      </c>
      <c r="H395" s="263">
        <v>1.8</v>
      </c>
      <c r="I395" s="264"/>
      <c r="J395" s="265">
        <f>ROUND(I395*H395,2)</f>
        <v>0</v>
      </c>
      <c r="K395" s="261" t="s">
        <v>1</v>
      </c>
      <c r="L395" s="266"/>
      <c r="M395" s="267" t="s">
        <v>1</v>
      </c>
      <c r="N395" s="268" t="s">
        <v>41</v>
      </c>
      <c r="O395" s="91"/>
      <c r="P395" s="227">
        <f>O395*H395</f>
        <v>0</v>
      </c>
      <c r="Q395" s="227">
        <v>0</v>
      </c>
      <c r="R395" s="227">
        <f>Q395*H395</f>
        <v>0</v>
      </c>
      <c r="S395" s="227">
        <v>0</v>
      </c>
      <c r="T395" s="228">
        <f>S395*H395</f>
        <v>0</v>
      </c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R395" s="229" t="s">
        <v>228</v>
      </c>
      <c r="AT395" s="229" t="s">
        <v>350</v>
      </c>
      <c r="AU395" s="229" t="s">
        <v>86</v>
      </c>
      <c r="AY395" s="17" t="s">
        <v>137</v>
      </c>
      <c r="BE395" s="230">
        <f>IF(N395="základní",J395,0)</f>
        <v>0</v>
      </c>
      <c r="BF395" s="230">
        <f>IF(N395="snížená",J395,0)</f>
        <v>0</v>
      </c>
      <c r="BG395" s="230">
        <f>IF(N395="zákl. přenesená",J395,0)</f>
        <v>0</v>
      </c>
      <c r="BH395" s="230">
        <f>IF(N395="sníž. přenesená",J395,0)</f>
        <v>0</v>
      </c>
      <c r="BI395" s="230">
        <f>IF(N395="nulová",J395,0)</f>
        <v>0</v>
      </c>
      <c r="BJ395" s="17" t="s">
        <v>84</v>
      </c>
      <c r="BK395" s="230">
        <f>ROUND(I395*H395,2)</f>
        <v>0</v>
      </c>
      <c r="BL395" s="17" t="s">
        <v>182</v>
      </c>
      <c r="BM395" s="229" t="s">
        <v>526</v>
      </c>
    </row>
    <row r="396" s="2" customFormat="1">
      <c r="A396" s="38"/>
      <c r="B396" s="39"/>
      <c r="C396" s="40"/>
      <c r="D396" s="231" t="s">
        <v>145</v>
      </c>
      <c r="E396" s="40"/>
      <c r="F396" s="232" t="s">
        <v>525</v>
      </c>
      <c r="G396" s="40"/>
      <c r="H396" s="40"/>
      <c r="I396" s="233"/>
      <c r="J396" s="40"/>
      <c r="K396" s="40"/>
      <c r="L396" s="44"/>
      <c r="M396" s="234"/>
      <c r="N396" s="235"/>
      <c r="O396" s="91"/>
      <c r="P396" s="91"/>
      <c r="Q396" s="91"/>
      <c r="R396" s="91"/>
      <c r="S396" s="91"/>
      <c r="T396" s="92"/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T396" s="17" t="s">
        <v>145</v>
      </c>
      <c r="AU396" s="17" t="s">
        <v>86</v>
      </c>
    </row>
    <row r="397" s="2" customFormat="1">
      <c r="A397" s="38"/>
      <c r="B397" s="39"/>
      <c r="C397" s="40"/>
      <c r="D397" s="231" t="s">
        <v>263</v>
      </c>
      <c r="E397" s="40"/>
      <c r="F397" s="258" t="s">
        <v>527</v>
      </c>
      <c r="G397" s="40"/>
      <c r="H397" s="40"/>
      <c r="I397" s="233"/>
      <c r="J397" s="40"/>
      <c r="K397" s="40"/>
      <c r="L397" s="44"/>
      <c r="M397" s="234"/>
      <c r="N397" s="235"/>
      <c r="O397" s="91"/>
      <c r="P397" s="91"/>
      <c r="Q397" s="91"/>
      <c r="R397" s="91"/>
      <c r="S397" s="91"/>
      <c r="T397" s="92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T397" s="17" t="s">
        <v>263</v>
      </c>
      <c r="AU397" s="17" t="s">
        <v>86</v>
      </c>
    </row>
    <row r="398" s="13" customFormat="1">
      <c r="A398" s="13"/>
      <c r="B398" s="236"/>
      <c r="C398" s="237"/>
      <c r="D398" s="231" t="s">
        <v>147</v>
      </c>
      <c r="E398" s="238" t="s">
        <v>1</v>
      </c>
      <c r="F398" s="239" t="s">
        <v>528</v>
      </c>
      <c r="G398" s="237"/>
      <c r="H398" s="240">
        <v>1.8</v>
      </c>
      <c r="I398" s="241"/>
      <c r="J398" s="237"/>
      <c r="K398" s="237"/>
      <c r="L398" s="242"/>
      <c r="M398" s="243"/>
      <c r="N398" s="244"/>
      <c r="O398" s="244"/>
      <c r="P398" s="244"/>
      <c r="Q398" s="244"/>
      <c r="R398" s="244"/>
      <c r="S398" s="244"/>
      <c r="T398" s="245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46" t="s">
        <v>147</v>
      </c>
      <c r="AU398" s="246" t="s">
        <v>86</v>
      </c>
      <c r="AV398" s="13" t="s">
        <v>86</v>
      </c>
      <c r="AW398" s="13" t="s">
        <v>32</v>
      </c>
      <c r="AX398" s="13" t="s">
        <v>76</v>
      </c>
      <c r="AY398" s="246" t="s">
        <v>137</v>
      </c>
    </row>
    <row r="399" s="14" customFormat="1">
      <c r="A399" s="14"/>
      <c r="B399" s="247"/>
      <c r="C399" s="248"/>
      <c r="D399" s="231" t="s">
        <v>147</v>
      </c>
      <c r="E399" s="249" t="s">
        <v>1</v>
      </c>
      <c r="F399" s="250" t="s">
        <v>149</v>
      </c>
      <c r="G399" s="248"/>
      <c r="H399" s="251">
        <v>1.8</v>
      </c>
      <c r="I399" s="252"/>
      <c r="J399" s="248"/>
      <c r="K399" s="248"/>
      <c r="L399" s="253"/>
      <c r="M399" s="254"/>
      <c r="N399" s="255"/>
      <c r="O399" s="255"/>
      <c r="P399" s="255"/>
      <c r="Q399" s="255"/>
      <c r="R399" s="255"/>
      <c r="S399" s="255"/>
      <c r="T399" s="256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57" t="s">
        <v>147</v>
      </c>
      <c r="AU399" s="257" t="s">
        <v>86</v>
      </c>
      <c r="AV399" s="14" t="s">
        <v>144</v>
      </c>
      <c r="AW399" s="14" t="s">
        <v>32</v>
      </c>
      <c r="AX399" s="14" t="s">
        <v>84</v>
      </c>
      <c r="AY399" s="257" t="s">
        <v>137</v>
      </c>
    </row>
    <row r="400" s="2" customFormat="1" ht="24.15" customHeight="1">
      <c r="A400" s="38"/>
      <c r="B400" s="39"/>
      <c r="C400" s="218" t="s">
        <v>341</v>
      </c>
      <c r="D400" s="218" t="s">
        <v>139</v>
      </c>
      <c r="E400" s="219" t="s">
        <v>529</v>
      </c>
      <c r="F400" s="220" t="s">
        <v>530</v>
      </c>
      <c r="G400" s="221" t="s">
        <v>346</v>
      </c>
      <c r="H400" s="222">
        <v>1</v>
      </c>
      <c r="I400" s="223"/>
      <c r="J400" s="224">
        <f>ROUND(I400*H400,2)</f>
        <v>0</v>
      </c>
      <c r="K400" s="220" t="s">
        <v>143</v>
      </c>
      <c r="L400" s="44"/>
      <c r="M400" s="225" t="s">
        <v>1</v>
      </c>
      <c r="N400" s="226" t="s">
        <v>41</v>
      </c>
      <c r="O400" s="91"/>
      <c r="P400" s="227">
        <f>O400*H400</f>
        <v>0</v>
      </c>
      <c r="Q400" s="227">
        <v>0</v>
      </c>
      <c r="R400" s="227">
        <f>Q400*H400</f>
        <v>0</v>
      </c>
      <c r="S400" s="227">
        <v>0</v>
      </c>
      <c r="T400" s="228">
        <f>S400*H400</f>
        <v>0</v>
      </c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R400" s="229" t="s">
        <v>182</v>
      </c>
      <c r="AT400" s="229" t="s">
        <v>139</v>
      </c>
      <c r="AU400" s="229" t="s">
        <v>86</v>
      </c>
      <c r="AY400" s="17" t="s">
        <v>137</v>
      </c>
      <c r="BE400" s="230">
        <f>IF(N400="základní",J400,0)</f>
        <v>0</v>
      </c>
      <c r="BF400" s="230">
        <f>IF(N400="snížená",J400,0)</f>
        <v>0</v>
      </c>
      <c r="BG400" s="230">
        <f>IF(N400="zákl. přenesená",J400,0)</f>
        <v>0</v>
      </c>
      <c r="BH400" s="230">
        <f>IF(N400="sníž. přenesená",J400,0)</f>
        <v>0</v>
      </c>
      <c r="BI400" s="230">
        <f>IF(N400="nulová",J400,0)</f>
        <v>0</v>
      </c>
      <c r="BJ400" s="17" t="s">
        <v>84</v>
      </c>
      <c r="BK400" s="230">
        <f>ROUND(I400*H400,2)</f>
        <v>0</v>
      </c>
      <c r="BL400" s="17" t="s">
        <v>182</v>
      </c>
      <c r="BM400" s="229" t="s">
        <v>531</v>
      </c>
    </row>
    <row r="401" s="2" customFormat="1">
      <c r="A401" s="38"/>
      <c r="B401" s="39"/>
      <c r="C401" s="40"/>
      <c r="D401" s="231" t="s">
        <v>145</v>
      </c>
      <c r="E401" s="40"/>
      <c r="F401" s="232" t="s">
        <v>532</v>
      </c>
      <c r="G401" s="40"/>
      <c r="H401" s="40"/>
      <c r="I401" s="233"/>
      <c r="J401" s="40"/>
      <c r="K401" s="40"/>
      <c r="L401" s="44"/>
      <c r="M401" s="234"/>
      <c r="N401" s="235"/>
      <c r="O401" s="91"/>
      <c r="P401" s="91"/>
      <c r="Q401" s="91"/>
      <c r="R401" s="91"/>
      <c r="S401" s="91"/>
      <c r="T401" s="92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T401" s="17" t="s">
        <v>145</v>
      </c>
      <c r="AU401" s="17" t="s">
        <v>86</v>
      </c>
    </row>
    <row r="402" s="2" customFormat="1" ht="24.15" customHeight="1">
      <c r="A402" s="38"/>
      <c r="B402" s="39"/>
      <c r="C402" s="259" t="s">
        <v>533</v>
      </c>
      <c r="D402" s="259" t="s">
        <v>350</v>
      </c>
      <c r="E402" s="260" t="s">
        <v>534</v>
      </c>
      <c r="F402" s="261" t="s">
        <v>535</v>
      </c>
      <c r="G402" s="262" t="s">
        <v>176</v>
      </c>
      <c r="H402" s="263">
        <v>3.0299999999999998</v>
      </c>
      <c r="I402" s="264"/>
      <c r="J402" s="265">
        <f>ROUND(I402*H402,2)</f>
        <v>0</v>
      </c>
      <c r="K402" s="261" t="s">
        <v>1</v>
      </c>
      <c r="L402" s="266"/>
      <c r="M402" s="267" t="s">
        <v>1</v>
      </c>
      <c r="N402" s="268" t="s">
        <v>41</v>
      </c>
      <c r="O402" s="91"/>
      <c r="P402" s="227">
        <f>O402*H402</f>
        <v>0</v>
      </c>
      <c r="Q402" s="227">
        <v>0</v>
      </c>
      <c r="R402" s="227">
        <f>Q402*H402</f>
        <v>0</v>
      </c>
      <c r="S402" s="227">
        <v>0</v>
      </c>
      <c r="T402" s="228">
        <f>S402*H402</f>
        <v>0</v>
      </c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R402" s="229" t="s">
        <v>228</v>
      </c>
      <c r="AT402" s="229" t="s">
        <v>350</v>
      </c>
      <c r="AU402" s="229" t="s">
        <v>86</v>
      </c>
      <c r="AY402" s="17" t="s">
        <v>137</v>
      </c>
      <c r="BE402" s="230">
        <f>IF(N402="základní",J402,0)</f>
        <v>0</v>
      </c>
      <c r="BF402" s="230">
        <f>IF(N402="snížená",J402,0)</f>
        <v>0</v>
      </c>
      <c r="BG402" s="230">
        <f>IF(N402="zákl. přenesená",J402,0)</f>
        <v>0</v>
      </c>
      <c r="BH402" s="230">
        <f>IF(N402="sníž. přenesená",J402,0)</f>
        <v>0</v>
      </c>
      <c r="BI402" s="230">
        <f>IF(N402="nulová",J402,0)</f>
        <v>0</v>
      </c>
      <c r="BJ402" s="17" t="s">
        <v>84</v>
      </c>
      <c r="BK402" s="230">
        <f>ROUND(I402*H402,2)</f>
        <v>0</v>
      </c>
      <c r="BL402" s="17" t="s">
        <v>182</v>
      </c>
      <c r="BM402" s="229" t="s">
        <v>536</v>
      </c>
    </row>
    <row r="403" s="2" customFormat="1">
      <c r="A403" s="38"/>
      <c r="B403" s="39"/>
      <c r="C403" s="40"/>
      <c r="D403" s="231" t="s">
        <v>145</v>
      </c>
      <c r="E403" s="40"/>
      <c r="F403" s="232" t="s">
        <v>535</v>
      </c>
      <c r="G403" s="40"/>
      <c r="H403" s="40"/>
      <c r="I403" s="233"/>
      <c r="J403" s="40"/>
      <c r="K403" s="40"/>
      <c r="L403" s="44"/>
      <c r="M403" s="234"/>
      <c r="N403" s="235"/>
      <c r="O403" s="91"/>
      <c r="P403" s="91"/>
      <c r="Q403" s="91"/>
      <c r="R403" s="91"/>
      <c r="S403" s="91"/>
      <c r="T403" s="92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T403" s="17" t="s">
        <v>145</v>
      </c>
      <c r="AU403" s="17" t="s">
        <v>86</v>
      </c>
    </row>
    <row r="404" s="2" customFormat="1">
      <c r="A404" s="38"/>
      <c r="B404" s="39"/>
      <c r="C404" s="40"/>
      <c r="D404" s="231" t="s">
        <v>263</v>
      </c>
      <c r="E404" s="40"/>
      <c r="F404" s="258" t="s">
        <v>527</v>
      </c>
      <c r="G404" s="40"/>
      <c r="H404" s="40"/>
      <c r="I404" s="233"/>
      <c r="J404" s="40"/>
      <c r="K404" s="40"/>
      <c r="L404" s="44"/>
      <c r="M404" s="234"/>
      <c r="N404" s="235"/>
      <c r="O404" s="91"/>
      <c r="P404" s="91"/>
      <c r="Q404" s="91"/>
      <c r="R404" s="91"/>
      <c r="S404" s="91"/>
      <c r="T404" s="92"/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T404" s="17" t="s">
        <v>263</v>
      </c>
      <c r="AU404" s="17" t="s">
        <v>86</v>
      </c>
    </row>
    <row r="405" s="13" customFormat="1">
      <c r="A405" s="13"/>
      <c r="B405" s="236"/>
      <c r="C405" s="237"/>
      <c r="D405" s="231" t="s">
        <v>147</v>
      </c>
      <c r="E405" s="238" t="s">
        <v>1</v>
      </c>
      <c r="F405" s="239" t="s">
        <v>537</v>
      </c>
      <c r="G405" s="237"/>
      <c r="H405" s="240">
        <v>3.0299999999999998</v>
      </c>
      <c r="I405" s="241"/>
      <c r="J405" s="237"/>
      <c r="K405" s="237"/>
      <c r="L405" s="242"/>
      <c r="M405" s="243"/>
      <c r="N405" s="244"/>
      <c r="O405" s="244"/>
      <c r="P405" s="244"/>
      <c r="Q405" s="244"/>
      <c r="R405" s="244"/>
      <c r="S405" s="244"/>
      <c r="T405" s="245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6" t="s">
        <v>147</v>
      </c>
      <c r="AU405" s="246" t="s">
        <v>86</v>
      </c>
      <c r="AV405" s="13" t="s">
        <v>86</v>
      </c>
      <c r="AW405" s="13" t="s">
        <v>32</v>
      </c>
      <c r="AX405" s="13" t="s">
        <v>76</v>
      </c>
      <c r="AY405" s="246" t="s">
        <v>137</v>
      </c>
    </row>
    <row r="406" s="14" customFormat="1">
      <c r="A406" s="14"/>
      <c r="B406" s="247"/>
      <c r="C406" s="248"/>
      <c r="D406" s="231" t="s">
        <v>147</v>
      </c>
      <c r="E406" s="249" t="s">
        <v>1</v>
      </c>
      <c r="F406" s="250" t="s">
        <v>149</v>
      </c>
      <c r="G406" s="248"/>
      <c r="H406" s="251">
        <v>3.0299999999999998</v>
      </c>
      <c r="I406" s="252"/>
      <c r="J406" s="248"/>
      <c r="K406" s="248"/>
      <c r="L406" s="253"/>
      <c r="M406" s="254"/>
      <c r="N406" s="255"/>
      <c r="O406" s="255"/>
      <c r="P406" s="255"/>
      <c r="Q406" s="255"/>
      <c r="R406" s="255"/>
      <c r="S406" s="255"/>
      <c r="T406" s="256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57" t="s">
        <v>147</v>
      </c>
      <c r="AU406" s="257" t="s">
        <v>86</v>
      </c>
      <c r="AV406" s="14" t="s">
        <v>144</v>
      </c>
      <c r="AW406" s="14" t="s">
        <v>32</v>
      </c>
      <c r="AX406" s="14" t="s">
        <v>84</v>
      </c>
      <c r="AY406" s="257" t="s">
        <v>137</v>
      </c>
    </row>
    <row r="407" s="2" customFormat="1" ht="24.15" customHeight="1">
      <c r="A407" s="38"/>
      <c r="B407" s="39"/>
      <c r="C407" s="218" t="s">
        <v>347</v>
      </c>
      <c r="D407" s="218" t="s">
        <v>139</v>
      </c>
      <c r="E407" s="219" t="s">
        <v>538</v>
      </c>
      <c r="F407" s="220" t="s">
        <v>539</v>
      </c>
      <c r="G407" s="221" t="s">
        <v>187</v>
      </c>
      <c r="H407" s="222">
        <v>0.59799999999999998</v>
      </c>
      <c r="I407" s="223"/>
      <c r="J407" s="224">
        <f>ROUND(I407*H407,2)</f>
        <v>0</v>
      </c>
      <c r="K407" s="220" t="s">
        <v>143</v>
      </c>
      <c r="L407" s="44"/>
      <c r="M407" s="225" t="s">
        <v>1</v>
      </c>
      <c r="N407" s="226" t="s">
        <v>41</v>
      </c>
      <c r="O407" s="91"/>
      <c r="P407" s="227">
        <f>O407*H407</f>
        <v>0</v>
      </c>
      <c r="Q407" s="227">
        <v>0</v>
      </c>
      <c r="R407" s="227">
        <f>Q407*H407</f>
        <v>0</v>
      </c>
      <c r="S407" s="227">
        <v>0</v>
      </c>
      <c r="T407" s="228">
        <f>S407*H407</f>
        <v>0</v>
      </c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R407" s="229" t="s">
        <v>182</v>
      </c>
      <c r="AT407" s="229" t="s">
        <v>139</v>
      </c>
      <c r="AU407" s="229" t="s">
        <v>86</v>
      </c>
      <c r="AY407" s="17" t="s">
        <v>137</v>
      </c>
      <c r="BE407" s="230">
        <f>IF(N407="základní",J407,0)</f>
        <v>0</v>
      </c>
      <c r="BF407" s="230">
        <f>IF(N407="snížená",J407,0)</f>
        <v>0</v>
      </c>
      <c r="BG407" s="230">
        <f>IF(N407="zákl. přenesená",J407,0)</f>
        <v>0</v>
      </c>
      <c r="BH407" s="230">
        <f>IF(N407="sníž. přenesená",J407,0)</f>
        <v>0</v>
      </c>
      <c r="BI407" s="230">
        <f>IF(N407="nulová",J407,0)</f>
        <v>0</v>
      </c>
      <c r="BJ407" s="17" t="s">
        <v>84</v>
      </c>
      <c r="BK407" s="230">
        <f>ROUND(I407*H407,2)</f>
        <v>0</v>
      </c>
      <c r="BL407" s="17" t="s">
        <v>182</v>
      </c>
      <c r="BM407" s="229" t="s">
        <v>540</v>
      </c>
    </row>
    <row r="408" s="2" customFormat="1">
      <c r="A408" s="38"/>
      <c r="B408" s="39"/>
      <c r="C408" s="40"/>
      <c r="D408" s="231" t="s">
        <v>145</v>
      </c>
      <c r="E408" s="40"/>
      <c r="F408" s="232" t="s">
        <v>541</v>
      </c>
      <c r="G408" s="40"/>
      <c r="H408" s="40"/>
      <c r="I408" s="233"/>
      <c r="J408" s="40"/>
      <c r="K408" s="40"/>
      <c r="L408" s="44"/>
      <c r="M408" s="234"/>
      <c r="N408" s="235"/>
      <c r="O408" s="91"/>
      <c r="P408" s="91"/>
      <c r="Q408" s="91"/>
      <c r="R408" s="91"/>
      <c r="S408" s="91"/>
      <c r="T408" s="92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T408" s="17" t="s">
        <v>145</v>
      </c>
      <c r="AU408" s="17" t="s">
        <v>86</v>
      </c>
    </row>
    <row r="409" s="12" customFormat="1" ht="22.8" customHeight="1">
      <c r="A409" s="12"/>
      <c r="B409" s="202"/>
      <c r="C409" s="203"/>
      <c r="D409" s="204" t="s">
        <v>75</v>
      </c>
      <c r="E409" s="216" t="s">
        <v>542</v>
      </c>
      <c r="F409" s="216" t="s">
        <v>543</v>
      </c>
      <c r="G409" s="203"/>
      <c r="H409" s="203"/>
      <c r="I409" s="206"/>
      <c r="J409" s="217">
        <f>BK409</f>
        <v>0</v>
      </c>
      <c r="K409" s="203"/>
      <c r="L409" s="208"/>
      <c r="M409" s="209"/>
      <c r="N409" s="210"/>
      <c r="O409" s="210"/>
      <c r="P409" s="211">
        <f>SUM(P410:P417)</f>
        <v>0</v>
      </c>
      <c r="Q409" s="210"/>
      <c r="R409" s="211">
        <f>SUM(R410:R417)</f>
        <v>0</v>
      </c>
      <c r="S409" s="210"/>
      <c r="T409" s="212">
        <f>SUM(T410:T417)</f>
        <v>4.3500000000000005</v>
      </c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R409" s="213" t="s">
        <v>86</v>
      </c>
      <c r="AT409" s="214" t="s">
        <v>75</v>
      </c>
      <c r="AU409" s="214" t="s">
        <v>84</v>
      </c>
      <c r="AY409" s="213" t="s">
        <v>137</v>
      </c>
      <c r="BK409" s="215">
        <f>SUM(BK410:BK417)</f>
        <v>0</v>
      </c>
    </row>
    <row r="410" s="2" customFormat="1" ht="24.15" customHeight="1">
      <c r="A410" s="38"/>
      <c r="B410" s="39"/>
      <c r="C410" s="218" t="s">
        <v>544</v>
      </c>
      <c r="D410" s="218" t="s">
        <v>139</v>
      </c>
      <c r="E410" s="219" t="s">
        <v>545</v>
      </c>
      <c r="F410" s="220" t="s">
        <v>546</v>
      </c>
      <c r="G410" s="221" t="s">
        <v>547</v>
      </c>
      <c r="H410" s="222">
        <v>5870</v>
      </c>
      <c r="I410" s="223"/>
      <c r="J410" s="224">
        <f>ROUND(I410*H410,2)</f>
        <v>0</v>
      </c>
      <c r="K410" s="220" t="s">
        <v>1</v>
      </c>
      <c r="L410" s="44"/>
      <c r="M410" s="225" t="s">
        <v>1</v>
      </c>
      <c r="N410" s="226" t="s">
        <v>41</v>
      </c>
      <c r="O410" s="91"/>
      <c r="P410" s="227">
        <f>O410*H410</f>
        <v>0</v>
      </c>
      <c r="Q410" s="227">
        <v>0</v>
      </c>
      <c r="R410" s="227">
        <f>Q410*H410</f>
        <v>0</v>
      </c>
      <c r="S410" s="227">
        <v>0</v>
      </c>
      <c r="T410" s="228">
        <f>S410*H410</f>
        <v>0</v>
      </c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R410" s="229" t="s">
        <v>182</v>
      </c>
      <c r="AT410" s="229" t="s">
        <v>139</v>
      </c>
      <c r="AU410" s="229" t="s">
        <v>86</v>
      </c>
      <c r="AY410" s="17" t="s">
        <v>137</v>
      </c>
      <c r="BE410" s="230">
        <f>IF(N410="základní",J410,0)</f>
        <v>0</v>
      </c>
      <c r="BF410" s="230">
        <f>IF(N410="snížená",J410,0)</f>
        <v>0</v>
      </c>
      <c r="BG410" s="230">
        <f>IF(N410="zákl. přenesená",J410,0)</f>
        <v>0</v>
      </c>
      <c r="BH410" s="230">
        <f>IF(N410="sníž. přenesená",J410,0)</f>
        <v>0</v>
      </c>
      <c r="BI410" s="230">
        <f>IF(N410="nulová",J410,0)</f>
        <v>0</v>
      </c>
      <c r="BJ410" s="17" t="s">
        <v>84</v>
      </c>
      <c r="BK410" s="230">
        <f>ROUND(I410*H410,2)</f>
        <v>0</v>
      </c>
      <c r="BL410" s="17" t="s">
        <v>182</v>
      </c>
      <c r="BM410" s="229" t="s">
        <v>548</v>
      </c>
    </row>
    <row r="411" s="2" customFormat="1">
      <c r="A411" s="38"/>
      <c r="B411" s="39"/>
      <c r="C411" s="40"/>
      <c r="D411" s="231" t="s">
        <v>145</v>
      </c>
      <c r="E411" s="40"/>
      <c r="F411" s="232" t="s">
        <v>549</v>
      </c>
      <c r="G411" s="40"/>
      <c r="H411" s="40"/>
      <c r="I411" s="233"/>
      <c r="J411" s="40"/>
      <c r="K411" s="40"/>
      <c r="L411" s="44"/>
      <c r="M411" s="234"/>
      <c r="N411" s="235"/>
      <c r="O411" s="91"/>
      <c r="P411" s="91"/>
      <c r="Q411" s="91"/>
      <c r="R411" s="91"/>
      <c r="S411" s="91"/>
      <c r="T411" s="92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T411" s="17" t="s">
        <v>145</v>
      </c>
      <c r="AU411" s="17" t="s">
        <v>86</v>
      </c>
    </row>
    <row r="412" s="2" customFormat="1">
      <c r="A412" s="38"/>
      <c r="B412" s="39"/>
      <c r="C412" s="40"/>
      <c r="D412" s="231" t="s">
        <v>263</v>
      </c>
      <c r="E412" s="40"/>
      <c r="F412" s="258" t="s">
        <v>550</v>
      </c>
      <c r="G412" s="40"/>
      <c r="H412" s="40"/>
      <c r="I412" s="233"/>
      <c r="J412" s="40"/>
      <c r="K412" s="40"/>
      <c r="L412" s="44"/>
      <c r="M412" s="234"/>
      <c r="N412" s="235"/>
      <c r="O412" s="91"/>
      <c r="P412" s="91"/>
      <c r="Q412" s="91"/>
      <c r="R412" s="91"/>
      <c r="S412" s="91"/>
      <c r="T412" s="92"/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T412" s="17" t="s">
        <v>263</v>
      </c>
      <c r="AU412" s="17" t="s">
        <v>86</v>
      </c>
    </row>
    <row r="413" s="13" customFormat="1">
      <c r="A413" s="13"/>
      <c r="B413" s="236"/>
      <c r="C413" s="237"/>
      <c r="D413" s="231" t="s">
        <v>147</v>
      </c>
      <c r="E413" s="238" t="s">
        <v>1</v>
      </c>
      <c r="F413" s="239" t="s">
        <v>551</v>
      </c>
      <c r="G413" s="237"/>
      <c r="H413" s="240">
        <v>5870</v>
      </c>
      <c r="I413" s="241"/>
      <c r="J413" s="237"/>
      <c r="K413" s="237"/>
      <c r="L413" s="242"/>
      <c r="M413" s="243"/>
      <c r="N413" s="244"/>
      <c r="O413" s="244"/>
      <c r="P413" s="244"/>
      <c r="Q413" s="244"/>
      <c r="R413" s="244"/>
      <c r="S413" s="244"/>
      <c r="T413" s="245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46" t="s">
        <v>147</v>
      </c>
      <c r="AU413" s="246" t="s">
        <v>86</v>
      </c>
      <c r="AV413" s="13" t="s">
        <v>86</v>
      </c>
      <c r="AW413" s="13" t="s">
        <v>32</v>
      </c>
      <c r="AX413" s="13" t="s">
        <v>76</v>
      </c>
      <c r="AY413" s="246" t="s">
        <v>137</v>
      </c>
    </row>
    <row r="414" s="14" customFormat="1">
      <c r="A414" s="14"/>
      <c r="B414" s="247"/>
      <c r="C414" s="248"/>
      <c r="D414" s="231" t="s">
        <v>147</v>
      </c>
      <c r="E414" s="249" t="s">
        <v>1</v>
      </c>
      <c r="F414" s="250" t="s">
        <v>149</v>
      </c>
      <c r="G414" s="248"/>
      <c r="H414" s="251">
        <v>5870</v>
      </c>
      <c r="I414" s="252"/>
      <c r="J414" s="248"/>
      <c r="K414" s="248"/>
      <c r="L414" s="253"/>
      <c r="M414" s="254"/>
      <c r="N414" s="255"/>
      <c r="O414" s="255"/>
      <c r="P414" s="255"/>
      <c r="Q414" s="255"/>
      <c r="R414" s="255"/>
      <c r="S414" s="255"/>
      <c r="T414" s="256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57" t="s">
        <v>147</v>
      </c>
      <c r="AU414" s="257" t="s">
        <v>86</v>
      </c>
      <c r="AV414" s="14" t="s">
        <v>144</v>
      </c>
      <c r="AW414" s="14" t="s">
        <v>32</v>
      </c>
      <c r="AX414" s="14" t="s">
        <v>84</v>
      </c>
      <c r="AY414" s="257" t="s">
        <v>137</v>
      </c>
    </row>
    <row r="415" s="2" customFormat="1" ht="24.15" customHeight="1">
      <c r="A415" s="38"/>
      <c r="B415" s="39"/>
      <c r="C415" s="218" t="s">
        <v>353</v>
      </c>
      <c r="D415" s="218" t="s">
        <v>139</v>
      </c>
      <c r="E415" s="219" t="s">
        <v>552</v>
      </c>
      <c r="F415" s="220" t="s">
        <v>553</v>
      </c>
      <c r="G415" s="221" t="s">
        <v>547</v>
      </c>
      <c r="H415" s="222">
        <v>4350</v>
      </c>
      <c r="I415" s="223"/>
      <c r="J415" s="224">
        <f>ROUND(I415*H415,2)</f>
        <v>0</v>
      </c>
      <c r="K415" s="220" t="s">
        <v>143</v>
      </c>
      <c r="L415" s="44"/>
      <c r="M415" s="225" t="s">
        <v>1</v>
      </c>
      <c r="N415" s="226" t="s">
        <v>41</v>
      </c>
      <c r="O415" s="91"/>
      <c r="P415" s="227">
        <f>O415*H415</f>
        <v>0</v>
      </c>
      <c r="Q415" s="227">
        <v>0</v>
      </c>
      <c r="R415" s="227">
        <f>Q415*H415</f>
        <v>0</v>
      </c>
      <c r="S415" s="227">
        <v>0.001</v>
      </c>
      <c r="T415" s="228">
        <f>S415*H415</f>
        <v>4.3500000000000005</v>
      </c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R415" s="229" t="s">
        <v>182</v>
      </c>
      <c r="AT415" s="229" t="s">
        <v>139</v>
      </c>
      <c r="AU415" s="229" t="s">
        <v>86</v>
      </c>
      <c r="AY415" s="17" t="s">
        <v>137</v>
      </c>
      <c r="BE415" s="230">
        <f>IF(N415="základní",J415,0)</f>
        <v>0</v>
      </c>
      <c r="BF415" s="230">
        <f>IF(N415="snížená",J415,0)</f>
        <v>0</v>
      </c>
      <c r="BG415" s="230">
        <f>IF(N415="zákl. přenesená",J415,0)</f>
        <v>0</v>
      </c>
      <c r="BH415" s="230">
        <f>IF(N415="sníž. přenesená",J415,0)</f>
        <v>0</v>
      </c>
      <c r="BI415" s="230">
        <f>IF(N415="nulová",J415,0)</f>
        <v>0</v>
      </c>
      <c r="BJ415" s="17" t="s">
        <v>84</v>
      </c>
      <c r="BK415" s="230">
        <f>ROUND(I415*H415,2)</f>
        <v>0</v>
      </c>
      <c r="BL415" s="17" t="s">
        <v>182</v>
      </c>
      <c r="BM415" s="229" t="s">
        <v>554</v>
      </c>
    </row>
    <row r="416" s="2" customFormat="1">
      <c r="A416" s="38"/>
      <c r="B416" s="39"/>
      <c r="C416" s="40"/>
      <c r="D416" s="231" t="s">
        <v>145</v>
      </c>
      <c r="E416" s="40"/>
      <c r="F416" s="232" t="s">
        <v>555</v>
      </c>
      <c r="G416" s="40"/>
      <c r="H416" s="40"/>
      <c r="I416" s="233"/>
      <c r="J416" s="40"/>
      <c r="K416" s="40"/>
      <c r="L416" s="44"/>
      <c r="M416" s="234"/>
      <c r="N416" s="235"/>
      <c r="O416" s="91"/>
      <c r="P416" s="91"/>
      <c r="Q416" s="91"/>
      <c r="R416" s="91"/>
      <c r="S416" s="91"/>
      <c r="T416" s="92"/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T416" s="17" t="s">
        <v>145</v>
      </c>
      <c r="AU416" s="17" t="s">
        <v>86</v>
      </c>
    </row>
    <row r="417" s="13" customFormat="1">
      <c r="A417" s="13"/>
      <c r="B417" s="236"/>
      <c r="C417" s="237"/>
      <c r="D417" s="231" t="s">
        <v>147</v>
      </c>
      <c r="E417" s="238" t="s">
        <v>1</v>
      </c>
      <c r="F417" s="239" t="s">
        <v>556</v>
      </c>
      <c r="G417" s="237"/>
      <c r="H417" s="240">
        <v>4350</v>
      </c>
      <c r="I417" s="241"/>
      <c r="J417" s="237"/>
      <c r="K417" s="237"/>
      <c r="L417" s="242"/>
      <c r="M417" s="243"/>
      <c r="N417" s="244"/>
      <c r="O417" s="244"/>
      <c r="P417" s="244"/>
      <c r="Q417" s="244"/>
      <c r="R417" s="244"/>
      <c r="S417" s="244"/>
      <c r="T417" s="245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46" t="s">
        <v>147</v>
      </c>
      <c r="AU417" s="246" t="s">
        <v>86</v>
      </c>
      <c r="AV417" s="13" t="s">
        <v>86</v>
      </c>
      <c r="AW417" s="13" t="s">
        <v>32</v>
      </c>
      <c r="AX417" s="13" t="s">
        <v>84</v>
      </c>
      <c r="AY417" s="246" t="s">
        <v>137</v>
      </c>
    </row>
    <row r="418" s="12" customFormat="1" ht="22.8" customHeight="1">
      <c r="A418" s="12"/>
      <c r="B418" s="202"/>
      <c r="C418" s="203"/>
      <c r="D418" s="204" t="s">
        <v>75</v>
      </c>
      <c r="E418" s="216" t="s">
        <v>557</v>
      </c>
      <c r="F418" s="216" t="s">
        <v>558</v>
      </c>
      <c r="G418" s="203"/>
      <c r="H418" s="203"/>
      <c r="I418" s="206"/>
      <c r="J418" s="217">
        <f>BK418</f>
        <v>0</v>
      </c>
      <c r="K418" s="203"/>
      <c r="L418" s="208"/>
      <c r="M418" s="209"/>
      <c r="N418" s="210"/>
      <c r="O418" s="210"/>
      <c r="P418" s="211">
        <f>SUM(P419:P442)</f>
        <v>0</v>
      </c>
      <c r="Q418" s="210"/>
      <c r="R418" s="211">
        <f>SUM(R419:R442)</f>
        <v>0.050549999999999998</v>
      </c>
      <c r="S418" s="210"/>
      <c r="T418" s="212">
        <f>SUM(T419:T442)</f>
        <v>0</v>
      </c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R418" s="213" t="s">
        <v>86</v>
      </c>
      <c r="AT418" s="214" t="s">
        <v>75</v>
      </c>
      <c r="AU418" s="214" t="s">
        <v>84</v>
      </c>
      <c r="AY418" s="213" t="s">
        <v>137</v>
      </c>
      <c r="BK418" s="215">
        <f>SUM(BK419:BK442)</f>
        <v>0</v>
      </c>
    </row>
    <row r="419" s="2" customFormat="1" ht="16.5" customHeight="1">
      <c r="A419" s="38"/>
      <c r="B419" s="39"/>
      <c r="C419" s="218" t="s">
        <v>559</v>
      </c>
      <c r="D419" s="218" t="s">
        <v>139</v>
      </c>
      <c r="E419" s="219" t="s">
        <v>560</v>
      </c>
      <c r="F419" s="220" t="s">
        <v>561</v>
      </c>
      <c r="G419" s="221" t="s">
        <v>176</v>
      </c>
      <c r="H419" s="222">
        <v>3.3700000000000001</v>
      </c>
      <c r="I419" s="223"/>
      <c r="J419" s="224">
        <f>ROUND(I419*H419,2)</f>
        <v>0</v>
      </c>
      <c r="K419" s="220" t="s">
        <v>143</v>
      </c>
      <c r="L419" s="44"/>
      <c r="M419" s="225" t="s">
        <v>1</v>
      </c>
      <c r="N419" s="226" t="s">
        <v>41</v>
      </c>
      <c r="O419" s="91"/>
      <c r="P419" s="227">
        <f>O419*H419</f>
        <v>0</v>
      </c>
      <c r="Q419" s="227">
        <v>0</v>
      </c>
      <c r="R419" s="227">
        <f>Q419*H419</f>
        <v>0</v>
      </c>
      <c r="S419" s="227">
        <v>0</v>
      </c>
      <c r="T419" s="228">
        <f>S419*H419</f>
        <v>0</v>
      </c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R419" s="229" t="s">
        <v>182</v>
      </c>
      <c r="AT419" s="229" t="s">
        <v>139</v>
      </c>
      <c r="AU419" s="229" t="s">
        <v>86</v>
      </c>
      <c r="AY419" s="17" t="s">
        <v>137</v>
      </c>
      <c r="BE419" s="230">
        <f>IF(N419="základní",J419,0)</f>
        <v>0</v>
      </c>
      <c r="BF419" s="230">
        <f>IF(N419="snížená",J419,0)</f>
        <v>0</v>
      </c>
      <c r="BG419" s="230">
        <f>IF(N419="zákl. přenesená",J419,0)</f>
        <v>0</v>
      </c>
      <c r="BH419" s="230">
        <f>IF(N419="sníž. přenesená",J419,0)</f>
        <v>0</v>
      </c>
      <c r="BI419" s="230">
        <f>IF(N419="nulová",J419,0)</f>
        <v>0</v>
      </c>
      <c r="BJ419" s="17" t="s">
        <v>84</v>
      </c>
      <c r="BK419" s="230">
        <f>ROUND(I419*H419,2)</f>
        <v>0</v>
      </c>
      <c r="BL419" s="17" t="s">
        <v>182</v>
      </c>
      <c r="BM419" s="229" t="s">
        <v>562</v>
      </c>
    </row>
    <row r="420" s="2" customFormat="1">
      <c r="A420" s="38"/>
      <c r="B420" s="39"/>
      <c r="C420" s="40"/>
      <c r="D420" s="231" t="s">
        <v>145</v>
      </c>
      <c r="E420" s="40"/>
      <c r="F420" s="232" t="s">
        <v>563</v>
      </c>
      <c r="G420" s="40"/>
      <c r="H420" s="40"/>
      <c r="I420" s="233"/>
      <c r="J420" s="40"/>
      <c r="K420" s="40"/>
      <c r="L420" s="44"/>
      <c r="M420" s="234"/>
      <c r="N420" s="235"/>
      <c r="O420" s="91"/>
      <c r="P420" s="91"/>
      <c r="Q420" s="91"/>
      <c r="R420" s="91"/>
      <c r="S420" s="91"/>
      <c r="T420" s="92"/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T420" s="17" t="s">
        <v>145</v>
      </c>
      <c r="AU420" s="17" t="s">
        <v>86</v>
      </c>
    </row>
    <row r="421" s="2" customFormat="1" ht="16.5" customHeight="1">
      <c r="A421" s="38"/>
      <c r="B421" s="39"/>
      <c r="C421" s="218" t="s">
        <v>564</v>
      </c>
      <c r="D421" s="218" t="s">
        <v>139</v>
      </c>
      <c r="E421" s="219" t="s">
        <v>565</v>
      </c>
      <c r="F421" s="220" t="s">
        <v>566</v>
      </c>
      <c r="G421" s="221" t="s">
        <v>176</v>
      </c>
      <c r="H421" s="222">
        <v>3.3700000000000001</v>
      </c>
      <c r="I421" s="223"/>
      <c r="J421" s="224">
        <f>ROUND(I421*H421,2)</f>
        <v>0</v>
      </c>
      <c r="K421" s="220" t="s">
        <v>143</v>
      </c>
      <c r="L421" s="44"/>
      <c r="M421" s="225" t="s">
        <v>1</v>
      </c>
      <c r="N421" s="226" t="s">
        <v>41</v>
      </c>
      <c r="O421" s="91"/>
      <c r="P421" s="227">
        <f>O421*H421</f>
        <v>0</v>
      </c>
      <c r="Q421" s="227">
        <v>0</v>
      </c>
      <c r="R421" s="227">
        <f>Q421*H421</f>
        <v>0</v>
      </c>
      <c r="S421" s="227">
        <v>0</v>
      </c>
      <c r="T421" s="228">
        <f>S421*H421</f>
        <v>0</v>
      </c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R421" s="229" t="s">
        <v>182</v>
      </c>
      <c r="AT421" s="229" t="s">
        <v>139</v>
      </c>
      <c r="AU421" s="229" t="s">
        <v>86</v>
      </c>
      <c r="AY421" s="17" t="s">
        <v>137</v>
      </c>
      <c r="BE421" s="230">
        <f>IF(N421="základní",J421,0)</f>
        <v>0</v>
      </c>
      <c r="BF421" s="230">
        <f>IF(N421="snížená",J421,0)</f>
        <v>0</v>
      </c>
      <c r="BG421" s="230">
        <f>IF(N421="zákl. přenesená",J421,0)</f>
        <v>0</v>
      </c>
      <c r="BH421" s="230">
        <f>IF(N421="sníž. přenesená",J421,0)</f>
        <v>0</v>
      </c>
      <c r="BI421" s="230">
        <f>IF(N421="nulová",J421,0)</f>
        <v>0</v>
      </c>
      <c r="BJ421" s="17" t="s">
        <v>84</v>
      </c>
      <c r="BK421" s="230">
        <f>ROUND(I421*H421,2)</f>
        <v>0</v>
      </c>
      <c r="BL421" s="17" t="s">
        <v>182</v>
      </c>
      <c r="BM421" s="229" t="s">
        <v>567</v>
      </c>
    </row>
    <row r="422" s="2" customFormat="1">
      <c r="A422" s="38"/>
      <c r="B422" s="39"/>
      <c r="C422" s="40"/>
      <c r="D422" s="231" t="s">
        <v>145</v>
      </c>
      <c r="E422" s="40"/>
      <c r="F422" s="232" t="s">
        <v>568</v>
      </c>
      <c r="G422" s="40"/>
      <c r="H422" s="40"/>
      <c r="I422" s="233"/>
      <c r="J422" s="40"/>
      <c r="K422" s="40"/>
      <c r="L422" s="44"/>
      <c r="M422" s="234"/>
      <c r="N422" s="235"/>
      <c r="O422" s="91"/>
      <c r="P422" s="91"/>
      <c r="Q422" s="91"/>
      <c r="R422" s="91"/>
      <c r="S422" s="91"/>
      <c r="T422" s="92"/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T422" s="17" t="s">
        <v>145</v>
      </c>
      <c r="AU422" s="17" t="s">
        <v>86</v>
      </c>
    </row>
    <row r="423" s="2" customFormat="1" ht="24.15" customHeight="1">
      <c r="A423" s="38"/>
      <c r="B423" s="39"/>
      <c r="C423" s="218" t="s">
        <v>569</v>
      </c>
      <c r="D423" s="218" t="s">
        <v>139</v>
      </c>
      <c r="E423" s="219" t="s">
        <v>570</v>
      </c>
      <c r="F423" s="220" t="s">
        <v>571</v>
      </c>
      <c r="G423" s="221" t="s">
        <v>176</v>
      </c>
      <c r="H423" s="222">
        <v>3.3700000000000001</v>
      </c>
      <c r="I423" s="223"/>
      <c r="J423" s="224">
        <f>ROUND(I423*H423,2)</f>
        <v>0</v>
      </c>
      <c r="K423" s="220" t="s">
        <v>143</v>
      </c>
      <c r="L423" s="44"/>
      <c r="M423" s="225" t="s">
        <v>1</v>
      </c>
      <c r="N423" s="226" t="s">
        <v>41</v>
      </c>
      <c r="O423" s="91"/>
      <c r="P423" s="227">
        <f>O423*H423</f>
        <v>0</v>
      </c>
      <c r="Q423" s="227">
        <v>0.014999999999999999</v>
      </c>
      <c r="R423" s="227">
        <f>Q423*H423</f>
        <v>0.050549999999999998</v>
      </c>
      <c r="S423" s="227">
        <v>0</v>
      </c>
      <c r="T423" s="228">
        <f>S423*H423</f>
        <v>0</v>
      </c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R423" s="229" t="s">
        <v>182</v>
      </c>
      <c r="AT423" s="229" t="s">
        <v>139</v>
      </c>
      <c r="AU423" s="229" t="s">
        <v>86</v>
      </c>
      <c r="AY423" s="17" t="s">
        <v>137</v>
      </c>
      <c r="BE423" s="230">
        <f>IF(N423="základní",J423,0)</f>
        <v>0</v>
      </c>
      <c r="BF423" s="230">
        <f>IF(N423="snížená",J423,0)</f>
        <v>0</v>
      </c>
      <c r="BG423" s="230">
        <f>IF(N423="zákl. přenesená",J423,0)</f>
        <v>0</v>
      </c>
      <c r="BH423" s="230">
        <f>IF(N423="sníž. přenesená",J423,0)</f>
        <v>0</v>
      </c>
      <c r="BI423" s="230">
        <f>IF(N423="nulová",J423,0)</f>
        <v>0</v>
      </c>
      <c r="BJ423" s="17" t="s">
        <v>84</v>
      </c>
      <c r="BK423" s="230">
        <f>ROUND(I423*H423,2)</f>
        <v>0</v>
      </c>
      <c r="BL423" s="17" t="s">
        <v>182</v>
      </c>
      <c r="BM423" s="229" t="s">
        <v>572</v>
      </c>
    </row>
    <row r="424" s="2" customFormat="1">
      <c r="A424" s="38"/>
      <c r="B424" s="39"/>
      <c r="C424" s="40"/>
      <c r="D424" s="231" t="s">
        <v>145</v>
      </c>
      <c r="E424" s="40"/>
      <c r="F424" s="232" t="s">
        <v>573</v>
      </c>
      <c r="G424" s="40"/>
      <c r="H424" s="40"/>
      <c r="I424" s="233"/>
      <c r="J424" s="40"/>
      <c r="K424" s="40"/>
      <c r="L424" s="44"/>
      <c r="M424" s="234"/>
      <c r="N424" s="235"/>
      <c r="O424" s="91"/>
      <c r="P424" s="91"/>
      <c r="Q424" s="91"/>
      <c r="R424" s="91"/>
      <c r="S424" s="91"/>
      <c r="T424" s="92"/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T424" s="17" t="s">
        <v>145</v>
      </c>
      <c r="AU424" s="17" t="s">
        <v>86</v>
      </c>
    </row>
    <row r="425" s="2" customFormat="1" ht="33" customHeight="1">
      <c r="A425" s="38"/>
      <c r="B425" s="39"/>
      <c r="C425" s="218" t="s">
        <v>368</v>
      </c>
      <c r="D425" s="218" t="s">
        <v>139</v>
      </c>
      <c r="E425" s="219" t="s">
        <v>574</v>
      </c>
      <c r="F425" s="220" t="s">
        <v>575</v>
      </c>
      <c r="G425" s="221" t="s">
        <v>269</v>
      </c>
      <c r="H425" s="222">
        <v>7.5999999999999996</v>
      </c>
      <c r="I425" s="223"/>
      <c r="J425" s="224">
        <f>ROUND(I425*H425,2)</f>
        <v>0</v>
      </c>
      <c r="K425" s="220" t="s">
        <v>143</v>
      </c>
      <c r="L425" s="44"/>
      <c r="M425" s="225" t="s">
        <v>1</v>
      </c>
      <c r="N425" s="226" t="s">
        <v>41</v>
      </c>
      <c r="O425" s="91"/>
      <c r="P425" s="227">
        <f>O425*H425</f>
        <v>0</v>
      </c>
      <c r="Q425" s="227">
        <v>0</v>
      </c>
      <c r="R425" s="227">
        <f>Q425*H425</f>
        <v>0</v>
      </c>
      <c r="S425" s="227">
        <v>0</v>
      </c>
      <c r="T425" s="228">
        <f>S425*H425</f>
        <v>0</v>
      </c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R425" s="229" t="s">
        <v>182</v>
      </c>
      <c r="AT425" s="229" t="s">
        <v>139</v>
      </c>
      <c r="AU425" s="229" t="s">
        <v>86</v>
      </c>
      <c r="AY425" s="17" t="s">
        <v>137</v>
      </c>
      <c r="BE425" s="230">
        <f>IF(N425="základní",J425,0)</f>
        <v>0</v>
      </c>
      <c r="BF425" s="230">
        <f>IF(N425="snížená",J425,0)</f>
        <v>0</v>
      </c>
      <c r="BG425" s="230">
        <f>IF(N425="zákl. přenesená",J425,0)</f>
        <v>0</v>
      </c>
      <c r="BH425" s="230">
        <f>IF(N425="sníž. přenesená",J425,0)</f>
        <v>0</v>
      </c>
      <c r="BI425" s="230">
        <f>IF(N425="nulová",J425,0)</f>
        <v>0</v>
      </c>
      <c r="BJ425" s="17" t="s">
        <v>84</v>
      </c>
      <c r="BK425" s="230">
        <f>ROUND(I425*H425,2)</f>
        <v>0</v>
      </c>
      <c r="BL425" s="17" t="s">
        <v>182</v>
      </c>
      <c r="BM425" s="229" t="s">
        <v>576</v>
      </c>
    </row>
    <row r="426" s="2" customFormat="1">
      <c r="A426" s="38"/>
      <c r="B426" s="39"/>
      <c r="C426" s="40"/>
      <c r="D426" s="231" t="s">
        <v>145</v>
      </c>
      <c r="E426" s="40"/>
      <c r="F426" s="232" t="s">
        <v>577</v>
      </c>
      <c r="G426" s="40"/>
      <c r="H426" s="40"/>
      <c r="I426" s="233"/>
      <c r="J426" s="40"/>
      <c r="K426" s="40"/>
      <c r="L426" s="44"/>
      <c r="M426" s="234"/>
      <c r="N426" s="235"/>
      <c r="O426" s="91"/>
      <c r="P426" s="91"/>
      <c r="Q426" s="91"/>
      <c r="R426" s="91"/>
      <c r="S426" s="91"/>
      <c r="T426" s="92"/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T426" s="17" t="s">
        <v>145</v>
      </c>
      <c r="AU426" s="17" t="s">
        <v>86</v>
      </c>
    </row>
    <row r="427" s="2" customFormat="1" ht="24.15" customHeight="1">
      <c r="A427" s="38"/>
      <c r="B427" s="39"/>
      <c r="C427" s="259" t="s">
        <v>578</v>
      </c>
      <c r="D427" s="259" t="s">
        <v>350</v>
      </c>
      <c r="E427" s="260" t="s">
        <v>579</v>
      </c>
      <c r="F427" s="261" t="s">
        <v>580</v>
      </c>
      <c r="G427" s="262" t="s">
        <v>269</v>
      </c>
      <c r="H427" s="263">
        <v>8.3599999999999994</v>
      </c>
      <c r="I427" s="264"/>
      <c r="J427" s="265">
        <f>ROUND(I427*H427,2)</f>
        <v>0</v>
      </c>
      <c r="K427" s="261" t="s">
        <v>143</v>
      </c>
      <c r="L427" s="266"/>
      <c r="M427" s="267" t="s">
        <v>1</v>
      </c>
      <c r="N427" s="268" t="s">
        <v>41</v>
      </c>
      <c r="O427" s="91"/>
      <c r="P427" s="227">
        <f>O427*H427</f>
        <v>0</v>
      </c>
      <c r="Q427" s="227">
        <v>0</v>
      </c>
      <c r="R427" s="227">
        <f>Q427*H427</f>
        <v>0</v>
      </c>
      <c r="S427" s="227">
        <v>0</v>
      </c>
      <c r="T427" s="228">
        <f>S427*H427</f>
        <v>0</v>
      </c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R427" s="229" t="s">
        <v>228</v>
      </c>
      <c r="AT427" s="229" t="s">
        <v>350</v>
      </c>
      <c r="AU427" s="229" t="s">
        <v>86</v>
      </c>
      <c r="AY427" s="17" t="s">
        <v>137</v>
      </c>
      <c r="BE427" s="230">
        <f>IF(N427="základní",J427,0)</f>
        <v>0</v>
      </c>
      <c r="BF427" s="230">
        <f>IF(N427="snížená",J427,0)</f>
        <v>0</v>
      </c>
      <c r="BG427" s="230">
        <f>IF(N427="zákl. přenesená",J427,0)</f>
        <v>0</v>
      </c>
      <c r="BH427" s="230">
        <f>IF(N427="sníž. přenesená",J427,0)</f>
        <v>0</v>
      </c>
      <c r="BI427" s="230">
        <f>IF(N427="nulová",J427,0)</f>
        <v>0</v>
      </c>
      <c r="BJ427" s="17" t="s">
        <v>84</v>
      </c>
      <c r="BK427" s="230">
        <f>ROUND(I427*H427,2)</f>
        <v>0</v>
      </c>
      <c r="BL427" s="17" t="s">
        <v>182</v>
      </c>
      <c r="BM427" s="229" t="s">
        <v>581</v>
      </c>
    </row>
    <row r="428" s="2" customFormat="1">
      <c r="A428" s="38"/>
      <c r="B428" s="39"/>
      <c r="C428" s="40"/>
      <c r="D428" s="231" t="s">
        <v>145</v>
      </c>
      <c r="E428" s="40"/>
      <c r="F428" s="232" t="s">
        <v>580</v>
      </c>
      <c r="G428" s="40"/>
      <c r="H428" s="40"/>
      <c r="I428" s="233"/>
      <c r="J428" s="40"/>
      <c r="K428" s="40"/>
      <c r="L428" s="44"/>
      <c r="M428" s="234"/>
      <c r="N428" s="235"/>
      <c r="O428" s="91"/>
      <c r="P428" s="91"/>
      <c r="Q428" s="91"/>
      <c r="R428" s="91"/>
      <c r="S428" s="91"/>
      <c r="T428" s="92"/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T428" s="17" t="s">
        <v>145</v>
      </c>
      <c r="AU428" s="17" t="s">
        <v>86</v>
      </c>
    </row>
    <row r="429" s="13" customFormat="1">
      <c r="A429" s="13"/>
      <c r="B429" s="236"/>
      <c r="C429" s="237"/>
      <c r="D429" s="231" t="s">
        <v>147</v>
      </c>
      <c r="E429" s="238" t="s">
        <v>1</v>
      </c>
      <c r="F429" s="239" t="s">
        <v>582</v>
      </c>
      <c r="G429" s="237"/>
      <c r="H429" s="240">
        <v>8.3599999999999994</v>
      </c>
      <c r="I429" s="241"/>
      <c r="J429" s="237"/>
      <c r="K429" s="237"/>
      <c r="L429" s="242"/>
      <c r="M429" s="243"/>
      <c r="N429" s="244"/>
      <c r="O429" s="244"/>
      <c r="P429" s="244"/>
      <c r="Q429" s="244"/>
      <c r="R429" s="244"/>
      <c r="S429" s="244"/>
      <c r="T429" s="245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46" t="s">
        <v>147</v>
      </c>
      <c r="AU429" s="246" t="s">
        <v>86</v>
      </c>
      <c r="AV429" s="13" t="s">
        <v>86</v>
      </c>
      <c r="AW429" s="13" t="s">
        <v>32</v>
      </c>
      <c r="AX429" s="13" t="s">
        <v>76</v>
      </c>
      <c r="AY429" s="246" t="s">
        <v>137</v>
      </c>
    </row>
    <row r="430" s="14" customFormat="1">
      <c r="A430" s="14"/>
      <c r="B430" s="247"/>
      <c r="C430" s="248"/>
      <c r="D430" s="231" t="s">
        <v>147</v>
      </c>
      <c r="E430" s="249" t="s">
        <v>1</v>
      </c>
      <c r="F430" s="250" t="s">
        <v>149</v>
      </c>
      <c r="G430" s="248"/>
      <c r="H430" s="251">
        <v>8.3599999999999994</v>
      </c>
      <c r="I430" s="252"/>
      <c r="J430" s="248"/>
      <c r="K430" s="248"/>
      <c r="L430" s="253"/>
      <c r="M430" s="254"/>
      <c r="N430" s="255"/>
      <c r="O430" s="255"/>
      <c r="P430" s="255"/>
      <c r="Q430" s="255"/>
      <c r="R430" s="255"/>
      <c r="S430" s="255"/>
      <c r="T430" s="256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57" t="s">
        <v>147</v>
      </c>
      <c r="AU430" s="257" t="s">
        <v>86</v>
      </c>
      <c r="AV430" s="14" t="s">
        <v>144</v>
      </c>
      <c r="AW430" s="14" t="s">
        <v>32</v>
      </c>
      <c r="AX430" s="14" t="s">
        <v>84</v>
      </c>
      <c r="AY430" s="257" t="s">
        <v>137</v>
      </c>
    </row>
    <row r="431" s="2" customFormat="1" ht="24.15" customHeight="1">
      <c r="A431" s="38"/>
      <c r="B431" s="39"/>
      <c r="C431" s="218" t="s">
        <v>373</v>
      </c>
      <c r="D431" s="218" t="s">
        <v>139</v>
      </c>
      <c r="E431" s="219" t="s">
        <v>583</v>
      </c>
      <c r="F431" s="220" t="s">
        <v>584</v>
      </c>
      <c r="G431" s="221" t="s">
        <v>176</v>
      </c>
      <c r="H431" s="222">
        <v>3.3700000000000001</v>
      </c>
      <c r="I431" s="223"/>
      <c r="J431" s="224">
        <f>ROUND(I431*H431,2)</f>
        <v>0</v>
      </c>
      <c r="K431" s="220" t="s">
        <v>143</v>
      </c>
      <c r="L431" s="44"/>
      <c r="M431" s="225" t="s">
        <v>1</v>
      </c>
      <c r="N431" s="226" t="s">
        <v>41</v>
      </c>
      <c r="O431" s="91"/>
      <c r="P431" s="227">
        <f>O431*H431</f>
        <v>0</v>
      </c>
      <c r="Q431" s="227">
        <v>0</v>
      </c>
      <c r="R431" s="227">
        <f>Q431*H431</f>
        <v>0</v>
      </c>
      <c r="S431" s="227">
        <v>0</v>
      </c>
      <c r="T431" s="228">
        <f>S431*H431</f>
        <v>0</v>
      </c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R431" s="229" t="s">
        <v>182</v>
      </c>
      <c r="AT431" s="229" t="s">
        <v>139</v>
      </c>
      <c r="AU431" s="229" t="s">
        <v>86</v>
      </c>
      <c r="AY431" s="17" t="s">
        <v>137</v>
      </c>
      <c r="BE431" s="230">
        <f>IF(N431="základní",J431,0)</f>
        <v>0</v>
      </c>
      <c r="BF431" s="230">
        <f>IF(N431="snížená",J431,0)</f>
        <v>0</v>
      </c>
      <c r="BG431" s="230">
        <f>IF(N431="zákl. přenesená",J431,0)</f>
        <v>0</v>
      </c>
      <c r="BH431" s="230">
        <f>IF(N431="sníž. přenesená",J431,0)</f>
        <v>0</v>
      </c>
      <c r="BI431" s="230">
        <f>IF(N431="nulová",J431,0)</f>
        <v>0</v>
      </c>
      <c r="BJ431" s="17" t="s">
        <v>84</v>
      </c>
      <c r="BK431" s="230">
        <f>ROUND(I431*H431,2)</f>
        <v>0</v>
      </c>
      <c r="BL431" s="17" t="s">
        <v>182</v>
      </c>
      <c r="BM431" s="229" t="s">
        <v>585</v>
      </c>
    </row>
    <row r="432" s="2" customFormat="1">
      <c r="A432" s="38"/>
      <c r="B432" s="39"/>
      <c r="C432" s="40"/>
      <c r="D432" s="231" t="s">
        <v>145</v>
      </c>
      <c r="E432" s="40"/>
      <c r="F432" s="232" t="s">
        <v>584</v>
      </c>
      <c r="G432" s="40"/>
      <c r="H432" s="40"/>
      <c r="I432" s="233"/>
      <c r="J432" s="40"/>
      <c r="K432" s="40"/>
      <c r="L432" s="44"/>
      <c r="M432" s="234"/>
      <c r="N432" s="235"/>
      <c r="O432" s="91"/>
      <c r="P432" s="91"/>
      <c r="Q432" s="91"/>
      <c r="R432" s="91"/>
      <c r="S432" s="91"/>
      <c r="T432" s="92"/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T432" s="17" t="s">
        <v>145</v>
      </c>
      <c r="AU432" s="17" t="s">
        <v>86</v>
      </c>
    </row>
    <row r="433" s="13" customFormat="1">
      <c r="A433" s="13"/>
      <c r="B433" s="236"/>
      <c r="C433" s="237"/>
      <c r="D433" s="231" t="s">
        <v>147</v>
      </c>
      <c r="E433" s="238" t="s">
        <v>1</v>
      </c>
      <c r="F433" s="239" t="s">
        <v>586</v>
      </c>
      <c r="G433" s="237"/>
      <c r="H433" s="240">
        <v>3.3700000000000001</v>
      </c>
      <c r="I433" s="241"/>
      <c r="J433" s="237"/>
      <c r="K433" s="237"/>
      <c r="L433" s="242"/>
      <c r="M433" s="243"/>
      <c r="N433" s="244"/>
      <c r="O433" s="244"/>
      <c r="P433" s="244"/>
      <c r="Q433" s="244"/>
      <c r="R433" s="244"/>
      <c r="S433" s="244"/>
      <c r="T433" s="245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46" t="s">
        <v>147</v>
      </c>
      <c r="AU433" s="246" t="s">
        <v>86</v>
      </c>
      <c r="AV433" s="13" t="s">
        <v>86</v>
      </c>
      <c r="AW433" s="13" t="s">
        <v>32</v>
      </c>
      <c r="AX433" s="13" t="s">
        <v>76</v>
      </c>
      <c r="AY433" s="246" t="s">
        <v>137</v>
      </c>
    </row>
    <row r="434" s="14" customFormat="1">
      <c r="A434" s="14"/>
      <c r="B434" s="247"/>
      <c r="C434" s="248"/>
      <c r="D434" s="231" t="s">
        <v>147</v>
      </c>
      <c r="E434" s="249" t="s">
        <v>1</v>
      </c>
      <c r="F434" s="250" t="s">
        <v>149</v>
      </c>
      <c r="G434" s="248"/>
      <c r="H434" s="251">
        <v>3.3700000000000001</v>
      </c>
      <c r="I434" s="252"/>
      <c r="J434" s="248"/>
      <c r="K434" s="248"/>
      <c r="L434" s="253"/>
      <c r="M434" s="254"/>
      <c r="N434" s="255"/>
      <c r="O434" s="255"/>
      <c r="P434" s="255"/>
      <c r="Q434" s="255"/>
      <c r="R434" s="255"/>
      <c r="S434" s="255"/>
      <c r="T434" s="256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57" t="s">
        <v>147</v>
      </c>
      <c r="AU434" s="257" t="s">
        <v>86</v>
      </c>
      <c r="AV434" s="14" t="s">
        <v>144</v>
      </c>
      <c r="AW434" s="14" t="s">
        <v>32</v>
      </c>
      <c r="AX434" s="14" t="s">
        <v>84</v>
      </c>
      <c r="AY434" s="257" t="s">
        <v>137</v>
      </c>
    </row>
    <row r="435" s="2" customFormat="1" ht="37.8" customHeight="1">
      <c r="A435" s="38"/>
      <c r="B435" s="39"/>
      <c r="C435" s="218" t="s">
        <v>587</v>
      </c>
      <c r="D435" s="218" t="s">
        <v>139</v>
      </c>
      <c r="E435" s="219" t="s">
        <v>588</v>
      </c>
      <c r="F435" s="220" t="s">
        <v>589</v>
      </c>
      <c r="G435" s="221" t="s">
        <v>176</v>
      </c>
      <c r="H435" s="222">
        <v>3.3700000000000001</v>
      </c>
      <c r="I435" s="223"/>
      <c r="J435" s="224">
        <f>ROUND(I435*H435,2)</f>
        <v>0</v>
      </c>
      <c r="K435" s="220" t="s">
        <v>143</v>
      </c>
      <c r="L435" s="44"/>
      <c r="M435" s="225" t="s">
        <v>1</v>
      </c>
      <c r="N435" s="226" t="s">
        <v>41</v>
      </c>
      <c r="O435" s="91"/>
      <c r="P435" s="227">
        <f>O435*H435</f>
        <v>0</v>
      </c>
      <c r="Q435" s="227">
        <v>0</v>
      </c>
      <c r="R435" s="227">
        <f>Q435*H435</f>
        <v>0</v>
      </c>
      <c r="S435" s="227">
        <v>0</v>
      </c>
      <c r="T435" s="228">
        <f>S435*H435</f>
        <v>0</v>
      </c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R435" s="229" t="s">
        <v>182</v>
      </c>
      <c r="AT435" s="229" t="s">
        <v>139</v>
      </c>
      <c r="AU435" s="229" t="s">
        <v>86</v>
      </c>
      <c r="AY435" s="17" t="s">
        <v>137</v>
      </c>
      <c r="BE435" s="230">
        <f>IF(N435="základní",J435,0)</f>
        <v>0</v>
      </c>
      <c r="BF435" s="230">
        <f>IF(N435="snížená",J435,0)</f>
        <v>0</v>
      </c>
      <c r="BG435" s="230">
        <f>IF(N435="zákl. přenesená",J435,0)</f>
        <v>0</v>
      </c>
      <c r="BH435" s="230">
        <f>IF(N435="sníž. přenesená",J435,0)</f>
        <v>0</v>
      </c>
      <c r="BI435" s="230">
        <f>IF(N435="nulová",J435,0)</f>
        <v>0</v>
      </c>
      <c r="BJ435" s="17" t="s">
        <v>84</v>
      </c>
      <c r="BK435" s="230">
        <f>ROUND(I435*H435,2)</f>
        <v>0</v>
      </c>
      <c r="BL435" s="17" t="s">
        <v>182</v>
      </c>
      <c r="BM435" s="229" t="s">
        <v>590</v>
      </c>
    </row>
    <row r="436" s="2" customFormat="1">
      <c r="A436" s="38"/>
      <c r="B436" s="39"/>
      <c r="C436" s="40"/>
      <c r="D436" s="231" t="s">
        <v>145</v>
      </c>
      <c r="E436" s="40"/>
      <c r="F436" s="232" t="s">
        <v>591</v>
      </c>
      <c r="G436" s="40"/>
      <c r="H436" s="40"/>
      <c r="I436" s="233"/>
      <c r="J436" s="40"/>
      <c r="K436" s="40"/>
      <c r="L436" s="44"/>
      <c r="M436" s="234"/>
      <c r="N436" s="235"/>
      <c r="O436" s="91"/>
      <c r="P436" s="91"/>
      <c r="Q436" s="91"/>
      <c r="R436" s="91"/>
      <c r="S436" s="91"/>
      <c r="T436" s="92"/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T436" s="17" t="s">
        <v>145</v>
      </c>
      <c r="AU436" s="17" t="s">
        <v>86</v>
      </c>
    </row>
    <row r="437" s="2" customFormat="1" ht="33" customHeight="1">
      <c r="A437" s="38"/>
      <c r="B437" s="39"/>
      <c r="C437" s="259" t="s">
        <v>383</v>
      </c>
      <c r="D437" s="259" t="s">
        <v>350</v>
      </c>
      <c r="E437" s="260" t="s">
        <v>592</v>
      </c>
      <c r="F437" s="261" t="s">
        <v>593</v>
      </c>
      <c r="G437" s="262" t="s">
        <v>176</v>
      </c>
      <c r="H437" s="263">
        <v>3.3700000000000001</v>
      </c>
      <c r="I437" s="264"/>
      <c r="J437" s="265">
        <f>ROUND(I437*H437,2)</f>
        <v>0</v>
      </c>
      <c r="K437" s="261" t="s">
        <v>143</v>
      </c>
      <c r="L437" s="266"/>
      <c r="M437" s="267" t="s">
        <v>1</v>
      </c>
      <c r="N437" s="268" t="s">
        <v>41</v>
      </c>
      <c r="O437" s="91"/>
      <c r="P437" s="227">
        <f>O437*H437</f>
        <v>0</v>
      </c>
      <c r="Q437" s="227">
        <v>0</v>
      </c>
      <c r="R437" s="227">
        <f>Q437*H437</f>
        <v>0</v>
      </c>
      <c r="S437" s="227">
        <v>0</v>
      </c>
      <c r="T437" s="228">
        <f>S437*H437</f>
        <v>0</v>
      </c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R437" s="229" t="s">
        <v>228</v>
      </c>
      <c r="AT437" s="229" t="s">
        <v>350</v>
      </c>
      <c r="AU437" s="229" t="s">
        <v>86</v>
      </c>
      <c r="AY437" s="17" t="s">
        <v>137</v>
      </c>
      <c r="BE437" s="230">
        <f>IF(N437="základní",J437,0)</f>
        <v>0</v>
      </c>
      <c r="BF437" s="230">
        <f>IF(N437="snížená",J437,0)</f>
        <v>0</v>
      </c>
      <c r="BG437" s="230">
        <f>IF(N437="zákl. přenesená",J437,0)</f>
        <v>0</v>
      </c>
      <c r="BH437" s="230">
        <f>IF(N437="sníž. přenesená",J437,0)</f>
        <v>0</v>
      </c>
      <c r="BI437" s="230">
        <f>IF(N437="nulová",J437,0)</f>
        <v>0</v>
      </c>
      <c r="BJ437" s="17" t="s">
        <v>84</v>
      </c>
      <c r="BK437" s="230">
        <f>ROUND(I437*H437,2)</f>
        <v>0</v>
      </c>
      <c r="BL437" s="17" t="s">
        <v>182</v>
      </c>
      <c r="BM437" s="229" t="s">
        <v>594</v>
      </c>
    </row>
    <row r="438" s="2" customFormat="1">
      <c r="A438" s="38"/>
      <c r="B438" s="39"/>
      <c r="C438" s="40"/>
      <c r="D438" s="231" t="s">
        <v>145</v>
      </c>
      <c r="E438" s="40"/>
      <c r="F438" s="232" t="s">
        <v>593</v>
      </c>
      <c r="G438" s="40"/>
      <c r="H438" s="40"/>
      <c r="I438" s="233"/>
      <c r="J438" s="40"/>
      <c r="K438" s="40"/>
      <c r="L438" s="44"/>
      <c r="M438" s="234"/>
      <c r="N438" s="235"/>
      <c r="O438" s="91"/>
      <c r="P438" s="91"/>
      <c r="Q438" s="91"/>
      <c r="R438" s="91"/>
      <c r="S438" s="91"/>
      <c r="T438" s="92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T438" s="17" t="s">
        <v>145</v>
      </c>
      <c r="AU438" s="17" t="s">
        <v>86</v>
      </c>
    </row>
    <row r="439" s="2" customFormat="1" ht="33" customHeight="1">
      <c r="A439" s="38"/>
      <c r="B439" s="39"/>
      <c r="C439" s="218" t="s">
        <v>595</v>
      </c>
      <c r="D439" s="218" t="s">
        <v>139</v>
      </c>
      <c r="E439" s="219" t="s">
        <v>596</v>
      </c>
      <c r="F439" s="220" t="s">
        <v>597</v>
      </c>
      <c r="G439" s="221" t="s">
        <v>176</v>
      </c>
      <c r="H439" s="222">
        <v>3.3700000000000001</v>
      </c>
      <c r="I439" s="223"/>
      <c r="J439" s="224">
        <f>ROUND(I439*H439,2)</f>
        <v>0</v>
      </c>
      <c r="K439" s="220" t="s">
        <v>143</v>
      </c>
      <c r="L439" s="44"/>
      <c r="M439" s="225" t="s">
        <v>1</v>
      </c>
      <c r="N439" s="226" t="s">
        <v>41</v>
      </c>
      <c r="O439" s="91"/>
      <c r="P439" s="227">
        <f>O439*H439</f>
        <v>0</v>
      </c>
      <c r="Q439" s="227">
        <v>0</v>
      </c>
      <c r="R439" s="227">
        <f>Q439*H439</f>
        <v>0</v>
      </c>
      <c r="S439" s="227">
        <v>0</v>
      </c>
      <c r="T439" s="228">
        <f>S439*H439</f>
        <v>0</v>
      </c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R439" s="229" t="s">
        <v>182</v>
      </c>
      <c r="AT439" s="229" t="s">
        <v>139</v>
      </c>
      <c r="AU439" s="229" t="s">
        <v>86</v>
      </c>
      <c r="AY439" s="17" t="s">
        <v>137</v>
      </c>
      <c r="BE439" s="230">
        <f>IF(N439="základní",J439,0)</f>
        <v>0</v>
      </c>
      <c r="BF439" s="230">
        <f>IF(N439="snížená",J439,0)</f>
        <v>0</v>
      </c>
      <c r="BG439" s="230">
        <f>IF(N439="zákl. přenesená",J439,0)</f>
        <v>0</v>
      </c>
      <c r="BH439" s="230">
        <f>IF(N439="sníž. přenesená",J439,0)</f>
        <v>0</v>
      </c>
      <c r="BI439" s="230">
        <f>IF(N439="nulová",J439,0)</f>
        <v>0</v>
      </c>
      <c r="BJ439" s="17" t="s">
        <v>84</v>
      </c>
      <c r="BK439" s="230">
        <f>ROUND(I439*H439,2)</f>
        <v>0</v>
      </c>
      <c r="BL439" s="17" t="s">
        <v>182</v>
      </c>
      <c r="BM439" s="229" t="s">
        <v>598</v>
      </c>
    </row>
    <row r="440" s="2" customFormat="1">
      <c r="A440" s="38"/>
      <c r="B440" s="39"/>
      <c r="C440" s="40"/>
      <c r="D440" s="231" t="s">
        <v>145</v>
      </c>
      <c r="E440" s="40"/>
      <c r="F440" s="232" t="s">
        <v>599</v>
      </c>
      <c r="G440" s="40"/>
      <c r="H440" s="40"/>
      <c r="I440" s="233"/>
      <c r="J440" s="40"/>
      <c r="K440" s="40"/>
      <c r="L440" s="44"/>
      <c r="M440" s="234"/>
      <c r="N440" s="235"/>
      <c r="O440" s="91"/>
      <c r="P440" s="91"/>
      <c r="Q440" s="91"/>
      <c r="R440" s="91"/>
      <c r="S440" s="91"/>
      <c r="T440" s="92"/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T440" s="17" t="s">
        <v>145</v>
      </c>
      <c r="AU440" s="17" t="s">
        <v>86</v>
      </c>
    </row>
    <row r="441" s="2" customFormat="1" ht="24.15" customHeight="1">
      <c r="A441" s="38"/>
      <c r="B441" s="39"/>
      <c r="C441" s="218" t="s">
        <v>600</v>
      </c>
      <c r="D441" s="218" t="s">
        <v>139</v>
      </c>
      <c r="E441" s="219" t="s">
        <v>601</v>
      </c>
      <c r="F441" s="220" t="s">
        <v>602</v>
      </c>
      <c r="G441" s="221" t="s">
        <v>187</v>
      </c>
      <c r="H441" s="222">
        <v>0.16600000000000001</v>
      </c>
      <c r="I441" s="223"/>
      <c r="J441" s="224">
        <f>ROUND(I441*H441,2)</f>
        <v>0</v>
      </c>
      <c r="K441" s="220" t="s">
        <v>143</v>
      </c>
      <c r="L441" s="44"/>
      <c r="M441" s="225" t="s">
        <v>1</v>
      </c>
      <c r="N441" s="226" t="s">
        <v>41</v>
      </c>
      <c r="O441" s="91"/>
      <c r="P441" s="227">
        <f>O441*H441</f>
        <v>0</v>
      </c>
      <c r="Q441" s="227">
        <v>0</v>
      </c>
      <c r="R441" s="227">
        <f>Q441*H441</f>
        <v>0</v>
      </c>
      <c r="S441" s="227">
        <v>0</v>
      </c>
      <c r="T441" s="228">
        <f>S441*H441</f>
        <v>0</v>
      </c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R441" s="229" t="s">
        <v>182</v>
      </c>
      <c r="AT441" s="229" t="s">
        <v>139</v>
      </c>
      <c r="AU441" s="229" t="s">
        <v>86</v>
      </c>
      <c r="AY441" s="17" t="s">
        <v>137</v>
      </c>
      <c r="BE441" s="230">
        <f>IF(N441="základní",J441,0)</f>
        <v>0</v>
      </c>
      <c r="BF441" s="230">
        <f>IF(N441="snížená",J441,0)</f>
        <v>0</v>
      </c>
      <c r="BG441" s="230">
        <f>IF(N441="zákl. přenesená",J441,0)</f>
        <v>0</v>
      </c>
      <c r="BH441" s="230">
        <f>IF(N441="sníž. přenesená",J441,0)</f>
        <v>0</v>
      </c>
      <c r="BI441" s="230">
        <f>IF(N441="nulová",J441,0)</f>
        <v>0</v>
      </c>
      <c r="BJ441" s="17" t="s">
        <v>84</v>
      </c>
      <c r="BK441" s="230">
        <f>ROUND(I441*H441,2)</f>
        <v>0</v>
      </c>
      <c r="BL441" s="17" t="s">
        <v>182</v>
      </c>
      <c r="BM441" s="229" t="s">
        <v>603</v>
      </c>
    </row>
    <row r="442" s="2" customFormat="1">
      <c r="A442" s="38"/>
      <c r="B442" s="39"/>
      <c r="C442" s="40"/>
      <c r="D442" s="231" t="s">
        <v>145</v>
      </c>
      <c r="E442" s="40"/>
      <c r="F442" s="232" t="s">
        <v>604</v>
      </c>
      <c r="G442" s="40"/>
      <c r="H442" s="40"/>
      <c r="I442" s="233"/>
      <c r="J442" s="40"/>
      <c r="K442" s="40"/>
      <c r="L442" s="44"/>
      <c r="M442" s="234"/>
      <c r="N442" s="235"/>
      <c r="O442" s="91"/>
      <c r="P442" s="91"/>
      <c r="Q442" s="91"/>
      <c r="R442" s="91"/>
      <c r="S442" s="91"/>
      <c r="T442" s="92"/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T442" s="17" t="s">
        <v>145</v>
      </c>
      <c r="AU442" s="17" t="s">
        <v>86</v>
      </c>
    </row>
    <row r="443" s="12" customFormat="1" ht="22.8" customHeight="1">
      <c r="A443" s="12"/>
      <c r="B443" s="202"/>
      <c r="C443" s="203"/>
      <c r="D443" s="204" t="s">
        <v>75</v>
      </c>
      <c r="E443" s="216" t="s">
        <v>605</v>
      </c>
      <c r="F443" s="216" t="s">
        <v>606</v>
      </c>
      <c r="G443" s="203"/>
      <c r="H443" s="203"/>
      <c r="I443" s="206"/>
      <c r="J443" s="217">
        <f>BK443</f>
        <v>0</v>
      </c>
      <c r="K443" s="203"/>
      <c r="L443" s="208"/>
      <c r="M443" s="209"/>
      <c r="N443" s="210"/>
      <c r="O443" s="210"/>
      <c r="P443" s="211">
        <f>SUM(P444:P467)</f>
        <v>0</v>
      </c>
      <c r="Q443" s="210"/>
      <c r="R443" s="211">
        <f>SUM(R444:R467)</f>
        <v>0.38836800000000005</v>
      </c>
      <c r="S443" s="210"/>
      <c r="T443" s="212">
        <f>SUM(T444:T467)</f>
        <v>0</v>
      </c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R443" s="213" t="s">
        <v>86</v>
      </c>
      <c r="AT443" s="214" t="s">
        <v>75</v>
      </c>
      <c r="AU443" s="214" t="s">
        <v>84</v>
      </c>
      <c r="AY443" s="213" t="s">
        <v>137</v>
      </c>
      <c r="BK443" s="215">
        <f>SUM(BK444:BK467)</f>
        <v>0</v>
      </c>
    </row>
    <row r="444" s="2" customFormat="1" ht="16.5" customHeight="1">
      <c r="A444" s="38"/>
      <c r="B444" s="39"/>
      <c r="C444" s="218" t="s">
        <v>607</v>
      </c>
      <c r="D444" s="218" t="s">
        <v>139</v>
      </c>
      <c r="E444" s="219" t="s">
        <v>608</v>
      </c>
      <c r="F444" s="220" t="s">
        <v>609</v>
      </c>
      <c r="G444" s="221" t="s">
        <v>176</v>
      </c>
      <c r="H444" s="222">
        <v>71.920000000000002</v>
      </c>
      <c r="I444" s="223"/>
      <c r="J444" s="224">
        <f>ROUND(I444*H444,2)</f>
        <v>0</v>
      </c>
      <c r="K444" s="220" t="s">
        <v>143</v>
      </c>
      <c r="L444" s="44"/>
      <c r="M444" s="225" t="s">
        <v>1</v>
      </c>
      <c r="N444" s="226" t="s">
        <v>41</v>
      </c>
      <c r="O444" s="91"/>
      <c r="P444" s="227">
        <f>O444*H444</f>
        <v>0</v>
      </c>
      <c r="Q444" s="227">
        <v>0</v>
      </c>
      <c r="R444" s="227">
        <f>Q444*H444</f>
        <v>0</v>
      </c>
      <c r="S444" s="227">
        <v>0</v>
      </c>
      <c r="T444" s="228">
        <f>S444*H444</f>
        <v>0</v>
      </c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R444" s="229" t="s">
        <v>182</v>
      </c>
      <c r="AT444" s="229" t="s">
        <v>139</v>
      </c>
      <c r="AU444" s="229" t="s">
        <v>86</v>
      </c>
      <c r="AY444" s="17" t="s">
        <v>137</v>
      </c>
      <c r="BE444" s="230">
        <f>IF(N444="základní",J444,0)</f>
        <v>0</v>
      </c>
      <c r="BF444" s="230">
        <f>IF(N444="snížená",J444,0)</f>
        <v>0</v>
      </c>
      <c r="BG444" s="230">
        <f>IF(N444="zákl. přenesená",J444,0)</f>
        <v>0</v>
      </c>
      <c r="BH444" s="230">
        <f>IF(N444="sníž. přenesená",J444,0)</f>
        <v>0</v>
      </c>
      <c r="BI444" s="230">
        <f>IF(N444="nulová",J444,0)</f>
        <v>0</v>
      </c>
      <c r="BJ444" s="17" t="s">
        <v>84</v>
      </c>
      <c r="BK444" s="230">
        <f>ROUND(I444*H444,2)</f>
        <v>0</v>
      </c>
      <c r="BL444" s="17" t="s">
        <v>182</v>
      </c>
      <c r="BM444" s="229" t="s">
        <v>610</v>
      </c>
    </row>
    <row r="445" s="2" customFormat="1">
      <c r="A445" s="38"/>
      <c r="B445" s="39"/>
      <c r="C445" s="40"/>
      <c r="D445" s="231" t="s">
        <v>145</v>
      </c>
      <c r="E445" s="40"/>
      <c r="F445" s="232" t="s">
        <v>611</v>
      </c>
      <c r="G445" s="40"/>
      <c r="H445" s="40"/>
      <c r="I445" s="233"/>
      <c r="J445" s="40"/>
      <c r="K445" s="40"/>
      <c r="L445" s="44"/>
      <c r="M445" s="234"/>
      <c r="N445" s="235"/>
      <c r="O445" s="91"/>
      <c r="P445" s="91"/>
      <c r="Q445" s="91"/>
      <c r="R445" s="91"/>
      <c r="S445" s="91"/>
      <c r="T445" s="92"/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T445" s="17" t="s">
        <v>145</v>
      </c>
      <c r="AU445" s="17" t="s">
        <v>86</v>
      </c>
    </row>
    <row r="446" s="13" customFormat="1">
      <c r="A446" s="13"/>
      <c r="B446" s="236"/>
      <c r="C446" s="237"/>
      <c r="D446" s="231" t="s">
        <v>147</v>
      </c>
      <c r="E446" s="238" t="s">
        <v>1</v>
      </c>
      <c r="F446" s="239" t="s">
        <v>306</v>
      </c>
      <c r="G446" s="237"/>
      <c r="H446" s="240">
        <v>71.920000000000002</v>
      </c>
      <c r="I446" s="241"/>
      <c r="J446" s="237"/>
      <c r="K446" s="237"/>
      <c r="L446" s="242"/>
      <c r="M446" s="243"/>
      <c r="N446" s="244"/>
      <c r="O446" s="244"/>
      <c r="P446" s="244"/>
      <c r="Q446" s="244"/>
      <c r="R446" s="244"/>
      <c r="S446" s="244"/>
      <c r="T446" s="245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46" t="s">
        <v>147</v>
      </c>
      <c r="AU446" s="246" t="s">
        <v>86</v>
      </c>
      <c r="AV446" s="13" t="s">
        <v>86</v>
      </c>
      <c r="AW446" s="13" t="s">
        <v>32</v>
      </c>
      <c r="AX446" s="13" t="s">
        <v>76</v>
      </c>
      <c r="AY446" s="246" t="s">
        <v>137</v>
      </c>
    </row>
    <row r="447" s="14" customFormat="1">
      <c r="A447" s="14"/>
      <c r="B447" s="247"/>
      <c r="C447" s="248"/>
      <c r="D447" s="231" t="s">
        <v>147</v>
      </c>
      <c r="E447" s="249" t="s">
        <v>1</v>
      </c>
      <c r="F447" s="250" t="s">
        <v>149</v>
      </c>
      <c r="G447" s="248"/>
      <c r="H447" s="251">
        <v>71.920000000000002</v>
      </c>
      <c r="I447" s="252"/>
      <c r="J447" s="248"/>
      <c r="K447" s="248"/>
      <c r="L447" s="253"/>
      <c r="M447" s="254"/>
      <c r="N447" s="255"/>
      <c r="O447" s="255"/>
      <c r="P447" s="255"/>
      <c r="Q447" s="255"/>
      <c r="R447" s="255"/>
      <c r="S447" s="255"/>
      <c r="T447" s="256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57" t="s">
        <v>147</v>
      </c>
      <c r="AU447" s="257" t="s">
        <v>86</v>
      </c>
      <c r="AV447" s="14" t="s">
        <v>144</v>
      </c>
      <c r="AW447" s="14" t="s">
        <v>32</v>
      </c>
      <c r="AX447" s="14" t="s">
        <v>84</v>
      </c>
      <c r="AY447" s="257" t="s">
        <v>137</v>
      </c>
    </row>
    <row r="448" s="2" customFormat="1" ht="24.15" customHeight="1">
      <c r="A448" s="38"/>
      <c r="B448" s="39"/>
      <c r="C448" s="218" t="s">
        <v>399</v>
      </c>
      <c r="D448" s="218" t="s">
        <v>139</v>
      </c>
      <c r="E448" s="219" t="s">
        <v>612</v>
      </c>
      <c r="F448" s="220" t="s">
        <v>613</v>
      </c>
      <c r="G448" s="221" t="s">
        <v>176</v>
      </c>
      <c r="H448" s="222">
        <v>71.920000000000002</v>
      </c>
      <c r="I448" s="223"/>
      <c r="J448" s="224">
        <f>ROUND(I448*H448,2)</f>
        <v>0</v>
      </c>
      <c r="K448" s="220" t="s">
        <v>143</v>
      </c>
      <c r="L448" s="44"/>
      <c r="M448" s="225" t="s">
        <v>1</v>
      </c>
      <c r="N448" s="226" t="s">
        <v>41</v>
      </c>
      <c r="O448" s="91"/>
      <c r="P448" s="227">
        <f>O448*H448</f>
        <v>0</v>
      </c>
      <c r="Q448" s="227">
        <v>0</v>
      </c>
      <c r="R448" s="227">
        <f>Q448*H448</f>
        <v>0</v>
      </c>
      <c r="S448" s="227">
        <v>0</v>
      </c>
      <c r="T448" s="228">
        <f>S448*H448</f>
        <v>0</v>
      </c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R448" s="229" t="s">
        <v>182</v>
      </c>
      <c r="AT448" s="229" t="s">
        <v>139</v>
      </c>
      <c r="AU448" s="229" t="s">
        <v>86</v>
      </c>
      <c r="AY448" s="17" t="s">
        <v>137</v>
      </c>
      <c r="BE448" s="230">
        <f>IF(N448="základní",J448,0)</f>
        <v>0</v>
      </c>
      <c r="BF448" s="230">
        <f>IF(N448="snížená",J448,0)</f>
        <v>0</v>
      </c>
      <c r="BG448" s="230">
        <f>IF(N448="zákl. přenesená",J448,0)</f>
        <v>0</v>
      </c>
      <c r="BH448" s="230">
        <f>IF(N448="sníž. přenesená",J448,0)</f>
        <v>0</v>
      </c>
      <c r="BI448" s="230">
        <f>IF(N448="nulová",J448,0)</f>
        <v>0</v>
      </c>
      <c r="BJ448" s="17" t="s">
        <v>84</v>
      </c>
      <c r="BK448" s="230">
        <f>ROUND(I448*H448,2)</f>
        <v>0</v>
      </c>
      <c r="BL448" s="17" t="s">
        <v>182</v>
      </c>
      <c r="BM448" s="229" t="s">
        <v>614</v>
      </c>
    </row>
    <row r="449" s="2" customFormat="1">
      <c r="A449" s="38"/>
      <c r="B449" s="39"/>
      <c r="C449" s="40"/>
      <c r="D449" s="231" t="s">
        <v>145</v>
      </c>
      <c r="E449" s="40"/>
      <c r="F449" s="232" t="s">
        <v>615</v>
      </c>
      <c r="G449" s="40"/>
      <c r="H449" s="40"/>
      <c r="I449" s="233"/>
      <c r="J449" s="40"/>
      <c r="K449" s="40"/>
      <c r="L449" s="44"/>
      <c r="M449" s="234"/>
      <c r="N449" s="235"/>
      <c r="O449" s="91"/>
      <c r="P449" s="91"/>
      <c r="Q449" s="91"/>
      <c r="R449" s="91"/>
      <c r="S449" s="91"/>
      <c r="T449" s="92"/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T449" s="17" t="s">
        <v>145</v>
      </c>
      <c r="AU449" s="17" t="s">
        <v>86</v>
      </c>
    </row>
    <row r="450" s="13" customFormat="1">
      <c r="A450" s="13"/>
      <c r="B450" s="236"/>
      <c r="C450" s="237"/>
      <c r="D450" s="231" t="s">
        <v>147</v>
      </c>
      <c r="E450" s="238" t="s">
        <v>1</v>
      </c>
      <c r="F450" s="239" t="s">
        <v>306</v>
      </c>
      <c r="G450" s="237"/>
      <c r="H450" s="240">
        <v>71.920000000000002</v>
      </c>
      <c r="I450" s="241"/>
      <c r="J450" s="237"/>
      <c r="K450" s="237"/>
      <c r="L450" s="242"/>
      <c r="M450" s="243"/>
      <c r="N450" s="244"/>
      <c r="O450" s="244"/>
      <c r="P450" s="244"/>
      <c r="Q450" s="244"/>
      <c r="R450" s="244"/>
      <c r="S450" s="244"/>
      <c r="T450" s="245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46" t="s">
        <v>147</v>
      </c>
      <c r="AU450" s="246" t="s">
        <v>86</v>
      </c>
      <c r="AV450" s="13" t="s">
        <v>86</v>
      </c>
      <c r="AW450" s="13" t="s">
        <v>32</v>
      </c>
      <c r="AX450" s="13" t="s">
        <v>76</v>
      </c>
      <c r="AY450" s="246" t="s">
        <v>137</v>
      </c>
    </row>
    <row r="451" s="14" customFormat="1">
      <c r="A451" s="14"/>
      <c r="B451" s="247"/>
      <c r="C451" s="248"/>
      <c r="D451" s="231" t="s">
        <v>147</v>
      </c>
      <c r="E451" s="249" t="s">
        <v>1</v>
      </c>
      <c r="F451" s="250" t="s">
        <v>149</v>
      </c>
      <c r="G451" s="248"/>
      <c r="H451" s="251">
        <v>71.920000000000002</v>
      </c>
      <c r="I451" s="252"/>
      <c r="J451" s="248"/>
      <c r="K451" s="248"/>
      <c r="L451" s="253"/>
      <c r="M451" s="254"/>
      <c r="N451" s="255"/>
      <c r="O451" s="255"/>
      <c r="P451" s="255"/>
      <c r="Q451" s="255"/>
      <c r="R451" s="255"/>
      <c r="S451" s="255"/>
      <c r="T451" s="256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57" t="s">
        <v>147</v>
      </c>
      <c r="AU451" s="257" t="s">
        <v>86</v>
      </c>
      <c r="AV451" s="14" t="s">
        <v>144</v>
      </c>
      <c r="AW451" s="14" t="s">
        <v>32</v>
      </c>
      <c r="AX451" s="14" t="s">
        <v>84</v>
      </c>
      <c r="AY451" s="257" t="s">
        <v>137</v>
      </c>
    </row>
    <row r="452" s="2" customFormat="1" ht="24.15" customHeight="1">
      <c r="A452" s="38"/>
      <c r="B452" s="39"/>
      <c r="C452" s="218" t="s">
        <v>616</v>
      </c>
      <c r="D452" s="218" t="s">
        <v>139</v>
      </c>
      <c r="E452" s="219" t="s">
        <v>617</v>
      </c>
      <c r="F452" s="220" t="s">
        <v>618</v>
      </c>
      <c r="G452" s="221" t="s">
        <v>176</v>
      </c>
      <c r="H452" s="222">
        <v>71.920000000000002</v>
      </c>
      <c r="I452" s="223"/>
      <c r="J452" s="224">
        <f>ROUND(I452*H452,2)</f>
        <v>0</v>
      </c>
      <c r="K452" s="220" t="s">
        <v>143</v>
      </c>
      <c r="L452" s="44"/>
      <c r="M452" s="225" t="s">
        <v>1</v>
      </c>
      <c r="N452" s="226" t="s">
        <v>41</v>
      </c>
      <c r="O452" s="91"/>
      <c r="P452" s="227">
        <f>O452*H452</f>
        <v>0</v>
      </c>
      <c r="Q452" s="227">
        <v>0</v>
      </c>
      <c r="R452" s="227">
        <f>Q452*H452</f>
        <v>0</v>
      </c>
      <c r="S452" s="227">
        <v>0</v>
      </c>
      <c r="T452" s="228">
        <f>S452*H452</f>
        <v>0</v>
      </c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R452" s="229" t="s">
        <v>182</v>
      </c>
      <c r="AT452" s="229" t="s">
        <v>139</v>
      </c>
      <c r="AU452" s="229" t="s">
        <v>86</v>
      </c>
      <c r="AY452" s="17" t="s">
        <v>137</v>
      </c>
      <c r="BE452" s="230">
        <f>IF(N452="základní",J452,0)</f>
        <v>0</v>
      </c>
      <c r="BF452" s="230">
        <f>IF(N452="snížená",J452,0)</f>
        <v>0</v>
      </c>
      <c r="BG452" s="230">
        <f>IF(N452="zákl. přenesená",J452,0)</f>
        <v>0</v>
      </c>
      <c r="BH452" s="230">
        <f>IF(N452="sníž. přenesená",J452,0)</f>
        <v>0</v>
      </c>
      <c r="BI452" s="230">
        <f>IF(N452="nulová",J452,0)</f>
        <v>0</v>
      </c>
      <c r="BJ452" s="17" t="s">
        <v>84</v>
      </c>
      <c r="BK452" s="230">
        <f>ROUND(I452*H452,2)</f>
        <v>0</v>
      </c>
      <c r="BL452" s="17" t="s">
        <v>182</v>
      </c>
      <c r="BM452" s="229" t="s">
        <v>619</v>
      </c>
    </row>
    <row r="453" s="2" customFormat="1">
      <c r="A453" s="38"/>
      <c r="B453" s="39"/>
      <c r="C453" s="40"/>
      <c r="D453" s="231" t="s">
        <v>145</v>
      </c>
      <c r="E453" s="40"/>
      <c r="F453" s="232" t="s">
        <v>620</v>
      </c>
      <c r="G453" s="40"/>
      <c r="H453" s="40"/>
      <c r="I453" s="233"/>
      <c r="J453" s="40"/>
      <c r="K453" s="40"/>
      <c r="L453" s="44"/>
      <c r="M453" s="234"/>
      <c r="N453" s="235"/>
      <c r="O453" s="91"/>
      <c r="P453" s="91"/>
      <c r="Q453" s="91"/>
      <c r="R453" s="91"/>
      <c r="S453" s="91"/>
      <c r="T453" s="92"/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T453" s="17" t="s">
        <v>145</v>
      </c>
      <c r="AU453" s="17" t="s">
        <v>86</v>
      </c>
    </row>
    <row r="454" s="2" customFormat="1" ht="24.15" customHeight="1">
      <c r="A454" s="38"/>
      <c r="B454" s="39"/>
      <c r="C454" s="218" t="s">
        <v>403</v>
      </c>
      <c r="D454" s="218" t="s">
        <v>139</v>
      </c>
      <c r="E454" s="219" t="s">
        <v>621</v>
      </c>
      <c r="F454" s="220" t="s">
        <v>622</v>
      </c>
      <c r="G454" s="221" t="s">
        <v>176</v>
      </c>
      <c r="H454" s="222">
        <v>71.920000000000002</v>
      </c>
      <c r="I454" s="223"/>
      <c r="J454" s="224">
        <f>ROUND(I454*H454,2)</f>
        <v>0</v>
      </c>
      <c r="K454" s="220" t="s">
        <v>143</v>
      </c>
      <c r="L454" s="44"/>
      <c r="M454" s="225" t="s">
        <v>1</v>
      </c>
      <c r="N454" s="226" t="s">
        <v>41</v>
      </c>
      <c r="O454" s="91"/>
      <c r="P454" s="227">
        <f>O454*H454</f>
        <v>0</v>
      </c>
      <c r="Q454" s="227">
        <v>0.0054000000000000003</v>
      </c>
      <c r="R454" s="227">
        <f>Q454*H454</f>
        <v>0.38836800000000005</v>
      </c>
      <c r="S454" s="227">
        <v>0</v>
      </c>
      <c r="T454" s="228">
        <f>S454*H454</f>
        <v>0</v>
      </c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R454" s="229" t="s">
        <v>182</v>
      </c>
      <c r="AT454" s="229" t="s">
        <v>139</v>
      </c>
      <c r="AU454" s="229" t="s">
        <v>86</v>
      </c>
      <c r="AY454" s="17" t="s">
        <v>137</v>
      </c>
      <c r="BE454" s="230">
        <f>IF(N454="základní",J454,0)</f>
        <v>0</v>
      </c>
      <c r="BF454" s="230">
        <f>IF(N454="snížená",J454,0)</f>
        <v>0</v>
      </c>
      <c r="BG454" s="230">
        <f>IF(N454="zákl. přenesená",J454,0)</f>
        <v>0</v>
      </c>
      <c r="BH454" s="230">
        <f>IF(N454="sníž. přenesená",J454,0)</f>
        <v>0</v>
      </c>
      <c r="BI454" s="230">
        <f>IF(N454="nulová",J454,0)</f>
        <v>0</v>
      </c>
      <c r="BJ454" s="17" t="s">
        <v>84</v>
      </c>
      <c r="BK454" s="230">
        <f>ROUND(I454*H454,2)</f>
        <v>0</v>
      </c>
      <c r="BL454" s="17" t="s">
        <v>182</v>
      </c>
      <c r="BM454" s="229" t="s">
        <v>623</v>
      </c>
    </row>
    <row r="455" s="2" customFormat="1">
      <c r="A455" s="38"/>
      <c r="B455" s="39"/>
      <c r="C455" s="40"/>
      <c r="D455" s="231" t="s">
        <v>145</v>
      </c>
      <c r="E455" s="40"/>
      <c r="F455" s="232" t="s">
        <v>624</v>
      </c>
      <c r="G455" s="40"/>
      <c r="H455" s="40"/>
      <c r="I455" s="233"/>
      <c r="J455" s="40"/>
      <c r="K455" s="40"/>
      <c r="L455" s="44"/>
      <c r="M455" s="234"/>
      <c r="N455" s="235"/>
      <c r="O455" s="91"/>
      <c r="P455" s="91"/>
      <c r="Q455" s="91"/>
      <c r="R455" s="91"/>
      <c r="S455" s="91"/>
      <c r="T455" s="92"/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T455" s="17" t="s">
        <v>145</v>
      </c>
      <c r="AU455" s="17" t="s">
        <v>86</v>
      </c>
    </row>
    <row r="456" s="2" customFormat="1" ht="16.5" customHeight="1">
      <c r="A456" s="38"/>
      <c r="B456" s="39"/>
      <c r="C456" s="218" t="s">
        <v>625</v>
      </c>
      <c r="D456" s="218" t="s">
        <v>139</v>
      </c>
      <c r="E456" s="219" t="s">
        <v>626</v>
      </c>
      <c r="F456" s="220" t="s">
        <v>627</v>
      </c>
      <c r="G456" s="221" t="s">
        <v>176</v>
      </c>
      <c r="H456" s="222">
        <v>71.920000000000002</v>
      </c>
      <c r="I456" s="223"/>
      <c r="J456" s="224">
        <f>ROUND(I456*H456,2)</f>
        <v>0</v>
      </c>
      <c r="K456" s="220" t="s">
        <v>143</v>
      </c>
      <c r="L456" s="44"/>
      <c r="M456" s="225" t="s">
        <v>1</v>
      </c>
      <c r="N456" s="226" t="s">
        <v>41</v>
      </c>
      <c r="O456" s="91"/>
      <c r="P456" s="227">
        <f>O456*H456</f>
        <v>0</v>
      </c>
      <c r="Q456" s="227">
        <v>0</v>
      </c>
      <c r="R456" s="227">
        <f>Q456*H456</f>
        <v>0</v>
      </c>
      <c r="S456" s="227">
        <v>0</v>
      </c>
      <c r="T456" s="228">
        <f>S456*H456</f>
        <v>0</v>
      </c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R456" s="229" t="s">
        <v>182</v>
      </c>
      <c r="AT456" s="229" t="s">
        <v>139</v>
      </c>
      <c r="AU456" s="229" t="s">
        <v>86</v>
      </c>
      <c r="AY456" s="17" t="s">
        <v>137</v>
      </c>
      <c r="BE456" s="230">
        <f>IF(N456="základní",J456,0)</f>
        <v>0</v>
      </c>
      <c r="BF456" s="230">
        <f>IF(N456="snížená",J456,0)</f>
        <v>0</v>
      </c>
      <c r="BG456" s="230">
        <f>IF(N456="zákl. přenesená",J456,0)</f>
        <v>0</v>
      </c>
      <c r="BH456" s="230">
        <f>IF(N456="sníž. přenesená",J456,0)</f>
        <v>0</v>
      </c>
      <c r="BI456" s="230">
        <f>IF(N456="nulová",J456,0)</f>
        <v>0</v>
      </c>
      <c r="BJ456" s="17" t="s">
        <v>84</v>
      </c>
      <c r="BK456" s="230">
        <f>ROUND(I456*H456,2)</f>
        <v>0</v>
      </c>
      <c r="BL456" s="17" t="s">
        <v>182</v>
      </c>
      <c r="BM456" s="229" t="s">
        <v>628</v>
      </c>
    </row>
    <row r="457" s="2" customFormat="1">
      <c r="A457" s="38"/>
      <c r="B457" s="39"/>
      <c r="C457" s="40"/>
      <c r="D457" s="231" t="s">
        <v>145</v>
      </c>
      <c r="E457" s="40"/>
      <c r="F457" s="232" t="s">
        <v>629</v>
      </c>
      <c r="G457" s="40"/>
      <c r="H457" s="40"/>
      <c r="I457" s="233"/>
      <c r="J457" s="40"/>
      <c r="K457" s="40"/>
      <c r="L457" s="44"/>
      <c r="M457" s="234"/>
      <c r="N457" s="235"/>
      <c r="O457" s="91"/>
      <c r="P457" s="91"/>
      <c r="Q457" s="91"/>
      <c r="R457" s="91"/>
      <c r="S457" s="91"/>
      <c r="T457" s="92"/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T457" s="17" t="s">
        <v>145</v>
      </c>
      <c r="AU457" s="17" t="s">
        <v>86</v>
      </c>
    </row>
    <row r="458" s="2" customFormat="1" ht="24.15" customHeight="1">
      <c r="A458" s="38"/>
      <c r="B458" s="39"/>
      <c r="C458" s="218" t="s">
        <v>408</v>
      </c>
      <c r="D458" s="218" t="s">
        <v>139</v>
      </c>
      <c r="E458" s="219" t="s">
        <v>630</v>
      </c>
      <c r="F458" s="220" t="s">
        <v>631</v>
      </c>
      <c r="G458" s="221" t="s">
        <v>176</v>
      </c>
      <c r="H458" s="222">
        <v>71.920000000000002</v>
      </c>
      <c r="I458" s="223"/>
      <c r="J458" s="224">
        <f>ROUND(I458*H458,2)</f>
        <v>0</v>
      </c>
      <c r="K458" s="220" t="s">
        <v>143</v>
      </c>
      <c r="L458" s="44"/>
      <c r="M458" s="225" t="s">
        <v>1</v>
      </c>
      <c r="N458" s="226" t="s">
        <v>41</v>
      </c>
      <c r="O458" s="91"/>
      <c r="P458" s="227">
        <f>O458*H458</f>
        <v>0</v>
      </c>
      <c r="Q458" s="227">
        <v>0</v>
      </c>
      <c r="R458" s="227">
        <f>Q458*H458</f>
        <v>0</v>
      </c>
      <c r="S458" s="227">
        <v>0</v>
      </c>
      <c r="T458" s="228">
        <f>S458*H458</f>
        <v>0</v>
      </c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R458" s="229" t="s">
        <v>182</v>
      </c>
      <c r="AT458" s="229" t="s">
        <v>139</v>
      </c>
      <c r="AU458" s="229" t="s">
        <v>86</v>
      </c>
      <c r="AY458" s="17" t="s">
        <v>137</v>
      </c>
      <c r="BE458" s="230">
        <f>IF(N458="základní",J458,0)</f>
        <v>0</v>
      </c>
      <c r="BF458" s="230">
        <f>IF(N458="snížená",J458,0)</f>
        <v>0</v>
      </c>
      <c r="BG458" s="230">
        <f>IF(N458="zákl. přenesená",J458,0)</f>
        <v>0</v>
      </c>
      <c r="BH458" s="230">
        <f>IF(N458="sníž. přenesená",J458,0)</f>
        <v>0</v>
      </c>
      <c r="BI458" s="230">
        <f>IF(N458="nulová",J458,0)</f>
        <v>0</v>
      </c>
      <c r="BJ458" s="17" t="s">
        <v>84</v>
      </c>
      <c r="BK458" s="230">
        <f>ROUND(I458*H458,2)</f>
        <v>0</v>
      </c>
      <c r="BL458" s="17" t="s">
        <v>182</v>
      </c>
      <c r="BM458" s="229" t="s">
        <v>632</v>
      </c>
    </row>
    <row r="459" s="2" customFormat="1">
      <c r="A459" s="38"/>
      <c r="B459" s="39"/>
      <c r="C459" s="40"/>
      <c r="D459" s="231" t="s">
        <v>145</v>
      </c>
      <c r="E459" s="40"/>
      <c r="F459" s="232" t="s">
        <v>633</v>
      </c>
      <c r="G459" s="40"/>
      <c r="H459" s="40"/>
      <c r="I459" s="233"/>
      <c r="J459" s="40"/>
      <c r="K459" s="40"/>
      <c r="L459" s="44"/>
      <c r="M459" s="234"/>
      <c r="N459" s="235"/>
      <c r="O459" s="91"/>
      <c r="P459" s="91"/>
      <c r="Q459" s="91"/>
      <c r="R459" s="91"/>
      <c r="S459" s="91"/>
      <c r="T459" s="92"/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T459" s="17" t="s">
        <v>145</v>
      </c>
      <c r="AU459" s="17" t="s">
        <v>86</v>
      </c>
    </row>
    <row r="460" s="2" customFormat="1" ht="16.5" customHeight="1">
      <c r="A460" s="38"/>
      <c r="B460" s="39"/>
      <c r="C460" s="218" t="s">
        <v>634</v>
      </c>
      <c r="D460" s="218" t="s">
        <v>139</v>
      </c>
      <c r="E460" s="219" t="s">
        <v>635</v>
      </c>
      <c r="F460" s="220" t="s">
        <v>636</v>
      </c>
      <c r="G460" s="221" t="s">
        <v>176</v>
      </c>
      <c r="H460" s="222">
        <v>71.920000000000002</v>
      </c>
      <c r="I460" s="223"/>
      <c r="J460" s="224">
        <f>ROUND(I460*H460,2)</f>
        <v>0</v>
      </c>
      <c r="K460" s="220" t="s">
        <v>143</v>
      </c>
      <c r="L460" s="44"/>
      <c r="M460" s="225" t="s">
        <v>1</v>
      </c>
      <c r="N460" s="226" t="s">
        <v>41</v>
      </c>
      <c r="O460" s="91"/>
      <c r="P460" s="227">
        <f>O460*H460</f>
        <v>0</v>
      </c>
      <c r="Q460" s="227">
        <v>0</v>
      </c>
      <c r="R460" s="227">
        <f>Q460*H460</f>
        <v>0</v>
      </c>
      <c r="S460" s="227">
        <v>0</v>
      </c>
      <c r="T460" s="228">
        <f>S460*H460</f>
        <v>0</v>
      </c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R460" s="229" t="s">
        <v>182</v>
      </c>
      <c r="AT460" s="229" t="s">
        <v>139</v>
      </c>
      <c r="AU460" s="229" t="s">
        <v>86</v>
      </c>
      <c r="AY460" s="17" t="s">
        <v>137</v>
      </c>
      <c r="BE460" s="230">
        <f>IF(N460="základní",J460,0)</f>
        <v>0</v>
      </c>
      <c r="BF460" s="230">
        <f>IF(N460="snížená",J460,0)</f>
        <v>0</v>
      </c>
      <c r="BG460" s="230">
        <f>IF(N460="zákl. přenesená",J460,0)</f>
        <v>0</v>
      </c>
      <c r="BH460" s="230">
        <f>IF(N460="sníž. přenesená",J460,0)</f>
        <v>0</v>
      </c>
      <c r="BI460" s="230">
        <f>IF(N460="nulová",J460,0)</f>
        <v>0</v>
      </c>
      <c r="BJ460" s="17" t="s">
        <v>84</v>
      </c>
      <c r="BK460" s="230">
        <f>ROUND(I460*H460,2)</f>
        <v>0</v>
      </c>
      <c r="BL460" s="17" t="s">
        <v>182</v>
      </c>
      <c r="BM460" s="229" t="s">
        <v>637</v>
      </c>
    </row>
    <row r="461" s="2" customFormat="1">
      <c r="A461" s="38"/>
      <c r="B461" s="39"/>
      <c r="C461" s="40"/>
      <c r="D461" s="231" t="s">
        <v>145</v>
      </c>
      <c r="E461" s="40"/>
      <c r="F461" s="232" t="s">
        <v>638</v>
      </c>
      <c r="G461" s="40"/>
      <c r="H461" s="40"/>
      <c r="I461" s="233"/>
      <c r="J461" s="40"/>
      <c r="K461" s="40"/>
      <c r="L461" s="44"/>
      <c r="M461" s="234"/>
      <c r="N461" s="235"/>
      <c r="O461" s="91"/>
      <c r="P461" s="91"/>
      <c r="Q461" s="91"/>
      <c r="R461" s="91"/>
      <c r="S461" s="91"/>
      <c r="T461" s="92"/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T461" s="17" t="s">
        <v>145</v>
      </c>
      <c r="AU461" s="17" t="s">
        <v>86</v>
      </c>
    </row>
    <row r="462" s="2" customFormat="1" ht="16.5" customHeight="1">
      <c r="A462" s="38"/>
      <c r="B462" s="39"/>
      <c r="C462" s="218" t="s">
        <v>413</v>
      </c>
      <c r="D462" s="218" t="s">
        <v>139</v>
      </c>
      <c r="E462" s="219" t="s">
        <v>639</v>
      </c>
      <c r="F462" s="220" t="s">
        <v>640</v>
      </c>
      <c r="G462" s="221" t="s">
        <v>269</v>
      </c>
      <c r="H462" s="222">
        <v>85.760000000000005</v>
      </c>
      <c r="I462" s="223"/>
      <c r="J462" s="224">
        <f>ROUND(I462*H462,2)</f>
        <v>0</v>
      </c>
      <c r="K462" s="220" t="s">
        <v>143</v>
      </c>
      <c r="L462" s="44"/>
      <c r="M462" s="225" t="s">
        <v>1</v>
      </c>
      <c r="N462" s="226" t="s">
        <v>41</v>
      </c>
      <c r="O462" s="91"/>
      <c r="P462" s="227">
        <f>O462*H462</f>
        <v>0</v>
      </c>
      <c r="Q462" s="227">
        <v>0</v>
      </c>
      <c r="R462" s="227">
        <f>Q462*H462</f>
        <v>0</v>
      </c>
      <c r="S462" s="227">
        <v>0</v>
      </c>
      <c r="T462" s="228">
        <f>S462*H462</f>
        <v>0</v>
      </c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R462" s="229" t="s">
        <v>182</v>
      </c>
      <c r="AT462" s="229" t="s">
        <v>139</v>
      </c>
      <c r="AU462" s="229" t="s">
        <v>86</v>
      </c>
      <c r="AY462" s="17" t="s">
        <v>137</v>
      </c>
      <c r="BE462" s="230">
        <f>IF(N462="základní",J462,0)</f>
        <v>0</v>
      </c>
      <c r="BF462" s="230">
        <f>IF(N462="snížená",J462,0)</f>
        <v>0</v>
      </c>
      <c r="BG462" s="230">
        <f>IF(N462="zákl. přenesená",J462,0)</f>
        <v>0</v>
      </c>
      <c r="BH462" s="230">
        <f>IF(N462="sníž. přenesená",J462,0)</f>
        <v>0</v>
      </c>
      <c r="BI462" s="230">
        <f>IF(N462="nulová",J462,0)</f>
        <v>0</v>
      </c>
      <c r="BJ462" s="17" t="s">
        <v>84</v>
      </c>
      <c r="BK462" s="230">
        <f>ROUND(I462*H462,2)</f>
        <v>0</v>
      </c>
      <c r="BL462" s="17" t="s">
        <v>182</v>
      </c>
      <c r="BM462" s="229" t="s">
        <v>641</v>
      </c>
    </row>
    <row r="463" s="2" customFormat="1">
      <c r="A463" s="38"/>
      <c r="B463" s="39"/>
      <c r="C463" s="40"/>
      <c r="D463" s="231" t="s">
        <v>145</v>
      </c>
      <c r="E463" s="40"/>
      <c r="F463" s="232" t="s">
        <v>642</v>
      </c>
      <c r="G463" s="40"/>
      <c r="H463" s="40"/>
      <c r="I463" s="233"/>
      <c r="J463" s="40"/>
      <c r="K463" s="40"/>
      <c r="L463" s="44"/>
      <c r="M463" s="234"/>
      <c r="N463" s="235"/>
      <c r="O463" s="91"/>
      <c r="P463" s="91"/>
      <c r="Q463" s="91"/>
      <c r="R463" s="91"/>
      <c r="S463" s="91"/>
      <c r="T463" s="92"/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T463" s="17" t="s">
        <v>145</v>
      </c>
      <c r="AU463" s="17" t="s">
        <v>86</v>
      </c>
    </row>
    <row r="464" s="13" customFormat="1">
      <c r="A464" s="13"/>
      <c r="B464" s="236"/>
      <c r="C464" s="237"/>
      <c r="D464" s="231" t="s">
        <v>147</v>
      </c>
      <c r="E464" s="238" t="s">
        <v>1</v>
      </c>
      <c r="F464" s="239" t="s">
        <v>643</v>
      </c>
      <c r="G464" s="237"/>
      <c r="H464" s="240">
        <v>85.760000000000005</v>
      </c>
      <c r="I464" s="241"/>
      <c r="J464" s="237"/>
      <c r="K464" s="237"/>
      <c r="L464" s="242"/>
      <c r="M464" s="243"/>
      <c r="N464" s="244"/>
      <c r="O464" s="244"/>
      <c r="P464" s="244"/>
      <c r="Q464" s="244"/>
      <c r="R464" s="244"/>
      <c r="S464" s="244"/>
      <c r="T464" s="245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46" t="s">
        <v>147</v>
      </c>
      <c r="AU464" s="246" t="s">
        <v>86</v>
      </c>
      <c r="AV464" s="13" t="s">
        <v>86</v>
      </c>
      <c r="AW464" s="13" t="s">
        <v>32</v>
      </c>
      <c r="AX464" s="13" t="s">
        <v>76</v>
      </c>
      <c r="AY464" s="246" t="s">
        <v>137</v>
      </c>
    </row>
    <row r="465" s="14" customFormat="1">
      <c r="A465" s="14"/>
      <c r="B465" s="247"/>
      <c r="C465" s="248"/>
      <c r="D465" s="231" t="s">
        <v>147</v>
      </c>
      <c r="E465" s="249" t="s">
        <v>1</v>
      </c>
      <c r="F465" s="250" t="s">
        <v>149</v>
      </c>
      <c r="G465" s="248"/>
      <c r="H465" s="251">
        <v>85.760000000000005</v>
      </c>
      <c r="I465" s="252"/>
      <c r="J465" s="248"/>
      <c r="K465" s="248"/>
      <c r="L465" s="253"/>
      <c r="M465" s="254"/>
      <c r="N465" s="255"/>
      <c r="O465" s="255"/>
      <c r="P465" s="255"/>
      <c r="Q465" s="255"/>
      <c r="R465" s="255"/>
      <c r="S465" s="255"/>
      <c r="T465" s="256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57" t="s">
        <v>147</v>
      </c>
      <c r="AU465" s="257" t="s">
        <v>86</v>
      </c>
      <c r="AV465" s="14" t="s">
        <v>144</v>
      </c>
      <c r="AW465" s="14" t="s">
        <v>32</v>
      </c>
      <c r="AX465" s="14" t="s">
        <v>84</v>
      </c>
      <c r="AY465" s="257" t="s">
        <v>137</v>
      </c>
    </row>
    <row r="466" s="2" customFormat="1" ht="24.15" customHeight="1">
      <c r="A466" s="38"/>
      <c r="B466" s="39"/>
      <c r="C466" s="218" t="s">
        <v>644</v>
      </c>
      <c r="D466" s="218" t="s">
        <v>139</v>
      </c>
      <c r="E466" s="219" t="s">
        <v>645</v>
      </c>
      <c r="F466" s="220" t="s">
        <v>646</v>
      </c>
      <c r="G466" s="221" t="s">
        <v>187</v>
      </c>
      <c r="H466" s="222">
        <v>0.89700000000000002</v>
      </c>
      <c r="I466" s="223"/>
      <c r="J466" s="224">
        <f>ROUND(I466*H466,2)</f>
        <v>0</v>
      </c>
      <c r="K466" s="220" t="s">
        <v>143</v>
      </c>
      <c r="L466" s="44"/>
      <c r="M466" s="225" t="s">
        <v>1</v>
      </c>
      <c r="N466" s="226" t="s">
        <v>41</v>
      </c>
      <c r="O466" s="91"/>
      <c r="P466" s="227">
        <f>O466*H466</f>
        <v>0</v>
      </c>
      <c r="Q466" s="227">
        <v>0</v>
      </c>
      <c r="R466" s="227">
        <f>Q466*H466</f>
        <v>0</v>
      </c>
      <c r="S466" s="227">
        <v>0</v>
      </c>
      <c r="T466" s="228">
        <f>S466*H466</f>
        <v>0</v>
      </c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R466" s="229" t="s">
        <v>182</v>
      </c>
      <c r="AT466" s="229" t="s">
        <v>139</v>
      </c>
      <c r="AU466" s="229" t="s">
        <v>86</v>
      </c>
      <c r="AY466" s="17" t="s">
        <v>137</v>
      </c>
      <c r="BE466" s="230">
        <f>IF(N466="základní",J466,0)</f>
        <v>0</v>
      </c>
      <c r="BF466" s="230">
        <f>IF(N466="snížená",J466,0)</f>
        <v>0</v>
      </c>
      <c r="BG466" s="230">
        <f>IF(N466="zákl. přenesená",J466,0)</f>
        <v>0</v>
      </c>
      <c r="BH466" s="230">
        <f>IF(N466="sníž. přenesená",J466,0)</f>
        <v>0</v>
      </c>
      <c r="BI466" s="230">
        <f>IF(N466="nulová",J466,0)</f>
        <v>0</v>
      </c>
      <c r="BJ466" s="17" t="s">
        <v>84</v>
      </c>
      <c r="BK466" s="230">
        <f>ROUND(I466*H466,2)</f>
        <v>0</v>
      </c>
      <c r="BL466" s="17" t="s">
        <v>182</v>
      </c>
      <c r="BM466" s="229" t="s">
        <v>647</v>
      </c>
    </row>
    <row r="467" s="2" customFormat="1">
      <c r="A467" s="38"/>
      <c r="B467" s="39"/>
      <c r="C467" s="40"/>
      <c r="D467" s="231" t="s">
        <v>145</v>
      </c>
      <c r="E467" s="40"/>
      <c r="F467" s="232" t="s">
        <v>648</v>
      </c>
      <c r="G467" s="40"/>
      <c r="H467" s="40"/>
      <c r="I467" s="233"/>
      <c r="J467" s="40"/>
      <c r="K467" s="40"/>
      <c r="L467" s="44"/>
      <c r="M467" s="234"/>
      <c r="N467" s="235"/>
      <c r="O467" s="91"/>
      <c r="P467" s="91"/>
      <c r="Q467" s="91"/>
      <c r="R467" s="91"/>
      <c r="S467" s="91"/>
      <c r="T467" s="92"/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T467" s="17" t="s">
        <v>145</v>
      </c>
      <c r="AU467" s="17" t="s">
        <v>86</v>
      </c>
    </row>
    <row r="468" s="12" customFormat="1" ht="22.8" customHeight="1">
      <c r="A468" s="12"/>
      <c r="B468" s="202"/>
      <c r="C468" s="203"/>
      <c r="D468" s="204" t="s">
        <v>75</v>
      </c>
      <c r="E468" s="216" t="s">
        <v>649</v>
      </c>
      <c r="F468" s="216" t="s">
        <v>650</v>
      </c>
      <c r="G468" s="203"/>
      <c r="H468" s="203"/>
      <c r="I468" s="206"/>
      <c r="J468" s="217">
        <f>BK468</f>
        <v>0</v>
      </c>
      <c r="K468" s="203"/>
      <c r="L468" s="208"/>
      <c r="M468" s="209"/>
      <c r="N468" s="210"/>
      <c r="O468" s="210"/>
      <c r="P468" s="211">
        <f>SUM(P469:P478)</f>
        <v>0</v>
      </c>
      <c r="Q468" s="210"/>
      <c r="R468" s="211">
        <f>SUM(R469:R478)</f>
        <v>0</v>
      </c>
      <c r="S468" s="210"/>
      <c r="T468" s="212">
        <f>SUM(T469:T478)</f>
        <v>0</v>
      </c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R468" s="213" t="s">
        <v>86</v>
      </c>
      <c r="AT468" s="214" t="s">
        <v>75</v>
      </c>
      <c r="AU468" s="214" t="s">
        <v>84</v>
      </c>
      <c r="AY468" s="213" t="s">
        <v>137</v>
      </c>
      <c r="BK468" s="215">
        <f>SUM(BK469:BK478)</f>
        <v>0</v>
      </c>
    </row>
    <row r="469" s="2" customFormat="1" ht="24.15" customHeight="1">
      <c r="A469" s="38"/>
      <c r="B469" s="39"/>
      <c r="C469" s="218" t="s">
        <v>418</v>
      </c>
      <c r="D469" s="218" t="s">
        <v>139</v>
      </c>
      <c r="E469" s="219" t="s">
        <v>651</v>
      </c>
      <c r="F469" s="220" t="s">
        <v>652</v>
      </c>
      <c r="G469" s="221" t="s">
        <v>269</v>
      </c>
      <c r="H469" s="222">
        <v>16.738</v>
      </c>
      <c r="I469" s="223"/>
      <c r="J469" s="224">
        <f>ROUND(I469*H469,2)</f>
        <v>0</v>
      </c>
      <c r="K469" s="220" t="s">
        <v>143</v>
      </c>
      <c r="L469" s="44"/>
      <c r="M469" s="225" t="s">
        <v>1</v>
      </c>
      <c r="N469" s="226" t="s">
        <v>41</v>
      </c>
      <c r="O469" s="91"/>
      <c r="P469" s="227">
        <f>O469*H469</f>
        <v>0</v>
      </c>
      <c r="Q469" s="227">
        <v>0</v>
      </c>
      <c r="R469" s="227">
        <f>Q469*H469</f>
        <v>0</v>
      </c>
      <c r="S469" s="227">
        <v>0</v>
      </c>
      <c r="T469" s="228">
        <f>S469*H469</f>
        <v>0</v>
      </c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R469" s="229" t="s">
        <v>182</v>
      </c>
      <c r="AT469" s="229" t="s">
        <v>139</v>
      </c>
      <c r="AU469" s="229" t="s">
        <v>86</v>
      </c>
      <c r="AY469" s="17" t="s">
        <v>137</v>
      </c>
      <c r="BE469" s="230">
        <f>IF(N469="základní",J469,0)</f>
        <v>0</v>
      </c>
      <c r="BF469" s="230">
        <f>IF(N469="snížená",J469,0)</f>
        <v>0</v>
      </c>
      <c r="BG469" s="230">
        <f>IF(N469="zákl. přenesená",J469,0)</f>
        <v>0</v>
      </c>
      <c r="BH469" s="230">
        <f>IF(N469="sníž. přenesená",J469,0)</f>
        <v>0</v>
      </c>
      <c r="BI469" s="230">
        <f>IF(N469="nulová",J469,0)</f>
        <v>0</v>
      </c>
      <c r="BJ469" s="17" t="s">
        <v>84</v>
      </c>
      <c r="BK469" s="230">
        <f>ROUND(I469*H469,2)</f>
        <v>0</v>
      </c>
      <c r="BL469" s="17" t="s">
        <v>182</v>
      </c>
      <c r="BM469" s="229" t="s">
        <v>653</v>
      </c>
    </row>
    <row r="470" s="2" customFormat="1">
      <c r="A470" s="38"/>
      <c r="B470" s="39"/>
      <c r="C470" s="40"/>
      <c r="D470" s="231" t="s">
        <v>145</v>
      </c>
      <c r="E470" s="40"/>
      <c r="F470" s="232" t="s">
        <v>654</v>
      </c>
      <c r="G470" s="40"/>
      <c r="H470" s="40"/>
      <c r="I470" s="233"/>
      <c r="J470" s="40"/>
      <c r="K470" s="40"/>
      <c r="L470" s="44"/>
      <c r="M470" s="234"/>
      <c r="N470" s="235"/>
      <c r="O470" s="91"/>
      <c r="P470" s="91"/>
      <c r="Q470" s="91"/>
      <c r="R470" s="91"/>
      <c r="S470" s="91"/>
      <c r="T470" s="92"/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T470" s="17" t="s">
        <v>145</v>
      </c>
      <c r="AU470" s="17" t="s">
        <v>86</v>
      </c>
    </row>
    <row r="471" s="13" customFormat="1">
      <c r="A471" s="13"/>
      <c r="B471" s="236"/>
      <c r="C471" s="237"/>
      <c r="D471" s="231" t="s">
        <v>147</v>
      </c>
      <c r="E471" s="238" t="s">
        <v>1</v>
      </c>
      <c r="F471" s="239" t="s">
        <v>483</v>
      </c>
      <c r="G471" s="237"/>
      <c r="H471" s="240">
        <v>16.738</v>
      </c>
      <c r="I471" s="241"/>
      <c r="J471" s="237"/>
      <c r="K471" s="237"/>
      <c r="L471" s="242"/>
      <c r="M471" s="243"/>
      <c r="N471" s="244"/>
      <c r="O471" s="244"/>
      <c r="P471" s="244"/>
      <c r="Q471" s="244"/>
      <c r="R471" s="244"/>
      <c r="S471" s="244"/>
      <c r="T471" s="245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46" t="s">
        <v>147</v>
      </c>
      <c r="AU471" s="246" t="s">
        <v>86</v>
      </c>
      <c r="AV471" s="13" t="s">
        <v>86</v>
      </c>
      <c r="AW471" s="13" t="s">
        <v>32</v>
      </c>
      <c r="AX471" s="13" t="s">
        <v>76</v>
      </c>
      <c r="AY471" s="246" t="s">
        <v>137</v>
      </c>
    </row>
    <row r="472" s="14" customFormat="1">
      <c r="A472" s="14"/>
      <c r="B472" s="247"/>
      <c r="C472" s="248"/>
      <c r="D472" s="231" t="s">
        <v>147</v>
      </c>
      <c r="E472" s="249" t="s">
        <v>1</v>
      </c>
      <c r="F472" s="250" t="s">
        <v>149</v>
      </c>
      <c r="G472" s="248"/>
      <c r="H472" s="251">
        <v>16.738</v>
      </c>
      <c r="I472" s="252"/>
      <c r="J472" s="248"/>
      <c r="K472" s="248"/>
      <c r="L472" s="253"/>
      <c r="M472" s="254"/>
      <c r="N472" s="255"/>
      <c r="O472" s="255"/>
      <c r="P472" s="255"/>
      <c r="Q472" s="255"/>
      <c r="R472" s="255"/>
      <c r="S472" s="255"/>
      <c r="T472" s="256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57" t="s">
        <v>147</v>
      </c>
      <c r="AU472" s="257" t="s">
        <v>86</v>
      </c>
      <c r="AV472" s="14" t="s">
        <v>144</v>
      </c>
      <c r="AW472" s="14" t="s">
        <v>32</v>
      </c>
      <c r="AX472" s="14" t="s">
        <v>84</v>
      </c>
      <c r="AY472" s="257" t="s">
        <v>137</v>
      </c>
    </row>
    <row r="473" s="2" customFormat="1" ht="24.15" customHeight="1">
      <c r="A473" s="38"/>
      <c r="B473" s="39"/>
      <c r="C473" s="259" t="s">
        <v>655</v>
      </c>
      <c r="D473" s="259" t="s">
        <v>350</v>
      </c>
      <c r="E473" s="260" t="s">
        <v>656</v>
      </c>
      <c r="F473" s="261" t="s">
        <v>657</v>
      </c>
      <c r="G473" s="262" t="s">
        <v>176</v>
      </c>
      <c r="H473" s="263">
        <v>2.762</v>
      </c>
      <c r="I473" s="264"/>
      <c r="J473" s="265">
        <f>ROUND(I473*H473,2)</f>
        <v>0</v>
      </c>
      <c r="K473" s="261" t="s">
        <v>143</v>
      </c>
      <c r="L473" s="266"/>
      <c r="M473" s="267" t="s">
        <v>1</v>
      </c>
      <c r="N473" s="268" t="s">
        <v>41</v>
      </c>
      <c r="O473" s="91"/>
      <c r="P473" s="227">
        <f>O473*H473</f>
        <v>0</v>
      </c>
      <c r="Q473" s="227">
        <v>0</v>
      </c>
      <c r="R473" s="227">
        <f>Q473*H473</f>
        <v>0</v>
      </c>
      <c r="S473" s="227">
        <v>0</v>
      </c>
      <c r="T473" s="228">
        <f>S473*H473</f>
        <v>0</v>
      </c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R473" s="229" t="s">
        <v>228</v>
      </c>
      <c r="AT473" s="229" t="s">
        <v>350</v>
      </c>
      <c r="AU473" s="229" t="s">
        <v>86</v>
      </c>
      <c r="AY473" s="17" t="s">
        <v>137</v>
      </c>
      <c r="BE473" s="230">
        <f>IF(N473="základní",J473,0)</f>
        <v>0</v>
      </c>
      <c r="BF473" s="230">
        <f>IF(N473="snížená",J473,0)</f>
        <v>0</v>
      </c>
      <c r="BG473" s="230">
        <f>IF(N473="zákl. přenesená",J473,0)</f>
        <v>0</v>
      </c>
      <c r="BH473" s="230">
        <f>IF(N473="sníž. přenesená",J473,0)</f>
        <v>0</v>
      </c>
      <c r="BI473" s="230">
        <f>IF(N473="nulová",J473,0)</f>
        <v>0</v>
      </c>
      <c r="BJ473" s="17" t="s">
        <v>84</v>
      </c>
      <c r="BK473" s="230">
        <f>ROUND(I473*H473,2)</f>
        <v>0</v>
      </c>
      <c r="BL473" s="17" t="s">
        <v>182</v>
      </c>
      <c r="BM473" s="229" t="s">
        <v>658</v>
      </c>
    </row>
    <row r="474" s="2" customFormat="1">
      <c r="A474" s="38"/>
      <c r="B474" s="39"/>
      <c r="C474" s="40"/>
      <c r="D474" s="231" t="s">
        <v>145</v>
      </c>
      <c r="E474" s="40"/>
      <c r="F474" s="232" t="s">
        <v>657</v>
      </c>
      <c r="G474" s="40"/>
      <c r="H474" s="40"/>
      <c r="I474" s="233"/>
      <c r="J474" s="40"/>
      <c r="K474" s="40"/>
      <c r="L474" s="44"/>
      <c r="M474" s="234"/>
      <c r="N474" s="235"/>
      <c r="O474" s="91"/>
      <c r="P474" s="91"/>
      <c r="Q474" s="91"/>
      <c r="R474" s="91"/>
      <c r="S474" s="91"/>
      <c r="T474" s="92"/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T474" s="17" t="s">
        <v>145</v>
      </c>
      <c r="AU474" s="17" t="s">
        <v>86</v>
      </c>
    </row>
    <row r="475" s="13" customFormat="1">
      <c r="A475" s="13"/>
      <c r="B475" s="236"/>
      <c r="C475" s="237"/>
      <c r="D475" s="231" t="s">
        <v>147</v>
      </c>
      <c r="E475" s="238" t="s">
        <v>1</v>
      </c>
      <c r="F475" s="239" t="s">
        <v>659</v>
      </c>
      <c r="G475" s="237"/>
      <c r="H475" s="240">
        <v>2.762</v>
      </c>
      <c r="I475" s="241"/>
      <c r="J475" s="237"/>
      <c r="K475" s="237"/>
      <c r="L475" s="242"/>
      <c r="M475" s="243"/>
      <c r="N475" s="244"/>
      <c r="O475" s="244"/>
      <c r="P475" s="244"/>
      <c r="Q475" s="244"/>
      <c r="R475" s="244"/>
      <c r="S475" s="244"/>
      <c r="T475" s="245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46" t="s">
        <v>147</v>
      </c>
      <c r="AU475" s="246" t="s">
        <v>86</v>
      </c>
      <c r="AV475" s="13" t="s">
        <v>86</v>
      </c>
      <c r="AW475" s="13" t="s">
        <v>32</v>
      </c>
      <c r="AX475" s="13" t="s">
        <v>76</v>
      </c>
      <c r="AY475" s="246" t="s">
        <v>137</v>
      </c>
    </row>
    <row r="476" s="14" customFormat="1">
      <c r="A476" s="14"/>
      <c r="B476" s="247"/>
      <c r="C476" s="248"/>
      <c r="D476" s="231" t="s">
        <v>147</v>
      </c>
      <c r="E476" s="249" t="s">
        <v>1</v>
      </c>
      <c r="F476" s="250" t="s">
        <v>149</v>
      </c>
      <c r="G476" s="248"/>
      <c r="H476" s="251">
        <v>2.762</v>
      </c>
      <c r="I476" s="252"/>
      <c r="J476" s="248"/>
      <c r="K476" s="248"/>
      <c r="L476" s="253"/>
      <c r="M476" s="254"/>
      <c r="N476" s="255"/>
      <c r="O476" s="255"/>
      <c r="P476" s="255"/>
      <c r="Q476" s="255"/>
      <c r="R476" s="255"/>
      <c r="S476" s="255"/>
      <c r="T476" s="256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57" t="s">
        <v>147</v>
      </c>
      <c r="AU476" s="257" t="s">
        <v>86</v>
      </c>
      <c r="AV476" s="14" t="s">
        <v>144</v>
      </c>
      <c r="AW476" s="14" t="s">
        <v>32</v>
      </c>
      <c r="AX476" s="14" t="s">
        <v>84</v>
      </c>
      <c r="AY476" s="257" t="s">
        <v>137</v>
      </c>
    </row>
    <row r="477" s="2" customFormat="1" ht="24.15" customHeight="1">
      <c r="A477" s="38"/>
      <c r="B477" s="39"/>
      <c r="C477" s="218" t="s">
        <v>422</v>
      </c>
      <c r="D477" s="218" t="s">
        <v>139</v>
      </c>
      <c r="E477" s="219" t="s">
        <v>660</v>
      </c>
      <c r="F477" s="220" t="s">
        <v>661</v>
      </c>
      <c r="G477" s="221" t="s">
        <v>187</v>
      </c>
      <c r="H477" s="222">
        <v>0.052999999999999998</v>
      </c>
      <c r="I477" s="223"/>
      <c r="J477" s="224">
        <f>ROUND(I477*H477,2)</f>
        <v>0</v>
      </c>
      <c r="K477" s="220" t="s">
        <v>143</v>
      </c>
      <c r="L477" s="44"/>
      <c r="M477" s="225" t="s">
        <v>1</v>
      </c>
      <c r="N477" s="226" t="s">
        <v>41</v>
      </c>
      <c r="O477" s="91"/>
      <c r="P477" s="227">
        <f>O477*H477</f>
        <v>0</v>
      </c>
      <c r="Q477" s="227">
        <v>0</v>
      </c>
      <c r="R477" s="227">
        <f>Q477*H477</f>
        <v>0</v>
      </c>
      <c r="S477" s="227">
        <v>0</v>
      </c>
      <c r="T477" s="228">
        <f>S477*H477</f>
        <v>0</v>
      </c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R477" s="229" t="s">
        <v>182</v>
      </c>
      <c r="AT477" s="229" t="s">
        <v>139</v>
      </c>
      <c r="AU477" s="229" t="s">
        <v>86</v>
      </c>
      <c r="AY477" s="17" t="s">
        <v>137</v>
      </c>
      <c r="BE477" s="230">
        <f>IF(N477="základní",J477,0)</f>
        <v>0</v>
      </c>
      <c r="BF477" s="230">
        <f>IF(N477="snížená",J477,0)</f>
        <v>0</v>
      </c>
      <c r="BG477" s="230">
        <f>IF(N477="zákl. přenesená",J477,0)</f>
        <v>0</v>
      </c>
      <c r="BH477" s="230">
        <f>IF(N477="sníž. přenesená",J477,0)</f>
        <v>0</v>
      </c>
      <c r="BI477" s="230">
        <f>IF(N477="nulová",J477,0)</f>
        <v>0</v>
      </c>
      <c r="BJ477" s="17" t="s">
        <v>84</v>
      </c>
      <c r="BK477" s="230">
        <f>ROUND(I477*H477,2)</f>
        <v>0</v>
      </c>
      <c r="BL477" s="17" t="s">
        <v>182</v>
      </c>
      <c r="BM477" s="229" t="s">
        <v>662</v>
      </c>
    </row>
    <row r="478" s="2" customFormat="1">
      <c r="A478" s="38"/>
      <c r="B478" s="39"/>
      <c r="C478" s="40"/>
      <c r="D478" s="231" t="s">
        <v>145</v>
      </c>
      <c r="E478" s="40"/>
      <c r="F478" s="232" t="s">
        <v>663</v>
      </c>
      <c r="G478" s="40"/>
      <c r="H478" s="40"/>
      <c r="I478" s="233"/>
      <c r="J478" s="40"/>
      <c r="K478" s="40"/>
      <c r="L478" s="44"/>
      <c r="M478" s="234"/>
      <c r="N478" s="235"/>
      <c r="O478" s="91"/>
      <c r="P478" s="91"/>
      <c r="Q478" s="91"/>
      <c r="R478" s="91"/>
      <c r="S478" s="91"/>
      <c r="T478" s="92"/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T478" s="17" t="s">
        <v>145</v>
      </c>
      <c r="AU478" s="17" t="s">
        <v>86</v>
      </c>
    </row>
    <row r="479" s="12" customFormat="1" ht="22.8" customHeight="1">
      <c r="A479" s="12"/>
      <c r="B479" s="202"/>
      <c r="C479" s="203"/>
      <c r="D479" s="204" t="s">
        <v>75</v>
      </c>
      <c r="E479" s="216" t="s">
        <v>664</v>
      </c>
      <c r="F479" s="216" t="s">
        <v>665</v>
      </c>
      <c r="G479" s="203"/>
      <c r="H479" s="203"/>
      <c r="I479" s="206"/>
      <c r="J479" s="217">
        <f>BK479</f>
        <v>0</v>
      </c>
      <c r="K479" s="203"/>
      <c r="L479" s="208"/>
      <c r="M479" s="209"/>
      <c r="N479" s="210"/>
      <c r="O479" s="210"/>
      <c r="P479" s="211">
        <f>SUM(P480:P521)</f>
        <v>0</v>
      </c>
      <c r="Q479" s="210"/>
      <c r="R479" s="211">
        <f>SUM(R480:R521)</f>
        <v>0</v>
      </c>
      <c r="S479" s="210"/>
      <c r="T479" s="212">
        <f>SUM(T480:T521)</f>
        <v>0</v>
      </c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R479" s="213" t="s">
        <v>86</v>
      </c>
      <c r="AT479" s="214" t="s">
        <v>75</v>
      </c>
      <c r="AU479" s="214" t="s">
        <v>84</v>
      </c>
      <c r="AY479" s="213" t="s">
        <v>137</v>
      </c>
      <c r="BK479" s="215">
        <f>SUM(BK480:BK521)</f>
        <v>0</v>
      </c>
    </row>
    <row r="480" s="2" customFormat="1" ht="16.5" customHeight="1">
      <c r="A480" s="38"/>
      <c r="B480" s="39"/>
      <c r="C480" s="218" t="s">
        <v>666</v>
      </c>
      <c r="D480" s="218" t="s">
        <v>139</v>
      </c>
      <c r="E480" s="219" t="s">
        <v>667</v>
      </c>
      <c r="F480" s="220" t="s">
        <v>668</v>
      </c>
      <c r="G480" s="221" t="s">
        <v>176</v>
      </c>
      <c r="H480" s="222">
        <v>44</v>
      </c>
      <c r="I480" s="223"/>
      <c r="J480" s="224">
        <f>ROUND(I480*H480,2)</f>
        <v>0</v>
      </c>
      <c r="K480" s="220" t="s">
        <v>143</v>
      </c>
      <c r="L480" s="44"/>
      <c r="M480" s="225" t="s">
        <v>1</v>
      </c>
      <c r="N480" s="226" t="s">
        <v>41</v>
      </c>
      <c r="O480" s="91"/>
      <c r="P480" s="227">
        <f>O480*H480</f>
        <v>0</v>
      </c>
      <c r="Q480" s="227">
        <v>0</v>
      </c>
      <c r="R480" s="227">
        <f>Q480*H480</f>
        <v>0</v>
      </c>
      <c r="S480" s="227">
        <v>0</v>
      </c>
      <c r="T480" s="228">
        <f>S480*H480</f>
        <v>0</v>
      </c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R480" s="229" t="s">
        <v>182</v>
      </c>
      <c r="AT480" s="229" t="s">
        <v>139</v>
      </c>
      <c r="AU480" s="229" t="s">
        <v>86</v>
      </c>
      <c r="AY480" s="17" t="s">
        <v>137</v>
      </c>
      <c r="BE480" s="230">
        <f>IF(N480="základní",J480,0)</f>
        <v>0</v>
      </c>
      <c r="BF480" s="230">
        <f>IF(N480="snížená",J480,0)</f>
        <v>0</v>
      </c>
      <c r="BG480" s="230">
        <f>IF(N480="zákl. přenesená",J480,0)</f>
        <v>0</v>
      </c>
      <c r="BH480" s="230">
        <f>IF(N480="sníž. přenesená",J480,0)</f>
        <v>0</v>
      </c>
      <c r="BI480" s="230">
        <f>IF(N480="nulová",J480,0)</f>
        <v>0</v>
      </c>
      <c r="BJ480" s="17" t="s">
        <v>84</v>
      </c>
      <c r="BK480" s="230">
        <f>ROUND(I480*H480,2)</f>
        <v>0</v>
      </c>
      <c r="BL480" s="17" t="s">
        <v>182</v>
      </c>
      <c r="BM480" s="229" t="s">
        <v>669</v>
      </c>
    </row>
    <row r="481" s="2" customFormat="1">
      <c r="A481" s="38"/>
      <c r="B481" s="39"/>
      <c r="C481" s="40"/>
      <c r="D481" s="231" t="s">
        <v>145</v>
      </c>
      <c r="E481" s="40"/>
      <c r="F481" s="232" t="s">
        <v>670</v>
      </c>
      <c r="G481" s="40"/>
      <c r="H481" s="40"/>
      <c r="I481" s="233"/>
      <c r="J481" s="40"/>
      <c r="K481" s="40"/>
      <c r="L481" s="44"/>
      <c r="M481" s="234"/>
      <c r="N481" s="235"/>
      <c r="O481" s="91"/>
      <c r="P481" s="91"/>
      <c r="Q481" s="91"/>
      <c r="R481" s="91"/>
      <c r="S481" s="91"/>
      <c r="T481" s="92"/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T481" s="17" t="s">
        <v>145</v>
      </c>
      <c r="AU481" s="17" t="s">
        <v>86</v>
      </c>
    </row>
    <row r="482" s="13" customFormat="1">
      <c r="A482" s="13"/>
      <c r="B482" s="236"/>
      <c r="C482" s="237"/>
      <c r="D482" s="231" t="s">
        <v>147</v>
      </c>
      <c r="E482" s="238" t="s">
        <v>1</v>
      </c>
      <c r="F482" s="239" t="s">
        <v>671</v>
      </c>
      <c r="G482" s="237"/>
      <c r="H482" s="240">
        <v>44</v>
      </c>
      <c r="I482" s="241"/>
      <c r="J482" s="237"/>
      <c r="K482" s="237"/>
      <c r="L482" s="242"/>
      <c r="M482" s="243"/>
      <c r="N482" s="244"/>
      <c r="O482" s="244"/>
      <c r="P482" s="244"/>
      <c r="Q482" s="244"/>
      <c r="R482" s="244"/>
      <c r="S482" s="244"/>
      <c r="T482" s="245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46" t="s">
        <v>147</v>
      </c>
      <c r="AU482" s="246" t="s">
        <v>86</v>
      </c>
      <c r="AV482" s="13" t="s">
        <v>86</v>
      </c>
      <c r="AW482" s="13" t="s">
        <v>32</v>
      </c>
      <c r="AX482" s="13" t="s">
        <v>76</v>
      </c>
      <c r="AY482" s="246" t="s">
        <v>137</v>
      </c>
    </row>
    <row r="483" s="14" customFormat="1">
      <c r="A483" s="14"/>
      <c r="B483" s="247"/>
      <c r="C483" s="248"/>
      <c r="D483" s="231" t="s">
        <v>147</v>
      </c>
      <c r="E483" s="249" t="s">
        <v>1</v>
      </c>
      <c r="F483" s="250" t="s">
        <v>149</v>
      </c>
      <c r="G483" s="248"/>
      <c r="H483" s="251">
        <v>44</v>
      </c>
      <c r="I483" s="252"/>
      <c r="J483" s="248"/>
      <c r="K483" s="248"/>
      <c r="L483" s="253"/>
      <c r="M483" s="254"/>
      <c r="N483" s="255"/>
      <c r="O483" s="255"/>
      <c r="P483" s="255"/>
      <c r="Q483" s="255"/>
      <c r="R483" s="255"/>
      <c r="S483" s="255"/>
      <c r="T483" s="256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57" t="s">
        <v>147</v>
      </c>
      <c r="AU483" s="257" t="s">
        <v>86</v>
      </c>
      <c r="AV483" s="14" t="s">
        <v>144</v>
      </c>
      <c r="AW483" s="14" t="s">
        <v>32</v>
      </c>
      <c r="AX483" s="14" t="s">
        <v>84</v>
      </c>
      <c r="AY483" s="257" t="s">
        <v>137</v>
      </c>
    </row>
    <row r="484" s="2" customFormat="1" ht="24.15" customHeight="1">
      <c r="A484" s="38"/>
      <c r="B484" s="39"/>
      <c r="C484" s="218" t="s">
        <v>426</v>
      </c>
      <c r="D484" s="218" t="s">
        <v>139</v>
      </c>
      <c r="E484" s="219" t="s">
        <v>672</v>
      </c>
      <c r="F484" s="220" t="s">
        <v>673</v>
      </c>
      <c r="G484" s="221" t="s">
        <v>176</v>
      </c>
      <c r="H484" s="222">
        <v>44</v>
      </c>
      <c r="I484" s="223"/>
      <c r="J484" s="224">
        <f>ROUND(I484*H484,2)</f>
        <v>0</v>
      </c>
      <c r="K484" s="220" t="s">
        <v>143</v>
      </c>
      <c r="L484" s="44"/>
      <c r="M484" s="225" t="s">
        <v>1</v>
      </c>
      <c r="N484" s="226" t="s">
        <v>41</v>
      </c>
      <c r="O484" s="91"/>
      <c r="P484" s="227">
        <f>O484*H484</f>
        <v>0</v>
      </c>
      <c r="Q484" s="227">
        <v>0</v>
      </c>
      <c r="R484" s="227">
        <f>Q484*H484</f>
        <v>0</v>
      </c>
      <c r="S484" s="227">
        <v>0</v>
      </c>
      <c r="T484" s="228">
        <f>S484*H484</f>
        <v>0</v>
      </c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R484" s="229" t="s">
        <v>182</v>
      </c>
      <c r="AT484" s="229" t="s">
        <v>139</v>
      </c>
      <c r="AU484" s="229" t="s">
        <v>86</v>
      </c>
      <c r="AY484" s="17" t="s">
        <v>137</v>
      </c>
      <c r="BE484" s="230">
        <f>IF(N484="základní",J484,0)</f>
        <v>0</v>
      </c>
      <c r="BF484" s="230">
        <f>IF(N484="snížená",J484,0)</f>
        <v>0</v>
      </c>
      <c r="BG484" s="230">
        <f>IF(N484="zákl. přenesená",J484,0)</f>
        <v>0</v>
      </c>
      <c r="BH484" s="230">
        <f>IF(N484="sníž. přenesená",J484,0)</f>
        <v>0</v>
      </c>
      <c r="BI484" s="230">
        <f>IF(N484="nulová",J484,0)</f>
        <v>0</v>
      </c>
      <c r="BJ484" s="17" t="s">
        <v>84</v>
      </c>
      <c r="BK484" s="230">
        <f>ROUND(I484*H484,2)</f>
        <v>0</v>
      </c>
      <c r="BL484" s="17" t="s">
        <v>182</v>
      </c>
      <c r="BM484" s="229" t="s">
        <v>674</v>
      </c>
    </row>
    <row r="485" s="2" customFormat="1">
      <c r="A485" s="38"/>
      <c r="B485" s="39"/>
      <c r="C485" s="40"/>
      <c r="D485" s="231" t="s">
        <v>145</v>
      </c>
      <c r="E485" s="40"/>
      <c r="F485" s="232" t="s">
        <v>675</v>
      </c>
      <c r="G485" s="40"/>
      <c r="H485" s="40"/>
      <c r="I485" s="233"/>
      <c r="J485" s="40"/>
      <c r="K485" s="40"/>
      <c r="L485" s="44"/>
      <c r="M485" s="234"/>
      <c r="N485" s="235"/>
      <c r="O485" s="91"/>
      <c r="P485" s="91"/>
      <c r="Q485" s="91"/>
      <c r="R485" s="91"/>
      <c r="S485" s="91"/>
      <c r="T485" s="92"/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T485" s="17" t="s">
        <v>145</v>
      </c>
      <c r="AU485" s="17" t="s">
        <v>86</v>
      </c>
    </row>
    <row r="486" s="13" customFormat="1">
      <c r="A486" s="13"/>
      <c r="B486" s="236"/>
      <c r="C486" s="237"/>
      <c r="D486" s="231" t="s">
        <v>147</v>
      </c>
      <c r="E486" s="238" t="s">
        <v>1</v>
      </c>
      <c r="F486" s="239" t="s">
        <v>671</v>
      </c>
      <c r="G486" s="237"/>
      <c r="H486" s="240">
        <v>44</v>
      </c>
      <c r="I486" s="241"/>
      <c r="J486" s="237"/>
      <c r="K486" s="237"/>
      <c r="L486" s="242"/>
      <c r="M486" s="243"/>
      <c r="N486" s="244"/>
      <c r="O486" s="244"/>
      <c r="P486" s="244"/>
      <c r="Q486" s="244"/>
      <c r="R486" s="244"/>
      <c r="S486" s="244"/>
      <c r="T486" s="245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46" t="s">
        <v>147</v>
      </c>
      <c r="AU486" s="246" t="s">
        <v>86</v>
      </c>
      <c r="AV486" s="13" t="s">
        <v>86</v>
      </c>
      <c r="AW486" s="13" t="s">
        <v>32</v>
      </c>
      <c r="AX486" s="13" t="s">
        <v>76</v>
      </c>
      <c r="AY486" s="246" t="s">
        <v>137</v>
      </c>
    </row>
    <row r="487" s="14" customFormat="1">
      <c r="A487" s="14"/>
      <c r="B487" s="247"/>
      <c r="C487" s="248"/>
      <c r="D487" s="231" t="s">
        <v>147</v>
      </c>
      <c r="E487" s="249" t="s">
        <v>1</v>
      </c>
      <c r="F487" s="250" t="s">
        <v>149</v>
      </c>
      <c r="G487" s="248"/>
      <c r="H487" s="251">
        <v>44</v>
      </c>
      <c r="I487" s="252"/>
      <c r="J487" s="248"/>
      <c r="K487" s="248"/>
      <c r="L487" s="253"/>
      <c r="M487" s="254"/>
      <c r="N487" s="255"/>
      <c r="O487" s="255"/>
      <c r="P487" s="255"/>
      <c r="Q487" s="255"/>
      <c r="R487" s="255"/>
      <c r="S487" s="255"/>
      <c r="T487" s="256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57" t="s">
        <v>147</v>
      </c>
      <c r="AU487" s="257" t="s">
        <v>86</v>
      </c>
      <c r="AV487" s="14" t="s">
        <v>144</v>
      </c>
      <c r="AW487" s="14" t="s">
        <v>32</v>
      </c>
      <c r="AX487" s="14" t="s">
        <v>84</v>
      </c>
      <c r="AY487" s="257" t="s">
        <v>137</v>
      </c>
    </row>
    <row r="488" s="2" customFormat="1" ht="24.15" customHeight="1">
      <c r="A488" s="38"/>
      <c r="B488" s="39"/>
      <c r="C488" s="218" t="s">
        <v>676</v>
      </c>
      <c r="D488" s="218" t="s">
        <v>139</v>
      </c>
      <c r="E488" s="219" t="s">
        <v>677</v>
      </c>
      <c r="F488" s="220" t="s">
        <v>678</v>
      </c>
      <c r="G488" s="221" t="s">
        <v>176</v>
      </c>
      <c r="H488" s="222">
        <v>44</v>
      </c>
      <c r="I488" s="223"/>
      <c r="J488" s="224">
        <f>ROUND(I488*H488,2)</f>
        <v>0</v>
      </c>
      <c r="K488" s="220" t="s">
        <v>143</v>
      </c>
      <c r="L488" s="44"/>
      <c r="M488" s="225" t="s">
        <v>1</v>
      </c>
      <c r="N488" s="226" t="s">
        <v>41</v>
      </c>
      <c r="O488" s="91"/>
      <c r="P488" s="227">
        <f>O488*H488</f>
        <v>0</v>
      </c>
      <c r="Q488" s="227">
        <v>0</v>
      </c>
      <c r="R488" s="227">
        <f>Q488*H488</f>
        <v>0</v>
      </c>
      <c r="S488" s="227">
        <v>0</v>
      </c>
      <c r="T488" s="228">
        <f>S488*H488</f>
        <v>0</v>
      </c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R488" s="229" t="s">
        <v>182</v>
      </c>
      <c r="AT488" s="229" t="s">
        <v>139</v>
      </c>
      <c r="AU488" s="229" t="s">
        <v>86</v>
      </c>
      <c r="AY488" s="17" t="s">
        <v>137</v>
      </c>
      <c r="BE488" s="230">
        <f>IF(N488="základní",J488,0)</f>
        <v>0</v>
      </c>
      <c r="BF488" s="230">
        <f>IF(N488="snížená",J488,0)</f>
        <v>0</v>
      </c>
      <c r="BG488" s="230">
        <f>IF(N488="zákl. přenesená",J488,0)</f>
        <v>0</v>
      </c>
      <c r="BH488" s="230">
        <f>IF(N488="sníž. přenesená",J488,0)</f>
        <v>0</v>
      </c>
      <c r="BI488" s="230">
        <f>IF(N488="nulová",J488,0)</f>
        <v>0</v>
      </c>
      <c r="BJ488" s="17" t="s">
        <v>84</v>
      </c>
      <c r="BK488" s="230">
        <f>ROUND(I488*H488,2)</f>
        <v>0</v>
      </c>
      <c r="BL488" s="17" t="s">
        <v>182</v>
      </c>
      <c r="BM488" s="229" t="s">
        <v>679</v>
      </c>
    </row>
    <row r="489" s="2" customFormat="1">
      <c r="A489" s="38"/>
      <c r="B489" s="39"/>
      <c r="C489" s="40"/>
      <c r="D489" s="231" t="s">
        <v>145</v>
      </c>
      <c r="E489" s="40"/>
      <c r="F489" s="232" t="s">
        <v>680</v>
      </c>
      <c r="G489" s="40"/>
      <c r="H489" s="40"/>
      <c r="I489" s="233"/>
      <c r="J489" s="40"/>
      <c r="K489" s="40"/>
      <c r="L489" s="44"/>
      <c r="M489" s="234"/>
      <c r="N489" s="235"/>
      <c r="O489" s="91"/>
      <c r="P489" s="91"/>
      <c r="Q489" s="91"/>
      <c r="R489" s="91"/>
      <c r="S489" s="91"/>
      <c r="T489" s="92"/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T489" s="17" t="s">
        <v>145</v>
      </c>
      <c r="AU489" s="17" t="s">
        <v>86</v>
      </c>
    </row>
    <row r="490" s="13" customFormat="1">
      <c r="A490" s="13"/>
      <c r="B490" s="236"/>
      <c r="C490" s="237"/>
      <c r="D490" s="231" t="s">
        <v>147</v>
      </c>
      <c r="E490" s="238" t="s">
        <v>1</v>
      </c>
      <c r="F490" s="239" t="s">
        <v>671</v>
      </c>
      <c r="G490" s="237"/>
      <c r="H490" s="240">
        <v>44</v>
      </c>
      <c r="I490" s="241"/>
      <c r="J490" s="237"/>
      <c r="K490" s="237"/>
      <c r="L490" s="242"/>
      <c r="M490" s="243"/>
      <c r="N490" s="244"/>
      <c r="O490" s="244"/>
      <c r="P490" s="244"/>
      <c r="Q490" s="244"/>
      <c r="R490" s="244"/>
      <c r="S490" s="244"/>
      <c r="T490" s="245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46" t="s">
        <v>147</v>
      </c>
      <c r="AU490" s="246" t="s">
        <v>86</v>
      </c>
      <c r="AV490" s="13" t="s">
        <v>86</v>
      </c>
      <c r="AW490" s="13" t="s">
        <v>32</v>
      </c>
      <c r="AX490" s="13" t="s">
        <v>76</v>
      </c>
      <c r="AY490" s="246" t="s">
        <v>137</v>
      </c>
    </row>
    <row r="491" s="14" customFormat="1">
      <c r="A491" s="14"/>
      <c r="B491" s="247"/>
      <c r="C491" s="248"/>
      <c r="D491" s="231" t="s">
        <v>147</v>
      </c>
      <c r="E491" s="249" t="s">
        <v>1</v>
      </c>
      <c r="F491" s="250" t="s">
        <v>149</v>
      </c>
      <c r="G491" s="248"/>
      <c r="H491" s="251">
        <v>44</v>
      </c>
      <c r="I491" s="252"/>
      <c r="J491" s="248"/>
      <c r="K491" s="248"/>
      <c r="L491" s="253"/>
      <c r="M491" s="254"/>
      <c r="N491" s="255"/>
      <c r="O491" s="255"/>
      <c r="P491" s="255"/>
      <c r="Q491" s="255"/>
      <c r="R491" s="255"/>
      <c r="S491" s="255"/>
      <c r="T491" s="256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257" t="s">
        <v>147</v>
      </c>
      <c r="AU491" s="257" t="s">
        <v>86</v>
      </c>
      <c r="AV491" s="14" t="s">
        <v>144</v>
      </c>
      <c r="AW491" s="14" t="s">
        <v>32</v>
      </c>
      <c r="AX491" s="14" t="s">
        <v>84</v>
      </c>
      <c r="AY491" s="257" t="s">
        <v>137</v>
      </c>
    </row>
    <row r="492" s="2" customFormat="1" ht="24.15" customHeight="1">
      <c r="A492" s="38"/>
      <c r="B492" s="39"/>
      <c r="C492" s="218" t="s">
        <v>430</v>
      </c>
      <c r="D492" s="218" t="s">
        <v>139</v>
      </c>
      <c r="E492" s="219" t="s">
        <v>681</v>
      </c>
      <c r="F492" s="220" t="s">
        <v>682</v>
      </c>
      <c r="G492" s="221" t="s">
        <v>176</v>
      </c>
      <c r="H492" s="222">
        <v>132</v>
      </c>
      <c r="I492" s="223"/>
      <c r="J492" s="224">
        <f>ROUND(I492*H492,2)</f>
        <v>0</v>
      </c>
      <c r="K492" s="220" t="s">
        <v>143</v>
      </c>
      <c r="L492" s="44"/>
      <c r="M492" s="225" t="s">
        <v>1</v>
      </c>
      <c r="N492" s="226" t="s">
        <v>41</v>
      </c>
      <c r="O492" s="91"/>
      <c r="P492" s="227">
        <f>O492*H492</f>
        <v>0</v>
      </c>
      <c r="Q492" s="227">
        <v>0</v>
      </c>
      <c r="R492" s="227">
        <f>Q492*H492</f>
        <v>0</v>
      </c>
      <c r="S492" s="227">
        <v>0</v>
      </c>
      <c r="T492" s="228">
        <f>S492*H492</f>
        <v>0</v>
      </c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R492" s="229" t="s">
        <v>182</v>
      </c>
      <c r="AT492" s="229" t="s">
        <v>139</v>
      </c>
      <c r="AU492" s="229" t="s">
        <v>86</v>
      </c>
      <c r="AY492" s="17" t="s">
        <v>137</v>
      </c>
      <c r="BE492" s="230">
        <f>IF(N492="základní",J492,0)</f>
        <v>0</v>
      </c>
      <c r="BF492" s="230">
        <f>IF(N492="snížená",J492,0)</f>
        <v>0</v>
      </c>
      <c r="BG492" s="230">
        <f>IF(N492="zákl. přenesená",J492,0)</f>
        <v>0</v>
      </c>
      <c r="BH492" s="230">
        <f>IF(N492="sníž. přenesená",J492,0)</f>
        <v>0</v>
      </c>
      <c r="BI492" s="230">
        <f>IF(N492="nulová",J492,0)</f>
        <v>0</v>
      </c>
      <c r="BJ492" s="17" t="s">
        <v>84</v>
      </c>
      <c r="BK492" s="230">
        <f>ROUND(I492*H492,2)</f>
        <v>0</v>
      </c>
      <c r="BL492" s="17" t="s">
        <v>182</v>
      </c>
      <c r="BM492" s="229" t="s">
        <v>683</v>
      </c>
    </row>
    <row r="493" s="2" customFormat="1">
      <c r="A493" s="38"/>
      <c r="B493" s="39"/>
      <c r="C493" s="40"/>
      <c r="D493" s="231" t="s">
        <v>145</v>
      </c>
      <c r="E493" s="40"/>
      <c r="F493" s="232" t="s">
        <v>684</v>
      </c>
      <c r="G493" s="40"/>
      <c r="H493" s="40"/>
      <c r="I493" s="233"/>
      <c r="J493" s="40"/>
      <c r="K493" s="40"/>
      <c r="L493" s="44"/>
      <c r="M493" s="234"/>
      <c r="N493" s="235"/>
      <c r="O493" s="91"/>
      <c r="P493" s="91"/>
      <c r="Q493" s="91"/>
      <c r="R493" s="91"/>
      <c r="S493" s="91"/>
      <c r="T493" s="92"/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T493" s="17" t="s">
        <v>145</v>
      </c>
      <c r="AU493" s="17" t="s">
        <v>86</v>
      </c>
    </row>
    <row r="494" s="2" customFormat="1">
      <c r="A494" s="38"/>
      <c r="B494" s="39"/>
      <c r="C494" s="40"/>
      <c r="D494" s="231" t="s">
        <v>263</v>
      </c>
      <c r="E494" s="40"/>
      <c r="F494" s="258" t="s">
        <v>685</v>
      </c>
      <c r="G494" s="40"/>
      <c r="H494" s="40"/>
      <c r="I494" s="233"/>
      <c r="J494" s="40"/>
      <c r="K494" s="40"/>
      <c r="L494" s="44"/>
      <c r="M494" s="234"/>
      <c r="N494" s="235"/>
      <c r="O494" s="91"/>
      <c r="P494" s="91"/>
      <c r="Q494" s="91"/>
      <c r="R494" s="91"/>
      <c r="S494" s="91"/>
      <c r="T494" s="92"/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T494" s="17" t="s">
        <v>263</v>
      </c>
      <c r="AU494" s="17" t="s">
        <v>86</v>
      </c>
    </row>
    <row r="495" s="13" customFormat="1">
      <c r="A495" s="13"/>
      <c r="B495" s="236"/>
      <c r="C495" s="237"/>
      <c r="D495" s="231" t="s">
        <v>147</v>
      </c>
      <c r="E495" s="238" t="s">
        <v>1</v>
      </c>
      <c r="F495" s="239" t="s">
        <v>686</v>
      </c>
      <c r="G495" s="237"/>
      <c r="H495" s="240">
        <v>132</v>
      </c>
      <c r="I495" s="241"/>
      <c r="J495" s="237"/>
      <c r="K495" s="237"/>
      <c r="L495" s="242"/>
      <c r="M495" s="243"/>
      <c r="N495" s="244"/>
      <c r="O495" s="244"/>
      <c r="P495" s="244"/>
      <c r="Q495" s="244"/>
      <c r="R495" s="244"/>
      <c r="S495" s="244"/>
      <c r="T495" s="245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46" t="s">
        <v>147</v>
      </c>
      <c r="AU495" s="246" t="s">
        <v>86</v>
      </c>
      <c r="AV495" s="13" t="s">
        <v>86</v>
      </c>
      <c r="AW495" s="13" t="s">
        <v>32</v>
      </c>
      <c r="AX495" s="13" t="s">
        <v>76</v>
      </c>
      <c r="AY495" s="246" t="s">
        <v>137</v>
      </c>
    </row>
    <row r="496" s="14" customFormat="1">
      <c r="A496" s="14"/>
      <c r="B496" s="247"/>
      <c r="C496" s="248"/>
      <c r="D496" s="231" t="s">
        <v>147</v>
      </c>
      <c r="E496" s="249" t="s">
        <v>1</v>
      </c>
      <c r="F496" s="250" t="s">
        <v>149</v>
      </c>
      <c r="G496" s="248"/>
      <c r="H496" s="251">
        <v>132</v>
      </c>
      <c r="I496" s="252"/>
      <c r="J496" s="248"/>
      <c r="K496" s="248"/>
      <c r="L496" s="253"/>
      <c r="M496" s="254"/>
      <c r="N496" s="255"/>
      <c r="O496" s="255"/>
      <c r="P496" s="255"/>
      <c r="Q496" s="255"/>
      <c r="R496" s="255"/>
      <c r="S496" s="255"/>
      <c r="T496" s="256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57" t="s">
        <v>147</v>
      </c>
      <c r="AU496" s="257" t="s">
        <v>86</v>
      </c>
      <c r="AV496" s="14" t="s">
        <v>144</v>
      </c>
      <c r="AW496" s="14" t="s">
        <v>32</v>
      </c>
      <c r="AX496" s="14" t="s">
        <v>84</v>
      </c>
      <c r="AY496" s="257" t="s">
        <v>137</v>
      </c>
    </row>
    <row r="497" s="2" customFormat="1" ht="16.5" customHeight="1">
      <c r="A497" s="38"/>
      <c r="B497" s="39"/>
      <c r="C497" s="218" t="s">
        <v>687</v>
      </c>
      <c r="D497" s="218" t="s">
        <v>139</v>
      </c>
      <c r="E497" s="219" t="s">
        <v>688</v>
      </c>
      <c r="F497" s="220" t="s">
        <v>689</v>
      </c>
      <c r="G497" s="221" t="s">
        <v>176</v>
      </c>
      <c r="H497" s="222">
        <v>78.799999999999997</v>
      </c>
      <c r="I497" s="223"/>
      <c r="J497" s="224">
        <f>ROUND(I497*H497,2)</f>
        <v>0</v>
      </c>
      <c r="K497" s="220" t="s">
        <v>143</v>
      </c>
      <c r="L497" s="44"/>
      <c r="M497" s="225" t="s">
        <v>1</v>
      </c>
      <c r="N497" s="226" t="s">
        <v>41</v>
      </c>
      <c r="O497" s="91"/>
      <c r="P497" s="227">
        <f>O497*H497</f>
        <v>0</v>
      </c>
      <c r="Q497" s="227">
        <v>0</v>
      </c>
      <c r="R497" s="227">
        <f>Q497*H497</f>
        <v>0</v>
      </c>
      <c r="S497" s="227">
        <v>0</v>
      </c>
      <c r="T497" s="228">
        <f>S497*H497</f>
        <v>0</v>
      </c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R497" s="229" t="s">
        <v>182</v>
      </c>
      <c r="AT497" s="229" t="s">
        <v>139</v>
      </c>
      <c r="AU497" s="229" t="s">
        <v>86</v>
      </c>
      <c r="AY497" s="17" t="s">
        <v>137</v>
      </c>
      <c r="BE497" s="230">
        <f>IF(N497="základní",J497,0)</f>
        <v>0</v>
      </c>
      <c r="BF497" s="230">
        <f>IF(N497="snížená",J497,0)</f>
        <v>0</v>
      </c>
      <c r="BG497" s="230">
        <f>IF(N497="zákl. přenesená",J497,0)</f>
        <v>0</v>
      </c>
      <c r="BH497" s="230">
        <f>IF(N497="sníž. přenesená",J497,0)</f>
        <v>0</v>
      </c>
      <c r="BI497" s="230">
        <f>IF(N497="nulová",J497,0)</f>
        <v>0</v>
      </c>
      <c r="BJ497" s="17" t="s">
        <v>84</v>
      </c>
      <c r="BK497" s="230">
        <f>ROUND(I497*H497,2)</f>
        <v>0</v>
      </c>
      <c r="BL497" s="17" t="s">
        <v>182</v>
      </c>
      <c r="BM497" s="229" t="s">
        <v>690</v>
      </c>
    </row>
    <row r="498" s="2" customFormat="1">
      <c r="A498" s="38"/>
      <c r="B498" s="39"/>
      <c r="C498" s="40"/>
      <c r="D498" s="231" t="s">
        <v>145</v>
      </c>
      <c r="E498" s="40"/>
      <c r="F498" s="232" t="s">
        <v>691</v>
      </c>
      <c r="G498" s="40"/>
      <c r="H498" s="40"/>
      <c r="I498" s="233"/>
      <c r="J498" s="40"/>
      <c r="K498" s="40"/>
      <c r="L498" s="44"/>
      <c r="M498" s="234"/>
      <c r="N498" s="235"/>
      <c r="O498" s="91"/>
      <c r="P498" s="91"/>
      <c r="Q498" s="91"/>
      <c r="R498" s="91"/>
      <c r="S498" s="91"/>
      <c r="T498" s="92"/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T498" s="17" t="s">
        <v>145</v>
      </c>
      <c r="AU498" s="17" t="s">
        <v>86</v>
      </c>
    </row>
    <row r="499" s="15" customFormat="1">
      <c r="A499" s="15"/>
      <c r="B499" s="269"/>
      <c r="C499" s="270"/>
      <c r="D499" s="231" t="s">
        <v>147</v>
      </c>
      <c r="E499" s="271" t="s">
        <v>1</v>
      </c>
      <c r="F499" s="272" t="s">
        <v>692</v>
      </c>
      <c r="G499" s="270"/>
      <c r="H499" s="271" t="s">
        <v>1</v>
      </c>
      <c r="I499" s="273"/>
      <c r="J499" s="270"/>
      <c r="K499" s="270"/>
      <c r="L499" s="274"/>
      <c r="M499" s="275"/>
      <c r="N499" s="276"/>
      <c r="O499" s="276"/>
      <c r="P499" s="276"/>
      <c r="Q499" s="276"/>
      <c r="R499" s="276"/>
      <c r="S499" s="276"/>
      <c r="T499" s="277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T499" s="278" t="s">
        <v>147</v>
      </c>
      <c r="AU499" s="278" t="s">
        <v>86</v>
      </c>
      <c r="AV499" s="15" t="s">
        <v>84</v>
      </c>
      <c r="AW499" s="15" t="s">
        <v>32</v>
      </c>
      <c r="AX499" s="15" t="s">
        <v>76</v>
      </c>
      <c r="AY499" s="278" t="s">
        <v>137</v>
      </c>
    </row>
    <row r="500" s="13" customFormat="1">
      <c r="A500" s="13"/>
      <c r="B500" s="236"/>
      <c r="C500" s="237"/>
      <c r="D500" s="231" t="s">
        <v>147</v>
      </c>
      <c r="E500" s="238" t="s">
        <v>1</v>
      </c>
      <c r="F500" s="239" t="s">
        <v>693</v>
      </c>
      <c r="G500" s="237"/>
      <c r="H500" s="240">
        <v>52</v>
      </c>
      <c r="I500" s="241"/>
      <c r="J500" s="237"/>
      <c r="K500" s="237"/>
      <c r="L500" s="242"/>
      <c r="M500" s="243"/>
      <c r="N500" s="244"/>
      <c r="O500" s="244"/>
      <c r="P500" s="244"/>
      <c r="Q500" s="244"/>
      <c r="R500" s="244"/>
      <c r="S500" s="244"/>
      <c r="T500" s="245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46" t="s">
        <v>147</v>
      </c>
      <c r="AU500" s="246" t="s">
        <v>86</v>
      </c>
      <c r="AV500" s="13" t="s">
        <v>86</v>
      </c>
      <c r="AW500" s="13" t="s">
        <v>32</v>
      </c>
      <c r="AX500" s="13" t="s">
        <v>76</v>
      </c>
      <c r="AY500" s="246" t="s">
        <v>137</v>
      </c>
    </row>
    <row r="501" s="15" customFormat="1">
      <c r="A501" s="15"/>
      <c r="B501" s="269"/>
      <c r="C501" s="270"/>
      <c r="D501" s="231" t="s">
        <v>147</v>
      </c>
      <c r="E501" s="271" t="s">
        <v>1</v>
      </c>
      <c r="F501" s="272" t="s">
        <v>694</v>
      </c>
      <c r="G501" s="270"/>
      <c r="H501" s="271" t="s">
        <v>1</v>
      </c>
      <c r="I501" s="273"/>
      <c r="J501" s="270"/>
      <c r="K501" s="270"/>
      <c r="L501" s="274"/>
      <c r="M501" s="275"/>
      <c r="N501" s="276"/>
      <c r="O501" s="276"/>
      <c r="P501" s="276"/>
      <c r="Q501" s="276"/>
      <c r="R501" s="276"/>
      <c r="S501" s="276"/>
      <c r="T501" s="277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T501" s="278" t="s">
        <v>147</v>
      </c>
      <c r="AU501" s="278" t="s">
        <v>86</v>
      </c>
      <c r="AV501" s="15" t="s">
        <v>84</v>
      </c>
      <c r="AW501" s="15" t="s">
        <v>32</v>
      </c>
      <c r="AX501" s="15" t="s">
        <v>76</v>
      </c>
      <c r="AY501" s="278" t="s">
        <v>137</v>
      </c>
    </row>
    <row r="502" s="13" customFormat="1">
      <c r="A502" s="13"/>
      <c r="B502" s="236"/>
      <c r="C502" s="237"/>
      <c r="D502" s="231" t="s">
        <v>147</v>
      </c>
      <c r="E502" s="238" t="s">
        <v>1</v>
      </c>
      <c r="F502" s="239" t="s">
        <v>695</v>
      </c>
      <c r="G502" s="237"/>
      <c r="H502" s="240">
        <v>26.800000000000001</v>
      </c>
      <c r="I502" s="241"/>
      <c r="J502" s="237"/>
      <c r="K502" s="237"/>
      <c r="L502" s="242"/>
      <c r="M502" s="243"/>
      <c r="N502" s="244"/>
      <c r="O502" s="244"/>
      <c r="P502" s="244"/>
      <c r="Q502" s="244"/>
      <c r="R502" s="244"/>
      <c r="S502" s="244"/>
      <c r="T502" s="245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46" t="s">
        <v>147</v>
      </c>
      <c r="AU502" s="246" t="s">
        <v>86</v>
      </c>
      <c r="AV502" s="13" t="s">
        <v>86</v>
      </c>
      <c r="AW502" s="13" t="s">
        <v>32</v>
      </c>
      <c r="AX502" s="13" t="s">
        <v>76</v>
      </c>
      <c r="AY502" s="246" t="s">
        <v>137</v>
      </c>
    </row>
    <row r="503" s="14" customFormat="1">
      <c r="A503" s="14"/>
      <c r="B503" s="247"/>
      <c r="C503" s="248"/>
      <c r="D503" s="231" t="s">
        <v>147</v>
      </c>
      <c r="E503" s="249" t="s">
        <v>1</v>
      </c>
      <c r="F503" s="250" t="s">
        <v>149</v>
      </c>
      <c r="G503" s="248"/>
      <c r="H503" s="251">
        <v>78.799999999999997</v>
      </c>
      <c r="I503" s="252"/>
      <c r="J503" s="248"/>
      <c r="K503" s="248"/>
      <c r="L503" s="253"/>
      <c r="M503" s="254"/>
      <c r="N503" s="255"/>
      <c r="O503" s="255"/>
      <c r="P503" s="255"/>
      <c r="Q503" s="255"/>
      <c r="R503" s="255"/>
      <c r="S503" s="255"/>
      <c r="T503" s="256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57" t="s">
        <v>147</v>
      </c>
      <c r="AU503" s="257" t="s">
        <v>86</v>
      </c>
      <c r="AV503" s="14" t="s">
        <v>144</v>
      </c>
      <c r="AW503" s="14" t="s">
        <v>32</v>
      </c>
      <c r="AX503" s="14" t="s">
        <v>84</v>
      </c>
      <c r="AY503" s="257" t="s">
        <v>137</v>
      </c>
    </row>
    <row r="504" s="2" customFormat="1" ht="24.15" customHeight="1">
      <c r="A504" s="38"/>
      <c r="B504" s="39"/>
      <c r="C504" s="218" t="s">
        <v>436</v>
      </c>
      <c r="D504" s="218" t="s">
        <v>139</v>
      </c>
      <c r="E504" s="219" t="s">
        <v>696</v>
      </c>
      <c r="F504" s="220" t="s">
        <v>697</v>
      </c>
      <c r="G504" s="221" t="s">
        <v>176</v>
      </c>
      <c r="H504" s="222">
        <v>89.75</v>
      </c>
      <c r="I504" s="223"/>
      <c r="J504" s="224">
        <f>ROUND(I504*H504,2)</f>
        <v>0</v>
      </c>
      <c r="K504" s="220" t="s">
        <v>143</v>
      </c>
      <c r="L504" s="44"/>
      <c r="M504" s="225" t="s">
        <v>1</v>
      </c>
      <c r="N504" s="226" t="s">
        <v>41</v>
      </c>
      <c r="O504" s="91"/>
      <c r="P504" s="227">
        <f>O504*H504</f>
        <v>0</v>
      </c>
      <c r="Q504" s="227">
        <v>0</v>
      </c>
      <c r="R504" s="227">
        <f>Q504*H504</f>
        <v>0</v>
      </c>
      <c r="S504" s="227">
        <v>0</v>
      </c>
      <c r="T504" s="228">
        <f>S504*H504</f>
        <v>0</v>
      </c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R504" s="229" t="s">
        <v>182</v>
      </c>
      <c r="AT504" s="229" t="s">
        <v>139</v>
      </c>
      <c r="AU504" s="229" t="s">
        <v>86</v>
      </c>
      <c r="AY504" s="17" t="s">
        <v>137</v>
      </c>
      <c r="BE504" s="230">
        <f>IF(N504="základní",J504,0)</f>
        <v>0</v>
      </c>
      <c r="BF504" s="230">
        <f>IF(N504="snížená",J504,0)</f>
        <v>0</v>
      </c>
      <c r="BG504" s="230">
        <f>IF(N504="zákl. přenesená",J504,0)</f>
        <v>0</v>
      </c>
      <c r="BH504" s="230">
        <f>IF(N504="sníž. přenesená",J504,0)</f>
        <v>0</v>
      </c>
      <c r="BI504" s="230">
        <f>IF(N504="nulová",J504,0)</f>
        <v>0</v>
      </c>
      <c r="BJ504" s="17" t="s">
        <v>84</v>
      </c>
      <c r="BK504" s="230">
        <f>ROUND(I504*H504,2)</f>
        <v>0</v>
      </c>
      <c r="BL504" s="17" t="s">
        <v>182</v>
      </c>
      <c r="BM504" s="229" t="s">
        <v>698</v>
      </c>
    </row>
    <row r="505" s="2" customFormat="1">
      <c r="A505" s="38"/>
      <c r="B505" s="39"/>
      <c r="C505" s="40"/>
      <c r="D505" s="231" t="s">
        <v>145</v>
      </c>
      <c r="E505" s="40"/>
      <c r="F505" s="232" t="s">
        <v>699</v>
      </c>
      <c r="G505" s="40"/>
      <c r="H505" s="40"/>
      <c r="I505" s="233"/>
      <c r="J505" s="40"/>
      <c r="K505" s="40"/>
      <c r="L505" s="44"/>
      <c r="M505" s="234"/>
      <c r="N505" s="235"/>
      <c r="O505" s="91"/>
      <c r="P505" s="91"/>
      <c r="Q505" s="91"/>
      <c r="R505" s="91"/>
      <c r="S505" s="91"/>
      <c r="T505" s="92"/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T505" s="17" t="s">
        <v>145</v>
      </c>
      <c r="AU505" s="17" t="s">
        <v>86</v>
      </c>
    </row>
    <row r="506" s="15" customFormat="1">
      <c r="A506" s="15"/>
      <c r="B506" s="269"/>
      <c r="C506" s="270"/>
      <c r="D506" s="231" t="s">
        <v>147</v>
      </c>
      <c r="E506" s="271" t="s">
        <v>1</v>
      </c>
      <c r="F506" s="272" t="s">
        <v>692</v>
      </c>
      <c r="G506" s="270"/>
      <c r="H506" s="271" t="s">
        <v>1</v>
      </c>
      <c r="I506" s="273"/>
      <c r="J506" s="270"/>
      <c r="K506" s="270"/>
      <c r="L506" s="274"/>
      <c r="M506" s="275"/>
      <c r="N506" s="276"/>
      <c r="O506" s="276"/>
      <c r="P506" s="276"/>
      <c r="Q506" s="276"/>
      <c r="R506" s="276"/>
      <c r="S506" s="276"/>
      <c r="T506" s="277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T506" s="278" t="s">
        <v>147</v>
      </c>
      <c r="AU506" s="278" t="s">
        <v>86</v>
      </c>
      <c r="AV506" s="15" t="s">
        <v>84</v>
      </c>
      <c r="AW506" s="15" t="s">
        <v>32</v>
      </c>
      <c r="AX506" s="15" t="s">
        <v>76</v>
      </c>
      <c r="AY506" s="278" t="s">
        <v>137</v>
      </c>
    </row>
    <row r="507" s="13" customFormat="1">
      <c r="A507" s="13"/>
      <c r="B507" s="236"/>
      <c r="C507" s="237"/>
      <c r="D507" s="231" t="s">
        <v>147</v>
      </c>
      <c r="E507" s="238" t="s">
        <v>1</v>
      </c>
      <c r="F507" s="239" t="s">
        <v>693</v>
      </c>
      <c r="G507" s="237"/>
      <c r="H507" s="240">
        <v>52</v>
      </c>
      <c r="I507" s="241"/>
      <c r="J507" s="237"/>
      <c r="K507" s="237"/>
      <c r="L507" s="242"/>
      <c r="M507" s="243"/>
      <c r="N507" s="244"/>
      <c r="O507" s="244"/>
      <c r="P507" s="244"/>
      <c r="Q507" s="244"/>
      <c r="R507" s="244"/>
      <c r="S507" s="244"/>
      <c r="T507" s="245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46" t="s">
        <v>147</v>
      </c>
      <c r="AU507" s="246" t="s">
        <v>86</v>
      </c>
      <c r="AV507" s="13" t="s">
        <v>86</v>
      </c>
      <c r="AW507" s="13" t="s">
        <v>32</v>
      </c>
      <c r="AX507" s="13" t="s">
        <v>76</v>
      </c>
      <c r="AY507" s="246" t="s">
        <v>137</v>
      </c>
    </row>
    <row r="508" s="15" customFormat="1">
      <c r="A508" s="15"/>
      <c r="B508" s="269"/>
      <c r="C508" s="270"/>
      <c r="D508" s="231" t="s">
        <v>147</v>
      </c>
      <c r="E508" s="271" t="s">
        <v>1</v>
      </c>
      <c r="F508" s="272" t="s">
        <v>694</v>
      </c>
      <c r="G508" s="270"/>
      <c r="H508" s="271" t="s">
        <v>1</v>
      </c>
      <c r="I508" s="273"/>
      <c r="J508" s="270"/>
      <c r="K508" s="270"/>
      <c r="L508" s="274"/>
      <c r="M508" s="275"/>
      <c r="N508" s="276"/>
      <c r="O508" s="276"/>
      <c r="P508" s="276"/>
      <c r="Q508" s="276"/>
      <c r="R508" s="276"/>
      <c r="S508" s="276"/>
      <c r="T508" s="277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T508" s="278" t="s">
        <v>147</v>
      </c>
      <c r="AU508" s="278" t="s">
        <v>86</v>
      </c>
      <c r="AV508" s="15" t="s">
        <v>84</v>
      </c>
      <c r="AW508" s="15" t="s">
        <v>32</v>
      </c>
      <c r="AX508" s="15" t="s">
        <v>76</v>
      </c>
      <c r="AY508" s="278" t="s">
        <v>137</v>
      </c>
    </row>
    <row r="509" s="13" customFormat="1">
      <c r="A509" s="13"/>
      <c r="B509" s="236"/>
      <c r="C509" s="237"/>
      <c r="D509" s="231" t="s">
        <v>147</v>
      </c>
      <c r="E509" s="238" t="s">
        <v>1</v>
      </c>
      <c r="F509" s="239" t="s">
        <v>695</v>
      </c>
      <c r="G509" s="237"/>
      <c r="H509" s="240">
        <v>26.800000000000001</v>
      </c>
      <c r="I509" s="241"/>
      <c r="J509" s="237"/>
      <c r="K509" s="237"/>
      <c r="L509" s="242"/>
      <c r="M509" s="243"/>
      <c r="N509" s="244"/>
      <c r="O509" s="244"/>
      <c r="P509" s="244"/>
      <c r="Q509" s="244"/>
      <c r="R509" s="244"/>
      <c r="S509" s="244"/>
      <c r="T509" s="245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46" t="s">
        <v>147</v>
      </c>
      <c r="AU509" s="246" t="s">
        <v>86</v>
      </c>
      <c r="AV509" s="13" t="s">
        <v>86</v>
      </c>
      <c r="AW509" s="13" t="s">
        <v>32</v>
      </c>
      <c r="AX509" s="13" t="s">
        <v>76</v>
      </c>
      <c r="AY509" s="246" t="s">
        <v>137</v>
      </c>
    </row>
    <row r="510" s="15" customFormat="1">
      <c r="A510" s="15"/>
      <c r="B510" s="269"/>
      <c r="C510" s="270"/>
      <c r="D510" s="231" t="s">
        <v>147</v>
      </c>
      <c r="E510" s="271" t="s">
        <v>1</v>
      </c>
      <c r="F510" s="272" t="s">
        <v>700</v>
      </c>
      <c r="G510" s="270"/>
      <c r="H510" s="271" t="s">
        <v>1</v>
      </c>
      <c r="I510" s="273"/>
      <c r="J510" s="270"/>
      <c r="K510" s="270"/>
      <c r="L510" s="274"/>
      <c r="M510" s="275"/>
      <c r="N510" s="276"/>
      <c r="O510" s="276"/>
      <c r="P510" s="276"/>
      <c r="Q510" s="276"/>
      <c r="R510" s="276"/>
      <c r="S510" s="276"/>
      <c r="T510" s="277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T510" s="278" t="s">
        <v>147</v>
      </c>
      <c r="AU510" s="278" t="s">
        <v>86</v>
      </c>
      <c r="AV510" s="15" t="s">
        <v>84</v>
      </c>
      <c r="AW510" s="15" t="s">
        <v>32</v>
      </c>
      <c r="AX510" s="15" t="s">
        <v>76</v>
      </c>
      <c r="AY510" s="278" t="s">
        <v>137</v>
      </c>
    </row>
    <row r="511" s="13" customFormat="1">
      <c r="A511" s="13"/>
      <c r="B511" s="236"/>
      <c r="C511" s="237"/>
      <c r="D511" s="231" t="s">
        <v>147</v>
      </c>
      <c r="E511" s="238" t="s">
        <v>1</v>
      </c>
      <c r="F511" s="239" t="s">
        <v>701</v>
      </c>
      <c r="G511" s="237"/>
      <c r="H511" s="240">
        <v>10.949999999999999</v>
      </c>
      <c r="I511" s="241"/>
      <c r="J511" s="237"/>
      <c r="K511" s="237"/>
      <c r="L511" s="242"/>
      <c r="M511" s="243"/>
      <c r="N511" s="244"/>
      <c r="O511" s="244"/>
      <c r="P511" s="244"/>
      <c r="Q511" s="244"/>
      <c r="R511" s="244"/>
      <c r="S511" s="244"/>
      <c r="T511" s="245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46" t="s">
        <v>147</v>
      </c>
      <c r="AU511" s="246" t="s">
        <v>86</v>
      </c>
      <c r="AV511" s="13" t="s">
        <v>86</v>
      </c>
      <c r="AW511" s="13" t="s">
        <v>32</v>
      </c>
      <c r="AX511" s="13" t="s">
        <v>76</v>
      </c>
      <c r="AY511" s="246" t="s">
        <v>137</v>
      </c>
    </row>
    <row r="512" s="14" customFormat="1">
      <c r="A512" s="14"/>
      <c r="B512" s="247"/>
      <c r="C512" s="248"/>
      <c r="D512" s="231" t="s">
        <v>147</v>
      </c>
      <c r="E512" s="249" t="s">
        <v>1</v>
      </c>
      <c r="F512" s="250" t="s">
        <v>149</v>
      </c>
      <c r="G512" s="248"/>
      <c r="H512" s="251">
        <v>89.75</v>
      </c>
      <c r="I512" s="252"/>
      <c r="J512" s="248"/>
      <c r="K512" s="248"/>
      <c r="L512" s="253"/>
      <c r="M512" s="254"/>
      <c r="N512" s="255"/>
      <c r="O512" s="255"/>
      <c r="P512" s="255"/>
      <c r="Q512" s="255"/>
      <c r="R512" s="255"/>
      <c r="S512" s="255"/>
      <c r="T512" s="256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57" t="s">
        <v>147</v>
      </c>
      <c r="AU512" s="257" t="s">
        <v>86</v>
      </c>
      <c r="AV512" s="14" t="s">
        <v>144</v>
      </c>
      <c r="AW512" s="14" t="s">
        <v>32</v>
      </c>
      <c r="AX512" s="14" t="s">
        <v>84</v>
      </c>
      <c r="AY512" s="257" t="s">
        <v>137</v>
      </c>
    </row>
    <row r="513" s="2" customFormat="1" ht="33" customHeight="1">
      <c r="A513" s="38"/>
      <c r="B513" s="39"/>
      <c r="C513" s="218" t="s">
        <v>702</v>
      </c>
      <c r="D513" s="218" t="s">
        <v>139</v>
      </c>
      <c r="E513" s="219" t="s">
        <v>703</v>
      </c>
      <c r="F513" s="220" t="s">
        <v>704</v>
      </c>
      <c r="G513" s="221" t="s">
        <v>269</v>
      </c>
      <c r="H513" s="222">
        <v>89.75</v>
      </c>
      <c r="I513" s="223"/>
      <c r="J513" s="224">
        <f>ROUND(I513*H513,2)</f>
        <v>0</v>
      </c>
      <c r="K513" s="220" t="s">
        <v>143</v>
      </c>
      <c r="L513" s="44"/>
      <c r="M513" s="225" t="s">
        <v>1</v>
      </c>
      <c r="N513" s="226" t="s">
        <v>41</v>
      </c>
      <c r="O513" s="91"/>
      <c r="P513" s="227">
        <f>O513*H513</f>
        <v>0</v>
      </c>
      <c r="Q513" s="227">
        <v>0</v>
      </c>
      <c r="R513" s="227">
        <f>Q513*H513</f>
        <v>0</v>
      </c>
      <c r="S513" s="227">
        <v>0</v>
      </c>
      <c r="T513" s="228">
        <f>S513*H513</f>
        <v>0</v>
      </c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R513" s="229" t="s">
        <v>182</v>
      </c>
      <c r="AT513" s="229" t="s">
        <v>139</v>
      </c>
      <c r="AU513" s="229" t="s">
        <v>86</v>
      </c>
      <c r="AY513" s="17" t="s">
        <v>137</v>
      </c>
      <c r="BE513" s="230">
        <f>IF(N513="základní",J513,0)</f>
        <v>0</v>
      </c>
      <c r="BF513" s="230">
        <f>IF(N513="snížená",J513,0)</f>
        <v>0</v>
      </c>
      <c r="BG513" s="230">
        <f>IF(N513="zákl. přenesená",J513,0)</f>
        <v>0</v>
      </c>
      <c r="BH513" s="230">
        <f>IF(N513="sníž. přenesená",J513,0)</f>
        <v>0</v>
      </c>
      <c r="BI513" s="230">
        <f>IF(N513="nulová",J513,0)</f>
        <v>0</v>
      </c>
      <c r="BJ513" s="17" t="s">
        <v>84</v>
      </c>
      <c r="BK513" s="230">
        <f>ROUND(I513*H513,2)</f>
        <v>0</v>
      </c>
      <c r="BL513" s="17" t="s">
        <v>182</v>
      </c>
      <c r="BM513" s="229" t="s">
        <v>705</v>
      </c>
    </row>
    <row r="514" s="2" customFormat="1">
      <c r="A514" s="38"/>
      <c r="B514" s="39"/>
      <c r="C514" s="40"/>
      <c r="D514" s="231" t="s">
        <v>145</v>
      </c>
      <c r="E514" s="40"/>
      <c r="F514" s="232" t="s">
        <v>706</v>
      </c>
      <c r="G514" s="40"/>
      <c r="H514" s="40"/>
      <c r="I514" s="233"/>
      <c r="J514" s="40"/>
      <c r="K514" s="40"/>
      <c r="L514" s="44"/>
      <c r="M514" s="234"/>
      <c r="N514" s="235"/>
      <c r="O514" s="91"/>
      <c r="P514" s="91"/>
      <c r="Q514" s="91"/>
      <c r="R514" s="91"/>
      <c r="S514" s="91"/>
      <c r="T514" s="92"/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T514" s="17" t="s">
        <v>145</v>
      </c>
      <c r="AU514" s="17" t="s">
        <v>86</v>
      </c>
    </row>
    <row r="515" s="15" customFormat="1">
      <c r="A515" s="15"/>
      <c r="B515" s="269"/>
      <c r="C515" s="270"/>
      <c r="D515" s="231" t="s">
        <v>147</v>
      </c>
      <c r="E515" s="271" t="s">
        <v>1</v>
      </c>
      <c r="F515" s="272" t="s">
        <v>692</v>
      </c>
      <c r="G515" s="270"/>
      <c r="H515" s="271" t="s">
        <v>1</v>
      </c>
      <c r="I515" s="273"/>
      <c r="J515" s="270"/>
      <c r="K515" s="270"/>
      <c r="L515" s="274"/>
      <c r="M515" s="275"/>
      <c r="N515" s="276"/>
      <c r="O515" s="276"/>
      <c r="P515" s="276"/>
      <c r="Q515" s="276"/>
      <c r="R515" s="276"/>
      <c r="S515" s="276"/>
      <c r="T515" s="277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T515" s="278" t="s">
        <v>147</v>
      </c>
      <c r="AU515" s="278" t="s">
        <v>86</v>
      </c>
      <c r="AV515" s="15" t="s">
        <v>84</v>
      </c>
      <c r="AW515" s="15" t="s">
        <v>32</v>
      </c>
      <c r="AX515" s="15" t="s">
        <v>76</v>
      </c>
      <c r="AY515" s="278" t="s">
        <v>137</v>
      </c>
    </row>
    <row r="516" s="13" customFormat="1">
      <c r="A516" s="13"/>
      <c r="B516" s="236"/>
      <c r="C516" s="237"/>
      <c r="D516" s="231" t="s">
        <v>147</v>
      </c>
      <c r="E516" s="238" t="s">
        <v>1</v>
      </c>
      <c r="F516" s="239" t="s">
        <v>693</v>
      </c>
      <c r="G516" s="237"/>
      <c r="H516" s="240">
        <v>52</v>
      </c>
      <c r="I516" s="241"/>
      <c r="J516" s="237"/>
      <c r="K516" s="237"/>
      <c r="L516" s="242"/>
      <c r="M516" s="243"/>
      <c r="N516" s="244"/>
      <c r="O516" s="244"/>
      <c r="P516" s="244"/>
      <c r="Q516" s="244"/>
      <c r="R516" s="244"/>
      <c r="S516" s="244"/>
      <c r="T516" s="245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46" t="s">
        <v>147</v>
      </c>
      <c r="AU516" s="246" t="s">
        <v>86</v>
      </c>
      <c r="AV516" s="13" t="s">
        <v>86</v>
      </c>
      <c r="AW516" s="13" t="s">
        <v>32</v>
      </c>
      <c r="AX516" s="13" t="s">
        <v>76</v>
      </c>
      <c r="AY516" s="246" t="s">
        <v>137</v>
      </c>
    </row>
    <row r="517" s="15" customFormat="1">
      <c r="A517" s="15"/>
      <c r="B517" s="269"/>
      <c r="C517" s="270"/>
      <c r="D517" s="231" t="s">
        <v>147</v>
      </c>
      <c r="E517" s="271" t="s">
        <v>1</v>
      </c>
      <c r="F517" s="272" t="s">
        <v>694</v>
      </c>
      <c r="G517" s="270"/>
      <c r="H517" s="271" t="s">
        <v>1</v>
      </c>
      <c r="I517" s="273"/>
      <c r="J517" s="270"/>
      <c r="K517" s="270"/>
      <c r="L517" s="274"/>
      <c r="M517" s="275"/>
      <c r="N517" s="276"/>
      <c r="O517" s="276"/>
      <c r="P517" s="276"/>
      <c r="Q517" s="276"/>
      <c r="R517" s="276"/>
      <c r="S517" s="276"/>
      <c r="T517" s="277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T517" s="278" t="s">
        <v>147</v>
      </c>
      <c r="AU517" s="278" t="s">
        <v>86</v>
      </c>
      <c r="AV517" s="15" t="s">
        <v>84</v>
      </c>
      <c r="AW517" s="15" t="s">
        <v>32</v>
      </c>
      <c r="AX517" s="15" t="s">
        <v>76</v>
      </c>
      <c r="AY517" s="278" t="s">
        <v>137</v>
      </c>
    </row>
    <row r="518" s="13" customFormat="1">
      <c r="A518" s="13"/>
      <c r="B518" s="236"/>
      <c r="C518" s="237"/>
      <c r="D518" s="231" t="s">
        <v>147</v>
      </c>
      <c r="E518" s="238" t="s">
        <v>1</v>
      </c>
      <c r="F518" s="239" t="s">
        <v>695</v>
      </c>
      <c r="G518" s="237"/>
      <c r="H518" s="240">
        <v>26.800000000000001</v>
      </c>
      <c r="I518" s="241"/>
      <c r="J518" s="237"/>
      <c r="K518" s="237"/>
      <c r="L518" s="242"/>
      <c r="M518" s="243"/>
      <c r="N518" s="244"/>
      <c r="O518" s="244"/>
      <c r="P518" s="244"/>
      <c r="Q518" s="244"/>
      <c r="R518" s="244"/>
      <c r="S518" s="244"/>
      <c r="T518" s="245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46" t="s">
        <v>147</v>
      </c>
      <c r="AU518" s="246" t="s">
        <v>86</v>
      </c>
      <c r="AV518" s="13" t="s">
        <v>86</v>
      </c>
      <c r="AW518" s="13" t="s">
        <v>32</v>
      </c>
      <c r="AX518" s="13" t="s">
        <v>76</v>
      </c>
      <c r="AY518" s="246" t="s">
        <v>137</v>
      </c>
    </row>
    <row r="519" s="15" customFormat="1">
      <c r="A519" s="15"/>
      <c r="B519" s="269"/>
      <c r="C519" s="270"/>
      <c r="D519" s="231" t="s">
        <v>147</v>
      </c>
      <c r="E519" s="271" t="s">
        <v>1</v>
      </c>
      <c r="F519" s="272" t="s">
        <v>700</v>
      </c>
      <c r="G519" s="270"/>
      <c r="H519" s="271" t="s">
        <v>1</v>
      </c>
      <c r="I519" s="273"/>
      <c r="J519" s="270"/>
      <c r="K519" s="270"/>
      <c r="L519" s="274"/>
      <c r="M519" s="275"/>
      <c r="N519" s="276"/>
      <c r="O519" s="276"/>
      <c r="P519" s="276"/>
      <c r="Q519" s="276"/>
      <c r="R519" s="276"/>
      <c r="S519" s="276"/>
      <c r="T519" s="277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T519" s="278" t="s">
        <v>147</v>
      </c>
      <c r="AU519" s="278" t="s">
        <v>86</v>
      </c>
      <c r="AV519" s="15" t="s">
        <v>84</v>
      </c>
      <c r="AW519" s="15" t="s">
        <v>32</v>
      </c>
      <c r="AX519" s="15" t="s">
        <v>76</v>
      </c>
      <c r="AY519" s="278" t="s">
        <v>137</v>
      </c>
    </row>
    <row r="520" s="13" customFormat="1">
      <c r="A520" s="13"/>
      <c r="B520" s="236"/>
      <c r="C520" s="237"/>
      <c r="D520" s="231" t="s">
        <v>147</v>
      </c>
      <c r="E520" s="238" t="s">
        <v>1</v>
      </c>
      <c r="F520" s="239" t="s">
        <v>701</v>
      </c>
      <c r="G520" s="237"/>
      <c r="H520" s="240">
        <v>10.949999999999999</v>
      </c>
      <c r="I520" s="241"/>
      <c r="J520" s="237"/>
      <c r="K520" s="237"/>
      <c r="L520" s="242"/>
      <c r="M520" s="243"/>
      <c r="N520" s="244"/>
      <c r="O520" s="244"/>
      <c r="P520" s="244"/>
      <c r="Q520" s="244"/>
      <c r="R520" s="244"/>
      <c r="S520" s="244"/>
      <c r="T520" s="245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46" t="s">
        <v>147</v>
      </c>
      <c r="AU520" s="246" t="s">
        <v>86</v>
      </c>
      <c r="AV520" s="13" t="s">
        <v>86</v>
      </c>
      <c r="AW520" s="13" t="s">
        <v>32</v>
      </c>
      <c r="AX520" s="13" t="s">
        <v>76</v>
      </c>
      <c r="AY520" s="246" t="s">
        <v>137</v>
      </c>
    </row>
    <row r="521" s="14" customFormat="1">
      <c r="A521" s="14"/>
      <c r="B521" s="247"/>
      <c r="C521" s="248"/>
      <c r="D521" s="231" t="s">
        <v>147</v>
      </c>
      <c r="E521" s="249" t="s">
        <v>1</v>
      </c>
      <c r="F521" s="250" t="s">
        <v>149</v>
      </c>
      <c r="G521" s="248"/>
      <c r="H521" s="251">
        <v>89.75</v>
      </c>
      <c r="I521" s="252"/>
      <c r="J521" s="248"/>
      <c r="K521" s="248"/>
      <c r="L521" s="253"/>
      <c r="M521" s="254"/>
      <c r="N521" s="255"/>
      <c r="O521" s="255"/>
      <c r="P521" s="255"/>
      <c r="Q521" s="255"/>
      <c r="R521" s="255"/>
      <c r="S521" s="255"/>
      <c r="T521" s="256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T521" s="257" t="s">
        <v>147</v>
      </c>
      <c r="AU521" s="257" t="s">
        <v>86</v>
      </c>
      <c r="AV521" s="14" t="s">
        <v>144</v>
      </c>
      <c r="AW521" s="14" t="s">
        <v>32</v>
      </c>
      <c r="AX521" s="14" t="s">
        <v>84</v>
      </c>
      <c r="AY521" s="257" t="s">
        <v>137</v>
      </c>
    </row>
    <row r="522" s="12" customFormat="1" ht="22.8" customHeight="1">
      <c r="A522" s="12"/>
      <c r="B522" s="202"/>
      <c r="C522" s="203"/>
      <c r="D522" s="204" t="s">
        <v>75</v>
      </c>
      <c r="E522" s="216" t="s">
        <v>707</v>
      </c>
      <c r="F522" s="216" t="s">
        <v>708</v>
      </c>
      <c r="G522" s="203"/>
      <c r="H522" s="203"/>
      <c r="I522" s="206"/>
      <c r="J522" s="217">
        <f>BK522</f>
        <v>0</v>
      </c>
      <c r="K522" s="203"/>
      <c r="L522" s="208"/>
      <c r="M522" s="209"/>
      <c r="N522" s="210"/>
      <c r="O522" s="210"/>
      <c r="P522" s="211">
        <f>SUM(P523:P559)</f>
        <v>0</v>
      </c>
      <c r="Q522" s="210"/>
      <c r="R522" s="211">
        <f>SUM(R523:R559)</f>
        <v>0.27733925999999998</v>
      </c>
      <c r="S522" s="210"/>
      <c r="T522" s="212">
        <f>SUM(T523:T559)</f>
        <v>0.00129714</v>
      </c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R522" s="213" t="s">
        <v>86</v>
      </c>
      <c r="AT522" s="214" t="s">
        <v>75</v>
      </c>
      <c r="AU522" s="214" t="s">
        <v>84</v>
      </c>
      <c r="AY522" s="213" t="s">
        <v>137</v>
      </c>
      <c r="BK522" s="215">
        <f>SUM(BK523:BK559)</f>
        <v>0</v>
      </c>
    </row>
    <row r="523" s="2" customFormat="1" ht="21.75" customHeight="1">
      <c r="A523" s="38"/>
      <c r="B523" s="39"/>
      <c r="C523" s="218" t="s">
        <v>442</v>
      </c>
      <c r="D523" s="218" t="s">
        <v>139</v>
      </c>
      <c r="E523" s="219" t="s">
        <v>709</v>
      </c>
      <c r="F523" s="220" t="s">
        <v>710</v>
      </c>
      <c r="G523" s="221" t="s">
        <v>176</v>
      </c>
      <c r="H523" s="222">
        <v>473.17500000000001</v>
      </c>
      <c r="I523" s="223"/>
      <c r="J523" s="224">
        <f>ROUND(I523*H523,2)</f>
        <v>0</v>
      </c>
      <c r="K523" s="220" t="s">
        <v>143</v>
      </c>
      <c r="L523" s="44"/>
      <c r="M523" s="225" t="s">
        <v>1</v>
      </c>
      <c r="N523" s="226" t="s">
        <v>41</v>
      </c>
      <c r="O523" s="91"/>
      <c r="P523" s="227">
        <f>O523*H523</f>
        <v>0</v>
      </c>
      <c r="Q523" s="227">
        <v>0</v>
      </c>
      <c r="R523" s="227">
        <f>Q523*H523</f>
        <v>0</v>
      </c>
      <c r="S523" s="227">
        <v>0</v>
      </c>
      <c r="T523" s="228">
        <f>S523*H523</f>
        <v>0</v>
      </c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R523" s="229" t="s">
        <v>182</v>
      </c>
      <c r="AT523" s="229" t="s">
        <v>139</v>
      </c>
      <c r="AU523" s="229" t="s">
        <v>86</v>
      </c>
      <c r="AY523" s="17" t="s">
        <v>137</v>
      </c>
      <c r="BE523" s="230">
        <f>IF(N523="základní",J523,0)</f>
        <v>0</v>
      </c>
      <c r="BF523" s="230">
        <f>IF(N523="snížená",J523,0)</f>
        <v>0</v>
      </c>
      <c r="BG523" s="230">
        <f>IF(N523="zákl. přenesená",J523,0)</f>
        <v>0</v>
      </c>
      <c r="BH523" s="230">
        <f>IF(N523="sníž. přenesená",J523,0)</f>
        <v>0</v>
      </c>
      <c r="BI523" s="230">
        <f>IF(N523="nulová",J523,0)</f>
        <v>0</v>
      </c>
      <c r="BJ523" s="17" t="s">
        <v>84</v>
      </c>
      <c r="BK523" s="230">
        <f>ROUND(I523*H523,2)</f>
        <v>0</v>
      </c>
      <c r="BL523" s="17" t="s">
        <v>182</v>
      </c>
      <c r="BM523" s="229" t="s">
        <v>711</v>
      </c>
    </row>
    <row r="524" s="2" customFormat="1">
      <c r="A524" s="38"/>
      <c r="B524" s="39"/>
      <c r="C524" s="40"/>
      <c r="D524" s="231" t="s">
        <v>145</v>
      </c>
      <c r="E524" s="40"/>
      <c r="F524" s="232" t="s">
        <v>712</v>
      </c>
      <c r="G524" s="40"/>
      <c r="H524" s="40"/>
      <c r="I524" s="233"/>
      <c r="J524" s="40"/>
      <c r="K524" s="40"/>
      <c r="L524" s="44"/>
      <c r="M524" s="234"/>
      <c r="N524" s="235"/>
      <c r="O524" s="91"/>
      <c r="P524" s="91"/>
      <c r="Q524" s="91"/>
      <c r="R524" s="91"/>
      <c r="S524" s="91"/>
      <c r="T524" s="92"/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T524" s="17" t="s">
        <v>145</v>
      </c>
      <c r="AU524" s="17" t="s">
        <v>86</v>
      </c>
    </row>
    <row r="525" s="13" customFormat="1">
      <c r="A525" s="13"/>
      <c r="B525" s="236"/>
      <c r="C525" s="237"/>
      <c r="D525" s="231" t="s">
        <v>147</v>
      </c>
      <c r="E525" s="238" t="s">
        <v>1</v>
      </c>
      <c r="F525" s="239" t="s">
        <v>713</v>
      </c>
      <c r="G525" s="237"/>
      <c r="H525" s="240">
        <v>473.17500000000001</v>
      </c>
      <c r="I525" s="241"/>
      <c r="J525" s="237"/>
      <c r="K525" s="237"/>
      <c r="L525" s="242"/>
      <c r="M525" s="243"/>
      <c r="N525" s="244"/>
      <c r="O525" s="244"/>
      <c r="P525" s="244"/>
      <c r="Q525" s="244"/>
      <c r="R525" s="244"/>
      <c r="S525" s="244"/>
      <c r="T525" s="245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46" t="s">
        <v>147</v>
      </c>
      <c r="AU525" s="246" t="s">
        <v>86</v>
      </c>
      <c r="AV525" s="13" t="s">
        <v>86</v>
      </c>
      <c r="AW525" s="13" t="s">
        <v>32</v>
      </c>
      <c r="AX525" s="13" t="s">
        <v>76</v>
      </c>
      <c r="AY525" s="246" t="s">
        <v>137</v>
      </c>
    </row>
    <row r="526" s="14" customFormat="1">
      <c r="A526" s="14"/>
      <c r="B526" s="247"/>
      <c r="C526" s="248"/>
      <c r="D526" s="231" t="s">
        <v>147</v>
      </c>
      <c r="E526" s="249" t="s">
        <v>1</v>
      </c>
      <c r="F526" s="250" t="s">
        <v>149</v>
      </c>
      <c r="G526" s="248"/>
      <c r="H526" s="251">
        <v>473.17500000000001</v>
      </c>
      <c r="I526" s="252"/>
      <c r="J526" s="248"/>
      <c r="K526" s="248"/>
      <c r="L526" s="253"/>
      <c r="M526" s="254"/>
      <c r="N526" s="255"/>
      <c r="O526" s="255"/>
      <c r="P526" s="255"/>
      <c r="Q526" s="255"/>
      <c r="R526" s="255"/>
      <c r="S526" s="255"/>
      <c r="T526" s="256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57" t="s">
        <v>147</v>
      </c>
      <c r="AU526" s="257" t="s">
        <v>86</v>
      </c>
      <c r="AV526" s="14" t="s">
        <v>144</v>
      </c>
      <c r="AW526" s="14" t="s">
        <v>32</v>
      </c>
      <c r="AX526" s="14" t="s">
        <v>84</v>
      </c>
      <c r="AY526" s="257" t="s">
        <v>137</v>
      </c>
    </row>
    <row r="527" s="2" customFormat="1" ht="24.15" customHeight="1">
      <c r="A527" s="38"/>
      <c r="B527" s="39"/>
      <c r="C527" s="218" t="s">
        <v>714</v>
      </c>
      <c r="D527" s="218" t="s">
        <v>139</v>
      </c>
      <c r="E527" s="219" t="s">
        <v>715</v>
      </c>
      <c r="F527" s="220" t="s">
        <v>716</v>
      </c>
      <c r="G527" s="221" t="s">
        <v>176</v>
      </c>
      <c r="H527" s="222">
        <v>473.17500000000001</v>
      </c>
      <c r="I527" s="223"/>
      <c r="J527" s="224">
        <f>ROUND(I527*H527,2)</f>
        <v>0</v>
      </c>
      <c r="K527" s="220" t="s">
        <v>143</v>
      </c>
      <c r="L527" s="44"/>
      <c r="M527" s="225" t="s">
        <v>1</v>
      </c>
      <c r="N527" s="226" t="s">
        <v>41</v>
      </c>
      <c r="O527" s="91"/>
      <c r="P527" s="227">
        <f>O527*H527</f>
        <v>0</v>
      </c>
      <c r="Q527" s="227">
        <v>0</v>
      </c>
      <c r="R527" s="227">
        <f>Q527*H527</f>
        <v>0</v>
      </c>
      <c r="S527" s="227">
        <v>0</v>
      </c>
      <c r="T527" s="228">
        <f>S527*H527</f>
        <v>0</v>
      </c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R527" s="229" t="s">
        <v>182</v>
      </c>
      <c r="AT527" s="229" t="s">
        <v>139</v>
      </c>
      <c r="AU527" s="229" t="s">
        <v>86</v>
      </c>
      <c r="AY527" s="17" t="s">
        <v>137</v>
      </c>
      <c r="BE527" s="230">
        <f>IF(N527="základní",J527,0)</f>
        <v>0</v>
      </c>
      <c r="BF527" s="230">
        <f>IF(N527="snížená",J527,0)</f>
        <v>0</v>
      </c>
      <c r="BG527" s="230">
        <f>IF(N527="zákl. přenesená",J527,0)</f>
        <v>0</v>
      </c>
      <c r="BH527" s="230">
        <f>IF(N527="sníž. přenesená",J527,0)</f>
        <v>0</v>
      </c>
      <c r="BI527" s="230">
        <f>IF(N527="nulová",J527,0)</f>
        <v>0</v>
      </c>
      <c r="BJ527" s="17" t="s">
        <v>84</v>
      </c>
      <c r="BK527" s="230">
        <f>ROUND(I527*H527,2)</f>
        <v>0</v>
      </c>
      <c r="BL527" s="17" t="s">
        <v>182</v>
      </c>
      <c r="BM527" s="229" t="s">
        <v>717</v>
      </c>
    </row>
    <row r="528" s="2" customFormat="1">
      <c r="A528" s="38"/>
      <c r="B528" s="39"/>
      <c r="C528" s="40"/>
      <c r="D528" s="231" t="s">
        <v>145</v>
      </c>
      <c r="E528" s="40"/>
      <c r="F528" s="232" t="s">
        <v>718</v>
      </c>
      <c r="G528" s="40"/>
      <c r="H528" s="40"/>
      <c r="I528" s="233"/>
      <c r="J528" s="40"/>
      <c r="K528" s="40"/>
      <c r="L528" s="44"/>
      <c r="M528" s="234"/>
      <c r="N528" s="235"/>
      <c r="O528" s="91"/>
      <c r="P528" s="91"/>
      <c r="Q528" s="91"/>
      <c r="R528" s="91"/>
      <c r="S528" s="91"/>
      <c r="T528" s="92"/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T528" s="17" t="s">
        <v>145</v>
      </c>
      <c r="AU528" s="17" t="s">
        <v>86</v>
      </c>
    </row>
    <row r="529" s="13" customFormat="1">
      <c r="A529" s="13"/>
      <c r="B529" s="236"/>
      <c r="C529" s="237"/>
      <c r="D529" s="231" t="s">
        <v>147</v>
      </c>
      <c r="E529" s="238" t="s">
        <v>1</v>
      </c>
      <c r="F529" s="239" t="s">
        <v>713</v>
      </c>
      <c r="G529" s="237"/>
      <c r="H529" s="240">
        <v>473.17500000000001</v>
      </c>
      <c r="I529" s="241"/>
      <c r="J529" s="237"/>
      <c r="K529" s="237"/>
      <c r="L529" s="242"/>
      <c r="M529" s="243"/>
      <c r="N529" s="244"/>
      <c r="O529" s="244"/>
      <c r="P529" s="244"/>
      <c r="Q529" s="244"/>
      <c r="R529" s="244"/>
      <c r="S529" s="244"/>
      <c r="T529" s="245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46" t="s">
        <v>147</v>
      </c>
      <c r="AU529" s="246" t="s">
        <v>86</v>
      </c>
      <c r="AV529" s="13" t="s">
        <v>86</v>
      </c>
      <c r="AW529" s="13" t="s">
        <v>32</v>
      </c>
      <c r="AX529" s="13" t="s">
        <v>76</v>
      </c>
      <c r="AY529" s="246" t="s">
        <v>137</v>
      </c>
    </row>
    <row r="530" s="14" customFormat="1">
      <c r="A530" s="14"/>
      <c r="B530" s="247"/>
      <c r="C530" s="248"/>
      <c r="D530" s="231" t="s">
        <v>147</v>
      </c>
      <c r="E530" s="249" t="s">
        <v>1</v>
      </c>
      <c r="F530" s="250" t="s">
        <v>149</v>
      </c>
      <c r="G530" s="248"/>
      <c r="H530" s="251">
        <v>473.17500000000001</v>
      </c>
      <c r="I530" s="252"/>
      <c r="J530" s="248"/>
      <c r="K530" s="248"/>
      <c r="L530" s="253"/>
      <c r="M530" s="254"/>
      <c r="N530" s="255"/>
      <c r="O530" s="255"/>
      <c r="P530" s="255"/>
      <c r="Q530" s="255"/>
      <c r="R530" s="255"/>
      <c r="S530" s="255"/>
      <c r="T530" s="256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57" t="s">
        <v>147</v>
      </c>
      <c r="AU530" s="257" t="s">
        <v>86</v>
      </c>
      <c r="AV530" s="14" t="s">
        <v>144</v>
      </c>
      <c r="AW530" s="14" t="s">
        <v>32</v>
      </c>
      <c r="AX530" s="14" t="s">
        <v>84</v>
      </c>
      <c r="AY530" s="257" t="s">
        <v>137</v>
      </c>
    </row>
    <row r="531" s="2" customFormat="1" ht="24.15" customHeight="1">
      <c r="A531" s="38"/>
      <c r="B531" s="39"/>
      <c r="C531" s="218" t="s">
        <v>447</v>
      </c>
      <c r="D531" s="218" t="s">
        <v>139</v>
      </c>
      <c r="E531" s="219" t="s">
        <v>719</v>
      </c>
      <c r="F531" s="220" t="s">
        <v>720</v>
      </c>
      <c r="G531" s="221" t="s">
        <v>346</v>
      </c>
      <c r="H531" s="222">
        <v>30</v>
      </c>
      <c r="I531" s="223"/>
      <c r="J531" s="224">
        <f>ROUND(I531*H531,2)</f>
        <v>0</v>
      </c>
      <c r="K531" s="220" t="s">
        <v>143</v>
      </c>
      <c r="L531" s="44"/>
      <c r="M531" s="225" t="s">
        <v>1</v>
      </c>
      <c r="N531" s="226" t="s">
        <v>41</v>
      </c>
      <c r="O531" s="91"/>
      <c r="P531" s="227">
        <f>O531*H531</f>
        <v>0</v>
      </c>
      <c r="Q531" s="227">
        <v>0.00048000000000000001</v>
      </c>
      <c r="R531" s="227">
        <f>Q531*H531</f>
        <v>0.0144</v>
      </c>
      <c r="S531" s="227">
        <v>0</v>
      </c>
      <c r="T531" s="228">
        <f>S531*H531</f>
        <v>0</v>
      </c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R531" s="229" t="s">
        <v>182</v>
      </c>
      <c r="AT531" s="229" t="s">
        <v>139</v>
      </c>
      <c r="AU531" s="229" t="s">
        <v>86</v>
      </c>
      <c r="AY531" s="17" t="s">
        <v>137</v>
      </c>
      <c r="BE531" s="230">
        <f>IF(N531="základní",J531,0)</f>
        <v>0</v>
      </c>
      <c r="BF531" s="230">
        <f>IF(N531="snížená",J531,0)</f>
        <v>0</v>
      </c>
      <c r="BG531" s="230">
        <f>IF(N531="zákl. přenesená",J531,0)</f>
        <v>0</v>
      </c>
      <c r="BH531" s="230">
        <f>IF(N531="sníž. přenesená",J531,0)</f>
        <v>0</v>
      </c>
      <c r="BI531" s="230">
        <f>IF(N531="nulová",J531,0)</f>
        <v>0</v>
      </c>
      <c r="BJ531" s="17" t="s">
        <v>84</v>
      </c>
      <c r="BK531" s="230">
        <f>ROUND(I531*H531,2)</f>
        <v>0</v>
      </c>
      <c r="BL531" s="17" t="s">
        <v>182</v>
      </c>
      <c r="BM531" s="229" t="s">
        <v>721</v>
      </c>
    </row>
    <row r="532" s="2" customFormat="1">
      <c r="A532" s="38"/>
      <c r="B532" s="39"/>
      <c r="C532" s="40"/>
      <c r="D532" s="231" t="s">
        <v>145</v>
      </c>
      <c r="E532" s="40"/>
      <c r="F532" s="232" t="s">
        <v>722</v>
      </c>
      <c r="G532" s="40"/>
      <c r="H532" s="40"/>
      <c r="I532" s="233"/>
      <c r="J532" s="40"/>
      <c r="K532" s="40"/>
      <c r="L532" s="44"/>
      <c r="M532" s="234"/>
      <c r="N532" s="235"/>
      <c r="O532" s="91"/>
      <c r="P532" s="91"/>
      <c r="Q532" s="91"/>
      <c r="R532" s="91"/>
      <c r="S532" s="91"/>
      <c r="T532" s="92"/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T532" s="17" t="s">
        <v>145</v>
      </c>
      <c r="AU532" s="17" t="s">
        <v>86</v>
      </c>
    </row>
    <row r="533" s="2" customFormat="1" ht="33" customHeight="1">
      <c r="A533" s="38"/>
      <c r="B533" s="39"/>
      <c r="C533" s="218" t="s">
        <v>723</v>
      </c>
      <c r="D533" s="218" t="s">
        <v>139</v>
      </c>
      <c r="E533" s="219" t="s">
        <v>724</v>
      </c>
      <c r="F533" s="220" t="s">
        <v>725</v>
      </c>
      <c r="G533" s="221" t="s">
        <v>346</v>
      </c>
      <c r="H533" s="222">
        <v>30</v>
      </c>
      <c r="I533" s="223"/>
      <c r="J533" s="224">
        <f>ROUND(I533*H533,2)</f>
        <v>0</v>
      </c>
      <c r="K533" s="220" t="s">
        <v>143</v>
      </c>
      <c r="L533" s="44"/>
      <c r="M533" s="225" t="s">
        <v>1</v>
      </c>
      <c r="N533" s="226" t="s">
        <v>41</v>
      </c>
      <c r="O533" s="91"/>
      <c r="P533" s="227">
        <f>O533*H533</f>
        <v>0</v>
      </c>
      <c r="Q533" s="227">
        <v>0.0011999999999999999</v>
      </c>
      <c r="R533" s="227">
        <f>Q533*H533</f>
        <v>0.035999999999999997</v>
      </c>
      <c r="S533" s="227">
        <v>0</v>
      </c>
      <c r="T533" s="228">
        <f>S533*H533</f>
        <v>0</v>
      </c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R533" s="229" t="s">
        <v>182</v>
      </c>
      <c r="AT533" s="229" t="s">
        <v>139</v>
      </c>
      <c r="AU533" s="229" t="s">
        <v>86</v>
      </c>
      <c r="AY533" s="17" t="s">
        <v>137</v>
      </c>
      <c r="BE533" s="230">
        <f>IF(N533="základní",J533,0)</f>
        <v>0</v>
      </c>
      <c r="BF533" s="230">
        <f>IF(N533="snížená",J533,0)</f>
        <v>0</v>
      </c>
      <c r="BG533" s="230">
        <f>IF(N533="zákl. přenesená",J533,0)</f>
        <v>0</v>
      </c>
      <c r="BH533" s="230">
        <f>IF(N533="sníž. přenesená",J533,0)</f>
        <v>0</v>
      </c>
      <c r="BI533" s="230">
        <f>IF(N533="nulová",J533,0)</f>
        <v>0</v>
      </c>
      <c r="BJ533" s="17" t="s">
        <v>84</v>
      </c>
      <c r="BK533" s="230">
        <f>ROUND(I533*H533,2)</f>
        <v>0</v>
      </c>
      <c r="BL533" s="17" t="s">
        <v>182</v>
      </c>
      <c r="BM533" s="229" t="s">
        <v>726</v>
      </c>
    </row>
    <row r="534" s="2" customFormat="1">
      <c r="A534" s="38"/>
      <c r="B534" s="39"/>
      <c r="C534" s="40"/>
      <c r="D534" s="231" t="s">
        <v>145</v>
      </c>
      <c r="E534" s="40"/>
      <c r="F534" s="232" t="s">
        <v>727</v>
      </c>
      <c r="G534" s="40"/>
      <c r="H534" s="40"/>
      <c r="I534" s="233"/>
      <c r="J534" s="40"/>
      <c r="K534" s="40"/>
      <c r="L534" s="44"/>
      <c r="M534" s="234"/>
      <c r="N534" s="235"/>
      <c r="O534" s="91"/>
      <c r="P534" s="91"/>
      <c r="Q534" s="91"/>
      <c r="R534" s="91"/>
      <c r="S534" s="91"/>
      <c r="T534" s="92"/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T534" s="17" t="s">
        <v>145</v>
      </c>
      <c r="AU534" s="17" t="s">
        <v>86</v>
      </c>
    </row>
    <row r="535" s="2" customFormat="1" ht="33" customHeight="1">
      <c r="A535" s="38"/>
      <c r="B535" s="39"/>
      <c r="C535" s="218" t="s">
        <v>453</v>
      </c>
      <c r="D535" s="218" t="s">
        <v>139</v>
      </c>
      <c r="E535" s="219" t="s">
        <v>728</v>
      </c>
      <c r="F535" s="220" t="s">
        <v>729</v>
      </c>
      <c r="G535" s="221" t="s">
        <v>346</v>
      </c>
      <c r="H535" s="222">
        <v>30</v>
      </c>
      <c r="I535" s="223"/>
      <c r="J535" s="224">
        <f>ROUND(I535*H535,2)</f>
        <v>0</v>
      </c>
      <c r="K535" s="220" t="s">
        <v>143</v>
      </c>
      <c r="L535" s="44"/>
      <c r="M535" s="225" t="s">
        <v>1</v>
      </c>
      <c r="N535" s="226" t="s">
        <v>41</v>
      </c>
      <c r="O535" s="91"/>
      <c r="P535" s="227">
        <f>O535*H535</f>
        <v>0</v>
      </c>
      <c r="Q535" s="227">
        <v>0.0023999999999999998</v>
      </c>
      <c r="R535" s="227">
        <f>Q535*H535</f>
        <v>0.071999999999999995</v>
      </c>
      <c r="S535" s="227">
        <v>0</v>
      </c>
      <c r="T535" s="228">
        <f>S535*H535</f>
        <v>0</v>
      </c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R535" s="229" t="s">
        <v>182</v>
      </c>
      <c r="AT535" s="229" t="s">
        <v>139</v>
      </c>
      <c r="AU535" s="229" t="s">
        <v>86</v>
      </c>
      <c r="AY535" s="17" t="s">
        <v>137</v>
      </c>
      <c r="BE535" s="230">
        <f>IF(N535="základní",J535,0)</f>
        <v>0</v>
      </c>
      <c r="BF535" s="230">
        <f>IF(N535="snížená",J535,0)</f>
        <v>0</v>
      </c>
      <c r="BG535" s="230">
        <f>IF(N535="zákl. přenesená",J535,0)</f>
        <v>0</v>
      </c>
      <c r="BH535" s="230">
        <f>IF(N535="sníž. přenesená",J535,0)</f>
        <v>0</v>
      </c>
      <c r="BI535" s="230">
        <f>IF(N535="nulová",J535,0)</f>
        <v>0</v>
      </c>
      <c r="BJ535" s="17" t="s">
        <v>84</v>
      </c>
      <c r="BK535" s="230">
        <f>ROUND(I535*H535,2)</f>
        <v>0</v>
      </c>
      <c r="BL535" s="17" t="s">
        <v>182</v>
      </c>
      <c r="BM535" s="229" t="s">
        <v>730</v>
      </c>
    </row>
    <row r="536" s="2" customFormat="1">
      <c r="A536" s="38"/>
      <c r="B536" s="39"/>
      <c r="C536" s="40"/>
      <c r="D536" s="231" t="s">
        <v>145</v>
      </c>
      <c r="E536" s="40"/>
      <c r="F536" s="232" t="s">
        <v>731</v>
      </c>
      <c r="G536" s="40"/>
      <c r="H536" s="40"/>
      <c r="I536" s="233"/>
      <c r="J536" s="40"/>
      <c r="K536" s="40"/>
      <c r="L536" s="44"/>
      <c r="M536" s="234"/>
      <c r="N536" s="235"/>
      <c r="O536" s="91"/>
      <c r="P536" s="91"/>
      <c r="Q536" s="91"/>
      <c r="R536" s="91"/>
      <c r="S536" s="91"/>
      <c r="T536" s="92"/>
      <c r="U536" s="38"/>
      <c r="V536" s="38"/>
      <c r="W536" s="38"/>
      <c r="X536" s="38"/>
      <c r="Y536" s="38"/>
      <c r="Z536" s="38"/>
      <c r="AA536" s="38"/>
      <c r="AB536" s="38"/>
      <c r="AC536" s="38"/>
      <c r="AD536" s="38"/>
      <c r="AE536" s="38"/>
      <c r="AT536" s="17" t="s">
        <v>145</v>
      </c>
      <c r="AU536" s="17" t="s">
        <v>86</v>
      </c>
    </row>
    <row r="537" s="2" customFormat="1" ht="24.15" customHeight="1">
      <c r="A537" s="38"/>
      <c r="B537" s="39"/>
      <c r="C537" s="218" t="s">
        <v>732</v>
      </c>
      <c r="D537" s="218" t="s">
        <v>139</v>
      </c>
      <c r="E537" s="219" t="s">
        <v>733</v>
      </c>
      <c r="F537" s="220" t="s">
        <v>734</v>
      </c>
      <c r="G537" s="221" t="s">
        <v>346</v>
      </c>
      <c r="H537" s="222">
        <v>30</v>
      </c>
      <c r="I537" s="223"/>
      <c r="J537" s="224">
        <f>ROUND(I537*H537,2)</f>
        <v>0</v>
      </c>
      <c r="K537" s="220" t="s">
        <v>143</v>
      </c>
      <c r="L537" s="44"/>
      <c r="M537" s="225" t="s">
        <v>1</v>
      </c>
      <c r="N537" s="226" t="s">
        <v>41</v>
      </c>
      <c r="O537" s="91"/>
      <c r="P537" s="227">
        <f>O537*H537</f>
        <v>0</v>
      </c>
      <c r="Q537" s="227">
        <v>0.0047999999999999996</v>
      </c>
      <c r="R537" s="227">
        <f>Q537*H537</f>
        <v>0.14399999999999999</v>
      </c>
      <c r="S537" s="227">
        <v>0</v>
      </c>
      <c r="T537" s="228">
        <f>S537*H537</f>
        <v>0</v>
      </c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R537" s="229" t="s">
        <v>182</v>
      </c>
      <c r="AT537" s="229" t="s">
        <v>139</v>
      </c>
      <c r="AU537" s="229" t="s">
        <v>86</v>
      </c>
      <c r="AY537" s="17" t="s">
        <v>137</v>
      </c>
      <c r="BE537" s="230">
        <f>IF(N537="základní",J537,0)</f>
        <v>0</v>
      </c>
      <c r="BF537" s="230">
        <f>IF(N537="snížená",J537,0)</f>
        <v>0</v>
      </c>
      <c r="BG537" s="230">
        <f>IF(N537="zákl. přenesená",J537,0)</f>
        <v>0</v>
      </c>
      <c r="BH537" s="230">
        <f>IF(N537="sníž. přenesená",J537,0)</f>
        <v>0</v>
      </c>
      <c r="BI537" s="230">
        <f>IF(N537="nulová",J537,0)</f>
        <v>0</v>
      </c>
      <c r="BJ537" s="17" t="s">
        <v>84</v>
      </c>
      <c r="BK537" s="230">
        <f>ROUND(I537*H537,2)</f>
        <v>0</v>
      </c>
      <c r="BL537" s="17" t="s">
        <v>182</v>
      </c>
      <c r="BM537" s="229" t="s">
        <v>735</v>
      </c>
    </row>
    <row r="538" s="2" customFormat="1">
      <c r="A538" s="38"/>
      <c r="B538" s="39"/>
      <c r="C538" s="40"/>
      <c r="D538" s="231" t="s">
        <v>145</v>
      </c>
      <c r="E538" s="40"/>
      <c r="F538" s="232" t="s">
        <v>736</v>
      </c>
      <c r="G538" s="40"/>
      <c r="H538" s="40"/>
      <c r="I538" s="233"/>
      <c r="J538" s="40"/>
      <c r="K538" s="40"/>
      <c r="L538" s="44"/>
      <c r="M538" s="234"/>
      <c r="N538" s="235"/>
      <c r="O538" s="91"/>
      <c r="P538" s="91"/>
      <c r="Q538" s="91"/>
      <c r="R538" s="91"/>
      <c r="S538" s="91"/>
      <c r="T538" s="92"/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T538" s="17" t="s">
        <v>145</v>
      </c>
      <c r="AU538" s="17" t="s">
        <v>86</v>
      </c>
    </row>
    <row r="539" s="2" customFormat="1" ht="16.5" customHeight="1">
      <c r="A539" s="38"/>
      <c r="B539" s="39"/>
      <c r="C539" s="218" t="s">
        <v>459</v>
      </c>
      <c r="D539" s="218" t="s">
        <v>139</v>
      </c>
      <c r="E539" s="219" t="s">
        <v>737</v>
      </c>
      <c r="F539" s="220" t="s">
        <v>738</v>
      </c>
      <c r="G539" s="221" t="s">
        <v>176</v>
      </c>
      <c r="H539" s="222">
        <v>43.238</v>
      </c>
      <c r="I539" s="223"/>
      <c r="J539" s="224">
        <f>ROUND(I539*H539,2)</f>
        <v>0</v>
      </c>
      <c r="K539" s="220" t="s">
        <v>143</v>
      </c>
      <c r="L539" s="44"/>
      <c r="M539" s="225" t="s">
        <v>1</v>
      </c>
      <c r="N539" s="226" t="s">
        <v>41</v>
      </c>
      <c r="O539" s="91"/>
      <c r="P539" s="227">
        <f>O539*H539</f>
        <v>0</v>
      </c>
      <c r="Q539" s="227">
        <v>0</v>
      </c>
      <c r="R539" s="227">
        <f>Q539*H539</f>
        <v>0</v>
      </c>
      <c r="S539" s="227">
        <v>3.0000000000000001E-05</v>
      </c>
      <c r="T539" s="228">
        <f>S539*H539</f>
        <v>0.00129714</v>
      </c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R539" s="229" t="s">
        <v>182</v>
      </c>
      <c r="AT539" s="229" t="s">
        <v>139</v>
      </c>
      <c r="AU539" s="229" t="s">
        <v>86</v>
      </c>
      <c r="AY539" s="17" t="s">
        <v>137</v>
      </c>
      <c r="BE539" s="230">
        <f>IF(N539="základní",J539,0)</f>
        <v>0</v>
      </c>
      <c r="BF539" s="230">
        <f>IF(N539="snížená",J539,0)</f>
        <v>0</v>
      </c>
      <c r="BG539" s="230">
        <f>IF(N539="zákl. přenesená",J539,0)</f>
        <v>0</v>
      </c>
      <c r="BH539" s="230">
        <f>IF(N539="sníž. přenesená",J539,0)</f>
        <v>0</v>
      </c>
      <c r="BI539" s="230">
        <f>IF(N539="nulová",J539,0)</f>
        <v>0</v>
      </c>
      <c r="BJ539" s="17" t="s">
        <v>84</v>
      </c>
      <c r="BK539" s="230">
        <f>ROUND(I539*H539,2)</f>
        <v>0</v>
      </c>
      <c r="BL539" s="17" t="s">
        <v>182</v>
      </c>
      <c r="BM539" s="229" t="s">
        <v>739</v>
      </c>
    </row>
    <row r="540" s="2" customFormat="1">
      <c r="A540" s="38"/>
      <c r="B540" s="39"/>
      <c r="C540" s="40"/>
      <c r="D540" s="231" t="s">
        <v>145</v>
      </c>
      <c r="E540" s="40"/>
      <c r="F540" s="232" t="s">
        <v>740</v>
      </c>
      <c r="G540" s="40"/>
      <c r="H540" s="40"/>
      <c r="I540" s="233"/>
      <c r="J540" s="40"/>
      <c r="K540" s="40"/>
      <c r="L540" s="44"/>
      <c r="M540" s="234"/>
      <c r="N540" s="235"/>
      <c r="O540" s="91"/>
      <c r="P540" s="91"/>
      <c r="Q540" s="91"/>
      <c r="R540" s="91"/>
      <c r="S540" s="91"/>
      <c r="T540" s="92"/>
      <c r="U540" s="38"/>
      <c r="V540" s="38"/>
      <c r="W540" s="38"/>
      <c r="X540" s="38"/>
      <c r="Y540" s="38"/>
      <c r="Z540" s="38"/>
      <c r="AA540" s="38"/>
      <c r="AB540" s="38"/>
      <c r="AC540" s="38"/>
      <c r="AD540" s="38"/>
      <c r="AE540" s="38"/>
      <c r="AT540" s="17" t="s">
        <v>145</v>
      </c>
      <c r="AU540" s="17" t="s">
        <v>86</v>
      </c>
    </row>
    <row r="541" s="13" customFormat="1">
      <c r="A541" s="13"/>
      <c r="B541" s="236"/>
      <c r="C541" s="237"/>
      <c r="D541" s="231" t="s">
        <v>147</v>
      </c>
      <c r="E541" s="238" t="s">
        <v>1</v>
      </c>
      <c r="F541" s="239" t="s">
        <v>741</v>
      </c>
      <c r="G541" s="237"/>
      <c r="H541" s="240">
        <v>19.5</v>
      </c>
      <c r="I541" s="241"/>
      <c r="J541" s="237"/>
      <c r="K541" s="237"/>
      <c r="L541" s="242"/>
      <c r="M541" s="243"/>
      <c r="N541" s="244"/>
      <c r="O541" s="244"/>
      <c r="P541" s="244"/>
      <c r="Q541" s="244"/>
      <c r="R541" s="244"/>
      <c r="S541" s="244"/>
      <c r="T541" s="245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46" t="s">
        <v>147</v>
      </c>
      <c r="AU541" s="246" t="s">
        <v>86</v>
      </c>
      <c r="AV541" s="13" t="s">
        <v>86</v>
      </c>
      <c r="AW541" s="13" t="s">
        <v>32</v>
      </c>
      <c r="AX541" s="13" t="s">
        <v>76</v>
      </c>
      <c r="AY541" s="246" t="s">
        <v>137</v>
      </c>
    </row>
    <row r="542" s="13" customFormat="1">
      <c r="A542" s="13"/>
      <c r="B542" s="236"/>
      <c r="C542" s="237"/>
      <c r="D542" s="231" t="s">
        <v>147</v>
      </c>
      <c r="E542" s="238" t="s">
        <v>1</v>
      </c>
      <c r="F542" s="239" t="s">
        <v>742</v>
      </c>
      <c r="G542" s="237"/>
      <c r="H542" s="240">
        <v>10.050000000000001</v>
      </c>
      <c r="I542" s="241"/>
      <c r="J542" s="237"/>
      <c r="K542" s="237"/>
      <c r="L542" s="242"/>
      <c r="M542" s="243"/>
      <c r="N542" s="244"/>
      <c r="O542" s="244"/>
      <c r="P542" s="244"/>
      <c r="Q542" s="244"/>
      <c r="R542" s="244"/>
      <c r="S542" s="244"/>
      <c r="T542" s="245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46" t="s">
        <v>147</v>
      </c>
      <c r="AU542" s="246" t="s">
        <v>86</v>
      </c>
      <c r="AV542" s="13" t="s">
        <v>86</v>
      </c>
      <c r="AW542" s="13" t="s">
        <v>32</v>
      </c>
      <c r="AX542" s="13" t="s">
        <v>76</v>
      </c>
      <c r="AY542" s="246" t="s">
        <v>137</v>
      </c>
    </row>
    <row r="543" s="13" customFormat="1">
      <c r="A543" s="13"/>
      <c r="B543" s="236"/>
      <c r="C543" s="237"/>
      <c r="D543" s="231" t="s">
        <v>147</v>
      </c>
      <c r="E543" s="238" t="s">
        <v>1</v>
      </c>
      <c r="F543" s="239" t="s">
        <v>743</v>
      </c>
      <c r="G543" s="237"/>
      <c r="H543" s="240">
        <v>13.688000000000001</v>
      </c>
      <c r="I543" s="241"/>
      <c r="J543" s="237"/>
      <c r="K543" s="237"/>
      <c r="L543" s="242"/>
      <c r="M543" s="243"/>
      <c r="N543" s="244"/>
      <c r="O543" s="244"/>
      <c r="P543" s="244"/>
      <c r="Q543" s="244"/>
      <c r="R543" s="244"/>
      <c r="S543" s="244"/>
      <c r="T543" s="245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46" t="s">
        <v>147</v>
      </c>
      <c r="AU543" s="246" t="s">
        <v>86</v>
      </c>
      <c r="AV543" s="13" t="s">
        <v>86</v>
      </c>
      <c r="AW543" s="13" t="s">
        <v>32</v>
      </c>
      <c r="AX543" s="13" t="s">
        <v>76</v>
      </c>
      <c r="AY543" s="246" t="s">
        <v>137</v>
      </c>
    </row>
    <row r="544" s="14" customFormat="1">
      <c r="A544" s="14"/>
      <c r="B544" s="247"/>
      <c r="C544" s="248"/>
      <c r="D544" s="231" t="s">
        <v>147</v>
      </c>
      <c r="E544" s="249" t="s">
        <v>1</v>
      </c>
      <c r="F544" s="250" t="s">
        <v>149</v>
      </c>
      <c r="G544" s="248"/>
      <c r="H544" s="251">
        <v>43.238</v>
      </c>
      <c r="I544" s="252"/>
      <c r="J544" s="248"/>
      <c r="K544" s="248"/>
      <c r="L544" s="253"/>
      <c r="M544" s="254"/>
      <c r="N544" s="255"/>
      <c r="O544" s="255"/>
      <c r="P544" s="255"/>
      <c r="Q544" s="255"/>
      <c r="R544" s="255"/>
      <c r="S544" s="255"/>
      <c r="T544" s="256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57" t="s">
        <v>147</v>
      </c>
      <c r="AU544" s="257" t="s">
        <v>86</v>
      </c>
      <c r="AV544" s="14" t="s">
        <v>144</v>
      </c>
      <c r="AW544" s="14" t="s">
        <v>32</v>
      </c>
      <c r="AX544" s="14" t="s">
        <v>84</v>
      </c>
      <c r="AY544" s="257" t="s">
        <v>137</v>
      </c>
    </row>
    <row r="545" s="2" customFormat="1" ht="21.75" customHeight="1">
      <c r="A545" s="38"/>
      <c r="B545" s="39"/>
      <c r="C545" s="259" t="s">
        <v>744</v>
      </c>
      <c r="D545" s="259" t="s">
        <v>350</v>
      </c>
      <c r="E545" s="260" t="s">
        <v>745</v>
      </c>
      <c r="F545" s="261" t="s">
        <v>746</v>
      </c>
      <c r="G545" s="262" t="s">
        <v>176</v>
      </c>
      <c r="H545" s="263">
        <v>47.561999999999998</v>
      </c>
      <c r="I545" s="264"/>
      <c r="J545" s="265">
        <f>ROUND(I545*H545,2)</f>
        <v>0</v>
      </c>
      <c r="K545" s="261" t="s">
        <v>143</v>
      </c>
      <c r="L545" s="266"/>
      <c r="M545" s="267" t="s">
        <v>1</v>
      </c>
      <c r="N545" s="268" t="s">
        <v>41</v>
      </c>
      <c r="O545" s="91"/>
      <c r="P545" s="227">
        <f>O545*H545</f>
        <v>0</v>
      </c>
      <c r="Q545" s="227">
        <v>0.00023000000000000001</v>
      </c>
      <c r="R545" s="227">
        <f>Q545*H545</f>
        <v>0.010939259999999999</v>
      </c>
      <c r="S545" s="227">
        <v>0</v>
      </c>
      <c r="T545" s="228">
        <f>S545*H545</f>
        <v>0</v>
      </c>
      <c r="U545" s="38"/>
      <c r="V545" s="38"/>
      <c r="W545" s="38"/>
      <c r="X545" s="38"/>
      <c r="Y545" s="38"/>
      <c r="Z545" s="38"/>
      <c r="AA545" s="38"/>
      <c r="AB545" s="38"/>
      <c r="AC545" s="38"/>
      <c r="AD545" s="38"/>
      <c r="AE545" s="38"/>
      <c r="AR545" s="229" t="s">
        <v>228</v>
      </c>
      <c r="AT545" s="229" t="s">
        <v>350</v>
      </c>
      <c r="AU545" s="229" t="s">
        <v>86</v>
      </c>
      <c r="AY545" s="17" t="s">
        <v>137</v>
      </c>
      <c r="BE545" s="230">
        <f>IF(N545="základní",J545,0)</f>
        <v>0</v>
      </c>
      <c r="BF545" s="230">
        <f>IF(N545="snížená",J545,0)</f>
        <v>0</v>
      </c>
      <c r="BG545" s="230">
        <f>IF(N545="zákl. přenesená",J545,0)</f>
        <v>0</v>
      </c>
      <c r="BH545" s="230">
        <f>IF(N545="sníž. přenesená",J545,0)</f>
        <v>0</v>
      </c>
      <c r="BI545" s="230">
        <f>IF(N545="nulová",J545,0)</f>
        <v>0</v>
      </c>
      <c r="BJ545" s="17" t="s">
        <v>84</v>
      </c>
      <c r="BK545" s="230">
        <f>ROUND(I545*H545,2)</f>
        <v>0</v>
      </c>
      <c r="BL545" s="17" t="s">
        <v>182</v>
      </c>
      <c r="BM545" s="229" t="s">
        <v>747</v>
      </c>
    </row>
    <row r="546" s="2" customFormat="1">
      <c r="A546" s="38"/>
      <c r="B546" s="39"/>
      <c r="C546" s="40"/>
      <c r="D546" s="231" t="s">
        <v>145</v>
      </c>
      <c r="E546" s="40"/>
      <c r="F546" s="232" t="s">
        <v>746</v>
      </c>
      <c r="G546" s="40"/>
      <c r="H546" s="40"/>
      <c r="I546" s="233"/>
      <c r="J546" s="40"/>
      <c r="K546" s="40"/>
      <c r="L546" s="44"/>
      <c r="M546" s="234"/>
      <c r="N546" s="235"/>
      <c r="O546" s="91"/>
      <c r="P546" s="91"/>
      <c r="Q546" s="91"/>
      <c r="R546" s="91"/>
      <c r="S546" s="91"/>
      <c r="T546" s="92"/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T546" s="17" t="s">
        <v>145</v>
      </c>
      <c r="AU546" s="17" t="s">
        <v>86</v>
      </c>
    </row>
    <row r="547" s="13" customFormat="1">
      <c r="A547" s="13"/>
      <c r="B547" s="236"/>
      <c r="C547" s="237"/>
      <c r="D547" s="231" t="s">
        <v>147</v>
      </c>
      <c r="E547" s="237"/>
      <c r="F547" s="239" t="s">
        <v>748</v>
      </c>
      <c r="G547" s="237"/>
      <c r="H547" s="240">
        <v>47.561999999999998</v>
      </c>
      <c r="I547" s="241"/>
      <c r="J547" s="237"/>
      <c r="K547" s="237"/>
      <c r="L547" s="242"/>
      <c r="M547" s="243"/>
      <c r="N547" s="244"/>
      <c r="O547" s="244"/>
      <c r="P547" s="244"/>
      <c r="Q547" s="244"/>
      <c r="R547" s="244"/>
      <c r="S547" s="244"/>
      <c r="T547" s="245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46" t="s">
        <v>147</v>
      </c>
      <c r="AU547" s="246" t="s">
        <v>86</v>
      </c>
      <c r="AV547" s="13" t="s">
        <v>86</v>
      </c>
      <c r="AW547" s="13" t="s">
        <v>4</v>
      </c>
      <c r="AX547" s="13" t="s">
        <v>84</v>
      </c>
      <c r="AY547" s="246" t="s">
        <v>137</v>
      </c>
    </row>
    <row r="548" s="2" customFormat="1" ht="33" customHeight="1">
      <c r="A548" s="38"/>
      <c r="B548" s="39"/>
      <c r="C548" s="218" t="s">
        <v>463</v>
      </c>
      <c r="D548" s="218" t="s">
        <v>139</v>
      </c>
      <c r="E548" s="219" t="s">
        <v>749</v>
      </c>
      <c r="F548" s="220" t="s">
        <v>750</v>
      </c>
      <c r="G548" s="221" t="s">
        <v>176</v>
      </c>
      <c r="H548" s="222">
        <v>540.82600000000002</v>
      </c>
      <c r="I548" s="223"/>
      <c r="J548" s="224">
        <f>ROUND(I548*H548,2)</f>
        <v>0</v>
      </c>
      <c r="K548" s="220" t="s">
        <v>143</v>
      </c>
      <c r="L548" s="44"/>
      <c r="M548" s="225" t="s">
        <v>1</v>
      </c>
      <c r="N548" s="226" t="s">
        <v>41</v>
      </c>
      <c r="O548" s="91"/>
      <c r="P548" s="227">
        <f>O548*H548</f>
        <v>0</v>
      </c>
      <c r="Q548" s="227">
        <v>0</v>
      </c>
      <c r="R548" s="227">
        <f>Q548*H548</f>
        <v>0</v>
      </c>
      <c r="S548" s="227">
        <v>0</v>
      </c>
      <c r="T548" s="228">
        <f>S548*H548</f>
        <v>0</v>
      </c>
      <c r="U548" s="38"/>
      <c r="V548" s="38"/>
      <c r="W548" s="38"/>
      <c r="X548" s="38"/>
      <c r="Y548" s="38"/>
      <c r="Z548" s="38"/>
      <c r="AA548" s="38"/>
      <c r="AB548" s="38"/>
      <c r="AC548" s="38"/>
      <c r="AD548" s="38"/>
      <c r="AE548" s="38"/>
      <c r="AR548" s="229" t="s">
        <v>182</v>
      </c>
      <c r="AT548" s="229" t="s">
        <v>139</v>
      </c>
      <c r="AU548" s="229" t="s">
        <v>86</v>
      </c>
      <c r="AY548" s="17" t="s">
        <v>137</v>
      </c>
      <c r="BE548" s="230">
        <f>IF(N548="základní",J548,0)</f>
        <v>0</v>
      </c>
      <c r="BF548" s="230">
        <f>IF(N548="snížená",J548,0)</f>
        <v>0</v>
      </c>
      <c r="BG548" s="230">
        <f>IF(N548="zákl. přenesená",J548,0)</f>
        <v>0</v>
      </c>
      <c r="BH548" s="230">
        <f>IF(N548="sníž. přenesená",J548,0)</f>
        <v>0</v>
      </c>
      <c r="BI548" s="230">
        <f>IF(N548="nulová",J548,0)</f>
        <v>0</v>
      </c>
      <c r="BJ548" s="17" t="s">
        <v>84</v>
      </c>
      <c r="BK548" s="230">
        <f>ROUND(I548*H548,2)</f>
        <v>0</v>
      </c>
      <c r="BL548" s="17" t="s">
        <v>182</v>
      </c>
      <c r="BM548" s="229" t="s">
        <v>751</v>
      </c>
    </row>
    <row r="549" s="2" customFormat="1">
      <c r="A549" s="38"/>
      <c r="B549" s="39"/>
      <c r="C549" s="40"/>
      <c r="D549" s="231" t="s">
        <v>145</v>
      </c>
      <c r="E549" s="40"/>
      <c r="F549" s="232" t="s">
        <v>752</v>
      </c>
      <c r="G549" s="40"/>
      <c r="H549" s="40"/>
      <c r="I549" s="233"/>
      <c r="J549" s="40"/>
      <c r="K549" s="40"/>
      <c r="L549" s="44"/>
      <c r="M549" s="234"/>
      <c r="N549" s="235"/>
      <c r="O549" s="91"/>
      <c r="P549" s="91"/>
      <c r="Q549" s="91"/>
      <c r="R549" s="91"/>
      <c r="S549" s="91"/>
      <c r="T549" s="92"/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T549" s="17" t="s">
        <v>145</v>
      </c>
      <c r="AU549" s="17" t="s">
        <v>86</v>
      </c>
    </row>
    <row r="550" s="13" customFormat="1">
      <c r="A550" s="13"/>
      <c r="B550" s="236"/>
      <c r="C550" s="237"/>
      <c r="D550" s="231" t="s">
        <v>147</v>
      </c>
      <c r="E550" s="238" t="s">
        <v>1</v>
      </c>
      <c r="F550" s="239" t="s">
        <v>753</v>
      </c>
      <c r="G550" s="237"/>
      <c r="H550" s="240">
        <v>540.82600000000002</v>
      </c>
      <c r="I550" s="241"/>
      <c r="J550" s="237"/>
      <c r="K550" s="237"/>
      <c r="L550" s="242"/>
      <c r="M550" s="243"/>
      <c r="N550" s="244"/>
      <c r="O550" s="244"/>
      <c r="P550" s="244"/>
      <c r="Q550" s="244"/>
      <c r="R550" s="244"/>
      <c r="S550" s="244"/>
      <c r="T550" s="245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46" t="s">
        <v>147</v>
      </c>
      <c r="AU550" s="246" t="s">
        <v>86</v>
      </c>
      <c r="AV550" s="13" t="s">
        <v>86</v>
      </c>
      <c r="AW550" s="13" t="s">
        <v>32</v>
      </c>
      <c r="AX550" s="13" t="s">
        <v>76</v>
      </c>
      <c r="AY550" s="246" t="s">
        <v>137</v>
      </c>
    </row>
    <row r="551" s="14" customFormat="1">
      <c r="A551" s="14"/>
      <c r="B551" s="247"/>
      <c r="C551" s="248"/>
      <c r="D551" s="231" t="s">
        <v>147</v>
      </c>
      <c r="E551" s="249" t="s">
        <v>1</v>
      </c>
      <c r="F551" s="250" t="s">
        <v>149</v>
      </c>
      <c r="G551" s="248"/>
      <c r="H551" s="251">
        <v>540.82600000000002</v>
      </c>
      <c r="I551" s="252"/>
      <c r="J551" s="248"/>
      <c r="K551" s="248"/>
      <c r="L551" s="253"/>
      <c r="M551" s="254"/>
      <c r="N551" s="255"/>
      <c r="O551" s="255"/>
      <c r="P551" s="255"/>
      <c r="Q551" s="255"/>
      <c r="R551" s="255"/>
      <c r="S551" s="255"/>
      <c r="T551" s="256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57" t="s">
        <v>147</v>
      </c>
      <c r="AU551" s="257" t="s">
        <v>86</v>
      </c>
      <c r="AV551" s="14" t="s">
        <v>144</v>
      </c>
      <c r="AW551" s="14" t="s">
        <v>32</v>
      </c>
      <c r="AX551" s="14" t="s">
        <v>84</v>
      </c>
      <c r="AY551" s="257" t="s">
        <v>137</v>
      </c>
    </row>
    <row r="552" s="2" customFormat="1" ht="33" customHeight="1">
      <c r="A552" s="38"/>
      <c r="B552" s="39"/>
      <c r="C552" s="218" t="s">
        <v>754</v>
      </c>
      <c r="D552" s="218" t="s">
        <v>139</v>
      </c>
      <c r="E552" s="219" t="s">
        <v>755</v>
      </c>
      <c r="F552" s="220" t="s">
        <v>756</v>
      </c>
      <c r="G552" s="221" t="s">
        <v>176</v>
      </c>
      <c r="H552" s="222">
        <v>540.82600000000002</v>
      </c>
      <c r="I552" s="223"/>
      <c r="J552" s="224">
        <f>ROUND(I552*H552,2)</f>
        <v>0</v>
      </c>
      <c r="K552" s="220" t="s">
        <v>143</v>
      </c>
      <c r="L552" s="44"/>
      <c r="M552" s="225" t="s">
        <v>1</v>
      </c>
      <c r="N552" s="226" t="s">
        <v>41</v>
      </c>
      <c r="O552" s="91"/>
      <c r="P552" s="227">
        <f>O552*H552</f>
        <v>0</v>
      </c>
      <c r="Q552" s="227">
        <v>0</v>
      </c>
      <c r="R552" s="227">
        <f>Q552*H552</f>
        <v>0</v>
      </c>
      <c r="S552" s="227">
        <v>0</v>
      </c>
      <c r="T552" s="228">
        <f>S552*H552</f>
        <v>0</v>
      </c>
      <c r="U552" s="38"/>
      <c r="V552" s="38"/>
      <c r="W552" s="38"/>
      <c r="X552" s="38"/>
      <c r="Y552" s="38"/>
      <c r="Z552" s="38"/>
      <c r="AA552" s="38"/>
      <c r="AB552" s="38"/>
      <c r="AC552" s="38"/>
      <c r="AD552" s="38"/>
      <c r="AE552" s="38"/>
      <c r="AR552" s="229" t="s">
        <v>182</v>
      </c>
      <c r="AT552" s="229" t="s">
        <v>139</v>
      </c>
      <c r="AU552" s="229" t="s">
        <v>86</v>
      </c>
      <c r="AY552" s="17" t="s">
        <v>137</v>
      </c>
      <c r="BE552" s="230">
        <f>IF(N552="základní",J552,0)</f>
        <v>0</v>
      </c>
      <c r="BF552" s="230">
        <f>IF(N552="snížená",J552,0)</f>
        <v>0</v>
      </c>
      <c r="BG552" s="230">
        <f>IF(N552="zákl. přenesená",J552,0)</f>
        <v>0</v>
      </c>
      <c r="BH552" s="230">
        <f>IF(N552="sníž. přenesená",J552,0)</f>
        <v>0</v>
      </c>
      <c r="BI552" s="230">
        <f>IF(N552="nulová",J552,0)</f>
        <v>0</v>
      </c>
      <c r="BJ552" s="17" t="s">
        <v>84</v>
      </c>
      <c r="BK552" s="230">
        <f>ROUND(I552*H552,2)</f>
        <v>0</v>
      </c>
      <c r="BL552" s="17" t="s">
        <v>182</v>
      </c>
      <c r="BM552" s="229" t="s">
        <v>757</v>
      </c>
    </row>
    <row r="553" s="2" customFormat="1">
      <c r="A553" s="38"/>
      <c r="B553" s="39"/>
      <c r="C553" s="40"/>
      <c r="D553" s="231" t="s">
        <v>145</v>
      </c>
      <c r="E553" s="40"/>
      <c r="F553" s="232" t="s">
        <v>758</v>
      </c>
      <c r="G553" s="40"/>
      <c r="H553" s="40"/>
      <c r="I553" s="233"/>
      <c r="J553" s="40"/>
      <c r="K553" s="40"/>
      <c r="L553" s="44"/>
      <c r="M553" s="234"/>
      <c r="N553" s="235"/>
      <c r="O553" s="91"/>
      <c r="P553" s="91"/>
      <c r="Q553" s="91"/>
      <c r="R553" s="91"/>
      <c r="S553" s="91"/>
      <c r="T553" s="92"/>
      <c r="U553" s="38"/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  <c r="AT553" s="17" t="s">
        <v>145</v>
      </c>
      <c r="AU553" s="17" t="s">
        <v>86</v>
      </c>
    </row>
    <row r="554" s="13" customFormat="1">
      <c r="A554" s="13"/>
      <c r="B554" s="236"/>
      <c r="C554" s="237"/>
      <c r="D554" s="231" t="s">
        <v>147</v>
      </c>
      <c r="E554" s="238" t="s">
        <v>1</v>
      </c>
      <c r="F554" s="239" t="s">
        <v>753</v>
      </c>
      <c r="G554" s="237"/>
      <c r="H554" s="240">
        <v>540.82600000000002</v>
      </c>
      <c r="I554" s="241"/>
      <c r="J554" s="237"/>
      <c r="K554" s="237"/>
      <c r="L554" s="242"/>
      <c r="M554" s="243"/>
      <c r="N554" s="244"/>
      <c r="O554" s="244"/>
      <c r="P554" s="244"/>
      <c r="Q554" s="244"/>
      <c r="R554" s="244"/>
      <c r="S554" s="244"/>
      <c r="T554" s="245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46" t="s">
        <v>147</v>
      </c>
      <c r="AU554" s="246" t="s">
        <v>86</v>
      </c>
      <c r="AV554" s="13" t="s">
        <v>86</v>
      </c>
      <c r="AW554" s="13" t="s">
        <v>32</v>
      </c>
      <c r="AX554" s="13" t="s">
        <v>76</v>
      </c>
      <c r="AY554" s="246" t="s">
        <v>137</v>
      </c>
    </row>
    <row r="555" s="14" customFormat="1">
      <c r="A555" s="14"/>
      <c r="B555" s="247"/>
      <c r="C555" s="248"/>
      <c r="D555" s="231" t="s">
        <v>147</v>
      </c>
      <c r="E555" s="249" t="s">
        <v>1</v>
      </c>
      <c r="F555" s="250" t="s">
        <v>149</v>
      </c>
      <c r="G555" s="248"/>
      <c r="H555" s="251">
        <v>540.82600000000002</v>
      </c>
      <c r="I555" s="252"/>
      <c r="J555" s="248"/>
      <c r="K555" s="248"/>
      <c r="L555" s="253"/>
      <c r="M555" s="254"/>
      <c r="N555" s="255"/>
      <c r="O555" s="255"/>
      <c r="P555" s="255"/>
      <c r="Q555" s="255"/>
      <c r="R555" s="255"/>
      <c r="S555" s="255"/>
      <c r="T555" s="256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T555" s="257" t="s">
        <v>147</v>
      </c>
      <c r="AU555" s="257" t="s">
        <v>86</v>
      </c>
      <c r="AV555" s="14" t="s">
        <v>144</v>
      </c>
      <c r="AW555" s="14" t="s">
        <v>32</v>
      </c>
      <c r="AX555" s="14" t="s">
        <v>84</v>
      </c>
      <c r="AY555" s="257" t="s">
        <v>137</v>
      </c>
    </row>
    <row r="556" s="2" customFormat="1" ht="24.15" customHeight="1">
      <c r="A556" s="38"/>
      <c r="B556" s="39"/>
      <c r="C556" s="218" t="s">
        <v>468</v>
      </c>
      <c r="D556" s="218" t="s">
        <v>139</v>
      </c>
      <c r="E556" s="219" t="s">
        <v>759</v>
      </c>
      <c r="F556" s="220" t="s">
        <v>760</v>
      </c>
      <c r="G556" s="221" t="s">
        <v>176</v>
      </c>
      <c r="H556" s="222">
        <v>540.82600000000002</v>
      </c>
      <c r="I556" s="223"/>
      <c r="J556" s="224">
        <f>ROUND(I556*H556,2)</f>
        <v>0</v>
      </c>
      <c r="K556" s="220" t="s">
        <v>143</v>
      </c>
      <c r="L556" s="44"/>
      <c r="M556" s="225" t="s">
        <v>1</v>
      </c>
      <c r="N556" s="226" t="s">
        <v>41</v>
      </c>
      <c r="O556" s="91"/>
      <c r="P556" s="227">
        <f>O556*H556</f>
        <v>0</v>
      </c>
      <c r="Q556" s="227">
        <v>0</v>
      </c>
      <c r="R556" s="227">
        <f>Q556*H556</f>
        <v>0</v>
      </c>
      <c r="S556" s="227">
        <v>0</v>
      </c>
      <c r="T556" s="228">
        <f>S556*H556</f>
        <v>0</v>
      </c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R556" s="229" t="s">
        <v>182</v>
      </c>
      <c r="AT556" s="229" t="s">
        <v>139</v>
      </c>
      <c r="AU556" s="229" t="s">
        <v>86</v>
      </c>
      <c r="AY556" s="17" t="s">
        <v>137</v>
      </c>
      <c r="BE556" s="230">
        <f>IF(N556="základní",J556,0)</f>
        <v>0</v>
      </c>
      <c r="BF556" s="230">
        <f>IF(N556="snížená",J556,0)</f>
        <v>0</v>
      </c>
      <c r="BG556" s="230">
        <f>IF(N556="zákl. přenesená",J556,0)</f>
        <v>0</v>
      </c>
      <c r="BH556" s="230">
        <f>IF(N556="sníž. přenesená",J556,0)</f>
        <v>0</v>
      </c>
      <c r="BI556" s="230">
        <f>IF(N556="nulová",J556,0)</f>
        <v>0</v>
      </c>
      <c r="BJ556" s="17" t="s">
        <v>84</v>
      </c>
      <c r="BK556" s="230">
        <f>ROUND(I556*H556,2)</f>
        <v>0</v>
      </c>
      <c r="BL556" s="17" t="s">
        <v>182</v>
      </c>
      <c r="BM556" s="229" t="s">
        <v>761</v>
      </c>
    </row>
    <row r="557" s="2" customFormat="1">
      <c r="A557" s="38"/>
      <c r="B557" s="39"/>
      <c r="C557" s="40"/>
      <c r="D557" s="231" t="s">
        <v>145</v>
      </c>
      <c r="E557" s="40"/>
      <c r="F557" s="232" t="s">
        <v>762</v>
      </c>
      <c r="G557" s="40"/>
      <c r="H557" s="40"/>
      <c r="I557" s="233"/>
      <c r="J557" s="40"/>
      <c r="K557" s="40"/>
      <c r="L557" s="44"/>
      <c r="M557" s="234"/>
      <c r="N557" s="235"/>
      <c r="O557" s="91"/>
      <c r="P557" s="91"/>
      <c r="Q557" s="91"/>
      <c r="R557" s="91"/>
      <c r="S557" s="91"/>
      <c r="T557" s="92"/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  <c r="AE557" s="38"/>
      <c r="AT557" s="17" t="s">
        <v>145</v>
      </c>
      <c r="AU557" s="17" t="s">
        <v>86</v>
      </c>
    </row>
    <row r="558" s="13" customFormat="1">
      <c r="A558" s="13"/>
      <c r="B558" s="236"/>
      <c r="C558" s="237"/>
      <c r="D558" s="231" t="s">
        <v>147</v>
      </c>
      <c r="E558" s="238" t="s">
        <v>1</v>
      </c>
      <c r="F558" s="239" t="s">
        <v>753</v>
      </c>
      <c r="G558" s="237"/>
      <c r="H558" s="240">
        <v>540.82600000000002</v>
      </c>
      <c r="I558" s="241"/>
      <c r="J558" s="237"/>
      <c r="K558" s="237"/>
      <c r="L558" s="242"/>
      <c r="M558" s="243"/>
      <c r="N558" s="244"/>
      <c r="O558" s="244"/>
      <c r="P558" s="244"/>
      <c r="Q558" s="244"/>
      <c r="R558" s="244"/>
      <c r="S558" s="244"/>
      <c r="T558" s="245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46" t="s">
        <v>147</v>
      </c>
      <c r="AU558" s="246" t="s">
        <v>86</v>
      </c>
      <c r="AV558" s="13" t="s">
        <v>86</v>
      </c>
      <c r="AW558" s="13" t="s">
        <v>32</v>
      </c>
      <c r="AX558" s="13" t="s">
        <v>76</v>
      </c>
      <c r="AY558" s="246" t="s">
        <v>137</v>
      </c>
    </row>
    <row r="559" s="14" customFormat="1">
      <c r="A559" s="14"/>
      <c r="B559" s="247"/>
      <c r="C559" s="248"/>
      <c r="D559" s="231" t="s">
        <v>147</v>
      </c>
      <c r="E559" s="249" t="s">
        <v>1</v>
      </c>
      <c r="F559" s="250" t="s">
        <v>149</v>
      </c>
      <c r="G559" s="248"/>
      <c r="H559" s="251">
        <v>540.82600000000002</v>
      </c>
      <c r="I559" s="252"/>
      <c r="J559" s="248"/>
      <c r="K559" s="248"/>
      <c r="L559" s="253"/>
      <c r="M559" s="279"/>
      <c r="N559" s="280"/>
      <c r="O559" s="280"/>
      <c r="P559" s="280"/>
      <c r="Q559" s="280"/>
      <c r="R559" s="280"/>
      <c r="S559" s="280"/>
      <c r="T559" s="281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57" t="s">
        <v>147</v>
      </c>
      <c r="AU559" s="257" t="s">
        <v>86</v>
      </c>
      <c r="AV559" s="14" t="s">
        <v>144</v>
      </c>
      <c r="AW559" s="14" t="s">
        <v>32</v>
      </c>
      <c r="AX559" s="14" t="s">
        <v>84</v>
      </c>
      <c r="AY559" s="257" t="s">
        <v>137</v>
      </c>
    </row>
    <row r="560" s="2" customFormat="1" ht="6.96" customHeight="1">
      <c r="A560" s="38"/>
      <c r="B560" s="66"/>
      <c r="C560" s="67"/>
      <c r="D560" s="67"/>
      <c r="E560" s="67"/>
      <c r="F560" s="67"/>
      <c r="G560" s="67"/>
      <c r="H560" s="67"/>
      <c r="I560" s="67"/>
      <c r="J560" s="67"/>
      <c r="K560" s="67"/>
      <c r="L560" s="44"/>
      <c r="M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</row>
  </sheetData>
  <sheetProtection sheet="1" autoFilter="0" formatColumns="0" formatRows="0" objects="1" scenarios="1" spinCount="100000" saltValue="BmC6BmYdw532BDeoW9D93g6JCyfkzpRGeUPaI+tJ6NNO5Vp7eQ//eH6FXzA0gWumjCL1EzylLfCnH2BGOKdaKg==" hashValue="4485fWiXV/kBmjVQjuKCgaKOb1JAnoBLMN/0PQsr8tKvkFucK9aNDlLVlLvpSr8f+pxPZMbmK72JOxdPvsH0mQ==" algorithmName="SHA-512" password="CC35"/>
  <autoFilter ref="C133:K559"/>
  <mergeCells count="9">
    <mergeCell ref="E7:H7"/>
    <mergeCell ref="E9:H9"/>
    <mergeCell ref="E18:H18"/>
    <mergeCell ref="E27:H27"/>
    <mergeCell ref="E85:H85"/>
    <mergeCell ref="E87:H87"/>
    <mergeCell ref="E124:H124"/>
    <mergeCell ref="E126:H12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89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96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Městské koupaliště Opava - Oprava objektu Úpravny vody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97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763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10. 1. 2026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ROUND(J122,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ROUND((SUM(BE122:BE221)),  2)</f>
        <v>0</v>
      </c>
      <c r="G33" s="38"/>
      <c r="H33" s="38"/>
      <c r="I33" s="155">
        <v>0.20999999999999999</v>
      </c>
      <c r="J33" s="154">
        <f>ROUND(((SUM(BE122:BE221))*I33),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ROUND((SUM(BF122:BF221)),  2)</f>
        <v>0</v>
      </c>
      <c r="G34" s="38"/>
      <c r="H34" s="38"/>
      <c r="I34" s="155">
        <v>0.12</v>
      </c>
      <c r="J34" s="154">
        <f>ROUND(((SUM(BF122:BF221))*I34),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ROUND((SUM(BG122:BG221)),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ROUND((SUM(BH122:BH221)),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ROUND((SUM(BI122:BI221)),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Městské koupaliště Opava - Oprava objektu Úpravny vody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97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02 - ZTI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parc.č.2133/6 </v>
      </c>
      <c r="G89" s="40"/>
      <c r="H89" s="40"/>
      <c r="I89" s="32" t="s">
        <v>22</v>
      </c>
      <c r="J89" s="79" t="str">
        <f>IF(J12="","",J12)</f>
        <v>10. 1. 2026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Opava</v>
      </c>
      <c r="G91" s="40"/>
      <c r="H91" s="40"/>
      <c r="I91" s="32" t="s">
        <v>30</v>
      </c>
      <c r="J91" s="36" t="str">
        <f>E21</f>
        <v>Amun Pro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100</v>
      </c>
      <c r="D94" s="176"/>
      <c r="E94" s="176"/>
      <c r="F94" s="176"/>
      <c r="G94" s="176"/>
      <c r="H94" s="176"/>
      <c r="I94" s="176"/>
      <c r="J94" s="177" t="s">
        <v>101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102</v>
      </c>
      <c r="D96" s="40"/>
      <c r="E96" s="40"/>
      <c r="F96" s="40"/>
      <c r="G96" s="40"/>
      <c r="H96" s="40"/>
      <c r="I96" s="40"/>
      <c r="J96" s="110">
        <f>J122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103</v>
      </c>
    </row>
    <row r="97" s="9" customFormat="1" ht="24.96" customHeight="1">
      <c r="A97" s="9"/>
      <c r="B97" s="179"/>
      <c r="C97" s="180"/>
      <c r="D97" s="181" t="s">
        <v>111</v>
      </c>
      <c r="E97" s="182"/>
      <c r="F97" s="182"/>
      <c r="G97" s="182"/>
      <c r="H97" s="182"/>
      <c r="I97" s="182"/>
      <c r="J97" s="183">
        <f>J123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764</v>
      </c>
      <c r="E98" s="188"/>
      <c r="F98" s="188"/>
      <c r="G98" s="188"/>
      <c r="H98" s="188"/>
      <c r="I98" s="188"/>
      <c r="J98" s="189">
        <f>J124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765</v>
      </c>
      <c r="E99" s="188"/>
      <c r="F99" s="188"/>
      <c r="G99" s="188"/>
      <c r="H99" s="188"/>
      <c r="I99" s="188"/>
      <c r="J99" s="189">
        <f>J141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766</v>
      </c>
      <c r="E100" s="188"/>
      <c r="F100" s="188"/>
      <c r="G100" s="188"/>
      <c r="H100" s="188"/>
      <c r="I100" s="188"/>
      <c r="J100" s="189">
        <f>J164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767</v>
      </c>
      <c r="E101" s="188"/>
      <c r="F101" s="188"/>
      <c r="G101" s="188"/>
      <c r="H101" s="188"/>
      <c r="I101" s="188"/>
      <c r="J101" s="189">
        <f>J183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79"/>
      <c r="C102" s="180"/>
      <c r="D102" s="181" t="s">
        <v>768</v>
      </c>
      <c r="E102" s="182"/>
      <c r="F102" s="182"/>
      <c r="G102" s="182"/>
      <c r="H102" s="182"/>
      <c r="I102" s="182"/>
      <c r="J102" s="183">
        <f>J211</f>
        <v>0</v>
      </c>
      <c r="K102" s="180"/>
      <c r="L102" s="18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122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174" t="str">
        <f>E7</f>
        <v>Městské koupaliště Opava - Oprava objektu Úpravny vody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97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76" t="str">
        <f>E9</f>
        <v>02 - ZTI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F12</f>
        <v xml:space="preserve">parc.č.2133/6 </v>
      </c>
      <c r="G116" s="40"/>
      <c r="H116" s="40"/>
      <c r="I116" s="32" t="s">
        <v>22</v>
      </c>
      <c r="J116" s="79" t="str">
        <f>IF(J12="","",J12)</f>
        <v>10. 1. 2026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24</v>
      </c>
      <c r="D118" s="40"/>
      <c r="E118" s="40"/>
      <c r="F118" s="27" t="str">
        <f>E15</f>
        <v>Město Opava</v>
      </c>
      <c r="G118" s="40"/>
      <c r="H118" s="40"/>
      <c r="I118" s="32" t="s">
        <v>30</v>
      </c>
      <c r="J118" s="36" t="str">
        <f>E21</f>
        <v>Amun Pro s.r.o.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28</v>
      </c>
      <c r="D119" s="40"/>
      <c r="E119" s="40"/>
      <c r="F119" s="27" t="str">
        <f>IF(E18="","",E18)</f>
        <v>Vyplň údaj</v>
      </c>
      <c r="G119" s="40"/>
      <c r="H119" s="40"/>
      <c r="I119" s="32" t="s">
        <v>33</v>
      </c>
      <c r="J119" s="36" t="str">
        <f>E24</f>
        <v xml:space="preserve"> 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91"/>
      <c r="B121" s="192"/>
      <c r="C121" s="193" t="s">
        <v>123</v>
      </c>
      <c r="D121" s="194" t="s">
        <v>61</v>
      </c>
      <c r="E121" s="194" t="s">
        <v>57</v>
      </c>
      <c r="F121" s="194" t="s">
        <v>58</v>
      </c>
      <c r="G121" s="194" t="s">
        <v>124</v>
      </c>
      <c r="H121" s="194" t="s">
        <v>125</v>
      </c>
      <c r="I121" s="194" t="s">
        <v>126</v>
      </c>
      <c r="J121" s="194" t="s">
        <v>101</v>
      </c>
      <c r="K121" s="195" t="s">
        <v>127</v>
      </c>
      <c r="L121" s="196"/>
      <c r="M121" s="100" t="s">
        <v>1</v>
      </c>
      <c r="N121" s="101" t="s">
        <v>40</v>
      </c>
      <c r="O121" s="101" t="s">
        <v>128</v>
      </c>
      <c r="P121" s="101" t="s">
        <v>129</v>
      </c>
      <c r="Q121" s="101" t="s">
        <v>130</v>
      </c>
      <c r="R121" s="101" t="s">
        <v>131</v>
      </c>
      <c r="S121" s="101" t="s">
        <v>132</v>
      </c>
      <c r="T121" s="102" t="s">
        <v>133</v>
      </c>
      <c r="U121" s="191"/>
      <c r="V121" s="191"/>
      <c r="W121" s="191"/>
      <c r="X121" s="191"/>
      <c r="Y121" s="191"/>
      <c r="Z121" s="191"/>
      <c r="AA121" s="191"/>
      <c r="AB121" s="191"/>
      <c r="AC121" s="191"/>
      <c r="AD121" s="191"/>
      <c r="AE121" s="191"/>
    </row>
    <row r="122" s="2" customFormat="1" ht="22.8" customHeight="1">
      <c r="A122" s="38"/>
      <c r="B122" s="39"/>
      <c r="C122" s="107" t="s">
        <v>134</v>
      </c>
      <c r="D122" s="40"/>
      <c r="E122" s="40"/>
      <c r="F122" s="40"/>
      <c r="G122" s="40"/>
      <c r="H122" s="40"/>
      <c r="I122" s="40"/>
      <c r="J122" s="197">
        <f>BK122</f>
        <v>0</v>
      </c>
      <c r="K122" s="40"/>
      <c r="L122" s="44"/>
      <c r="M122" s="103"/>
      <c r="N122" s="198"/>
      <c r="O122" s="104"/>
      <c r="P122" s="199">
        <f>P123+P211</f>
        <v>0</v>
      </c>
      <c r="Q122" s="104"/>
      <c r="R122" s="199">
        <f>R123+R211</f>
        <v>0</v>
      </c>
      <c r="S122" s="104"/>
      <c r="T122" s="200">
        <f>T123+T211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75</v>
      </c>
      <c r="AU122" s="17" t="s">
        <v>103</v>
      </c>
      <c r="BK122" s="201">
        <f>BK123+BK211</f>
        <v>0</v>
      </c>
    </row>
    <row r="123" s="12" customFormat="1" ht="25.92" customHeight="1">
      <c r="A123" s="12"/>
      <c r="B123" s="202"/>
      <c r="C123" s="203"/>
      <c r="D123" s="204" t="s">
        <v>75</v>
      </c>
      <c r="E123" s="205" t="s">
        <v>392</v>
      </c>
      <c r="F123" s="205" t="s">
        <v>393</v>
      </c>
      <c r="G123" s="203"/>
      <c r="H123" s="203"/>
      <c r="I123" s="206"/>
      <c r="J123" s="207">
        <f>BK123</f>
        <v>0</v>
      </c>
      <c r="K123" s="203"/>
      <c r="L123" s="208"/>
      <c r="M123" s="209"/>
      <c r="N123" s="210"/>
      <c r="O123" s="210"/>
      <c r="P123" s="211">
        <f>P124+P141+P164+P183</f>
        <v>0</v>
      </c>
      <c r="Q123" s="210"/>
      <c r="R123" s="211">
        <f>R124+R141+R164+R183</f>
        <v>0</v>
      </c>
      <c r="S123" s="210"/>
      <c r="T123" s="212">
        <f>T124+T141+T164+T183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86</v>
      </c>
      <c r="AT123" s="214" t="s">
        <v>75</v>
      </c>
      <c r="AU123" s="214" t="s">
        <v>76</v>
      </c>
      <c r="AY123" s="213" t="s">
        <v>137</v>
      </c>
      <c r="BK123" s="215">
        <f>BK124+BK141+BK164+BK183</f>
        <v>0</v>
      </c>
    </row>
    <row r="124" s="12" customFormat="1" ht="22.8" customHeight="1">
      <c r="A124" s="12"/>
      <c r="B124" s="202"/>
      <c r="C124" s="203"/>
      <c r="D124" s="204" t="s">
        <v>75</v>
      </c>
      <c r="E124" s="216" t="s">
        <v>769</v>
      </c>
      <c r="F124" s="216" t="s">
        <v>770</v>
      </c>
      <c r="G124" s="203"/>
      <c r="H124" s="203"/>
      <c r="I124" s="206"/>
      <c r="J124" s="217">
        <f>BK124</f>
        <v>0</v>
      </c>
      <c r="K124" s="203"/>
      <c r="L124" s="208"/>
      <c r="M124" s="209"/>
      <c r="N124" s="210"/>
      <c r="O124" s="210"/>
      <c r="P124" s="211">
        <f>SUM(P125:P140)</f>
        <v>0</v>
      </c>
      <c r="Q124" s="210"/>
      <c r="R124" s="211">
        <f>SUM(R125:R140)</f>
        <v>0</v>
      </c>
      <c r="S124" s="210"/>
      <c r="T124" s="212">
        <f>SUM(T125:T140)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3" t="s">
        <v>86</v>
      </c>
      <c r="AT124" s="214" t="s">
        <v>75</v>
      </c>
      <c r="AU124" s="214" t="s">
        <v>84</v>
      </c>
      <c r="AY124" s="213" t="s">
        <v>137</v>
      </c>
      <c r="BK124" s="215">
        <f>SUM(BK125:BK140)</f>
        <v>0</v>
      </c>
    </row>
    <row r="125" s="2" customFormat="1" ht="55.5" customHeight="1">
      <c r="A125" s="38"/>
      <c r="B125" s="39"/>
      <c r="C125" s="218" t="s">
        <v>84</v>
      </c>
      <c r="D125" s="218" t="s">
        <v>139</v>
      </c>
      <c r="E125" s="219" t="s">
        <v>771</v>
      </c>
      <c r="F125" s="220" t="s">
        <v>772</v>
      </c>
      <c r="G125" s="221" t="s">
        <v>269</v>
      </c>
      <c r="H125" s="222">
        <v>12</v>
      </c>
      <c r="I125" s="223"/>
      <c r="J125" s="224">
        <f>ROUND(I125*H125,2)</f>
        <v>0</v>
      </c>
      <c r="K125" s="220" t="s">
        <v>773</v>
      </c>
      <c r="L125" s="44"/>
      <c r="M125" s="225" t="s">
        <v>1</v>
      </c>
      <c r="N125" s="226" t="s">
        <v>41</v>
      </c>
      <c r="O125" s="91"/>
      <c r="P125" s="227">
        <f>O125*H125</f>
        <v>0</v>
      </c>
      <c r="Q125" s="227">
        <v>0</v>
      </c>
      <c r="R125" s="227">
        <f>Q125*H125</f>
        <v>0</v>
      </c>
      <c r="S125" s="227">
        <v>0</v>
      </c>
      <c r="T125" s="228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9" t="s">
        <v>182</v>
      </c>
      <c r="AT125" s="229" t="s">
        <v>139</v>
      </c>
      <c r="AU125" s="229" t="s">
        <v>86</v>
      </c>
      <c r="AY125" s="17" t="s">
        <v>137</v>
      </c>
      <c r="BE125" s="230">
        <f>IF(N125="základní",J125,0)</f>
        <v>0</v>
      </c>
      <c r="BF125" s="230">
        <f>IF(N125="snížená",J125,0)</f>
        <v>0</v>
      </c>
      <c r="BG125" s="230">
        <f>IF(N125="zákl. přenesená",J125,0)</f>
        <v>0</v>
      </c>
      <c r="BH125" s="230">
        <f>IF(N125="sníž. přenesená",J125,0)</f>
        <v>0</v>
      </c>
      <c r="BI125" s="230">
        <f>IF(N125="nulová",J125,0)</f>
        <v>0</v>
      </c>
      <c r="BJ125" s="17" t="s">
        <v>84</v>
      </c>
      <c r="BK125" s="230">
        <f>ROUND(I125*H125,2)</f>
        <v>0</v>
      </c>
      <c r="BL125" s="17" t="s">
        <v>182</v>
      </c>
      <c r="BM125" s="229" t="s">
        <v>86</v>
      </c>
    </row>
    <row r="126" s="2" customFormat="1">
      <c r="A126" s="38"/>
      <c r="B126" s="39"/>
      <c r="C126" s="40"/>
      <c r="D126" s="231" t="s">
        <v>145</v>
      </c>
      <c r="E126" s="40"/>
      <c r="F126" s="232" t="s">
        <v>772</v>
      </c>
      <c r="G126" s="40"/>
      <c r="H126" s="40"/>
      <c r="I126" s="233"/>
      <c r="J126" s="40"/>
      <c r="K126" s="40"/>
      <c r="L126" s="44"/>
      <c r="M126" s="234"/>
      <c r="N126" s="235"/>
      <c r="O126" s="91"/>
      <c r="P126" s="91"/>
      <c r="Q126" s="91"/>
      <c r="R126" s="91"/>
      <c r="S126" s="91"/>
      <c r="T126" s="92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145</v>
      </c>
      <c r="AU126" s="17" t="s">
        <v>86</v>
      </c>
    </row>
    <row r="127" s="2" customFormat="1" ht="76.35" customHeight="1">
      <c r="A127" s="38"/>
      <c r="B127" s="39"/>
      <c r="C127" s="218" t="s">
        <v>86</v>
      </c>
      <c r="D127" s="218" t="s">
        <v>139</v>
      </c>
      <c r="E127" s="219" t="s">
        <v>774</v>
      </c>
      <c r="F127" s="220" t="s">
        <v>775</v>
      </c>
      <c r="G127" s="221" t="s">
        <v>269</v>
      </c>
      <c r="H127" s="222">
        <v>6</v>
      </c>
      <c r="I127" s="223"/>
      <c r="J127" s="224">
        <f>ROUND(I127*H127,2)</f>
        <v>0</v>
      </c>
      <c r="K127" s="220" t="s">
        <v>773</v>
      </c>
      <c r="L127" s="44"/>
      <c r="M127" s="225" t="s">
        <v>1</v>
      </c>
      <c r="N127" s="226" t="s">
        <v>41</v>
      </c>
      <c r="O127" s="91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9" t="s">
        <v>182</v>
      </c>
      <c r="AT127" s="229" t="s">
        <v>139</v>
      </c>
      <c r="AU127" s="229" t="s">
        <v>86</v>
      </c>
      <c r="AY127" s="17" t="s">
        <v>137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7" t="s">
        <v>84</v>
      </c>
      <c r="BK127" s="230">
        <f>ROUND(I127*H127,2)</f>
        <v>0</v>
      </c>
      <c r="BL127" s="17" t="s">
        <v>182</v>
      </c>
      <c r="BM127" s="229" t="s">
        <v>144</v>
      </c>
    </row>
    <row r="128" s="2" customFormat="1">
      <c r="A128" s="38"/>
      <c r="B128" s="39"/>
      <c r="C128" s="40"/>
      <c r="D128" s="231" t="s">
        <v>145</v>
      </c>
      <c r="E128" s="40"/>
      <c r="F128" s="232" t="s">
        <v>776</v>
      </c>
      <c r="G128" s="40"/>
      <c r="H128" s="40"/>
      <c r="I128" s="233"/>
      <c r="J128" s="40"/>
      <c r="K128" s="40"/>
      <c r="L128" s="44"/>
      <c r="M128" s="234"/>
      <c r="N128" s="235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145</v>
      </c>
      <c r="AU128" s="17" t="s">
        <v>86</v>
      </c>
    </row>
    <row r="129" s="2" customFormat="1" ht="24.15" customHeight="1">
      <c r="A129" s="38"/>
      <c r="B129" s="39"/>
      <c r="C129" s="259" t="s">
        <v>153</v>
      </c>
      <c r="D129" s="259" t="s">
        <v>350</v>
      </c>
      <c r="E129" s="260" t="s">
        <v>777</v>
      </c>
      <c r="F129" s="261" t="s">
        <v>778</v>
      </c>
      <c r="G129" s="262" t="s">
        <v>269</v>
      </c>
      <c r="H129" s="263">
        <v>6.1200000000000001</v>
      </c>
      <c r="I129" s="264"/>
      <c r="J129" s="265">
        <f>ROUND(I129*H129,2)</f>
        <v>0</v>
      </c>
      <c r="K129" s="261" t="s">
        <v>773</v>
      </c>
      <c r="L129" s="266"/>
      <c r="M129" s="267" t="s">
        <v>1</v>
      </c>
      <c r="N129" s="268" t="s">
        <v>41</v>
      </c>
      <c r="O129" s="91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9" t="s">
        <v>228</v>
      </c>
      <c r="AT129" s="229" t="s">
        <v>350</v>
      </c>
      <c r="AU129" s="229" t="s">
        <v>86</v>
      </c>
      <c r="AY129" s="17" t="s">
        <v>137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7" t="s">
        <v>84</v>
      </c>
      <c r="BK129" s="230">
        <f>ROUND(I129*H129,2)</f>
        <v>0</v>
      </c>
      <c r="BL129" s="17" t="s">
        <v>182</v>
      </c>
      <c r="BM129" s="229" t="s">
        <v>156</v>
      </c>
    </row>
    <row r="130" s="2" customFormat="1">
      <c r="A130" s="38"/>
      <c r="B130" s="39"/>
      <c r="C130" s="40"/>
      <c r="D130" s="231" t="s">
        <v>145</v>
      </c>
      <c r="E130" s="40"/>
      <c r="F130" s="232" t="s">
        <v>778</v>
      </c>
      <c r="G130" s="40"/>
      <c r="H130" s="40"/>
      <c r="I130" s="233"/>
      <c r="J130" s="40"/>
      <c r="K130" s="40"/>
      <c r="L130" s="44"/>
      <c r="M130" s="234"/>
      <c r="N130" s="235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145</v>
      </c>
      <c r="AU130" s="17" t="s">
        <v>86</v>
      </c>
    </row>
    <row r="131" s="13" customFormat="1">
      <c r="A131" s="13"/>
      <c r="B131" s="236"/>
      <c r="C131" s="237"/>
      <c r="D131" s="231" t="s">
        <v>147</v>
      </c>
      <c r="E131" s="238" t="s">
        <v>1</v>
      </c>
      <c r="F131" s="239" t="s">
        <v>779</v>
      </c>
      <c r="G131" s="237"/>
      <c r="H131" s="240">
        <v>6.1200000000000001</v>
      </c>
      <c r="I131" s="241"/>
      <c r="J131" s="237"/>
      <c r="K131" s="237"/>
      <c r="L131" s="242"/>
      <c r="M131" s="243"/>
      <c r="N131" s="244"/>
      <c r="O131" s="244"/>
      <c r="P131" s="244"/>
      <c r="Q131" s="244"/>
      <c r="R131" s="244"/>
      <c r="S131" s="244"/>
      <c r="T131" s="24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6" t="s">
        <v>147</v>
      </c>
      <c r="AU131" s="246" t="s">
        <v>86</v>
      </c>
      <c r="AV131" s="13" t="s">
        <v>86</v>
      </c>
      <c r="AW131" s="13" t="s">
        <v>32</v>
      </c>
      <c r="AX131" s="13" t="s">
        <v>76</v>
      </c>
      <c r="AY131" s="246" t="s">
        <v>137</v>
      </c>
    </row>
    <row r="132" s="14" customFormat="1">
      <c r="A132" s="14"/>
      <c r="B132" s="247"/>
      <c r="C132" s="248"/>
      <c r="D132" s="231" t="s">
        <v>147</v>
      </c>
      <c r="E132" s="249" t="s">
        <v>1</v>
      </c>
      <c r="F132" s="250" t="s">
        <v>149</v>
      </c>
      <c r="G132" s="248"/>
      <c r="H132" s="251">
        <v>6.1200000000000001</v>
      </c>
      <c r="I132" s="252"/>
      <c r="J132" s="248"/>
      <c r="K132" s="248"/>
      <c r="L132" s="253"/>
      <c r="M132" s="254"/>
      <c r="N132" s="255"/>
      <c r="O132" s="255"/>
      <c r="P132" s="255"/>
      <c r="Q132" s="255"/>
      <c r="R132" s="255"/>
      <c r="S132" s="255"/>
      <c r="T132" s="256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7" t="s">
        <v>147</v>
      </c>
      <c r="AU132" s="257" t="s">
        <v>86</v>
      </c>
      <c r="AV132" s="14" t="s">
        <v>144</v>
      </c>
      <c r="AW132" s="14" t="s">
        <v>32</v>
      </c>
      <c r="AX132" s="14" t="s">
        <v>84</v>
      </c>
      <c r="AY132" s="257" t="s">
        <v>137</v>
      </c>
    </row>
    <row r="133" s="2" customFormat="1" ht="76.35" customHeight="1">
      <c r="A133" s="38"/>
      <c r="B133" s="39"/>
      <c r="C133" s="218" t="s">
        <v>144</v>
      </c>
      <c r="D133" s="218" t="s">
        <v>139</v>
      </c>
      <c r="E133" s="219" t="s">
        <v>780</v>
      </c>
      <c r="F133" s="220" t="s">
        <v>781</v>
      </c>
      <c r="G133" s="221" t="s">
        <v>269</v>
      </c>
      <c r="H133" s="222">
        <v>10</v>
      </c>
      <c r="I133" s="223"/>
      <c r="J133" s="224">
        <f>ROUND(I133*H133,2)</f>
        <v>0</v>
      </c>
      <c r="K133" s="220" t="s">
        <v>773</v>
      </c>
      <c r="L133" s="44"/>
      <c r="M133" s="225" t="s">
        <v>1</v>
      </c>
      <c r="N133" s="226" t="s">
        <v>41</v>
      </c>
      <c r="O133" s="91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9" t="s">
        <v>182</v>
      </c>
      <c r="AT133" s="229" t="s">
        <v>139</v>
      </c>
      <c r="AU133" s="229" t="s">
        <v>86</v>
      </c>
      <c r="AY133" s="17" t="s">
        <v>137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7" t="s">
        <v>84</v>
      </c>
      <c r="BK133" s="230">
        <f>ROUND(I133*H133,2)</f>
        <v>0</v>
      </c>
      <c r="BL133" s="17" t="s">
        <v>182</v>
      </c>
      <c r="BM133" s="229" t="s">
        <v>160</v>
      </c>
    </row>
    <row r="134" s="2" customFormat="1">
      <c r="A134" s="38"/>
      <c r="B134" s="39"/>
      <c r="C134" s="40"/>
      <c r="D134" s="231" t="s">
        <v>145</v>
      </c>
      <c r="E134" s="40"/>
      <c r="F134" s="232" t="s">
        <v>782</v>
      </c>
      <c r="G134" s="40"/>
      <c r="H134" s="40"/>
      <c r="I134" s="233"/>
      <c r="J134" s="40"/>
      <c r="K134" s="40"/>
      <c r="L134" s="44"/>
      <c r="M134" s="234"/>
      <c r="N134" s="235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145</v>
      </c>
      <c r="AU134" s="17" t="s">
        <v>86</v>
      </c>
    </row>
    <row r="135" s="2" customFormat="1" ht="24.15" customHeight="1">
      <c r="A135" s="38"/>
      <c r="B135" s="39"/>
      <c r="C135" s="259" t="s">
        <v>163</v>
      </c>
      <c r="D135" s="259" t="s">
        <v>350</v>
      </c>
      <c r="E135" s="260" t="s">
        <v>783</v>
      </c>
      <c r="F135" s="261" t="s">
        <v>784</v>
      </c>
      <c r="G135" s="262" t="s">
        <v>269</v>
      </c>
      <c r="H135" s="263">
        <v>10.199999999999999</v>
      </c>
      <c r="I135" s="264"/>
      <c r="J135" s="265">
        <f>ROUND(I135*H135,2)</f>
        <v>0</v>
      </c>
      <c r="K135" s="261" t="s">
        <v>773</v>
      </c>
      <c r="L135" s="266"/>
      <c r="M135" s="267" t="s">
        <v>1</v>
      </c>
      <c r="N135" s="268" t="s">
        <v>41</v>
      </c>
      <c r="O135" s="91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9" t="s">
        <v>228</v>
      </c>
      <c r="AT135" s="229" t="s">
        <v>350</v>
      </c>
      <c r="AU135" s="229" t="s">
        <v>86</v>
      </c>
      <c r="AY135" s="17" t="s">
        <v>137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7" t="s">
        <v>84</v>
      </c>
      <c r="BK135" s="230">
        <f>ROUND(I135*H135,2)</f>
        <v>0</v>
      </c>
      <c r="BL135" s="17" t="s">
        <v>182</v>
      </c>
      <c r="BM135" s="229" t="s">
        <v>166</v>
      </c>
    </row>
    <row r="136" s="2" customFormat="1">
      <c r="A136" s="38"/>
      <c r="B136" s="39"/>
      <c r="C136" s="40"/>
      <c r="D136" s="231" t="s">
        <v>145</v>
      </c>
      <c r="E136" s="40"/>
      <c r="F136" s="232" t="s">
        <v>784</v>
      </c>
      <c r="G136" s="40"/>
      <c r="H136" s="40"/>
      <c r="I136" s="233"/>
      <c r="J136" s="40"/>
      <c r="K136" s="40"/>
      <c r="L136" s="44"/>
      <c r="M136" s="234"/>
      <c r="N136" s="235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145</v>
      </c>
      <c r="AU136" s="17" t="s">
        <v>86</v>
      </c>
    </row>
    <row r="137" s="13" customFormat="1">
      <c r="A137" s="13"/>
      <c r="B137" s="236"/>
      <c r="C137" s="237"/>
      <c r="D137" s="231" t="s">
        <v>147</v>
      </c>
      <c r="E137" s="238" t="s">
        <v>1</v>
      </c>
      <c r="F137" s="239" t="s">
        <v>785</v>
      </c>
      <c r="G137" s="237"/>
      <c r="H137" s="240">
        <v>10.199999999999999</v>
      </c>
      <c r="I137" s="241"/>
      <c r="J137" s="237"/>
      <c r="K137" s="237"/>
      <c r="L137" s="242"/>
      <c r="M137" s="243"/>
      <c r="N137" s="244"/>
      <c r="O137" s="244"/>
      <c r="P137" s="244"/>
      <c r="Q137" s="244"/>
      <c r="R137" s="244"/>
      <c r="S137" s="244"/>
      <c r="T137" s="24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6" t="s">
        <v>147</v>
      </c>
      <c r="AU137" s="246" t="s">
        <v>86</v>
      </c>
      <c r="AV137" s="13" t="s">
        <v>86</v>
      </c>
      <c r="AW137" s="13" t="s">
        <v>32</v>
      </c>
      <c r="AX137" s="13" t="s">
        <v>76</v>
      </c>
      <c r="AY137" s="246" t="s">
        <v>137</v>
      </c>
    </row>
    <row r="138" s="14" customFormat="1">
      <c r="A138" s="14"/>
      <c r="B138" s="247"/>
      <c r="C138" s="248"/>
      <c r="D138" s="231" t="s">
        <v>147</v>
      </c>
      <c r="E138" s="249" t="s">
        <v>1</v>
      </c>
      <c r="F138" s="250" t="s">
        <v>149</v>
      </c>
      <c r="G138" s="248"/>
      <c r="H138" s="251">
        <v>10.199999999999999</v>
      </c>
      <c r="I138" s="252"/>
      <c r="J138" s="248"/>
      <c r="K138" s="248"/>
      <c r="L138" s="253"/>
      <c r="M138" s="254"/>
      <c r="N138" s="255"/>
      <c r="O138" s="255"/>
      <c r="P138" s="255"/>
      <c r="Q138" s="255"/>
      <c r="R138" s="255"/>
      <c r="S138" s="255"/>
      <c r="T138" s="256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7" t="s">
        <v>147</v>
      </c>
      <c r="AU138" s="257" t="s">
        <v>86</v>
      </c>
      <c r="AV138" s="14" t="s">
        <v>144</v>
      </c>
      <c r="AW138" s="14" t="s">
        <v>32</v>
      </c>
      <c r="AX138" s="14" t="s">
        <v>84</v>
      </c>
      <c r="AY138" s="257" t="s">
        <v>137</v>
      </c>
    </row>
    <row r="139" s="2" customFormat="1" ht="49.05" customHeight="1">
      <c r="A139" s="38"/>
      <c r="B139" s="39"/>
      <c r="C139" s="218" t="s">
        <v>156</v>
      </c>
      <c r="D139" s="218" t="s">
        <v>139</v>
      </c>
      <c r="E139" s="219" t="s">
        <v>786</v>
      </c>
      <c r="F139" s="220" t="s">
        <v>787</v>
      </c>
      <c r="G139" s="221" t="s">
        <v>187</v>
      </c>
      <c r="H139" s="222">
        <v>0.039</v>
      </c>
      <c r="I139" s="223"/>
      <c r="J139" s="224">
        <f>ROUND(I139*H139,2)</f>
        <v>0</v>
      </c>
      <c r="K139" s="220" t="s">
        <v>773</v>
      </c>
      <c r="L139" s="44"/>
      <c r="M139" s="225" t="s">
        <v>1</v>
      </c>
      <c r="N139" s="226" t="s">
        <v>41</v>
      </c>
      <c r="O139" s="91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9" t="s">
        <v>182</v>
      </c>
      <c r="AT139" s="229" t="s">
        <v>139</v>
      </c>
      <c r="AU139" s="229" t="s">
        <v>86</v>
      </c>
      <c r="AY139" s="17" t="s">
        <v>137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7" t="s">
        <v>84</v>
      </c>
      <c r="BK139" s="230">
        <f>ROUND(I139*H139,2)</f>
        <v>0</v>
      </c>
      <c r="BL139" s="17" t="s">
        <v>182</v>
      </c>
      <c r="BM139" s="229" t="s">
        <v>8</v>
      </c>
    </row>
    <row r="140" s="2" customFormat="1">
      <c r="A140" s="38"/>
      <c r="B140" s="39"/>
      <c r="C140" s="40"/>
      <c r="D140" s="231" t="s">
        <v>145</v>
      </c>
      <c r="E140" s="40"/>
      <c r="F140" s="232" t="s">
        <v>787</v>
      </c>
      <c r="G140" s="40"/>
      <c r="H140" s="40"/>
      <c r="I140" s="233"/>
      <c r="J140" s="40"/>
      <c r="K140" s="40"/>
      <c r="L140" s="44"/>
      <c r="M140" s="234"/>
      <c r="N140" s="235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145</v>
      </c>
      <c r="AU140" s="17" t="s">
        <v>86</v>
      </c>
    </row>
    <row r="141" s="12" customFormat="1" ht="22.8" customHeight="1">
      <c r="A141" s="12"/>
      <c r="B141" s="202"/>
      <c r="C141" s="203"/>
      <c r="D141" s="204" t="s">
        <v>75</v>
      </c>
      <c r="E141" s="216" t="s">
        <v>788</v>
      </c>
      <c r="F141" s="216" t="s">
        <v>789</v>
      </c>
      <c r="G141" s="203"/>
      <c r="H141" s="203"/>
      <c r="I141" s="206"/>
      <c r="J141" s="217">
        <f>BK141</f>
        <v>0</v>
      </c>
      <c r="K141" s="203"/>
      <c r="L141" s="208"/>
      <c r="M141" s="209"/>
      <c r="N141" s="210"/>
      <c r="O141" s="210"/>
      <c r="P141" s="211">
        <f>SUM(P142:P163)</f>
        <v>0</v>
      </c>
      <c r="Q141" s="210"/>
      <c r="R141" s="211">
        <f>SUM(R142:R163)</f>
        <v>0</v>
      </c>
      <c r="S141" s="210"/>
      <c r="T141" s="212">
        <f>SUM(T142:T163)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3" t="s">
        <v>86</v>
      </c>
      <c r="AT141" s="214" t="s">
        <v>75</v>
      </c>
      <c r="AU141" s="214" t="s">
        <v>84</v>
      </c>
      <c r="AY141" s="213" t="s">
        <v>137</v>
      </c>
      <c r="BK141" s="215">
        <f>SUM(BK142:BK163)</f>
        <v>0</v>
      </c>
    </row>
    <row r="142" s="2" customFormat="1" ht="24.15" customHeight="1">
      <c r="A142" s="38"/>
      <c r="B142" s="39"/>
      <c r="C142" s="218" t="s">
        <v>173</v>
      </c>
      <c r="D142" s="218" t="s">
        <v>139</v>
      </c>
      <c r="E142" s="219" t="s">
        <v>790</v>
      </c>
      <c r="F142" s="220" t="s">
        <v>791</v>
      </c>
      <c r="G142" s="221" t="s">
        <v>346</v>
      </c>
      <c r="H142" s="222">
        <v>2</v>
      </c>
      <c r="I142" s="223"/>
      <c r="J142" s="224">
        <f>ROUND(I142*H142,2)</f>
        <v>0</v>
      </c>
      <c r="K142" s="220" t="s">
        <v>773</v>
      </c>
      <c r="L142" s="44"/>
      <c r="M142" s="225" t="s">
        <v>1</v>
      </c>
      <c r="N142" s="226" t="s">
        <v>41</v>
      </c>
      <c r="O142" s="91"/>
      <c r="P142" s="227">
        <f>O142*H142</f>
        <v>0</v>
      </c>
      <c r="Q142" s="227">
        <v>0</v>
      </c>
      <c r="R142" s="227">
        <f>Q142*H142</f>
        <v>0</v>
      </c>
      <c r="S142" s="227">
        <v>0</v>
      </c>
      <c r="T142" s="228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9" t="s">
        <v>182</v>
      </c>
      <c r="AT142" s="229" t="s">
        <v>139</v>
      </c>
      <c r="AU142" s="229" t="s">
        <v>86</v>
      </c>
      <c r="AY142" s="17" t="s">
        <v>137</v>
      </c>
      <c r="BE142" s="230">
        <f>IF(N142="základní",J142,0)</f>
        <v>0</v>
      </c>
      <c r="BF142" s="230">
        <f>IF(N142="snížená",J142,0)</f>
        <v>0</v>
      </c>
      <c r="BG142" s="230">
        <f>IF(N142="zákl. přenesená",J142,0)</f>
        <v>0</v>
      </c>
      <c r="BH142" s="230">
        <f>IF(N142="sníž. přenesená",J142,0)</f>
        <v>0</v>
      </c>
      <c r="BI142" s="230">
        <f>IF(N142="nulová",J142,0)</f>
        <v>0</v>
      </c>
      <c r="BJ142" s="17" t="s">
        <v>84</v>
      </c>
      <c r="BK142" s="230">
        <f>ROUND(I142*H142,2)</f>
        <v>0</v>
      </c>
      <c r="BL142" s="17" t="s">
        <v>182</v>
      </c>
      <c r="BM142" s="229" t="s">
        <v>177</v>
      </c>
    </row>
    <row r="143" s="2" customFormat="1">
      <c r="A143" s="38"/>
      <c r="B143" s="39"/>
      <c r="C143" s="40"/>
      <c r="D143" s="231" t="s">
        <v>145</v>
      </c>
      <c r="E143" s="40"/>
      <c r="F143" s="232" t="s">
        <v>791</v>
      </c>
      <c r="G143" s="40"/>
      <c r="H143" s="40"/>
      <c r="I143" s="233"/>
      <c r="J143" s="40"/>
      <c r="K143" s="40"/>
      <c r="L143" s="44"/>
      <c r="M143" s="234"/>
      <c r="N143" s="235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145</v>
      </c>
      <c r="AU143" s="17" t="s">
        <v>86</v>
      </c>
    </row>
    <row r="144" s="2" customFormat="1">
      <c r="A144" s="38"/>
      <c r="B144" s="39"/>
      <c r="C144" s="40"/>
      <c r="D144" s="231" t="s">
        <v>263</v>
      </c>
      <c r="E144" s="40"/>
      <c r="F144" s="258" t="s">
        <v>792</v>
      </c>
      <c r="G144" s="40"/>
      <c r="H144" s="40"/>
      <c r="I144" s="233"/>
      <c r="J144" s="40"/>
      <c r="K144" s="40"/>
      <c r="L144" s="44"/>
      <c r="M144" s="234"/>
      <c r="N144" s="235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263</v>
      </c>
      <c r="AU144" s="17" t="s">
        <v>86</v>
      </c>
    </row>
    <row r="145" s="2" customFormat="1" ht="33" customHeight="1">
      <c r="A145" s="38"/>
      <c r="B145" s="39"/>
      <c r="C145" s="218" t="s">
        <v>160</v>
      </c>
      <c r="D145" s="218" t="s">
        <v>139</v>
      </c>
      <c r="E145" s="219" t="s">
        <v>793</v>
      </c>
      <c r="F145" s="220" t="s">
        <v>794</v>
      </c>
      <c r="G145" s="221" t="s">
        <v>346</v>
      </c>
      <c r="H145" s="222">
        <v>1</v>
      </c>
      <c r="I145" s="223"/>
      <c r="J145" s="224">
        <f>ROUND(I145*H145,2)</f>
        <v>0</v>
      </c>
      <c r="K145" s="220" t="s">
        <v>773</v>
      </c>
      <c r="L145" s="44"/>
      <c r="M145" s="225" t="s">
        <v>1</v>
      </c>
      <c r="N145" s="226" t="s">
        <v>41</v>
      </c>
      <c r="O145" s="91"/>
      <c r="P145" s="227">
        <f>O145*H145</f>
        <v>0</v>
      </c>
      <c r="Q145" s="227">
        <v>0</v>
      </c>
      <c r="R145" s="227">
        <f>Q145*H145</f>
        <v>0</v>
      </c>
      <c r="S145" s="227">
        <v>0</v>
      </c>
      <c r="T145" s="228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9" t="s">
        <v>182</v>
      </c>
      <c r="AT145" s="229" t="s">
        <v>139</v>
      </c>
      <c r="AU145" s="229" t="s">
        <v>86</v>
      </c>
      <c r="AY145" s="17" t="s">
        <v>137</v>
      </c>
      <c r="BE145" s="230">
        <f>IF(N145="základní",J145,0)</f>
        <v>0</v>
      </c>
      <c r="BF145" s="230">
        <f>IF(N145="snížená",J145,0)</f>
        <v>0</v>
      </c>
      <c r="BG145" s="230">
        <f>IF(N145="zákl. přenesená",J145,0)</f>
        <v>0</v>
      </c>
      <c r="BH145" s="230">
        <f>IF(N145="sníž. přenesená",J145,0)</f>
        <v>0</v>
      </c>
      <c r="BI145" s="230">
        <f>IF(N145="nulová",J145,0)</f>
        <v>0</v>
      </c>
      <c r="BJ145" s="17" t="s">
        <v>84</v>
      </c>
      <c r="BK145" s="230">
        <f>ROUND(I145*H145,2)</f>
        <v>0</v>
      </c>
      <c r="BL145" s="17" t="s">
        <v>182</v>
      </c>
      <c r="BM145" s="229" t="s">
        <v>182</v>
      </c>
    </row>
    <row r="146" s="2" customFormat="1">
      <c r="A146" s="38"/>
      <c r="B146" s="39"/>
      <c r="C146" s="40"/>
      <c r="D146" s="231" t="s">
        <v>145</v>
      </c>
      <c r="E146" s="40"/>
      <c r="F146" s="232" t="s">
        <v>794</v>
      </c>
      <c r="G146" s="40"/>
      <c r="H146" s="40"/>
      <c r="I146" s="233"/>
      <c r="J146" s="40"/>
      <c r="K146" s="40"/>
      <c r="L146" s="44"/>
      <c r="M146" s="234"/>
      <c r="N146" s="235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145</v>
      </c>
      <c r="AU146" s="17" t="s">
        <v>86</v>
      </c>
    </row>
    <row r="147" s="2" customFormat="1">
      <c r="A147" s="38"/>
      <c r="B147" s="39"/>
      <c r="C147" s="40"/>
      <c r="D147" s="231" t="s">
        <v>263</v>
      </c>
      <c r="E147" s="40"/>
      <c r="F147" s="258" t="s">
        <v>795</v>
      </c>
      <c r="G147" s="40"/>
      <c r="H147" s="40"/>
      <c r="I147" s="233"/>
      <c r="J147" s="40"/>
      <c r="K147" s="40"/>
      <c r="L147" s="44"/>
      <c r="M147" s="234"/>
      <c r="N147" s="235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263</v>
      </c>
      <c r="AU147" s="17" t="s">
        <v>86</v>
      </c>
    </row>
    <row r="148" s="2" customFormat="1" ht="24.15" customHeight="1">
      <c r="A148" s="38"/>
      <c r="B148" s="39"/>
      <c r="C148" s="218" t="s">
        <v>184</v>
      </c>
      <c r="D148" s="218" t="s">
        <v>139</v>
      </c>
      <c r="E148" s="219" t="s">
        <v>796</v>
      </c>
      <c r="F148" s="220" t="s">
        <v>797</v>
      </c>
      <c r="G148" s="221" t="s">
        <v>346</v>
      </c>
      <c r="H148" s="222">
        <v>3</v>
      </c>
      <c r="I148" s="223"/>
      <c r="J148" s="224">
        <f>ROUND(I148*H148,2)</f>
        <v>0</v>
      </c>
      <c r="K148" s="220" t="s">
        <v>773</v>
      </c>
      <c r="L148" s="44"/>
      <c r="M148" s="225" t="s">
        <v>1</v>
      </c>
      <c r="N148" s="226" t="s">
        <v>41</v>
      </c>
      <c r="O148" s="91"/>
      <c r="P148" s="227">
        <f>O148*H148</f>
        <v>0</v>
      </c>
      <c r="Q148" s="227">
        <v>0</v>
      </c>
      <c r="R148" s="227">
        <f>Q148*H148</f>
        <v>0</v>
      </c>
      <c r="S148" s="227">
        <v>0</v>
      </c>
      <c r="T148" s="228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9" t="s">
        <v>182</v>
      </c>
      <c r="AT148" s="229" t="s">
        <v>139</v>
      </c>
      <c r="AU148" s="229" t="s">
        <v>86</v>
      </c>
      <c r="AY148" s="17" t="s">
        <v>137</v>
      </c>
      <c r="BE148" s="230">
        <f>IF(N148="základní",J148,0)</f>
        <v>0</v>
      </c>
      <c r="BF148" s="230">
        <f>IF(N148="snížená",J148,0)</f>
        <v>0</v>
      </c>
      <c r="BG148" s="230">
        <f>IF(N148="zákl. přenesená",J148,0)</f>
        <v>0</v>
      </c>
      <c r="BH148" s="230">
        <f>IF(N148="sníž. přenesená",J148,0)</f>
        <v>0</v>
      </c>
      <c r="BI148" s="230">
        <f>IF(N148="nulová",J148,0)</f>
        <v>0</v>
      </c>
      <c r="BJ148" s="17" t="s">
        <v>84</v>
      </c>
      <c r="BK148" s="230">
        <f>ROUND(I148*H148,2)</f>
        <v>0</v>
      </c>
      <c r="BL148" s="17" t="s">
        <v>182</v>
      </c>
      <c r="BM148" s="229" t="s">
        <v>188</v>
      </c>
    </row>
    <row r="149" s="2" customFormat="1">
      <c r="A149" s="38"/>
      <c r="B149" s="39"/>
      <c r="C149" s="40"/>
      <c r="D149" s="231" t="s">
        <v>145</v>
      </c>
      <c r="E149" s="40"/>
      <c r="F149" s="232" t="s">
        <v>797</v>
      </c>
      <c r="G149" s="40"/>
      <c r="H149" s="40"/>
      <c r="I149" s="233"/>
      <c r="J149" s="40"/>
      <c r="K149" s="40"/>
      <c r="L149" s="44"/>
      <c r="M149" s="234"/>
      <c r="N149" s="235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145</v>
      </c>
      <c r="AU149" s="17" t="s">
        <v>86</v>
      </c>
    </row>
    <row r="150" s="2" customFormat="1" ht="37.8" customHeight="1">
      <c r="A150" s="38"/>
      <c r="B150" s="39"/>
      <c r="C150" s="218" t="s">
        <v>166</v>
      </c>
      <c r="D150" s="218" t="s">
        <v>139</v>
      </c>
      <c r="E150" s="219" t="s">
        <v>798</v>
      </c>
      <c r="F150" s="220" t="s">
        <v>799</v>
      </c>
      <c r="G150" s="221" t="s">
        <v>800</v>
      </c>
      <c r="H150" s="222">
        <v>2</v>
      </c>
      <c r="I150" s="223"/>
      <c r="J150" s="224">
        <f>ROUND(I150*H150,2)</f>
        <v>0</v>
      </c>
      <c r="K150" s="220" t="s">
        <v>773</v>
      </c>
      <c r="L150" s="44"/>
      <c r="M150" s="225" t="s">
        <v>1</v>
      </c>
      <c r="N150" s="226" t="s">
        <v>41</v>
      </c>
      <c r="O150" s="91"/>
      <c r="P150" s="227">
        <f>O150*H150</f>
        <v>0</v>
      </c>
      <c r="Q150" s="227">
        <v>0</v>
      </c>
      <c r="R150" s="227">
        <f>Q150*H150</f>
        <v>0</v>
      </c>
      <c r="S150" s="227">
        <v>0</v>
      </c>
      <c r="T150" s="228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9" t="s">
        <v>182</v>
      </c>
      <c r="AT150" s="229" t="s">
        <v>139</v>
      </c>
      <c r="AU150" s="229" t="s">
        <v>86</v>
      </c>
      <c r="AY150" s="17" t="s">
        <v>137</v>
      </c>
      <c r="BE150" s="230">
        <f>IF(N150="základní",J150,0)</f>
        <v>0</v>
      </c>
      <c r="BF150" s="230">
        <f>IF(N150="snížená",J150,0)</f>
        <v>0</v>
      </c>
      <c r="BG150" s="230">
        <f>IF(N150="zákl. přenesená",J150,0)</f>
        <v>0</v>
      </c>
      <c r="BH150" s="230">
        <f>IF(N150="sníž. přenesená",J150,0)</f>
        <v>0</v>
      </c>
      <c r="BI150" s="230">
        <f>IF(N150="nulová",J150,0)</f>
        <v>0</v>
      </c>
      <c r="BJ150" s="17" t="s">
        <v>84</v>
      </c>
      <c r="BK150" s="230">
        <f>ROUND(I150*H150,2)</f>
        <v>0</v>
      </c>
      <c r="BL150" s="17" t="s">
        <v>182</v>
      </c>
      <c r="BM150" s="229" t="s">
        <v>194</v>
      </c>
    </row>
    <row r="151" s="2" customFormat="1">
      <c r="A151" s="38"/>
      <c r="B151" s="39"/>
      <c r="C151" s="40"/>
      <c r="D151" s="231" t="s">
        <v>145</v>
      </c>
      <c r="E151" s="40"/>
      <c r="F151" s="232" t="s">
        <v>799</v>
      </c>
      <c r="G151" s="40"/>
      <c r="H151" s="40"/>
      <c r="I151" s="233"/>
      <c r="J151" s="40"/>
      <c r="K151" s="40"/>
      <c r="L151" s="44"/>
      <c r="M151" s="234"/>
      <c r="N151" s="235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145</v>
      </c>
      <c r="AU151" s="17" t="s">
        <v>86</v>
      </c>
    </row>
    <row r="152" s="2" customFormat="1">
      <c r="A152" s="38"/>
      <c r="B152" s="39"/>
      <c r="C152" s="40"/>
      <c r="D152" s="231" t="s">
        <v>263</v>
      </c>
      <c r="E152" s="40"/>
      <c r="F152" s="258" t="s">
        <v>801</v>
      </c>
      <c r="G152" s="40"/>
      <c r="H152" s="40"/>
      <c r="I152" s="233"/>
      <c r="J152" s="40"/>
      <c r="K152" s="40"/>
      <c r="L152" s="44"/>
      <c r="M152" s="234"/>
      <c r="N152" s="235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263</v>
      </c>
      <c r="AU152" s="17" t="s">
        <v>86</v>
      </c>
    </row>
    <row r="153" s="2" customFormat="1" ht="37.8" customHeight="1">
      <c r="A153" s="38"/>
      <c r="B153" s="39"/>
      <c r="C153" s="218" t="s">
        <v>197</v>
      </c>
      <c r="D153" s="218" t="s">
        <v>139</v>
      </c>
      <c r="E153" s="219" t="s">
        <v>802</v>
      </c>
      <c r="F153" s="220" t="s">
        <v>803</v>
      </c>
      <c r="G153" s="221" t="s">
        <v>800</v>
      </c>
      <c r="H153" s="222">
        <v>1</v>
      </c>
      <c r="I153" s="223"/>
      <c r="J153" s="224">
        <f>ROUND(I153*H153,2)</f>
        <v>0</v>
      </c>
      <c r="K153" s="220" t="s">
        <v>773</v>
      </c>
      <c r="L153" s="44"/>
      <c r="M153" s="225" t="s">
        <v>1</v>
      </c>
      <c r="N153" s="226" t="s">
        <v>41</v>
      </c>
      <c r="O153" s="91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9" t="s">
        <v>182</v>
      </c>
      <c r="AT153" s="229" t="s">
        <v>139</v>
      </c>
      <c r="AU153" s="229" t="s">
        <v>86</v>
      </c>
      <c r="AY153" s="17" t="s">
        <v>137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7" t="s">
        <v>84</v>
      </c>
      <c r="BK153" s="230">
        <f>ROUND(I153*H153,2)</f>
        <v>0</v>
      </c>
      <c r="BL153" s="17" t="s">
        <v>182</v>
      </c>
      <c r="BM153" s="229" t="s">
        <v>200</v>
      </c>
    </row>
    <row r="154" s="2" customFormat="1">
      <c r="A154" s="38"/>
      <c r="B154" s="39"/>
      <c r="C154" s="40"/>
      <c r="D154" s="231" t="s">
        <v>145</v>
      </c>
      <c r="E154" s="40"/>
      <c r="F154" s="232" t="s">
        <v>803</v>
      </c>
      <c r="G154" s="40"/>
      <c r="H154" s="40"/>
      <c r="I154" s="233"/>
      <c r="J154" s="40"/>
      <c r="K154" s="40"/>
      <c r="L154" s="44"/>
      <c r="M154" s="234"/>
      <c r="N154" s="235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145</v>
      </c>
      <c r="AU154" s="17" t="s">
        <v>86</v>
      </c>
    </row>
    <row r="155" s="2" customFormat="1">
      <c r="A155" s="38"/>
      <c r="B155" s="39"/>
      <c r="C155" s="40"/>
      <c r="D155" s="231" t="s">
        <v>263</v>
      </c>
      <c r="E155" s="40"/>
      <c r="F155" s="258" t="s">
        <v>804</v>
      </c>
      <c r="G155" s="40"/>
      <c r="H155" s="40"/>
      <c r="I155" s="233"/>
      <c r="J155" s="40"/>
      <c r="K155" s="40"/>
      <c r="L155" s="44"/>
      <c r="M155" s="234"/>
      <c r="N155" s="235"/>
      <c r="O155" s="91"/>
      <c r="P155" s="91"/>
      <c r="Q155" s="91"/>
      <c r="R155" s="91"/>
      <c r="S155" s="91"/>
      <c r="T155" s="9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263</v>
      </c>
      <c r="AU155" s="17" t="s">
        <v>86</v>
      </c>
    </row>
    <row r="156" s="2" customFormat="1" ht="24.15" customHeight="1">
      <c r="A156" s="38"/>
      <c r="B156" s="39"/>
      <c r="C156" s="218" t="s">
        <v>8</v>
      </c>
      <c r="D156" s="218" t="s">
        <v>139</v>
      </c>
      <c r="E156" s="219" t="s">
        <v>805</v>
      </c>
      <c r="F156" s="220" t="s">
        <v>806</v>
      </c>
      <c r="G156" s="221" t="s">
        <v>800</v>
      </c>
      <c r="H156" s="222">
        <v>6</v>
      </c>
      <c r="I156" s="223"/>
      <c r="J156" s="224">
        <f>ROUND(I156*H156,2)</f>
        <v>0</v>
      </c>
      <c r="K156" s="220" t="s">
        <v>773</v>
      </c>
      <c r="L156" s="44"/>
      <c r="M156" s="225" t="s">
        <v>1</v>
      </c>
      <c r="N156" s="226" t="s">
        <v>41</v>
      </c>
      <c r="O156" s="91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9" t="s">
        <v>182</v>
      </c>
      <c r="AT156" s="229" t="s">
        <v>139</v>
      </c>
      <c r="AU156" s="229" t="s">
        <v>86</v>
      </c>
      <c r="AY156" s="17" t="s">
        <v>137</v>
      </c>
      <c r="BE156" s="230">
        <f>IF(N156="základní",J156,0)</f>
        <v>0</v>
      </c>
      <c r="BF156" s="230">
        <f>IF(N156="snížená",J156,0)</f>
        <v>0</v>
      </c>
      <c r="BG156" s="230">
        <f>IF(N156="zákl. přenesená",J156,0)</f>
        <v>0</v>
      </c>
      <c r="BH156" s="230">
        <f>IF(N156="sníž. přenesená",J156,0)</f>
        <v>0</v>
      </c>
      <c r="BI156" s="230">
        <f>IF(N156="nulová",J156,0)</f>
        <v>0</v>
      </c>
      <c r="BJ156" s="17" t="s">
        <v>84</v>
      </c>
      <c r="BK156" s="230">
        <f>ROUND(I156*H156,2)</f>
        <v>0</v>
      </c>
      <c r="BL156" s="17" t="s">
        <v>182</v>
      </c>
      <c r="BM156" s="229" t="s">
        <v>204</v>
      </c>
    </row>
    <row r="157" s="2" customFormat="1">
      <c r="A157" s="38"/>
      <c r="B157" s="39"/>
      <c r="C157" s="40"/>
      <c r="D157" s="231" t="s">
        <v>145</v>
      </c>
      <c r="E157" s="40"/>
      <c r="F157" s="232" t="s">
        <v>806</v>
      </c>
      <c r="G157" s="40"/>
      <c r="H157" s="40"/>
      <c r="I157" s="233"/>
      <c r="J157" s="40"/>
      <c r="K157" s="40"/>
      <c r="L157" s="44"/>
      <c r="M157" s="234"/>
      <c r="N157" s="235"/>
      <c r="O157" s="91"/>
      <c r="P157" s="91"/>
      <c r="Q157" s="91"/>
      <c r="R157" s="91"/>
      <c r="S157" s="91"/>
      <c r="T157" s="92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145</v>
      </c>
      <c r="AU157" s="17" t="s">
        <v>86</v>
      </c>
    </row>
    <row r="158" s="2" customFormat="1" ht="33" customHeight="1">
      <c r="A158" s="38"/>
      <c r="B158" s="39"/>
      <c r="C158" s="218" t="s">
        <v>206</v>
      </c>
      <c r="D158" s="218" t="s">
        <v>139</v>
      </c>
      <c r="E158" s="219" t="s">
        <v>807</v>
      </c>
      <c r="F158" s="220" t="s">
        <v>808</v>
      </c>
      <c r="G158" s="221" t="s">
        <v>346</v>
      </c>
      <c r="H158" s="222">
        <v>3</v>
      </c>
      <c r="I158" s="223"/>
      <c r="J158" s="224">
        <f>ROUND(I158*H158,2)</f>
        <v>0</v>
      </c>
      <c r="K158" s="220" t="s">
        <v>773</v>
      </c>
      <c r="L158" s="44"/>
      <c r="M158" s="225" t="s">
        <v>1</v>
      </c>
      <c r="N158" s="226" t="s">
        <v>41</v>
      </c>
      <c r="O158" s="91"/>
      <c r="P158" s="227">
        <f>O158*H158</f>
        <v>0</v>
      </c>
      <c r="Q158" s="227">
        <v>0</v>
      </c>
      <c r="R158" s="227">
        <f>Q158*H158</f>
        <v>0</v>
      </c>
      <c r="S158" s="227">
        <v>0</v>
      </c>
      <c r="T158" s="228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9" t="s">
        <v>182</v>
      </c>
      <c r="AT158" s="229" t="s">
        <v>139</v>
      </c>
      <c r="AU158" s="229" t="s">
        <v>86</v>
      </c>
      <c r="AY158" s="17" t="s">
        <v>137</v>
      </c>
      <c r="BE158" s="230">
        <f>IF(N158="základní",J158,0)</f>
        <v>0</v>
      </c>
      <c r="BF158" s="230">
        <f>IF(N158="snížená",J158,0)</f>
        <v>0</v>
      </c>
      <c r="BG158" s="230">
        <f>IF(N158="zákl. přenesená",J158,0)</f>
        <v>0</v>
      </c>
      <c r="BH158" s="230">
        <f>IF(N158="sníž. přenesená",J158,0)</f>
        <v>0</v>
      </c>
      <c r="BI158" s="230">
        <f>IF(N158="nulová",J158,0)</f>
        <v>0</v>
      </c>
      <c r="BJ158" s="17" t="s">
        <v>84</v>
      </c>
      <c r="BK158" s="230">
        <f>ROUND(I158*H158,2)</f>
        <v>0</v>
      </c>
      <c r="BL158" s="17" t="s">
        <v>182</v>
      </c>
      <c r="BM158" s="229" t="s">
        <v>214</v>
      </c>
    </row>
    <row r="159" s="2" customFormat="1">
      <c r="A159" s="38"/>
      <c r="B159" s="39"/>
      <c r="C159" s="40"/>
      <c r="D159" s="231" t="s">
        <v>145</v>
      </c>
      <c r="E159" s="40"/>
      <c r="F159" s="232" t="s">
        <v>808</v>
      </c>
      <c r="G159" s="40"/>
      <c r="H159" s="40"/>
      <c r="I159" s="233"/>
      <c r="J159" s="40"/>
      <c r="K159" s="40"/>
      <c r="L159" s="44"/>
      <c r="M159" s="234"/>
      <c r="N159" s="235"/>
      <c r="O159" s="91"/>
      <c r="P159" s="91"/>
      <c r="Q159" s="91"/>
      <c r="R159" s="91"/>
      <c r="S159" s="91"/>
      <c r="T159" s="92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145</v>
      </c>
      <c r="AU159" s="17" t="s">
        <v>86</v>
      </c>
    </row>
    <row r="160" s="2" customFormat="1" ht="24.15" customHeight="1">
      <c r="A160" s="38"/>
      <c r="B160" s="39"/>
      <c r="C160" s="218" t="s">
        <v>177</v>
      </c>
      <c r="D160" s="218" t="s">
        <v>139</v>
      </c>
      <c r="E160" s="219" t="s">
        <v>809</v>
      </c>
      <c r="F160" s="220" t="s">
        <v>810</v>
      </c>
      <c r="G160" s="221" t="s">
        <v>800</v>
      </c>
      <c r="H160" s="222">
        <v>6</v>
      </c>
      <c r="I160" s="223"/>
      <c r="J160" s="224">
        <f>ROUND(I160*H160,2)</f>
        <v>0</v>
      </c>
      <c r="K160" s="220" t="s">
        <v>773</v>
      </c>
      <c r="L160" s="44"/>
      <c r="M160" s="225" t="s">
        <v>1</v>
      </c>
      <c r="N160" s="226" t="s">
        <v>41</v>
      </c>
      <c r="O160" s="91"/>
      <c r="P160" s="227">
        <f>O160*H160</f>
        <v>0</v>
      </c>
      <c r="Q160" s="227">
        <v>0</v>
      </c>
      <c r="R160" s="227">
        <f>Q160*H160</f>
        <v>0</v>
      </c>
      <c r="S160" s="227">
        <v>0</v>
      </c>
      <c r="T160" s="228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9" t="s">
        <v>182</v>
      </c>
      <c r="AT160" s="229" t="s">
        <v>139</v>
      </c>
      <c r="AU160" s="229" t="s">
        <v>86</v>
      </c>
      <c r="AY160" s="17" t="s">
        <v>137</v>
      </c>
      <c r="BE160" s="230">
        <f>IF(N160="základní",J160,0)</f>
        <v>0</v>
      </c>
      <c r="BF160" s="230">
        <f>IF(N160="snížená",J160,0)</f>
        <v>0</v>
      </c>
      <c r="BG160" s="230">
        <f>IF(N160="zákl. přenesená",J160,0)</f>
        <v>0</v>
      </c>
      <c r="BH160" s="230">
        <f>IF(N160="sníž. přenesená",J160,0)</f>
        <v>0</v>
      </c>
      <c r="BI160" s="230">
        <f>IF(N160="nulová",J160,0)</f>
        <v>0</v>
      </c>
      <c r="BJ160" s="17" t="s">
        <v>84</v>
      </c>
      <c r="BK160" s="230">
        <f>ROUND(I160*H160,2)</f>
        <v>0</v>
      </c>
      <c r="BL160" s="17" t="s">
        <v>182</v>
      </c>
      <c r="BM160" s="229" t="s">
        <v>219</v>
      </c>
    </row>
    <row r="161" s="2" customFormat="1">
      <c r="A161" s="38"/>
      <c r="B161" s="39"/>
      <c r="C161" s="40"/>
      <c r="D161" s="231" t="s">
        <v>145</v>
      </c>
      <c r="E161" s="40"/>
      <c r="F161" s="232" t="s">
        <v>810</v>
      </c>
      <c r="G161" s="40"/>
      <c r="H161" s="40"/>
      <c r="I161" s="233"/>
      <c r="J161" s="40"/>
      <c r="K161" s="40"/>
      <c r="L161" s="44"/>
      <c r="M161" s="234"/>
      <c r="N161" s="235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145</v>
      </c>
      <c r="AU161" s="17" t="s">
        <v>86</v>
      </c>
    </row>
    <row r="162" s="2" customFormat="1" ht="49.05" customHeight="1">
      <c r="A162" s="38"/>
      <c r="B162" s="39"/>
      <c r="C162" s="218" t="s">
        <v>216</v>
      </c>
      <c r="D162" s="218" t="s">
        <v>139</v>
      </c>
      <c r="E162" s="219" t="s">
        <v>811</v>
      </c>
      <c r="F162" s="220" t="s">
        <v>812</v>
      </c>
      <c r="G162" s="221" t="s">
        <v>187</v>
      </c>
      <c r="H162" s="222">
        <v>0.14499999999999999</v>
      </c>
      <c r="I162" s="223"/>
      <c r="J162" s="224">
        <f>ROUND(I162*H162,2)</f>
        <v>0</v>
      </c>
      <c r="K162" s="220" t="s">
        <v>773</v>
      </c>
      <c r="L162" s="44"/>
      <c r="M162" s="225" t="s">
        <v>1</v>
      </c>
      <c r="N162" s="226" t="s">
        <v>41</v>
      </c>
      <c r="O162" s="91"/>
      <c r="P162" s="227">
        <f>O162*H162</f>
        <v>0</v>
      </c>
      <c r="Q162" s="227">
        <v>0</v>
      </c>
      <c r="R162" s="227">
        <f>Q162*H162</f>
        <v>0</v>
      </c>
      <c r="S162" s="227">
        <v>0</v>
      </c>
      <c r="T162" s="228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9" t="s">
        <v>182</v>
      </c>
      <c r="AT162" s="229" t="s">
        <v>139</v>
      </c>
      <c r="AU162" s="229" t="s">
        <v>86</v>
      </c>
      <c r="AY162" s="17" t="s">
        <v>137</v>
      </c>
      <c r="BE162" s="230">
        <f>IF(N162="základní",J162,0)</f>
        <v>0</v>
      </c>
      <c r="BF162" s="230">
        <f>IF(N162="snížená",J162,0)</f>
        <v>0</v>
      </c>
      <c r="BG162" s="230">
        <f>IF(N162="zákl. přenesená",J162,0)</f>
        <v>0</v>
      </c>
      <c r="BH162" s="230">
        <f>IF(N162="sníž. přenesená",J162,0)</f>
        <v>0</v>
      </c>
      <c r="BI162" s="230">
        <f>IF(N162="nulová",J162,0)</f>
        <v>0</v>
      </c>
      <c r="BJ162" s="17" t="s">
        <v>84</v>
      </c>
      <c r="BK162" s="230">
        <f>ROUND(I162*H162,2)</f>
        <v>0</v>
      </c>
      <c r="BL162" s="17" t="s">
        <v>182</v>
      </c>
      <c r="BM162" s="229" t="s">
        <v>223</v>
      </c>
    </row>
    <row r="163" s="2" customFormat="1">
      <c r="A163" s="38"/>
      <c r="B163" s="39"/>
      <c r="C163" s="40"/>
      <c r="D163" s="231" t="s">
        <v>145</v>
      </c>
      <c r="E163" s="40"/>
      <c r="F163" s="232" t="s">
        <v>812</v>
      </c>
      <c r="G163" s="40"/>
      <c r="H163" s="40"/>
      <c r="I163" s="233"/>
      <c r="J163" s="40"/>
      <c r="K163" s="40"/>
      <c r="L163" s="44"/>
      <c r="M163" s="234"/>
      <c r="N163" s="235"/>
      <c r="O163" s="91"/>
      <c r="P163" s="91"/>
      <c r="Q163" s="91"/>
      <c r="R163" s="91"/>
      <c r="S163" s="91"/>
      <c r="T163" s="92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145</v>
      </c>
      <c r="AU163" s="17" t="s">
        <v>86</v>
      </c>
    </row>
    <row r="164" s="12" customFormat="1" ht="22.8" customHeight="1">
      <c r="A164" s="12"/>
      <c r="B164" s="202"/>
      <c r="C164" s="203"/>
      <c r="D164" s="204" t="s">
        <v>75</v>
      </c>
      <c r="E164" s="216" t="s">
        <v>813</v>
      </c>
      <c r="F164" s="216" t="s">
        <v>814</v>
      </c>
      <c r="G164" s="203"/>
      <c r="H164" s="203"/>
      <c r="I164" s="206"/>
      <c r="J164" s="217">
        <f>BK164</f>
        <v>0</v>
      </c>
      <c r="K164" s="203"/>
      <c r="L164" s="208"/>
      <c r="M164" s="209"/>
      <c r="N164" s="210"/>
      <c r="O164" s="210"/>
      <c r="P164" s="211">
        <f>SUM(P165:P182)</f>
        <v>0</v>
      </c>
      <c r="Q164" s="210"/>
      <c r="R164" s="211">
        <f>SUM(R165:R182)</f>
        <v>0</v>
      </c>
      <c r="S164" s="210"/>
      <c r="T164" s="212">
        <f>SUM(T165:T182)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13" t="s">
        <v>86</v>
      </c>
      <c r="AT164" s="214" t="s">
        <v>75</v>
      </c>
      <c r="AU164" s="214" t="s">
        <v>84</v>
      </c>
      <c r="AY164" s="213" t="s">
        <v>137</v>
      </c>
      <c r="BK164" s="215">
        <f>SUM(BK165:BK182)</f>
        <v>0</v>
      </c>
    </row>
    <row r="165" s="2" customFormat="1" ht="24.15" customHeight="1">
      <c r="A165" s="38"/>
      <c r="B165" s="39"/>
      <c r="C165" s="218" t="s">
        <v>182</v>
      </c>
      <c r="D165" s="218" t="s">
        <v>139</v>
      </c>
      <c r="E165" s="219" t="s">
        <v>815</v>
      </c>
      <c r="F165" s="220" t="s">
        <v>816</v>
      </c>
      <c r="G165" s="221" t="s">
        <v>269</v>
      </c>
      <c r="H165" s="222">
        <v>12</v>
      </c>
      <c r="I165" s="223"/>
      <c r="J165" s="224">
        <f>ROUND(I165*H165,2)</f>
        <v>0</v>
      </c>
      <c r="K165" s="220" t="s">
        <v>773</v>
      </c>
      <c r="L165" s="44"/>
      <c r="M165" s="225" t="s">
        <v>1</v>
      </c>
      <c r="N165" s="226" t="s">
        <v>41</v>
      </c>
      <c r="O165" s="91"/>
      <c r="P165" s="227">
        <f>O165*H165</f>
        <v>0</v>
      </c>
      <c r="Q165" s="227">
        <v>0</v>
      </c>
      <c r="R165" s="227">
        <f>Q165*H165</f>
        <v>0</v>
      </c>
      <c r="S165" s="227">
        <v>0</v>
      </c>
      <c r="T165" s="228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9" t="s">
        <v>182</v>
      </c>
      <c r="AT165" s="229" t="s">
        <v>139</v>
      </c>
      <c r="AU165" s="229" t="s">
        <v>86</v>
      </c>
      <c r="AY165" s="17" t="s">
        <v>137</v>
      </c>
      <c r="BE165" s="230">
        <f>IF(N165="základní",J165,0)</f>
        <v>0</v>
      </c>
      <c r="BF165" s="230">
        <f>IF(N165="snížená",J165,0)</f>
        <v>0</v>
      </c>
      <c r="BG165" s="230">
        <f>IF(N165="zákl. přenesená",J165,0)</f>
        <v>0</v>
      </c>
      <c r="BH165" s="230">
        <f>IF(N165="sníž. přenesená",J165,0)</f>
        <v>0</v>
      </c>
      <c r="BI165" s="230">
        <f>IF(N165="nulová",J165,0)</f>
        <v>0</v>
      </c>
      <c r="BJ165" s="17" t="s">
        <v>84</v>
      </c>
      <c r="BK165" s="230">
        <f>ROUND(I165*H165,2)</f>
        <v>0</v>
      </c>
      <c r="BL165" s="17" t="s">
        <v>182</v>
      </c>
      <c r="BM165" s="229" t="s">
        <v>228</v>
      </c>
    </row>
    <row r="166" s="2" customFormat="1">
      <c r="A166" s="38"/>
      <c r="B166" s="39"/>
      <c r="C166" s="40"/>
      <c r="D166" s="231" t="s">
        <v>145</v>
      </c>
      <c r="E166" s="40"/>
      <c r="F166" s="232" t="s">
        <v>816</v>
      </c>
      <c r="G166" s="40"/>
      <c r="H166" s="40"/>
      <c r="I166" s="233"/>
      <c r="J166" s="40"/>
      <c r="K166" s="40"/>
      <c r="L166" s="44"/>
      <c r="M166" s="234"/>
      <c r="N166" s="235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145</v>
      </c>
      <c r="AU166" s="17" t="s">
        <v>86</v>
      </c>
    </row>
    <row r="167" s="13" customFormat="1">
      <c r="A167" s="13"/>
      <c r="B167" s="236"/>
      <c r="C167" s="237"/>
      <c r="D167" s="231" t="s">
        <v>147</v>
      </c>
      <c r="E167" s="238" t="s">
        <v>1</v>
      </c>
      <c r="F167" s="239" t="s">
        <v>817</v>
      </c>
      <c r="G167" s="237"/>
      <c r="H167" s="240">
        <v>12</v>
      </c>
      <c r="I167" s="241"/>
      <c r="J167" s="237"/>
      <c r="K167" s="237"/>
      <c r="L167" s="242"/>
      <c r="M167" s="243"/>
      <c r="N167" s="244"/>
      <c r="O167" s="244"/>
      <c r="P167" s="244"/>
      <c r="Q167" s="244"/>
      <c r="R167" s="244"/>
      <c r="S167" s="244"/>
      <c r="T167" s="24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6" t="s">
        <v>147</v>
      </c>
      <c r="AU167" s="246" t="s">
        <v>86</v>
      </c>
      <c r="AV167" s="13" t="s">
        <v>86</v>
      </c>
      <c r="AW167" s="13" t="s">
        <v>32</v>
      </c>
      <c r="AX167" s="13" t="s">
        <v>76</v>
      </c>
      <c r="AY167" s="246" t="s">
        <v>137</v>
      </c>
    </row>
    <row r="168" s="14" customFormat="1">
      <c r="A168" s="14"/>
      <c r="B168" s="247"/>
      <c r="C168" s="248"/>
      <c r="D168" s="231" t="s">
        <v>147</v>
      </c>
      <c r="E168" s="249" t="s">
        <v>1</v>
      </c>
      <c r="F168" s="250" t="s">
        <v>149</v>
      </c>
      <c r="G168" s="248"/>
      <c r="H168" s="251">
        <v>12</v>
      </c>
      <c r="I168" s="252"/>
      <c r="J168" s="248"/>
      <c r="K168" s="248"/>
      <c r="L168" s="253"/>
      <c r="M168" s="254"/>
      <c r="N168" s="255"/>
      <c r="O168" s="255"/>
      <c r="P168" s="255"/>
      <c r="Q168" s="255"/>
      <c r="R168" s="255"/>
      <c r="S168" s="255"/>
      <c r="T168" s="256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7" t="s">
        <v>147</v>
      </c>
      <c r="AU168" s="257" t="s">
        <v>86</v>
      </c>
      <c r="AV168" s="14" t="s">
        <v>144</v>
      </c>
      <c r="AW168" s="14" t="s">
        <v>32</v>
      </c>
      <c r="AX168" s="14" t="s">
        <v>84</v>
      </c>
      <c r="AY168" s="257" t="s">
        <v>137</v>
      </c>
    </row>
    <row r="169" s="2" customFormat="1" ht="37.8" customHeight="1">
      <c r="A169" s="38"/>
      <c r="B169" s="39"/>
      <c r="C169" s="218" t="s">
        <v>225</v>
      </c>
      <c r="D169" s="218" t="s">
        <v>139</v>
      </c>
      <c r="E169" s="219" t="s">
        <v>818</v>
      </c>
      <c r="F169" s="220" t="s">
        <v>819</v>
      </c>
      <c r="G169" s="221" t="s">
        <v>269</v>
      </c>
      <c r="H169" s="222">
        <v>6</v>
      </c>
      <c r="I169" s="223"/>
      <c r="J169" s="224">
        <f>ROUND(I169*H169,2)</f>
        <v>0</v>
      </c>
      <c r="K169" s="220" t="s">
        <v>773</v>
      </c>
      <c r="L169" s="44"/>
      <c r="M169" s="225" t="s">
        <v>1</v>
      </c>
      <c r="N169" s="226" t="s">
        <v>41</v>
      </c>
      <c r="O169" s="91"/>
      <c r="P169" s="227">
        <f>O169*H169</f>
        <v>0</v>
      </c>
      <c r="Q169" s="227">
        <v>0</v>
      </c>
      <c r="R169" s="227">
        <f>Q169*H169</f>
        <v>0</v>
      </c>
      <c r="S169" s="227">
        <v>0</v>
      </c>
      <c r="T169" s="228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9" t="s">
        <v>182</v>
      </c>
      <c r="AT169" s="229" t="s">
        <v>139</v>
      </c>
      <c r="AU169" s="229" t="s">
        <v>86</v>
      </c>
      <c r="AY169" s="17" t="s">
        <v>137</v>
      </c>
      <c r="BE169" s="230">
        <f>IF(N169="základní",J169,0)</f>
        <v>0</v>
      </c>
      <c r="BF169" s="230">
        <f>IF(N169="snížená",J169,0)</f>
        <v>0</v>
      </c>
      <c r="BG169" s="230">
        <f>IF(N169="zákl. přenesená",J169,0)</f>
        <v>0</v>
      </c>
      <c r="BH169" s="230">
        <f>IF(N169="sníž. přenesená",J169,0)</f>
        <v>0</v>
      </c>
      <c r="BI169" s="230">
        <f>IF(N169="nulová",J169,0)</f>
        <v>0</v>
      </c>
      <c r="BJ169" s="17" t="s">
        <v>84</v>
      </c>
      <c r="BK169" s="230">
        <f>ROUND(I169*H169,2)</f>
        <v>0</v>
      </c>
      <c r="BL169" s="17" t="s">
        <v>182</v>
      </c>
      <c r="BM169" s="229" t="s">
        <v>233</v>
      </c>
    </row>
    <row r="170" s="2" customFormat="1">
      <c r="A170" s="38"/>
      <c r="B170" s="39"/>
      <c r="C170" s="40"/>
      <c r="D170" s="231" t="s">
        <v>145</v>
      </c>
      <c r="E170" s="40"/>
      <c r="F170" s="232" t="s">
        <v>819</v>
      </c>
      <c r="G170" s="40"/>
      <c r="H170" s="40"/>
      <c r="I170" s="233"/>
      <c r="J170" s="40"/>
      <c r="K170" s="40"/>
      <c r="L170" s="44"/>
      <c r="M170" s="234"/>
      <c r="N170" s="235"/>
      <c r="O170" s="91"/>
      <c r="P170" s="91"/>
      <c r="Q170" s="91"/>
      <c r="R170" s="91"/>
      <c r="S170" s="91"/>
      <c r="T170" s="9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145</v>
      </c>
      <c r="AU170" s="17" t="s">
        <v>86</v>
      </c>
    </row>
    <row r="171" s="2" customFormat="1" ht="37.8" customHeight="1">
      <c r="A171" s="38"/>
      <c r="B171" s="39"/>
      <c r="C171" s="218" t="s">
        <v>188</v>
      </c>
      <c r="D171" s="218" t="s">
        <v>139</v>
      </c>
      <c r="E171" s="219" t="s">
        <v>820</v>
      </c>
      <c r="F171" s="220" t="s">
        <v>821</v>
      </c>
      <c r="G171" s="221" t="s">
        <v>269</v>
      </c>
      <c r="H171" s="222">
        <v>10</v>
      </c>
      <c r="I171" s="223"/>
      <c r="J171" s="224">
        <f>ROUND(I171*H171,2)</f>
        <v>0</v>
      </c>
      <c r="K171" s="220" t="s">
        <v>773</v>
      </c>
      <c r="L171" s="44"/>
      <c r="M171" s="225" t="s">
        <v>1</v>
      </c>
      <c r="N171" s="226" t="s">
        <v>41</v>
      </c>
      <c r="O171" s="91"/>
      <c r="P171" s="227">
        <f>O171*H171</f>
        <v>0</v>
      </c>
      <c r="Q171" s="227">
        <v>0</v>
      </c>
      <c r="R171" s="227">
        <f>Q171*H171</f>
        <v>0</v>
      </c>
      <c r="S171" s="227">
        <v>0</v>
      </c>
      <c r="T171" s="228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9" t="s">
        <v>182</v>
      </c>
      <c r="AT171" s="229" t="s">
        <v>139</v>
      </c>
      <c r="AU171" s="229" t="s">
        <v>86</v>
      </c>
      <c r="AY171" s="17" t="s">
        <v>137</v>
      </c>
      <c r="BE171" s="230">
        <f>IF(N171="základní",J171,0)</f>
        <v>0</v>
      </c>
      <c r="BF171" s="230">
        <f>IF(N171="snížená",J171,0)</f>
        <v>0</v>
      </c>
      <c r="BG171" s="230">
        <f>IF(N171="zákl. přenesená",J171,0)</f>
        <v>0</v>
      </c>
      <c r="BH171" s="230">
        <f>IF(N171="sníž. přenesená",J171,0)</f>
        <v>0</v>
      </c>
      <c r="BI171" s="230">
        <f>IF(N171="nulová",J171,0)</f>
        <v>0</v>
      </c>
      <c r="BJ171" s="17" t="s">
        <v>84</v>
      </c>
      <c r="BK171" s="230">
        <f>ROUND(I171*H171,2)</f>
        <v>0</v>
      </c>
      <c r="BL171" s="17" t="s">
        <v>182</v>
      </c>
      <c r="BM171" s="229" t="s">
        <v>240</v>
      </c>
    </row>
    <row r="172" s="2" customFormat="1">
      <c r="A172" s="38"/>
      <c r="B172" s="39"/>
      <c r="C172" s="40"/>
      <c r="D172" s="231" t="s">
        <v>145</v>
      </c>
      <c r="E172" s="40"/>
      <c r="F172" s="232" t="s">
        <v>821</v>
      </c>
      <c r="G172" s="40"/>
      <c r="H172" s="40"/>
      <c r="I172" s="233"/>
      <c r="J172" s="40"/>
      <c r="K172" s="40"/>
      <c r="L172" s="44"/>
      <c r="M172" s="234"/>
      <c r="N172" s="235"/>
      <c r="O172" s="91"/>
      <c r="P172" s="91"/>
      <c r="Q172" s="91"/>
      <c r="R172" s="91"/>
      <c r="S172" s="91"/>
      <c r="T172" s="92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145</v>
      </c>
      <c r="AU172" s="17" t="s">
        <v>86</v>
      </c>
    </row>
    <row r="173" s="2" customFormat="1" ht="44.25" customHeight="1">
      <c r="A173" s="38"/>
      <c r="B173" s="39"/>
      <c r="C173" s="218" t="s">
        <v>237</v>
      </c>
      <c r="D173" s="218" t="s">
        <v>139</v>
      </c>
      <c r="E173" s="219" t="s">
        <v>822</v>
      </c>
      <c r="F173" s="220" t="s">
        <v>823</v>
      </c>
      <c r="G173" s="221" t="s">
        <v>269</v>
      </c>
      <c r="H173" s="222">
        <v>16</v>
      </c>
      <c r="I173" s="223"/>
      <c r="J173" s="224">
        <f>ROUND(I173*H173,2)</f>
        <v>0</v>
      </c>
      <c r="K173" s="220" t="s">
        <v>773</v>
      </c>
      <c r="L173" s="44"/>
      <c r="M173" s="225" t="s">
        <v>1</v>
      </c>
      <c r="N173" s="226" t="s">
        <v>41</v>
      </c>
      <c r="O173" s="91"/>
      <c r="P173" s="227">
        <f>O173*H173</f>
        <v>0</v>
      </c>
      <c r="Q173" s="227">
        <v>0</v>
      </c>
      <c r="R173" s="227">
        <f>Q173*H173</f>
        <v>0</v>
      </c>
      <c r="S173" s="227">
        <v>0</v>
      </c>
      <c r="T173" s="228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9" t="s">
        <v>182</v>
      </c>
      <c r="AT173" s="229" t="s">
        <v>139</v>
      </c>
      <c r="AU173" s="229" t="s">
        <v>86</v>
      </c>
      <c r="AY173" s="17" t="s">
        <v>137</v>
      </c>
      <c r="BE173" s="230">
        <f>IF(N173="základní",J173,0)</f>
        <v>0</v>
      </c>
      <c r="BF173" s="230">
        <f>IF(N173="snížená",J173,0)</f>
        <v>0</v>
      </c>
      <c r="BG173" s="230">
        <f>IF(N173="zákl. přenesená",J173,0)</f>
        <v>0</v>
      </c>
      <c r="BH173" s="230">
        <f>IF(N173="sníž. přenesená",J173,0)</f>
        <v>0</v>
      </c>
      <c r="BI173" s="230">
        <f>IF(N173="nulová",J173,0)</f>
        <v>0</v>
      </c>
      <c r="BJ173" s="17" t="s">
        <v>84</v>
      </c>
      <c r="BK173" s="230">
        <f>ROUND(I173*H173,2)</f>
        <v>0</v>
      </c>
      <c r="BL173" s="17" t="s">
        <v>182</v>
      </c>
      <c r="BM173" s="229" t="s">
        <v>244</v>
      </c>
    </row>
    <row r="174" s="2" customFormat="1">
      <c r="A174" s="38"/>
      <c r="B174" s="39"/>
      <c r="C174" s="40"/>
      <c r="D174" s="231" t="s">
        <v>145</v>
      </c>
      <c r="E174" s="40"/>
      <c r="F174" s="232" t="s">
        <v>823</v>
      </c>
      <c r="G174" s="40"/>
      <c r="H174" s="40"/>
      <c r="I174" s="233"/>
      <c r="J174" s="40"/>
      <c r="K174" s="40"/>
      <c r="L174" s="44"/>
      <c r="M174" s="234"/>
      <c r="N174" s="235"/>
      <c r="O174" s="91"/>
      <c r="P174" s="91"/>
      <c r="Q174" s="91"/>
      <c r="R174" s="91"/>
      <c r="S174" s="91"/>
      <c r="T174" s="92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145</v>
      </c>
      <c r="AU174" s="17" t="s">
        <v>86</v>
      </c>
    </row>
    <row r="175" s="2" customFormat="1" ht="37.8" customHeight="1">
      <c r="A175" s="38"/>
      <c r="B175" s="39"/>
      <c r="C175" s="218" t="s">
        <v>194</v>
      </c>
      <c r="D175" s="218" t="s">
        <v>139</v>
      </c>
      <c r="E175" s="219" t="s">
        <v>824</v>
      </c>
      <c r="F175" s="220" t="s">
        <v>825</v>
      </c>
      <c r="G175" s="221" t="s">
        <v>346</v>
      </c>
      <c r="H175" s="222">
        <v>12</v>
      </c>
      <c r="I175" s="223"/>
      <c r="J175" s="224">
        <f>ROUND(I175*H175,2)</f>
        <v>0</v>
      </c>
      <c r="K175" s="220" t="s">
        <v>773</v>
      </c>
      <c r="L175" s="44"/>
      <c r="M175" s="225" t="s">
        <v>1</v>
      </c>
      <c r="N175" s="226" t="s">
        <v>41</v>
      </c>
      <c r="O175" s="91"/>
      <c r="P175" s="227">
        <f>O175*H175</f>
        <v>0</v>
      </c>
      <c r="Q175" s="227">
        <v>0</v>
      </c>
      <c r="R175" s="227">
        <f>Q175*H175</f>
        <v>0</v>
      </c>
      <c r="S175" s="227">
        <v>0</v>
      </c>
      <c r="T175" s="228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9" t="s">
        <v>182</v>
      </c>
      <c r="AT175" s="229" t="s">
        <v>139</v>
      </c>
      <c r="AU175" s="229" t="s">
        <v>86</v>
      </c>
      <c r="AY175" s="17" t="s">
        <v>137</v>
      </c>
      <c r="BE175" s="230">
        <f>IF(N175="základní",J175,0)</f>
        <v>0</v>
      </c>
      <c r="BF175" s="230">
        <f>IF(N175="snížená",J175,0)</f>
        <v>0</v>
      </c>
      <c r="BG175" s="230">
        <f>IF(N175="zákl. přenesená",J175,0)</f>
        <v>0</v>
      </c>
      <c r="BH175" s="230">
        <f>IF(N175="sníž. přenesená",J175,0)</f>
        <v>0</v>
      </c>
      <c r="BI175" s="230">
        <f>IF(N175="nulová",J175,0)</f>
        <v>0</v>
      </c>
      <c r="BJ175" s="17" t="s">
        <v>84</v>
      </c>
      <c r="BK175" s="230">
        <f>ROUND(I175*H175,2)</f>
        <v>0</v>
      </c>
      <c r="BL175" s="17" t="s">
        <v>182</v>
      </c>
      <c r="BM175" s="229" t="s">
        <v>249</v>
      </c>
    </row>
    <row r="176" s="2" customFormat="1">
      <c r="A176" s="38"/>
      <c r="B176" s="39"/>
      <c r="C176" s="40"/>
      <c r="D176" s="231" t="s">
        <v>145</v>
      </c>
      <c r="E176" s="40"/>
      <c r="F176" s="232" t="s">
        <v>825</v>
      </c>
      <c r="G176" s="40"/>
      <c r="H176" s="40"/>
      <c r="I176" s="233"/>
      <c r="J176" s="40"/>
      <c r="K176" s="40"/>
      <c r="L176" s="44"/>
      <c r="M176" s="234"/>
      <c r="N176" s="235"/>
      <c r="O176" s="91"/>
      <c r="P176" s="91"/>
      <c r="Q176" s="91"/>
      <c r="R176" s="91"/>
      <c r="S176" s="91"/>
      <c r="T176" s="92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145</v>
      </c>
      <c r="AU176" s="17" t="s">
        <v>86</v>
      </c>
    </row>
    <row r="177" s="2" customFormat="1" ht="37.8" customHeight="1">
      <c r="A177" s="38"/>
      <c r="B177" s="39"/>
      <c r="C177" s="218" t="s">
        <v>7</v>
      </c>
      <c r="D177" s="218" t="s">
        <v>139</v>
      </c>
      <c r="E177" s="219" t="s">
        <v>826</v>
      </c>
      <c r="F177" s="220" t="s">
        <v>827</v>
      </c>
      <c r="G177" s="221" t="s">
        <v>346</v>
      </c>
      <c r="H177" s="222">
        <v>1</v>
      </c>
      <c r="I177" s="223"/>
      <c r="J177" s="224">
        <f>ROUND(I177*H177,2)</f>
        <v>0</v>
      </c>
      <c r="K177" s="220" t="s">
        <v>773</v>
      </c>
      <c r="L177" s="44"/>
      <c r="M177" s="225" t="s">
        <v>1</v>
      </c>
      <c r="N177" s="226" t="s">
        <v>41</v>
      </c>
      <c r="O177" s="91"/>
      <c r="P177" s="227">
        <f>O177*H177</f>
        <v>0</v>
      </c>
      <c r="Q177" s="227">
        <v>0</v>
      </c>
      <c r="R177" s="227">
        <f>Q177*H177</f>
        <v>0</v>
      </c>
      <c r="S177" s="227">
        <v>0</v>
      </c>
      <c r="T177" s="228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9" t="s">
        <v>182</v>
      </c>
      <c r="AT177" s="229" t="s">
        <v>139</v>
      </c>
      <c r="AU177" s="229" t="s">
        <v>86</v>
      </c>
      <c r="AY177" s="17" t="s">
        <v>137</v>
      </c>
      <c r="BE177" s="230">
        <f>IF(N177="základní",J177,0)</f>
        <v>0</v>
      </c>
      <c r="BF177" s="230">
        <f>IF(N177="snížená",J177,0)</f>
        <v>0</v>
      </c>
      <c r="BG177" s="230">
        <f>IF(N177="zákl. přenesená",J177,0)</f>
        <v>0</v>
      </c>
      <c r="BH177" s="230">
        <f>IF(N177="sníž. přenesená",J177,0)</f>
        <v>0</v>
      </c>
      <c r="BI177" s="230">
        <f>IF(N177="nulová",J177,0)</f>
        <v>0</v>
      </c>
      <c r="BJ177" s="17" t="s">
        <v>84</v>
      </c>
      <c r="BK177" s="230">
        <f>ROUND(I177*H177,2)</f>
        <v>0</v>
      </c>
      <c r="BL177" s="17" t="s">
        <v>182</v>
      </c>
      <c r="BM177" s="229" t="s">
        <v>253</v>
      </c>
    </row>
    <row r="178" s="2" customFormat="1">
      <c r="A178" s="38"/>
      <c r="B178" s="39"/>
      <c r="C178" s="40"/>
      <c r="D178" s="231" t="s">
        <v>145</v>
      </c>
      <c r="E178" s="40"/>
      <c r="F178" s="232" t="s">
        <v>827</v>
      </c>
      <c r="G178" s="40"/>
      <c r="H178" s="40"/>
      <c r="I178" s="233"/>
      <c r="J178" s="40"/>
      <c r="K178" s="40"/>
      <c r="L178" s="44"/>
      <c r="M178" s="234"/>
      <c r="N178" s="235"/>
      <c r="O178" s="91"/>
      <c r="P178" s="91"/>
      <c r="Q178" s="91"/>
      <c r="R178" s="91"/>
      <c r="S178" s="91"/>
      <c r="T178" s="92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145</v>
      </c>
      <c r="AU178" s="17" t="s">
        <v>86</v>
      </c>
    </row>
    <row r="179" s="2" customFormat="1" ht="37.8" customHeight="1">
      <c r="A179" s="38"/>
      <c r="B179" s="39"/>
      <c r="C179" s="218" t="s">
        <v>200</v>
      </c>
      <c r="D179" s="218" t="s">
        <v>139</v>
      </c>
      <c r="E179" s="219" t="s">
        <v>828</v>
      </c>
      <c r="F179" s="220" t="s">
        <v>829</v>
      </c>
      <c r="G179" s="221" t="s">
        <v>346</v>
      </c>
      <c r="H179" s="222">
        <v>2</v>
      </c>
      <c r="I179" s="223"/>
      <c r="J179" s="224">
        <f>ROUND(I179*H179,2)</f>
        <v>0</v>
      </c>
      <c r="K179" s="220" t="s">
        <v>773</v>
      </c>
      <c r="L179" s="44"/>
      <c r="M179" s="225" t="s">
        <v>1</v>
      </c>
      <c r="N179" s="226" t="s">
        <v>41</v>
      </c>
      <c r="O179" s="91"/>
      <c r="P179" s="227">
        <f>O179*H179</f>
        <v>0</v>
      </c>
      <c r="Q179" s="227">
        <v>0</v>
      </c>
      <c r="R179" s="227">
        <f>Q179*H179</f>
        <v>0</v>
      </c>
      <c r="S179" s="227">
        <v>0</v>
      </c>
      <c r="T179" s="228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9" t="s">
        <v>182</v>
      </c>
      <c r="AT179" s="229" t="s">
        <v>139</v>
      </c>
      <c r="AU179" s="229" t="s">
        <v>86</v>
      </c>
      <c r="AY179" s="17" t="s">
        <v>137</v>
      </c>
      <c r="BE179" s="230">
        <f>IF(N179="základní",J179,0)</f>
        <v>0</v>
      </c>
      <c r="BF179" s="230">
        <f>IF(N179="snížená",J179,0)</f>
        <v>0</v>
      </c>
      <c r="BG179" s="230">
        <f>IF(N179="zákl. přenesená",J179,0)</f>
        <v>0</v>
      </c>
      <c r="BH179" s="230">
        <f>IF(N179="sníž. přenesená",J179,0)</f>
        <v>0</v>
      </c>
      <c r="BI179" s="230">
        <f>IF(N179="nulová",J179,0)</f>
        <v>0</v>
      </c>
      <c r="BJ179" s="17" t="s">
        <v>84</v>
      </c>
      <c r="BK179" s="230">
        <f>ROUND(I179*H179,2)</f>
        <v>0</v>
      </c>
      <c r="BL179" s="17" t="s">
        <v>182</v>
      </c>
      <c r="BM179" s="229" t="s">
        <v>257</v>
      </c>
    </row>
    <row r="180" s="2" customFormat="1">
      <c r="A180" s="38"/>
      <c r="B180" s="39"/>
      <c r="C180" s="40"/>
      <c r="D180" s="231" t="s">
        <v>145</v>
      </c>
      <c r="E180" s="40"/>
      <c r="F180" s="232" t="s">
        <v>829</v>
      </c>
      <c r="G180" s="40"/>
      <c r="H180" s="40"/>
      <c r="I180" s="233"/>
      <c r="J180" s="40"/>
      <c r="K180" s="40"/>
      <c r="L180" s="44"/>
      <c r="M180" s="234"/>
      <c r="N180" s="235"/>
      <c r="O180" s="91"/>
      <c r="P180" s="91"/>
      <c r="Q180" s="91"/>
      <c r="R180" s="91"/>
      <c r="S180" s="91"/>
      <c r="T180" s="92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145</v>
      </c>
      <c r="AU180" s="17" t="s">
        <v>86</v>
      </c>
    </row>
    <row r="181" s="2" customFormat="1" ht="49.05" customHeight="1">
      <c r="A181" s="38"/>
      <c r="B181" s="39"/>
      <c r="C181" s="218" t="s">
        <v>256</v>
      </c>
      <c r="D181" s="218" t="s">
        <v>139</v>
      </c>
      <c r="E181" s="219" t="s">
        <v>830</v>
      </c>
      <c r="F181" s="220" t="s">
        <v>831</v>
      </c>
      <c r="G181" s="221" t="s">
        <v>187</v>
      </c>
      <c r="H181" s="222">
        <v>0.16400000000000001</v>
      </c>
      <c r="I181" s="223"/>
      <c r="J181" s="224">
        <f>ROUND(I181*H181,2)</f>
        <v>0</v>
      </c>
      <c r="K181" s="220" t="s">
        <v>773</v>
      </c>
      <c r="L181" s="44"/>
      <c r="M181" s="225" t="s">
        <v>1</v>
      </c>
      <c r="N181" s="226" t="s">
        <v>41</v>
      </c>
      <c r="O181" s="91"/>
      <c r="P181" s="227">
        <f>O181*H181</f>
        <v>0</v>
      </c>
      <c r="Q181" s="227">
        <v>0</v>
      </c>
      <c r="R181" s="227">
        <f>Q181*H181</f>
        <v>0</v>
      </c>
      <c r="S181" s="227">
        <v>0</v>
      </c>
      <c r="T181" s="228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9" t="s">
        <v>182</v>
      </c>
      <c r="AT181" s="229" t="s">
        <v>139</v>
      </c>
      <c r="AU181" s="229" t="s">
        <v>86</v>
      </c>
      <c r="AY181" s="17" t="s">
        <v>137</v>
      </c>
      <c r="BE181" s="230">
        <f>IF(N181="základní",J181,0)</f>
        <v>0</v>
      </c>
      <c r="BF181" s="230">
        <f>IF(N181="snížená",J181,0)</f>
        <v>0</v>
      </c>
      <c r="BG181" s="230">
        <f>IF(N181="zákl. přenesená",J181,0)</f>
        <v>0</v>
      </c>
      <c r="BH181" s="230">
        <f>IF(N181="sníž. přenesená",J181,0)</f>
        <v>0</v>
      </c>
      <c r="BI181" s="230">
        <f>IF(N181="nulová",J181,0)</f>
        <v>0</v>
      </c>
      <c r="BJ181" s="17" t="s">
        <v>84</v>
      </c>
      <c r="BK181" s="230">
        <f>ROUND(I181*H181,2)</f>
        <v>0</v>
      </c>
      <c r="BL181" s="17" t="s">
        <v>182</v>
      </c>
      <c r="BM181" s="229" t="s">
        <v>261</v>
      </c>
    </row>
    <row r="182" s="2" customFormat="1">
      <c r="A182" s="38"/>
      <c r="B182" s="39"/>
      <c r="C182" s="40"/>
      <c r="D182" s="231" t="s">
        <v>145</v>
      </c>
      <c r="E182" s="40"/>
      <c r="F182" s="232" t="s">
        <v>831</v>
      </c>
      <c r="G182" s="40"/>
      <c r="H182" s="40"/>
      <c r="I182" s="233"/>
      <c r="J182" s="40"/>
      <c r="K182" s="40"/>
      <c r="L182" s="44"/>
      <c r="M182" s="234"/>
      <c r="N182" s="235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145</v>
      </c>
      <c r="AU182" s="17" t="s">
        <v>86</v>
      </c>
    </row>
    <row r="183" s="12" customFormat="1" ht="22.8" customHeight="1">
      <c r="A183" s="12"/>
      <c r="B183" s="202"/>
      <c r="C183" s="203"/>
      <c r="D183" s="204" t="s">
        <v>75</v>
      </c>
      <c r="E183" s="216" t="s">
        <v>832</v>
      </c>
      <c r="F183" s="216" t="s">
        <v>833</v>
      </c>
      <c r="G183" s="203"/>
      <c r="H183" s="203"/>
      <c r="I183" s="206"/>
      <c r="J183" s="217">
        <f>BK183</f>
        <v>0</v>
      </c>
      <c r="K183" s="203"/>
      <c r="L183" s="208"/>
      <c r="M183" s="209"/>
      <c r="N183" s="210"/>
      <c r="O183" s="210"/>
      <c r="P183" s="211">
        <f>SUM(P184:P210)</f>
        <v>0</v>
      </c>
      <c r="Q183" s="210"/>
      <c r="R183" s="211">
        <f>SUM(R184:R210)</f>
        <v>0</v>
      </c>
      <c r="S183" s="210"/>
      <c r="T183" s="212">
        <f>SUM(T184:T210)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13" t="s">
        <v>86</v>
      </c>
      <c r="AT183" s="214" t="s">
        <v>75</v>
      </c>
      <c r="AU183" s="214" t="s">
        <v>84</v>
      </c>
      <c r="AY183" s="213" t="s">
        <v>137</v>
      </c>
      <c r="BK183" s="215">
        <f>SUM(BK184:BK210)</f>
        <v>0</v>
      </c>
    </row>
    <row r="184" s="2" customFormat="1" ht="24.15" customHeight="1">
      <c r="A184" s="38"/>
      <c r="B184" s="39"/>
      <c r="C184" s="218" t="s">
        <v>204</v>
      </c>
      <c r="D184" s="218" t="s">
        <v>139</v>
      </c>
      <c r="E184" s="219" t="s">
        <v>834</v>
      </c>
      <c r="F184" s="220" t="s">
        <v>835</v>
      </c>
      <c r="G184" s="221" t="s">
        <v>346</v>
      </c>
      <c r="H184" s="222">
        <v>6</v>
      </c>
      <c r="I184" s="223"/>
      <c r="J184" s="224">
        <f>ROUND(I184*H184,2)</f>
        <v>0</v>
      </c>
      <c r="K184" s="220" t="s">
        <v>773</v>
      </c>
      <c r="L184" s="44"/>
      <c r="M184" s="225" t="s">
        <v>1</v>
      </c>
      <c r="N184" s="226" t="s">
        <v>41</v>
      </c>
      <c r="O184" s="91"/>
      <c r="P184" s="227">
        <f>O184*H184</f>
        <v>0</v>
      </c>
      <c r="Q184" s="227">
        <v>0</v>
      </c>
      <c r="R184" s="227">
        <f>Q184*H184</f>
        <v>0</v>
      </c>
      <c r="S184" s="227">
        <v>0</v>
      </c>
      <c r="T184" s="228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9" t="s">
        <v>182</v>
      </c>
      <c r="AT184" s="229" t="s">
        <v>139</v>
      </c>
      <c r="AU184" s="229" t="s">
        <v>86</v>
      </c>
      <c r="AY184" s="17" t="s">
        <v>137</v>
      </c>
      <c r="BE184" s="230">
        <f>IF(N184="základní",J184,0)</f>
        <v>0</v>
      </c>
      <c r="BF184" s="230">
        <f>IF(N184="snížená",J184,0)</f>
        <v>0</v>
      </c>
      <c r="BG184" s="230">
        <f>IF(N184="zákl. přenesená",J184,0)</f>
        <v>0</v>
      </c>
      <c r="BH184" s="230">
        <f>IF(N184="sníž. přenesená",J184,0)</f>
        <v>0</v>
      </c>
      <c r="BI184" s="230">
        <f>IF(N184="nulová",J184,0)</f>
        <v>0</v>
      </c>
      <c r="BJ184" s="17" t="s">
        <v>84</v>
      </c>
      <c r="BK184" s="230">
        <f>ROUND(I184*H184,2)</f>
        <v>0</v>
      </c>
      <c r="BL184" s="17" t="s">
        <v>182</v>
      </c>
      <c r="BM184" s="229" t="s">
        <v>270</v>
      </c>
    </row>
    <row r="185" s="2" customFormat="1">
      <c r="A185" s="38"/>
      <c r="B185" s="39"/>
      <c r="C185" s="40"/>
      <c r="D185" s="231" t="s">
        <v>145</v>
      </c>
      <c r="E185" s="40"/>
      <c r="F185" s="232" t="s">
        <v>835</v>
      </c>
      <c r="G185" s="40"/>
      <c r="H185" s="40"/>
      <c r="I185" s="233"/>
      <c r="J185" s="40"/>
      <c r="K185" s="40"/>
      <c r="L185" s="44"/>
      <c r="M185" s="234"/>
      <c r="N185" s="235"/>
      <c r="O185" s="91"/>
      <c r="P185" s="91"/>
      <c r="Q185" s="91"/>
      <c r="R185" s="91"/>
      <c r="S185" s="91"/>
      <c r="T185" s="92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145</v>
      </c>
      <c r="AU185" s="17" t="s">
        <v>86</v>
      </c>
    </row>
    <row r="186" s="2" customFormat="1" ht="24.15" customHeight="1">
      <c r="A186" s="38"/>
      <c r="B186" s="39"/>
      <c r="C186" s="218" t="s">
        <v>266</v>
      </c>
      <c r="D186" s="218" t="s">
        <v>139</v>
      </c>
      <c r="E186" s="219" t="s">
        <v>836</v>
      </c>
      <c r="F186" s="220" t="s">
        <v>837</v>
      </c>
      <c r="G186" s="221" t="s">
        <v>800</v>
      </c>
      <c r="H186" s="222">
        <v>6</v>
      </c>
      <c r="I186" s="223"/>
      <c r="J186" s="224">
        <f>ROUND(I186*H186,2)</f>
        <v>0</v>
      </c>
      <c r="K186" s="220" t="s">
        <v>773</v>
      </c>
      <c r="L186" s="44"/>
      <c r="M186" s="225" t="s">
        <v>1</v>
      </c>
      <c r="N186" s="226" t="s">
        <v>41</v>
      </c>
      <c r="O186" s="91"/>
      <c r="P186" s="227">
        <f>O186*H186</f>
        <v>0</v>
      </c>
      <c r="Q186" s="227">
        <v>0</v>
      </c>
      <c r="R186" s="227">
        <f>Q186*H186</f>
        <v>0</v>
      </c>
      <c r="S186" s="227">
        <v>0</v>
      </c>
      <c r="T186" s="228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9" t="s">
        <v>182</v>
      </c>
      <c r="AT186" s="229" t="s">
        <v>139</v>
      </c>
      <c r="AU186" s="229" t="s">
        <v>86</v>
      </c>
      <c r="AY186" s="17" t="s">
        <v>137</v>
      </c>
      <c r="BE186" s="230">
        <f>IF(N186="základní",J186,0)</f>
        <v>0</v>
      </c>
      <c r="BF186" s="230">
        <f>IF(N186="snížená",J186,0)</f>
        <v>0</v>
      </c>
      <c r="BG186" s="230">
        <f>IF(N186="zákl. přenesená",J186,0)</f>
        <v>0</v>
      </c>
      <c r="BH186" s="230">
        <f>IF(N186="sníž. přenesená",J186,0)</f>
        <v>0</v>
      </c>
      <c r="BI186" s="230">
        <f>IF(N186="nulová",J186,0)</f>
        <v>0</v>
      </c>
      <c r="BJ186" s="17" t="s">
        <v>84</v>
      </c>
      <c r="BK186" s="230">
        <f>ROUND(I186*H186,2)</f>
        <v>0</v>
      </c>
      <c r="BL186" s="17" t="s">
        <v>182</v>
      </c>
      <c r="BM186" s="229" t="s">
        <v>276</v>
      </c>
    </row>
    <row r="187" s="2" customFormat="1">
      <c r="A187" s="38"/>
      <c r="B187" s="39"/>
      <c r="C187" s="40"/>
      <c r="D187" s="231" t="s">
        <v>145</v>
      </c>
      <c r="E187" s="40"/>
      <c r="F187" s="232" t="s">
        <v>837</v>
      </c>
      <c r="G187" s="40"/>
      <c r="H187" s="40"/>
      <c r="I187" s="233"/>
      <c r="J187" s="40"/>
      <c r="K187" s="40"/>
      <c r="L187" s="44"/>
      <c r="M187" s="234"/>
      <c r="N187" s="235"/>
      <c r="O187" s="91"/>
      <c r="P187" s="91"/>
      <c r="Q187" s="91"/>
      <c r="R187" s="91"/>
      <c r="S187" s="91"/>
      <c r="T187" s="92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145</v>
      </c>
      <c r="AU187" s="17" t="s">
        <v>86</v>
      </c>
    </row>
    <row r="188" s="2" customFormat="1" ht="24.15" customHeight="1">
      <c r="A188" s="38"/>
      <c r="B188" s="39"/>
      <c r="C188" s="259" t="s">
        <v>214</v>
      </c>
      <c r="D188" s="259" t="s">
        <v>350</v>
      </c>
      <c r="E188" s="260" t="s">
        <v>838</v>
      </c>
      <c r="F188" s="261" t="s">
        <v>839</v>
      </c>
      <c r="G188" s="262" t="s">
        <v>346</v>
      </c>
      <c r="H188" s="263">
        <v>4</v>
      </c>
      <c r="I188" s="264"/>
      <c r="J188" s="265">
        <f>ROUND(I188*H188,2)</f>
        <v>0</v>
      </c>
      <c r="K188" s="261" t="s">
        <v>773</v>
      </c>
      <c r="L188" s="266"/>
      <c r="M188" s="267" t="s">
        <v>1</v>
      </c>
      <c r="N188" s="268" t="s">
        <v>41</v>
      </c>
      <c r="O188" s="91"/>
      <c r="P188" s="227">
        <f>O188*H188</f>
        <v>0</v>
      </c>
      <c r="Q188" s="227">
        <v>0</v>
      </c>
      <c r="R188" s="227">
        <f>Q188*H188</f>
        <v>0</v>
      </c>
      <c r="S188" s="227">
        <v>0</v>
      </c>
      <c r="T188" s="228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9" t="s">
        <v>228</v>
      </c>
      <c r="AT188" s="229" t="s">
        <v>350</v>
      </c>
      <c r="AU188" s="229" t="s">
        <v>86</v>
      </c>
      <c r="AY188" s="17" t="s">
        <v>137</v>
      </c>
      <c r="BE188" s="230">
        <f>IF(N188="základní",J188,0)</f>
        <v>0</v>
      </c>
      <c r="BF188" s="230">
        <f>IF(N188="snížená",J188,0)</f>
        <v>0</v>
      </c>
      <c r="BG188" s="230">
        <f>IF(N188="zákl. přenesená",J188,0)</f>
        <v>0</v>
      </c>
      <c r="BH188" s="230">
        <f>IF(N188="sníž. přenesená",J188,0)</f>
        <v>0</v>
      </c>
      <c r="BI188" s="230">
        <f>IF(N188="nulová",J188,0)</f>
        <v>0</v>
      </c>
      <c r="BJ188" s="17" t="s">
        <v>84</v>
      </c>
      <c r="BK188" s="230">
        <f>ROUND(I188*H188,2)</f>
        <v>0</v>
      </c>
      <c r="BL188" s="17" t="s">
        <v>182</v>
      </c>
      <c r="BM188" s="229" t="s">
        <v>282</v>
      </c>
    </row>
    <row r="189" s="2" customFormat="1">
      <c r="A189" s="38"/>
      <c r="B189" s="39"/>
      <c r="C189" s="40"/>
      <c r="D189" s="231" t="s">
        <v>145</v>
      </c>
      <c r="E189" s="40"/>
      <c r="F189" s="232" t="s">
        <v>839</v>
      </c>
      <c r="G189" s="40"/>
      <c r="H189" s="40"/>
      <c r="I189" s="233"/>
      <c r="J189" s="40"/>
      <c r="K189" s="40"/>
      <c r="L189" s="44"/>
      <c r="M189" s="234"/>
      <c r="N189" s="235"/>
      <c r="O189" s="91"/>
      <c r="P189" s="91"/>
      <c r="Q189" s="91"/>
      <c r="R189" s="91"/>
      <c r="S189" s="91"/>
      <c r="T189" s="92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145</v>
      </c>
      <c r="AU189" s="17" t="s">
        <v>86</v>
      </c>
    </row>
    <row r="190" s="2" customFormat="1" ht="24.15" customHeight="1">
      <c r="A190" s="38"/>
      <c r="B190" s="39"/>
      <c r="C190" s="259" t="s">
        <v>279</v>
      </c>
      <c r="D190" s="259" t="s">
        <v>350</v>
      </c>
      <c r="E190" s="260" t="s">
        <v>840</v>
      </c>
      <c r="F190" s="261" t="s">
        <v>841</v>
      </c>
      <c r="G190" s="262" t="s">
        <v>346</v>
      </c>
      <c r="H190" s="263">
        <v>2</v>
      </c>
      <c r="I190" s="264"/>
      <c r="J190" s="265">
        <f>ROUND(I190*H190,2)</f>
        <v>0</v>
      </c>
      <c r="K190" s="261" t="s">
        <v>773</v>
      </c>
      <c r="L190" s="266"/>
      <c r="M190" s="267" t="s">
        <v>1</v>
      </c>
      <c r="N190" s="268" t="s">
        <v>41</v>
      </c>
      <c r="O190" s="91"/>
      <c r="P190" s="227">
        <f>O190*H190</f>
        <v>0</v>
      </c>
      <c r="Q190" s="227">
        <v>0</v>
      </c>
      <c r="R190" s="227">
        <f>Q190*H190</f>
        <v>0</v>
      </c>
      <c r="S190" s="227">
        <v>0</v>
      </c>
      <c r="T190" s="228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9" t="s">
        <v>228</v>
      </c>
      <c r="AT190" s="229" t="s">
        <v>350</v>
      </c>
      <c r="AU190" s="229" t="s">
        <v>86</v>
      </c>
      <c r="AY190" s="17" t="s">
        <v>137</v>
      </c>
      <c r="BE190" s="230">
        <f>IF(N190="základní",J190,0)</f>
        <v>0</v>
      </c>
      <c r="BF190" s="230">
        <f>IF(N190="snížená",J190,0)</f>
        <v>0</v>
      </c>
      <c r="BG190" s="230">
        <f>IF(N190="zákl. přenesená",J190,0)</f>
        <v>0</v>
      </c>
      <c r="BH190" s="230">
        <f>IF(N190="sníž. přenesená",J190,0)</f>
        <v>0</v>
      </c>
      <c r="BI190" s="230">
        <f>IF(N190="nulová",J190,0)</f>
        <v>0</v>
      </c>
      <c r="BJ190" s="17" t="s">
        <v>84</v>
      </c>
      <c r="BK190" s="230">
        <f>ROUND(I190*H190,2)</f>
        <v>0</v>
      </c>
      <c r="BL190" s="17" t="s">
        <v>182</v>
      </c>
      <c r="BM190" s="229" t="s">
        <v>286</v>
      </c>
    </row>
    <row r="191" s="2" customFormat="1">
      <c r="A191" s="38"/>
      <c r="B191" s="39"/>
      <c r="C191" s="40"/>
      <c r="D191" s="231" t="s">
        <v>145</v>
      </c>
      <c r="E191" s="40"/>
      <c r="F191" s="232" t="s">
        <v>841</v>
      </c>
      <c r="G191" s="40"/>
      <c r="H191" s="40"/>
      <c r="I191" s="233"/>
      <c r="J191" s="40"/>
      <c r="K191" s="40"/>
      <c r="L191" s="44"/>
      <c r="M191" s="234"/>
      <c r="N191" s="235"/>
      <c r="O191" s="91"/>
      <c r="P191" s="91"/>
      <c r="Q191" s="91"/>
      <c r="R191" s="91"/>
      <c r="S191" s="91"/>
      <c r="T191" s="92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145</v>
      </c>
      <c r="AU191" s="17" t="s">
        <v>86</v>
      </c>
    </row>
    <row r="192" s="2" customFormat="1">
      <c r="A192" s="38"/>
      <c r="B192" s="39"/>
      <c r="C192" s="40"/>
      <c r="D192" s="231" t="s">
        <v>263</v>
      </c>
      <c r="E192" s="40"/>
      <c r="F192" s="258" t="s">
        <v>842</v>
      </c>
      <c r="G192" s="40"/>
      <c r="H192" s="40"/>
      <c r="I192" s="233"/>
      <c r="J192" s="40"/>
      <c r="K192" s="40"/>
      <c r="L192" s="44"/>
      <c r="M192" s="234"/>
      <c r="N192" s="235"/>
      <c r="O192" s="91"/>
      <c r="P192" s="91"/>
      <c r="Q192" s="91"/>
      <c r="R192" s="91"/>
      <c r="S192" s="91"/>
      <c r="T192" s="92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263</v>
      </c>
      <c r="AU192" s="17" t="s">
        <v>86</v>
      </c>
    </row>
    <row r="193" s="2" customFormat="1" ht="24.15" customHeight="1">
      <c r="A193" s="38"/>
      <c r="B193" s="39"/>
      <c r="C193" s="218" t="s">
        <v>219</v>
      </c>
      <c r="D193" s="218" t="s">
        <v>139</v>
      </c>
      <c r="E193" s="219" t="s">
        <v>843</v>
      </c>
      <c r="F193" s="220" t="s">
        <v>844</v>
      </c>
      <c r="G193" s="221" t="s">
        <v>800</v>
      </c>
      <c r="H193" s="222">
        <v>5</v>
      </c>
      <c r="I193" s="223"/>
      <c r="J193" s="224">
        <f>ROUND(I193*H193,2)</f>
        <v>0</v>
      </c>
      <c r="K193" s="220" t="s">
        <v>773</v>
      </c>
      <c r="L193" s="44"/>
      <c r="M193" s="225" t="s">
        <v>1</v>
      </c>
      <c r="N193" s="226" t="s">
        <v>41</v>
      </c>
      <c r="O193" s="91"/>
      <c r="P193" s="227">
        <f>O193*H193</f>
        <v>0</v>
      </c>
      <c r="Q193" s="227">
        <v>0</v>
      </c>
      <c r="R193" s="227">
        <f>Q193*H193</f>
        <v>0</v>
      </c>
      <c r="S193" s="227">
        <v>0</v>
      </c>
      <c r="T193" s="228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9" t="s">
        <v>182</v>
      </c>
      <c r="AT193" s="229" t="s">
        <v>139</v>
      </c>
      <c r="AU193" s="229" t="s">
        <v>86</v>
      </c>
      <c r="AY193" s="17" t="s">
        <v>137</v>
      </c>
      <c r="BE193" s="230">
        <f>IF(N193="základní",J193,0)</f>
        <v>0</v>
      </c>
      <c r="BF193" s="230">
        <f>IF(N193="snížená",J193,0)</f>
        <v>0</v>
      </c>
      <c r="BG193" s="230">
        <f>IF(N193="zákl. přenesená",J193,0)</f>
        <v>0</v>
      </c>
      <c r="BH193" s="230">
        <f>IF(N193="sníž. přenesená",J193,0)</f>
        <v>0</v>
      </c>
      <c r="BI193" s="230">
        <f>IF(N193="nulová",J193,0)</f>
        <v>0</v>
      </c>
      <c r="BJ193" s="17" t="s">
        <v>84</v>
      </c>
      <c r="BK193" s="230">
        <f>ROUND(I193*H193,2)</f>
        <v>0</v>
      </c>
      <c r="BL193" s="17" t="s">
        <v>182</v>
      </c>
      <c r="BM193" s="229" t="s">
        <v>291</v>
      </c>
    </row>
    <row r="194" s="2" customFormat="1">
      <c r="A194" s="38"/>
      <c r="B194" s="39"/>
      <c r="C194" s="40"/>
      <c r="D194" s="231" t="s">
        <v>145</v>
      </c>
      <c r="E194" s="40"/>
      <c r="F194" s="232" t="s">
        <v>844</v>
      </c>
      <c r="G194" s="40"/>
      <c r="H194" s="40"/>
      <c r="I194" s="233"/>
      <c r="J194" s="40"/>
      <c r="K194" s="40"/>
      <c r="L194" s="44"/>
      <c r="M194" s="234"/>
      <c r="N194" s="235"/>
      <c r="O194" s="91"/>
      <c r="P194" s="91"/>
      <c r="Q194" s="91"/>
      <c r="R194" s="91"/>
      <c r="S194" s="91"/>
      <c r="T194" s="92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145</v>
      </c>
      <c r="AU194" s="17" t="s">
        <v>86</v>
      </c>
    </row>
    <row r="195" s="2" customFormat="1" ht="16.5" customHeight="1">
      <c r="A195" s="38"/>
      <c r="B195" s="39"/>
      <c r="C195" s="259" t="s">
        <v>288</v>
      </c>
      <c r="D195" s="259" t="s">
        <v>350</v>
      </c>
      <c r="E195" s="260" t="s">
        <v>845</v>
      </c>
      <c r="F195" s="261" t="s">
        <v>846</v>
      </c>
      <c r="G195" s="262" t="s">
        <v>346</v>
      </c>
      <c r="H195" s="263">
        <v>1</v>
      </c>
      <c r="I195" s="264"/>
      <c r="J195" s="265">
        <f>ROUND(I195*H195,2)</f>
        <v>0</v>
      </c>
      <c r="K195" s="261" t="s">
        <v>773</v>
      </c>
      <c r="L195" s="266"/>
      <c r="M195" s="267" t="s">
        <v>1</v>
      </c>
      <c r="N195" s="268" t="s">
        <v>41</v>
      </c>
      <c r="O195" s="91"/>
      <c r="P195" s="227">
        <f>O195*H195</f>
        <v>0</v>
      </c>
      <c r="Q195" s="227">
        <v>0</v>
      </c>
      <c r="R195" s="227">
        <f>Q195*H195</f>
        <v>0</v>
      </c>
      <c r="S195" s="227">
        <v>0</v>
      </c>
      <c r="T195" s="228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9" t="s">
        <v>228</v>
      </c>
      <c r="AT195" s="229" t="s">
        <v>350</v>
      </c>
      <c r="AU195" s="229" t="s">
        <v>86</v>
      </c>
      <c r="AY195" s="17" t="s">
        <v>137</v>
      </c>
      <c r="BE195" s="230">
        <f>IF(N195="základní",J195,0)</f>
        <v>0</v>
      </c>
      <c r="BF195" s="230">
        <f>IF(N195="snížená",J195,0)</f>
        <v>0</v>
      </c>
      <c r="BG195" s="230">
        <f>IF(N195="zákl. přenesená",J195,0)</f>
        <v>0</v>
      </c>
      <c r="BH195" s="230">
        <f>IF(N195="sníž. přenesená",J195,0)</f>
        <v>0</v>
      </c>
      <c r="BI195" s="230">
        <f>IF(N195="nulová",J195,0)</f>
        <v>0</v>
      </c>
      <c r="BJ195" s="17" t="s">
        <v>84</v>
      </c>
      <c r="BK195" s="230">
        <f>ROUND(I195*H195,2)</f>
        <v>0</v>
      </c>
      <c r="BL195" s="17" t="s">
        <v>182</v>
      </c>
      <c r="BM195" s="229" t="s">
        <v>295</v>
      </c>
    </row>
    <row r="196" s="2" customFormat="1">
      <c r="A196" s="38"/>
      <c r="B196" s="39"/>
      <c r="C196" s="40"/>
      <c r="D196" s="231" t="s">
        <v>145</v>
      </c>
      <c r="E196" s="40"/>
      <c r="F196" s="232" t="s">
        <v>846</v>
      </c>
      <c r="G196" s="40"/>
      <c r="H196" s="40"/>
      <c r="I196" s="233"/>
      <c r="J196" s="40"/>
      <c r="K196" s="40"/>
      <c r="L196" s="44"/>
      <c r="M196" s="234"/>
      <c r="N196" s="235"/>
      <c r="O196" s="91"/>
      <c r="P196" s="91"/>
      <c r="Q196" s="91"/>
      <c r="R196" s="91"/>
      <c r="S196" s="91"/>
      <c r="T196" s="92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145</v>
      </c>
      <c r="AU196" s="17" t="s">
        <v>86</v>
      </c>
    </row>
    <row r="197" s="2" customFormat="1" ht="24.15" customHeight="1">
      <c r="A197" s="38"/>
      <c r="B197" s="39"/>
      <c r="C197" s="259" t="s">
        <v>223</v>
      </c>
      <c r="D197" s="259" t="s">
        <v>350</v>
      </c>
      <c r="E197" s="260" t="s">
        <v>847</v>
      </c>
      <c r="F197" s="261" t="s">
        <v>848</v>
      </c>
      <c r="G197" s="262" t="s">
        <v>346</v>
      </c>
      <c r="H197" s="263">
        <v>4</v>
      </c>
      <c r="I197" s="264"/>
      <c r="J197" s="265">
        <f>ROUND(I197*H197,2)</f>
        <v>0</v>
      </c>
      <c r="K197" s="261" t="s">
        <v>773</v>
      </c>
      <c r="L197" s="266"/>
      <c r="M197" s="267" t="s">
        <v>1</v>
      </c>
      <c r="N197" s="268" t="s">
        <v>41</v>
      </c>
      <c r="O197" s="91"/>
      <c r="P197" s="227">
        <f>O197*H197</f>
        <v>0</v>
      </c>
      <c r="Q197" s="227">
        <v>0</v>
      </c>
      <c r="R197" s="227">
        <f>Q197*H197</f>
        <v>0</v>
      </c>
      <c r="S197" s="227">
        <v>0</v>
      </c>
      <c r="T197" s="228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9" t="s">
        <v>228</v>
      </c>
      <c r="AT197" s="229" t="s">
        <v>350</v>
      </c>
      <c r="AU197" s="229" t="s">
        <v>86</v>
      </c>
      <c r="AY197" s="17" t="s">
        <v>137</v>
      </c>
      <c r="BE197" s="230">
        <f>IF(N197="základní",J197,0)</f>
        <v>0</v>
      </c>
      <c r="BF197" s="230">
        <f>IF(N197="snížená",J197,0)</f>
        <v>0</v>
      </c>
      <c r="BG197" s="230">
        <f>IF(N197="zákl. přenesená",J197,0)</f>
        <v>0</v>
      </c>
      <c r="BH197" s="230">
        <f>IF(N197="sníž. přenesená",J197,0)</f>
        <v>0</v>
      </c>
      <c r="BI197" s="230">
        <f>IF(N197="nulová",J197,0)</f>
        <v>0</v>
      </c>
      <c r="BJ197" s="17" t="s">
        <v>84</v>
      </c>
      <c r="BK197" s="230">
        <f>ROUND(I197*H197,2)</f>
        <v>0</v>
      </c>
      <c r="BL197" s="17" t="s">
        <v>182</v>
      </c>
      <c r="BM197" s="229" t="s">
        <v>301</v>
      </c>
    </row>
    <row r="198" s="2" customFormat="1">
      <c r="A198" s="38"/>
      <c r="B198" s="39"/>
      <c r="C198" s="40"/>
      <c r="D198" s="231" t="s">
        <v>145</v>
      </c>
      <c r="E198" s="40"/>
      <c r="F198" s="232" t="s">
        <v>848</v>
      </c>
      <c r="G198" s="40"/>
      <c r="H198" s="40"/>
      <c r="I198" s="233"/>
      <c r="J198" s="40"/>
      <c r="K198" s="40"/>
      <c r="L198" s="44"/>
      <c r="M198" s="234"/>
      <c r="N198" s="235"/>
      <c r="O198" s="91"/>
      <c r="P198" s="91"/>
      <c r="Q198" s="91"/>
      <c r="R198" s="91"/>
      <c r="S198" s="91"/>
      <c r="T198" s="92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145</v>
      </c>
      <c r="AU198" s="17" t="s">
        <v>86</v>
      </c>
    </row>
    <row r="199" s="2" customFormat="1" ht="24.15" customHeight="1">
      <c r="A199" s="38"/>
      <c r="B199" s="39"/>
      <c r="C199" s="218" t="s">
        <v>298</v>
      </c>
      <c r="D199" s="218" t="s">
        <v>139</v>
      </c>
      <c r="E199" s="219" t="s">
        <v>849</v>
      </c>
      <c r="F199" s="220" t="s">
        <v>850</v>
      </c>
      <c r="G199" s="221" t="s">
        <v>346</v>
      </c>
      <c r="H199" s="222">
        <v>6</v>
      </c>
      <c r="I199" s="223"/>
      <c r="J199" s="224">
        <f>ROUND(I199*H199,2)</f>
        <v>0</v>
      </c>
      <c r="K199" s="220" t="s">
        <v>773</v>
      </c>
      <c r="L199" s="44"/>
      <c r="M199" s="225" t="s">
        <v>1</v>
      </c>
      <c r="N199" s="226" t="s">
        <v>41</v>
      </c>
      <c r="O199" s="91"/>
      <c r="P199" s="227">
        <f>O199*H199</f>
        <v>0</v>
      </c>
      <c r="Q199" s="227">
        <v>0</v>
      </c>
      <c r="R199" s="227">
        <f>Q199*H199</f>
        <v>0</v>
      </c>
      <c r="S199" s="227">
        <v>0</v>
      </c>
      <c r="T199" s="228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9" t="s">
        <v>182</v>
      </c>
      <c r="AT199" s="229" t="s">
        <v>139</v>
      </c>
      <c r="AU199" s="229" t="s">
        <v>86</v>
      </c>
      <c r="AY199" s="17" t="s">
        <v>137</v>
      </c>
      <c r="BE199" s="230">
        <f>IF(N199="základní",J199,0)</f>
        <v>0</v>
      </c>
      <c r="BF199" s="230">
        <f>IF(N199="snížená",J199,0)</f>
        <v>0</v>
      </c>
      <c r="BG199" s="230">
        <f>IF(N199="zákl. přenesená",J199,0)</f>
        <v>0</v>
      </c>
      <c r="BH199" s="230">
        <f>IF(N199="sníž. přenesená",J199,0)</f>
        <v>0</v>
      </c>
      <c r="BI199" s="230">
        <f>IF(N199="nulová",J199,0)</f>
        <v>0</v>
      </c>
      <c r="BJ199" s="17" t="s">
        <v>84</v>
      </c>
      <c r="BK199" s="230">
        <f>ROUND(I199*H199,2)</f>
        <v>0</v>
      </c>
      <c r="BL199" s="17" t="s">
        <v>182</v>
      </c>
      <c r="BM199" s="229" t="s">
        <v>305</v>
      </c>
    </row>
    <row r="200" s="2" customFormat="1">
      <c r="A200" s="38"/>
      <c r="B200" s="39"/>
      <c r="C200" s="40"/>
      <c r="D200" s="231" t="s">
        <v>145</v>
      </c>
      <c r="E200" s="40"/>
      <c r="F200" s="232" t="s">
        <v>850</v>
      </c>
      <c r="G200" s="40"/>
      <c r="H200" s="40"/>
      <c r="I200" s="233"/>
      <c r="J200" s="40"/>
      <c r="K200" s="40"/>
      <c r="L200" s="44"/>
      <c r="M200" s="234"/>
      <c r="N200" s="235"/>
      <c r="O200" s="91"/>
      <c r="P200" s="91"/>
      <c r="Q200" s="91"/>
      <c r="R200" s="91"/>
      <c r="S200" s="91"/>
      <c r="T200" s="92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145</v>
      </c>
      <c r="AU200" s="17" t="s">
        <v>86</v>
      </c>
    </row>
    <row r="201" s="2" customFormat="1" ht="24.15" customHeight="1">
      <c r="A201" s="38"/>
      <c r="B201" s="39"/>
      <c r="C201" s="218" t="s">
        <v>228</v>
      </c>
      <c r="D201" s="218" t="s">
        <v>139</v>
      </c>
      <c r="E201" s="219" t="s">
        <v>851</v>
      </c>
      <c r="F201" s="220" t="s">
        <v>852</v>
      </c>
      <c r="G201" s="221" t="s">
        <v>346</v>
      </c>
      <c r="H201" s="222">
        <v>6</v>
      </c>
      <c r="I201" s="223"/>
      <c r="J201" s="224">
        <f>ROUND(I201*H201,2)</f>
        <v>0</v>
      </c>
      <c r="K201" s="220" t="s">
        <v>773</v>
      </c>
      <c r="L201" s="44"/>
      <c r="M201" s="225" t="s">
        <v>1</v>
      </c>
      <c r="N201" s="226" t="s">
        <v>41</v>
      </c>
      <c r="O201" s="91"/>
      <c r="P201" s="227">
        <f>O201*H201</f>
        <v>0</v>
      </c>
      <c r="Q201" s="227">
        <v>0</v>
      </c>
      <c r="R201" s="227">
        <f>Q201*H201</f>
        <v>0</v>
      </c>
      <c r="S201" s="227">
        <v>0</v>
      </c>
      <c r="T201" s="228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29" t="s">
        <v>182</v>
      </c>
      <c r="AT201" s="229" t="s">
        <v>139</v>
      </c>
      <c r="AU201" s="229" t="s">
        <v>86</v>
      </c>
      <c r="AY201" s="17" t="s">
        <v>137</v>
      </c>
      <c r="BE201" s="230">
        <f>IF(N201="základní",J201,0)</f>
        <v>0</v>
      </c>
      <c r="BF201" s="230">
        <f>IF(N201="snížená",J201,0)</f>
        <v>0</v>
      </c>
      <c r="BG201" s="230">
        <f>IF(N201="zákl. přenesená",J201,0)</f>
        <v>0</v>
      </c>
      <c r="BH201" s="230">
        <f>IF(N201="sníž. přenesená",J201,0)</f>
        <v>0</v>
      </c>
      <c r="BI201" s="230">
        <f>IF(N201="nulová",J201,0)</f>
        <v>0</v>
      </c>
      <c r="BJ201" s="17" t="s">
        <v>84</v>
      </c>
      <c r="BK201" s="230">
        <f>ROUND(I201*H201,2)</f>
        <v>0</v>
      </c>
      <c r="BL201" s="17" t="s">
        <v>182</v>
      </c>
      <c r="BM201" s="229" t="s">
        <v>310</v>
      </c>
    </row>
    <row r="202" s="2" customFormat="1">
      <c r="A202" s="38"/>
      <c r="B202" s="39"/>
      <c r="C202" s="40"/>
      <c r="D202" s="231" t="s">
        <v>145</v>
      </c>
      <c r="E202" s="40"/>
      <c r="F202" s="232" t="s">
        <v>852</v>
      </c>
      <c r="G202" s="40"/>
      <c r="H202" s="40"/>
      <c r="I202" s="233"/>
      <c r="J202" s="40"/>
      <c r="K202" s="40"/>
      <c r="L202" s="44"/>
      <c r="M202" s="234"/>
      <c r="N202" s="235"/>
      <c r="O202" s="91"/>
      <c r="P202" s="91"/>
      <c r="Q202" s="91"/>
      <c r="R202" s="91"/>
      <c r="S202" s="91"/>
      <c r="T202" s="92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145</v>
      </c>
      <c r="AU202" s="17" t="s">
        <v>86</v>
      </c>
    </row>
    <row r="203" s="2" customFormat="1" ht="24.15" customHeight="1">
      <c r="A203" s="38"/>
      <c r="B203" s="39"/>
      <c r="C203" s="218" t="s">
        <v>307</v>
      </c>
      <c r="D203" s="218" t="s">
        <v>139</v>
      </c>
      <c r="E203" s="219" t="s">
        <v>853</v>
      </c>
      <c r="F203" s="220" t="s">
        <v>854</v>
      </c>
      <c r="G203" s="221" t="s">
        <v>346</v>
      </c>
      <c r="H203" s="222">
        <v>1</v>
      </c>
      <c r="I203" s="223"/>
      <c r="J203" s="224">
        <f>ROUND(I203*H203,2)</f>
        <v>0</v>
      </c>
      <c r="K203" s="220" t="s">
        <v>773</v>
      </c>
      <c r="L203" s="44"/>
      <c r="M203" s="225" t="s">
        <v>1</v>
      </c>
      <c r="N203" s="226" t="s">
        <v>41</v>
      </c>
      <c r="O203" s="91"/>
      <c r="P203" s="227">
        <f>O203*H203</f>
        <v>0</v>
      </c>
      <c r="Q203" s="227">
        <v>0</v>
      </c>
      <c r="R203" s="227">
        <f>Q203*H203</f>
        <v>0</v>
      </c>
      <c r="S203" s="227">
        <v>0</v>
      </c>
      <c r="T203" s="228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9" t="s">
        <v>182</v>
      </c>
      <c r="AT203" s="229" t="s">
        <v>139</v>
      </c>
      <c r="AU203" s="229" t="s">
        <v>86</v>
      </c>
      <c r="AY203" s="17" t="s">
        <v>137</v>
      </c>
      <c r="BE203" s="230">
        <f>IF(N203="základní",J203,0)</f>
        <v>0</v>
      </c>
      <c r="BF203" s="230">
        <f>IF(N203="snížená",J203,0)</f>
        <v>0</v>
      </c>
      <c r="BG203" s="230">
        <f>IF(N203="zákl. přenesená",J203,0)</f>
        <v>0</v>
      </c>
      <c r="BH203" s="230">
        <f>IF(N203="sníž. přenesená",J203,0)</f>
        <v>0</v>
      </c>
      <c r="BI203" s="230">
        <f>IF(N203="nulová",J203,0)</f>
        <v>0</v>
      </c>
      <c r="BJ203" s="17" t="s">
        <v>84</v>
      </c>
      <c r="BK203" s="230">
        <f>ROUND(I203*H203,2)</f>
        <v>0</v>
      </c>
      <c r="BL203" s="17" t="s">
        <v>182</v>
      </c>
      <c r="BM203" s="229" t="s">
        <v>315</v>
      </c>
    </row>
    <row r="204" s="2" customFormat="1">
      <c r="A204" s="38"/>
      <c r="B204" s="39"/>
      <c r="C204" s="40"/>
      <c r="D204" s="231" t="s">
        <v>145</v>
      </c>
      <c r="E204" s="40"/>
      <c r="F204" s="232" t="s">
        <v>854</v>
      </c>
      <c r="G204" s="40"/>
      <c r="H204" s="40"/>
      <c r="I204" s="233"/>
      <c r="J204" s="40"/>
      <c r="K204" s="40"/>
      <c r="L204" s="44"/>
      <c r="M204" s="234"/>
      <c r="N204" s="235"/>
      <c r="O204" s="91"/>
      <c r="P204" s="91"/>
      <c r="Q204" s="91"/>
      <c r="R204" s="91"/>
      <c r="S204" s="91"/>
      <c r="T204" s="92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145</v>
      </c>
      <c r="AU204" s="17" t="s">
        <v>86</v>
      </c>
    </row>
    <row r="205" s="2" customFormat="1" ht="33" customHeight="1">
      <c r="A205" s="38"/>
      <c r="B205" s="39"/>
      <c r="C205" s="218" t="s">
        <v>233</v>
      </c>
      <c r="D205" s="218" t="s">
        <v>139</v>
      </c>
      <c r="E205" s="219" t="s">
        <v>855</v>
      </c>
      <c r="F205" s="220" t="s">
        <v>856</v>
      </c>
      <c r="G205" s="221" t="s">
        <v>346</v>
      </c>
      <c r="H205" s="222">
        <v>6</v>
      </c>
      <c r="I205" s="223"/>
      <c r="J205" s="224">
        <f>ROUND(I205*H205,2)</f>
        <v>0</v>
      </c>
      <c r="K205" s="220" t="s">
        <v>773</v>
      </c>
      <c r="L205" s="44"/>
      <c r="M205" s="225" t="s">
        <v>1</v>
      </c>
      <c r="N205" s="226" t="s">
        <v>41</v>
      </c>
      <c r="O205" s="91"/>
      <c r="P205" s="227">
        <f>O205*H205</f>
        <v>0</v>
      </c>
      <c r="Q205" s="227">
        <v>0</v>
      </c>
      <c r="R205" s="227">
        <f>Q205*H205</f>
        <v>0</v>
      </c>
      <c r="S205" s="227">
        <v>0</v>
      </c>
      <c r="T205" s="228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9" t="s">
        <v>182</v>
      </c>
      <c r="AT205" s="229" t="s">
        <v>139</v>
      </c>
      <c r="AU205" s="229" t="s">
        <v>86</v>
      </c>
      <c r="AY205" s="17" t="s">
        <v>137</v>
      </c>
      <c r="BE205" s="230">
        <f>IF(N205="základní",J205,0)</f>
        <v>0</v>
      </c>
      <c r="BF205" s="230">
        <f>IF(N205="snížená",J205,0)</f>
        <v>0</v>
      </c>
      <c r="BG205" s="230">
        <f>IF(N205="zákl. přenesená",J205,0)</f>
        <v>0</v>
      </c>
      <c r="BH205" s="230">
        <f>IF(N205="sníž. přenesená",J205,0)</f>
        <v>0</v>
      </c>
      <c r="BI205" s="230">
        <f>IF(N205="nulová",J205,0)</f>
        <v>0</v>
      </c>
      <c r="BJ205" s="17" t="s">
        <v>84</v>
      </c>
      <c r="BK205" s="230">
        <f>ROUND(I205*H205,2)</f>
        <v>0</v>
      </c>
      <c r="BL205" s="17" t="s">
        <v>182</v>
      </c>
      <c r="BM205" s="229" t="s">
        <v>320</v>
      </c>
    </row>
    <row r="206" s="2" customFormat="1">
      <c r="A206" s="38"/>
      <c r="B206" s="39"/>
      <c r="C206" s="40"/>
      <c r="D206" s="231" t="s">
        <v>145</v>
      </c>
      <c r="E206" s="40"/>
      <c r="F206" s="232" t="s">
        <v>856</v>
      </c>
      <c r="G206" s="40"/>
      <c r="H206" s="40"/>
      <c r="I206" s="233"/>
      <c r="J206" s="40"/>
      <c r="K206" s="40"/>
      <c r="L206" s="44"/>
      <c r="M206" s="234"/>
      <c r="N206" s="235"/>
      <c r="O206" s="91"/>
      <c r="P206" s="91"/>
      <c r="Q206" s="91"/>
      <c r="R206" s="91"/>
      <c r="S206" s="91"/>
      <c r="T206" s="92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145</v>
      </c>
      <c r="AU206" s="17" t="s">
        <v>86</v>
      </c>
    </row>
    <row r="207" s="2" customFormat="1" ht="24.15" customHeight="1">
      <c r="A207" s="38"/>
      <c r="B207" s="39"/>
      <c r="C207" s="259" t="s">
        <v>317</v>
      </c>
      <c r="D207" s="259" t="s">
        <v>350</v>
      </c>
      <c r="E207" s="260" t="s">
        <v>857</v>
      </c>
      <c r="F207" s="261" t="s">
        <v>858</v>
      </c>
      <c r="G207" s="262" t="s">
        <v>346</v>
      </c>
      <c r="H207" s="263">
        <v>6</v>
      </c>
      <c r="I207" s="264"/>
      <c r="J207" s="265">
        <f>ROUND(I207*H207,2)</f>
        <v>0</v>
      </c>
      <c r="K207" s="261" t="s">
        <v>773</v>
      </c>
      <c r="L207" s="266"/>
      <c r="M207" s="267" t="s">
        <v>1</v>
      </c>
      <c r="N207" s="268" t="s">
        <v>41</v>
      </c>
      <c r="O207" s="91"/>
      <c r="P207" s="227">
        <f>O207*H207</f>
        <v>0</v>
      </c>
      <c r="Q207" s="227">
        <v>0</v>
      </c>
      <c r="R207" s="227">
        <f>Q207*H207</f>
        <v>0</v>
      </c>
      <c r="S207" s="227">
        <v>0</v>
      </c>
      <c r="T207" s="228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29" t="s">
        <v>228</v>
      </c>
      <c r="AT207" s="229" t="s">
        <v>350</v>
      </c>
      <c r="AU207" s="229" t="s">
        <v>86</v>
      </c>
      <c r="AY207" s="17" t="s">
        <v>137</v>
      </c>
      <c r="BE207" s="230">
        <f>IF(N207="základní",J207,0)</f>
        <v>0</v>
      </c>
      <c r="BF207" s="230">
        <f>IF(N207="snížená",J207,0)</f>
        <v>0</v>
      </c>
      <c r="BG207" s="230">
        <f>IF(N207="zákl. přenesená",J207,0)</f>
        <v>0</v>
      </c>
      <c r="BH207" s="230">
        <f>IF(N207="sníž. přenesená",J207,0)</f>
        <v>0</v>
      </c>
      <c r="BI207" s="230">
        <f>IF(N207="nulová",J207,0)</f>
        <v>0</v>
      </c>
      <c r="BJ207" s="17" t="s">
        <v>84</v>
      </c>
      <c r="BK207" s="230">
        <f>ROUND(I207*H207,2)</f>
        <v>0</v>
      </c>
      <c r="BL207" s="17" t="s">
        <v>182</v>
      </c>
      <c r="BM207" s="229" t="s">
        <v>325</v>
      </c>
    </row>
    <row r="208" s="2" customFormat="1">
      <c r="A208" s="38"/>
      <c r="B208" s="39"/>
      <c r="C208" s="40"/>
      <c r="D208" s="231" t="s">
        <v>145</v>
      </c>
      <c r="E208" s="40"/>
      <c r="F208" s="232" t="s">
        <v>858</v>
      </c>
      <c r="G208" s="40"/>
      <c r="H208" s="40"/>
      <c r="I208" s="233"/>
      <c r="J208" s="40"/>
      <c r="K208" s="40"/>
      <c r="L208" s="44"/>
      <c r="M208" s="234"/>
      <c r="N208" s="235"/>
      <c r="O208" s="91"/>
      <c r="P208" s="91"/>
      <c r="Q208" s="91"/>
      <c r="R208" s="91"/>
      <c r="S208" s="91"/>
      <c r="T208" s="92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145</v>
      </c>
      <c r="AU208" s="17" t="s">
        <v>86</v>
      </c>
    </row>
    <row r="209" s="2" customFormat="1" ht="49.05" customHeight="1">
      <c r="A209" s="38"/>
      <c r="B209" s="39"/>
      <c r="C209" s="218" t="s">
        <v>240</v>
      </c>
      <c r="D209" s="218" t="s">
        <v>139</v>
      </c>
      <c r="E209" s="219" t="s">
        <v>859</v>
      </c>
      <c r="F209" s="220" t="s">
        <v>860</v>
      </c>
      <c r="G209" s="221" t="s">
        <v>187</v>
      </c>
      <c r="H209" s="222">
        <v>0.249</v>
      </c>
      <c r="I209" s="223"/>
      <c r="J209" s="224">
        <f>ROUND(I209*H209,2)</f>
        <v>0</v>
      </c>
      <c r="K209" s="220" t="s">
        <v>773</v>
      </c>
      <c r="L209" s="44"/>
      <c r="M209" s="225" t="s">
        <v>1</v>
      </c>
      <c r="N209" s="226" t="s">
        <v>41</v>
      </c>
      <c r="O209" s="91"/>
      <c r="P209" s="227">
        <f>O209*H209</f>
        <v>0</v>
      </c>
      <c r="Q209" s="227">
        <v>0</v>
      </c>
      <c r="R209" s="227">
        <f>Q209*H209</f>
        <v>0</v>
      </c>
      <c r="S209" s="227">
        <v>0</v>
      </c>
      <c r="T209" s="228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9" t="s">
        <v>182</v>
      </c>
      <c r="AT209" s="229" t="s">
        <v>139</v>
      </c>
      <c r="AU209" s="229" t="s">
        <v>86</v>
      </c>
      <c r="AY209" s="17" t="s">
        <v>137</v>
      </c>
      <c r="BE209" s="230">
        <f>IF(N209="základní",J209,0)</f>
        <v>0</v>
      </c>
      <c r="BF209" s="230">
        <f>IF(N209="snížená",J209,0)</f>
        <v>0</v>
      </c>
      <c r="BG209" s="230">
        <f>IF(N209="zákl. přenesená",J209,0)</f>
        <v>0</v>
      </c>
      <c r="BH209" s="230">
        <f>IF(N209="sníž. přenesená",J209,0)</f>
        <v>0</v>
      </c>
      <c r="BI209" s="230">
        <f>IF(N209="nulová",J209,0)</f>
        <v>0</v>
      </c>
      <c r="BJ209" s="17" t="s">
        <v>84</v>
      </c>
      <c r="BK209" s="230">
        <f>ROUND(I209*H209,2)</f>
        <v>0</v>
      </c>
      <c r="BL209" s="17" t="s">
        <v>182</v>
      </c>
      <c r="BM209" s="229" t="s">
        <v>331</v>
      </c>
    </row>
    <row r="210" s="2" customFormat="1">
      <c r="A210" s="38"/>
      <c r="B210" s="39"/>
      <c r="C210" s="40"/>
      <c r="D210" s="231" t="s">
        <v>145</v>
      </c>
      <c r="E210" s="40"/>
      <c r="F210" s="232" t="s">
        <v>860</v>
      </c>
      <c r="G210" s="40"/>
      <c r="H210" s="40"/>
      <c r="I210" s="233"/>
      <c r="J210" s="40"/>
      <c r="K210" s="40"/>
      <c r="L210" s="44"/>
      <c r="M210" s="234"/>
      <c r="N210" s="235"/>
      <c r="O210" s="91"/>
      <c r="P210" s="91"/>
      <c r="Q210" s="91"/>
      <c r="R210" s="91"/>
      <c r="S210" s="91"/>
      <c r="T210" s="92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7" t="s">
        <v>145</v>
      </c>
      <c r="AU210" s="17" t="s">
        <v>86</v>
      </c>
    </row>
    <row r="211" s="12" customFormat="1" ht="25.92" customHeight="1">
      <c r="A211" s="12"/>
      <c r="B211" s="202"/>
      <c r="C211" s="203"/>
      <c r="D211" s="204" t="s">
        <v>75</v>
      </c>
      <c r="E211" s="205" t="s">
        <v>861</v>
      </c>
      <c r="F211" s="205" t="s">
        <v>862</v>
      </c>
      <c r="G211" s="203"/>
      <c r="H211" s="203"/>
      <c r="I211" s="206"/>
      <c r="J211" s="207">
        <f>BK211</f>
        <v>0</v>
      </c>
      <c r="K211" s="203"/>
      <c r="L211" s="208"/>
      <c r="M211" s="209"/>
      <c r="N211" s="210"/>
      <c r="O211" s="210"/>
      <c r="P211" s="211">
        <f>SUM(P212:P221)</f>
        <v>0</v>
      </c>
      <c r="Q211" s="210"/>
      <c r="R211" s="211">
        <f>SUM(R212:R221)</f>
        <v>0</v>
      </c>
      <c r="S211" s="210"/>
      <c r="T211" s="212">
        <f>SUM(T212:T221)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13" t="s">
        <v>144</v>
      </c>
      <c r="AT211" s="214" t="s">
        <v>75</v>
      </c>
      <c r="AU211" s="214" t="s">
        <v>76</v>
      </c>
      <c r="AY211" s="213" t="s">
        <v>137</v>
      </c>
      <c r="BK211" s="215">
        <f>SUM(BK212:BK221)</f>
        <v>0</v>
      </c>
    </row>
    <row r="212" s="2" customFormat="1" ht="24.15" customHeight="1">
      <c r="A212" s="38"/>
      <c r="B212" s="39"/>
      <c r="C212" s="218" t="s">
        <v>328</v>
      </c>
      <c r="D212" s="218" t="s">
        <v>139</v>
      </c>
      <c r="E212" s="219" t="s">
        <v>863</v>
      </c>
      <c r="F212" s="220" t="s">
        <v>864</v>
      </c>
      <c r="G212" s="221" t="s">
        <v>865</v>
      </c>
      <c r="H212" s="222">
        <v>16</v>
      </c>
      <c r="I212" s="223"/>
      <c r="J212" s="224">
        <f>ROUND(I212*H212,2)</f>
        <v>0</v>
      </c>
      <c r="K212" s="220" t="s">
        <v>773</v>
      </c>
      <c r="L212" s="44"/>
      <c r="M212" s="225" t="s">
        <v>1</v>
      </c>
      <c r="N212" s="226" t="s">
        <v>41</v>
      </c>
      <c r="O212" s="91"/>
      <c r="P212" s="227">
        <f>O212*H212</f>
        <v>0</v>
      </c>
      <c r="Q212" s="227">
        <v>0</v>
      </c>
      <c r="R212" s="227">
        <f>Q212*H212</f>
        <v>0</v>
      </c>
      <c r="S212" s="227">
        <v>0</v>
      </c>
      <c r="T212" s="228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29" t="s">
        <v>866</v>
      </c>
      <c r="AT212" s="229" t="s">
        <v>139</v>
      </c>
      <c r="AU212" s="229" t="s">
        <v>84</v>
      </c>
      <c r="AY212" s="17" t="s">
        <v>137</v>
      </c>
      <c r="BE212" s="230">
        <f>IF(N212="základní",J212,0)</f>
        <v>0</v>
      </c>
      <c r="BF212" s="230">
        <f>IF(N212="snížená",J212,0)</f>
        <v>0</v>
      </c>
      <c r="BG212" s="230">
        <f>IF(N212="zákl. přenesená",J212,0)</f>
        <v>0</v>
      </c>
      <c r="BH212" s="230">
        <f>IF(N212="sníž. přenesená",J212,0)</f>
        <v>0</v>
      </c>
      <c r="BI212" s="230">
        <f>IF(N212="nulová",J212,0)</f>
        <v>0</v>
      </c>
      <c r="BJ212" s="17" t="s">
        <v>84</v>
      </c>
      <c r="BK212" s="230">
        <f>ROUND(I212*H212,2)</f>
        <v>0</v>
      </c>
      <c r="BL212" s="17" t="s">
        <v>866</v>
      </c>
      <c r="BM212" s="229" t="s">
        <v>336</v>
      </c>
    </row>
    <row r="213" s="2" customFormat="1">
      <c r="A213" s="38"/>
      <c r="B213" s="39"/>
      <c r="C213" s="40"/>
      <c r="D213" s="231" t="s">
        <v>145</v>
      </c>
      <c r="E213" s="40"/>
      <c r="F213" s="232" t="s">
        <v>864</v>
      </c>
      <c r="G213" s="40"/>
      <c r="H213" s="40"/>
      <c r="I213" s="233"/>
      <c r="J213" s="40"/>
      <c r="K213" s="40"/>
      <c r="L213" s="44"/>
      <c r="M213" s="234"/>
      <c r="N213" s="235"/>
      <c r="O213" s="91"/>
      <c r="P213" s="91"/>
      <c r="Q213" s="91"/>
      <c r="R213" s="91"/>
      <c r="S213" s="91"/>
      <c r="T213" s="92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7" t="s">
        <v>145</v>
      </c>
      <c r="AU213" s="17" t="s">
        <v>84</v>
      </c>
    </row>
    <row r="214" s="2" customFormat="1">
      <c r="A214" s="38"/>
      <c r="B214" s="39"/>
      <c r="C214" s="40"/>
      <c r="D214" s="231" t="s">
        <v>263</v>
      </c>
      <c r="E214" s="40"/>
      <c r="F214" s="258" t="s">
        <v>867</v>
      </c>
      <c r="G214" s="40"/>
      <c r="H214" s="40"/>
      <c r="I214" s="233"/>
      <c r="J214" s="40"/>
      <c r="K214" s="40"/>
      <c r="L214" s="44"/>
      <c r="M214" s="234"/>
      <c r="N214" s="235"/>
      <c r="O214" s="91"/>
      <c r="P214" s="91"/>
      <c r="Q214" s="91"/>
      <c r="R214" s="91"/>
      <c r="S214" s="91"/>
      <c r="T214" s="92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263</v>
      </c>
      <c r="AU214" s="17" t="s">
        <v>84</v>
      </c>
    </row>
    <row r="215" s="13" customFormat="1">
      <c r="A215" s="13"/>
      <c r="B215" s="236"/>
      <c r="C215" s="237"/>
      <c r="D215" s="231" t="s">
        <v>147</v>
      </c>
      <c r="E215" s="238" t="s">
        <v>1</v>
      </c>
      <c r="F215" s="239" t="s">
        <v>868</v>
      </c>
      <c r="G215" s="237"/>
      <c r="H215" s="240">
        <v>16</v>
      </c>
      <c r="I215" s="241"/>
      <c r="J215" s="237"/>
      <c r="K215" s="237"/>
      <c r="L215" s="242"/>
      <c r="M215" s="243"/>
      <c r="N215" s="244"/>
      <c r="O215" s="244"/>
      <c r="P215" s="244"/>
      <c r="Q215" s="244"/>
      <c r="R215" s="244"/>
      <c r="S215" s="244"/>
      <c r="T215" s="245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6" t="s">
        <v>147</v>
      </c>
      <c r="AU215" s="246" t="s">
        <v>84</v>
      </c>
      <c r="AV215" s="13" t="s">
        <v>86</v>
      </c>
      <c r="AW215" s="13" t="s">
        <v>32</v>
      </c>
      <c r="AX215" s="13" t="s">
        <v>76</v>
      </c>
      <c r="AY215" s="246" t="s">
        <v>137</v>
      </c>
    </row>
    <row r="216" s="14" customFormat="1">
      <c r="A216" s="14"/>
      <c r="B216" s="247"/>
      <c r="C216" s="248"/>
      <c r="D216" s="231" t="s">
        <v>147</v>
      </c>
      <c r="E216" s="249" t="s">
        <v>1</v>
      </c>
      <c r="F216" s="250" t="s">
        <v>149</v>
      </c>
      <c r="G216" s="248"/>
      <c r="H216" s="251">
        <v>16</v>
      </c>
      <c r="I216" s="252"/>
      <c r="J216" s="248"/>
      <c r="K216" s="248"/>
      <c r="L216" s="253"/>
      <c r="M216" s="254"/>
      <c r="N216" s="255"/>
      <c r="O216" s="255"/>
      <c r="P216" s="255"/>
      <c r="Q216" s="255"/>
      <c r="R216" s="255"/>
      <c r="S216" s="255"/>
      <c r="T216" s="256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7" t="s">
        <v>147</v>
      </c>
      <c r="AU216" s="257" t="s">
        <v>84</v>
      </c>
      <c r="AV216" s="14" t="s">
        <v>144</v>
      </c>
      <c r="AW216" s="14" t="s">
        <v>32</v>
      </c>
      <c r="AX216" s="14" t="s">
        <v>84</v>
      </c>
      <c r="AY216" s="257" t="s">
        <v>137</v>
      </c>
    </row>
    <row r="217" s="2" customFormat="1" ht="24.15" customHeight="1">
      <c r="A217" s="38"/>
      <c r="B217" s="39"/>
      <c r="C217" s="218" t="s">
        <v>244</v>
      </c>
      <c r="D217" s="218" t="s">
        <v>139</v>
      </c>
      <c r="E217" s="219" t="s">
        <v>869</v>
      </c>
      <c r="F217" s="220" t="s">
        <v>870</v>
      </c>
      <c r="G217" s="221" t="s">
        <v>865</v>
      </c>
      <c r="H217" s="222">
        <v>72</v>
      </c>
      <c r="I217" s="223"/>
      <c r="J217" s="224">
        <f>ROUND(I217*H217,2)</f>
        <v>0</v>
      </c>
      <c r="K217" s="220" t="s">
        <v>773</v>
      </c>
      <c r="L217" s="44"/>
      <c r="M217" s="225" t="s">
        <v>1</v>
      </c>
      <c r="N217" s="226" t="s">
        <v>41</v>
      </c>
      <c r="O217" s="91"/>
      <c r="P217" s="227">
        <f>O217*H217</f>
        <v>0</v>
      </c>
      <c r="Q217" s="227">
        <v>0</v>
      </c>
      <c r="R217" s="227">
        <f>Q217*H217</f>
        <v>0</v>
      </c>
      <c r="S217" s="227">
        <v>0</v>
      </c>
      <c r="T217" s="228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29" t="s">
        <v>866</v>
      </c>
      <c r="AT217" s="229" t="s">
        <v>139</v>
      </c>
      <c r="AU217" s="229" t="s">
        <v>84</v>
      </c>
      <c r="AY217" s="17" t="s">
        <v>137</v>
      </c>
      <c r="BE217" s="230">
        <f>IF(N217="základní",J217,0)</f>
        <v>0</v>
      </c>
      <c r="BF217" s="230">
        <f>IF(N217="snížená",J217,0)</f>
        <v>0</v>
      </c>
      <c r="BG217" s="230">
        <f>IF(N217="zákl. přenesená",J217,0)</f>
        <v>0</v>
      </c>
      <c r="BH217" s="230">
        <f>IF(N217="sníž. přenesená",J217,0)</f>
        <v>0</v>
      </c>
      <c r="BI217" s="230">
        <f>IF(N217="nulová",J217,0)</f>
        <v>0</v>
      </c>
      <c r="BJ217" s="17" t="s">
        <v>84</v>
      </c>
      <c r="BK217" s="230">
        <f>ROUND(I217*H217,2)</f>
        <v>0</v>
      </c>
      <c r="BL217" s="17" t="s">
        <v>866</v>
      </c>
      <c r="BM217" s="229" t="s">
        <v>341</v>
      </c>
    </row>
    <row r="218" s="2" customFormat="1">
      <c r="A218" s="38"/>
      <c r="B218" s="39"/>
      <c r="C218" s="40"/>
      <c r="D218" s="231" t="s">
        <v>145</v>
      </c>
      <c r="E218" s="40"/>
      <c r="F218" s="232" t="s">
        <v>870</v>
      </c>
      <c r="G218" s="40"/>
      <c r="H218" s="40"/>
      <c r="I218" s="233"/>
      <c r="J218" s="40"/>
      <c r="K218" s="40"/>
      <c r="L218" s="44"/>
      <c r="M218" s="234"/>
      <c r="N218" s="235"/>
      <c r="O218" s="91"/>
      <c r="P218" s="91"/>
      <c r="Q218" s="91"/>
      <c r="R218" s="91"/>
      <c r="S218" s="91"/>
      <c r="T218" s="92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145</v>
      </c>
      <c r="AU218" s="17" t="s">
        <v>84</v>
      </c>
    </row>
    <row r="219" s="2" customFormat="1">
      <c r="A219" s="38"/>
      <c r="B219" s="39"/>
      <c r="C219" s="40"/>
      <c r="D219" s="231" t="s">
        <v>263</v>
      </c>
      <c r="E219" s="40"/>
      <c r="F219" s="258" t="s">
        <v>871</v>
      </c>
      <c r="G219" s="40"/>
      <c r="H219" s="40"/>
      <c r="I219" s="233"/>
      <c r="J219" s="40"/>
      <c r="K219" s="40"/>
      <c r="L219" s="44"/>
      <c r="M219" s="234"/>
      <c r="N219" s="235"/>
      <c r="O219" s="91"/>
      <c r="P219" s="91"/>
      <c r="Q219" s="91"/>
      <c r="R219" s="91"/>
      <c r="S219" s="91"/>
      <c r="T219" s="92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T219" s="17" t="s">
        <v>263</v>
      </c>
      <c r="AU219" s="17" t="s">
        <v>84</v>
      </c>
    </row>
    <row r="220" s="13" customFormat="1">
      <c r="A220" s="13"/>
      <c r="B220" s="236"/>
      <c r="C220" s="237"/>
      <c r="D220" s="231" t="s">
        <v>147</v>
      </c>
      <c r="E220" s="238" t="s">
        <v>1</v>
      </c>
      <c r="F220" s="239" t="s">
        <v>872</v>
      </c>
      <c r="G220" s="237"/>
      <c r="H220" s="240">
        <v>72</v>
      </c>
      <c r="I220" s="241"/>
      <c r="J220" s="237"/>
      <c r="K220" s="237"/>
      <c r="L220" s="242"/>
      <c r="M220" s="243"/>
      <c r="N220" s="244"/>
      <c r="O220" s="244"/>
      <c r="P220" s="244"/>
      <c r="Q220" s="244"/>
      <c r="R220" s="244"/>
      <c r="S220" s="244"/>
      <c r="T220" s="245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6" t="s">
        <v>147</v>
      </c>
      <c r="AU220" s="246" t="s">
        <v>84</v>
      </c>
      <c r="AV220" s="13" t="s">
        <v>86</v>
      </c>
      <c r="AW220" s="13" t="s">
        <v>32</v>
      </c>
      <c r="AX220" s="13" t="s">
        <v>76</v>
      </c>
      <c r="AY220" s="246" t="s">
        <v>137</v>
      </c>
    </row>
    <row r="221" s="14" customFormat="1">
      <c r="A221" s="14"/>
      <c r="B221" s="247"/>
      <c r="C221" s="248"/>
      <c r="D221" s="231" t="s">
        <v>147</v>
      </c>
      <c r="E221" s="249" t="s">
        <v>1</v>
      </c>
      <c r="F221" s="250" t="s">
        <v>149</v>
      </c>
      <c r="G221" s="248"/>
      <c r="H221" s="251">
        <v>72</v>
      </c>
      <c r="I221" s="252"/>
      <c r="J221" s="248"/>
      <c r="K221" s="248"/>
      <c r="L221" s="253"/>
      <c r="M221" s="279"/>
      <c r="N221" s="280"/>
      <c r="O221" s="280"/>
      <c r="P221" s="280"/>
      <c r="Q221" s="280"/>
      <c r="R221" s="280"/>
      <c r="S221" s="280"/>
      <c r="T221" s="281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7" t="s">
        <v>147</v>
      </c>
      <c r="AU221" s="257" t="s">
        <v>84</v>
      </c>
      <c r="AV221" s="14" t="s">
        <v>144</v>
      </c>
      <c r="AW221" s="14" t="s">
        <v>32</v>
      </c>
      <c r="AX221" s="14" t="s">
        <v>84</v>
      </c>
      <c r="AY221" s="257" t="s">
        <v>137</v>
      </c>
    </row>
    <row r="222" s="2" customFormat="1" ht="6.96" customHeight="1">
      <c r="A222" s="38"/>
      <c r="B222" s="66"/>
      <c r="C222" s="67"/>
      <c r="D222" s="67"/>
      <c r="E222" s="67"/>
      <c r="F222" s="67"/>
      <c r="G222" s="67"/>
      <c r="H222" s="67"/>
      <c r="I222" s="67"/>
      <c r="J222" s="67"/>
      <c r="K222" s="67"/>
      <c r="L222" s="44"/>
      <c r="M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</row>
  </sheetData>
  <sheetProtection sheet="1" autoFilter="0" formatColumns="0" formatRows="0" objects="1" scenarios="1" spinCount="100000" saltValue="4k//qQaEsDN64VJiW7tUg5ZTyLtR4ekvYUJirPXFyaskWShIQYcgKQolGCj7Pf8/sO7yJA7NXAu8vNKt6ZCcLQ==" hashValue="1IwI78RaTZBjs5/0NlNLUBRJPMssL8lrMccJtfzGtnFElNWnXZr1DXg3Z6+umxBl2ADMwEmpr6ogSKRyVu0r5w==" algorithmName="SHA-512" password="CC35"/>
  <autoFilter ref="C121:K221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92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96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Městské koupaliště Opava - Oprava objektu Úpravny vody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97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873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10. 1. 2026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ROUND(J116,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ROUND((SUM(BE116:BE142)),  2)</f>
        <v>0</v>
      </c>
      <c r="G33" s="38"/>
      <c r="H33" s="38"/>
      <c r="I33" s="155">
        <v>0.20999999999999999</v>
      </c>
      <c r="J33" s="154">
        <f>ROUND(((SUM(BE116:BE142))*I33),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ROUND((SUM(BF116:BF142)),  2)</f>
        <v>0</v>
      </c>
      <c r="G34" s="38"/>
      <c r="H34" s="38"/>
      <c r="I34" s="155">
        <v>0.12</v>
      </c>
      <c r="J34" s="154">
        <f>ROUND(((SUM(BF116:BF142))*I34),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ROUND((SUM(BG116:BG142)),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ROUND((SUM(BH116:BH142)),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ROUND((SUM(BI116:BI142)),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Městské koupaliště Opava - Oprava objektu Úpravny vody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97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03 - Technologie úpravy vody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parc.č.2133/6 </v>
      </c>
      <c r="G89" s="40"/>
      <c r="H89" s="40"/>
      <c r="I89" s="32" t="s">
        <v>22</v>
      </c>
      <c r="J89" s="79" t="str">
        <f>IF(J12="","",J12)</f>
        <v>10. 1. 2026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Opava</v>
      </c>
      <c r="G91" s="40"/>
      <c r="H91" s="40"/>
      <c r="I91" s="32" t="s">
        <v>30</v>
      </c>
      <c r="J91" s="36" t="str">
        <f>E21</f>
        <v>Amun Pro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100</v>
      </c>
      <c r="D94" s="176"/>
      <c r="E94" s="176"/>
      <c r="F94" s="176"/>
      <c r="G94" s="176"/>
      <c r="H94" s="176"/>
      <c r="I94" s="176"/>
      <c r="J94" s="177" t="s">
        <v>101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102</v>
      </c>
      <c r="D96" s="40"/>
      <c r="E96" s="40"/>
      <c r="F96" s="40"/>
      <c r="G96" s="40"/>
      <c r="H96" s="40"/>
      <c r="I96" s="40"/>
      <c r="J96" s="110">
        <f>J116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103</v>
      </c>
    </row>
    <row r="97" s="2" customFormat="1" ht="21.84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6.96" customHeight="1">
      <c r="A98" s="38"/>
      <c r="B98" s="66"/>
      <c r="C98" s="67"/>
      <c r="D98" s="67"/>
      <c r="E98" s="67"/>
      <c r="F98" s="67"/>
      <c r="G98" s="67"/>
      <c r="H98" s="67"/>
      <c r="I98" s="67"/>
      <c r="J98" s="67"/>
      <c r="K98" s="67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102" s="2" customFormat="1" ht="6.96" customHeight="1">
      <c r="A102" s="38"/>
      <c r="B102" s="68"/>
      <c r="C102" s="69"/>
      <c r="D102" s="69"/>
      <c r="E102" s="69"/>
      <c r="F102" s="69"/>
      <c r="G102" s="69"/>
      <c r="H102" s="69"/>
      <c r="I102" s="69"/>
      <c r="J102" s="69"/>
      <c r="K102" s="69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24.96" customHeight="1">
      <c r="A103" s="38"/>
      <c r="B103" s="39"/>
      <c r="C103" s="23" t="s">
        <v>122</v>
      </c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12" customHeight="1">
      <c r="A105" s="38"/>
      <c r="B105" s="39"/>
      <c r="C105" s="32" t="s">
        <v>16</v>
      </c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16.5" customHeight="1">
      <c r="A106" s="38"/>
      <c r="B106" s="39"/>
      <c r="C106" s="40"/>
      <c r="D106" s="40"/>
      <c r="E106" s="174" t="str">
        <f>E7</f>
        <v>Městské koupaliště Opava - Oprava objektu Úpravny vody</v>
      </c>
      <c r="F106" s="32"/>
      <c r="G106" s="32"/>
      <c r="H106" s="32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2" customHeight="1">
      <c r="A107" s="38"/>
      <c r="B107" s="39"/>
      <c r="C107" s="32" t="s">
        <v>97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6.5" customHeight="1">
      <c r="A108" s="38"/>
      <c r="B108" s="39"/>
      <c r="C108" s="40"/>
      <c r="D108" s="40"/>
      <c r="E108" s="76" t="str">
        <f>E9</f>
        <v>03 - Technologie úpravy vody</v>
      </c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20</v>
      </c>
      <c r="D110" s="40"/>
      <c r="E110" s="40"/>
      <c r="F110" s="27" t="str">
        <f>F12</f>
        <v xml:space="preserve">parc.č.2133/6 </v>
      </c>
      <c r="G110" s="40"/>
      <c r="H110" s="40"/>
      <c r="I110" s="32" t="s">
        <v>22</v>
      </c>
      <c r="J110" s="79" t="str">
        <f>IF(J12="","",J12)</f>
        <v>10. 1. 2026</v>
      </c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5.15" customHeight="1">
      <c r="A112" s="38"/>
      <c r="B112" s="39"/>
      <c r="C112" s="32" t="s">
        <v>24</v>
      </c>
      <c r="D112" s="40"/>
      <c r="E112" s="40"/>
      <c r="F112" s="27" t="str">
        <f>E15</f>
        <v>Město Opava</v>
      </c>
      <c r="G112" s="40"/>
      <c r="H112" s="40"/>
      <c r="I112" s="32" t="s">
        <v>30</v>
      </c>
      <c r="J112" s="36" t="str">
        <f>E21</f>
        <v>Amun Pro s.r.o.</v>
      </c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5.15" customHeight="1">
      <c r="A113" s="38"/>
      <c r="B113" s="39"/>
      <c r="C113" s="32" t="s">
        <v>28</v>
      </c>
      <c r="D113" s="40"/>
      <c r="E113" s="40"/>
      <c r="F113" s="27" t="str">
        <f>IF(E18="","",E18)</f>
        <v>Vyplň údaj</v>
      </c>
      <c r="G113" s="40"/>
      <c r="H113" s="40"/>
      <c r="I113" s="32" t="s">
        <v>33</v>
      </c>
      <c r="J113" s="36" t="str">
        <f>E24</f>
        <v xml:space="preserve"> 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0.32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11" customFormat="1" ht="29.28" customHeight="1">
      <c r="A115" s="191"/>
      <c r="B115" s="192"/>
      <c r="C115" s="193" t="s">
        <v>123</v>
      </c>
      <c r="D115" s="194" t="s">
        <v>61</v>
      </c>
      <c r="E115" s="194" t="s">
        <v>57</v>
      </c>
      <c r="F115" s="194" t="s">
        <v>58</v>
      </c>
      <c r="G115" s="194" t="s">
        <v>124</v>
      </c>
      <c r="H115" s="194" t="s">
        <v>125</v>
      </c>
      <c r="I115" s="194" t="s">
        <v>126</v>
      </c>
      <c r="J115" s="194" t="s">
        <v>101</v>
      </c>
      <c r="K115" s="195" t="s">
        <v>127</v>
      </c>
      <c r="L115" s="196"/>
      <c r="M115" s="100" t="s">
        <v>1</v>
      </c>
      <c r="N115" s="101" t="s">
        <v>40</v>
      </c>
      <c r="O115" s="101" t="s">
        <v>128</v>
      </c>
      <c r="P115" s="101" t="s">
        <v>129</v>
      </c>
      <c r="Q115" s="101" t="s">
        <v>130</v>
      </c>
      <c r="R115" s="101" t="s">
        <v>131</v>
      </c>
      <c r="S115" s="101" t="s">
        <v>132</v>
      </c>
      <c r="T115" s="102" t="s">
        <v>133</v>
      </c>
      <c r="U115" s="191"/>
      <c r="V115" s="191"/>
      <c r="W115" s="191"/>
      <c r="X115" s="191"/>
      <c r="Y115" s="191"/>
      <c r="Z115" s="191"/>
      <c r="AA115" s="191"/>
      <c r="AB115" s="191"/>
      <c r="AC115" s="191"/>
      <c r="AD115" s="191"/>
      <c r="AE115" s="191"/>
    </row>
    <row r="116" s="2" customFormat="1" ht="22.8" customHeight="1">
      <c r="A116" s="38"/>
      <c r="B116" s="39"/>
      <c r="C116" s="107" t="s">
        <v>134</v>
      </c>
      <c r="D116" s="40"/>
      <c r="E116" s="40"/>
      <c r="F116" s="40"/>
      <c r="G116" s="40"/>
      <c r="H116" s="40"/>
      <c r="I116" s="40"/>
      <c r="J116" s="197">
        <f>BK116</f>
        <v>0</v>
      </c>
      <c r="K116" s="40"/>
      <c r="L116" s="44"/>
      <c r="M116" s="103"/>
      <c r="N116" s="198"/>
      <c r="O116" s="104"/>
      <c r="P116" s="199">
        <f>SUM(P117:P142)</f>
        <v>0</v>
      </c>
      <c r="Q116" s="104"/>
      <c r="R116" s="199">
        <f>SUM(R117:R142)</f>
        <v>0</v>
      </c>
      <c r="S116" s="104"/>
      <c r="T116" s="200">
        <f>SUM(T117:T142)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T116" s="17" t="s">
        <v>75</v>
      </c>
      <c r="AU116" s="17" t="s">
        <v>103</v>
      </c>
      <c r="BK116" s="201">
        <f>SUM(BK117:BK142)</f>
        <v>0</v>
      </c>
    </row>
    <row r="117" s="2" customFormat="1" ht="49.05" customHeight="1">
      <c r="A117" s="38"/>
      <c r="B117" s="39"/>
      <c r="C117" s="218" t="s">
        <v>84</v>
      </c>
      <c r="D117" s="218" t="s">
        <v>139</v>
      </c>
      <c r="E117" s="219" t="s">
        <v>874</v>
      </c>
      <c r="F117" s="220" t="s">
        <v>875</v>
      </c>
      <c r="G117" s="221" t="s">
        <v>876</v>
      </c>
      <c r="H117" s="222">
        <v>3</v>
      </c>
      <c r="I117" s="223"/>
      <c r="J117" s="224">
        <f>ROUND(I117*H117,2)</f>
        <v>0</v>
      </c>
      <c r="K117" s="220" t="s">
        <v>1</v>
      </c>
      <c r="L117" s="44"/>
      <c r="M117" s="225" t="s">
        <v>1</v>
      </c>
      <c r="N117" s="226" t="s">
        <v>41</v>
      </c>
      <c r="O117" s="91"/>
      <c r="P117" s="227">
        <f>O117*H117</f>
        <v>0</v>
      </c>
      <c r="Q117" s="227">
        <v>0</v>
      </c>
      <c r="R117" s="227">
        <f>Q117*H117</f>
        <v>0</v>
      </c>
      <c r="S117" s="227">
        <v>0</v>
      </c>
      <c r="T117" s="228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229" t="s">
        <v>144</v>
      </c>
      <c r="AT117" s="229" t="s">
        <v>139</v>
      </c>
      <c r="AU117" s="229" t="s">
        <v>76</v>
      </c>
      <c r="AY117" s="17" t="s">
        <v>137</v>
      </c>
      <c r="BE117" s="230">
        <f>IF(N117="základní",J117,0)</f>
        <v>0</v>
      </c>
      <c r="BF117" s="230">
        <f>IF(N117="snížená",J117,0)</f>
        <v>0</v>
      </c>
      <c r="BG117" s="230">
        <f>IF(N117="zákl. přenesená",J117,0)</f>
        <v>0</v>
      </c>
      <c r="BH117" s="230">
        <f>IF(N117="sníž. přenesená",J117,0)</f>
        <v>0</v>
      </c>
      <c r="BI117" s="230">
        <f>IF(N117="nulová",J117,0)</f>
        <v>0</v>
      </c>
      <c r="BJ117" s="17" t="s">
        <v>84</v>
      </c>
      <c r="BK117" s="230">
        <f>ROUND(I117*H117,2)</f>
        <v>0</v>
      </c>
      <c r="BL117" s="17" t="s">
        <v>144</v>
      </c>
      <c r="BM117" s="229" t="s">
        <v>86</v>
      </c>
    </row>
    <row r="118" s="2" customFormat="1">
      <c r="A118" s="38"/>
      <c r="B118" s="39"/>
      <c r="C118" s="40"/>
      <c r="D118" s="231" t="s">
        <v>145</v>
      </c>
      <c r="E118" s="40"/>
      <c r="F118" s="232" t="s">
        <v>875</v>
      </c>
      <c r="G118" s="40"/>
      <c r="H118" s="40"/>
      <c r="I118" s="233"/>
      <c r="J118" s="40"/>
      <c r="K118" s="40"/>
      <c r="L118" s="44"/>
      <c r="M118" s="234"/>
      <c r="N118" s="235"/>
      <c r="O118" s="91"/>
      <c r="P118" s="91"/>
      <c r="Q118" s="91"/>
      <c r="R118" s="91"/>
      <c r="S118" s="91"/>
      <c r="T118" s="92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145</v>
      </c>
      <c r="AU118" s="17" t="s">
        <v>76</v>
      </c>
    </row>
    <row r="119" s="2" customFormat="1" ht="16.5" customHeight="1">
      <c r="A119" s="38"/>
      <c r="B119" s="39"/>
      <c r="C119" s="218" t="s">
        <v>86</v>
      </c>
      <c r="D119" s="218" t="s">
        <v>139</v>
      </c>
      <c r="E119" s="219" t="s">
        <v>877</v>
      </c>
      <c r="F119" s="220" t="s">
        <v>878</v>
      </c>
      <c r="G119" s="221" t="s">
        <v>547</v>
      </c>
      <c r="H119" s="222">
        <v>15000</v>
      </c>
      <c r="I119" s="223"/>
      <c r="J119" s="224">
        <f>ROUND(I119*H119,2)</f>
        <v>0</v>
      </c>
      <c r="K119" s="220" t="s">
        <v>1</v>
      </c>
      <c r="L119" s="44"/>
      <c r="M119" s="225" t="s">
        <v>1</v>
      </c>
      <c r="N119" s="226" t="s">
        <v>41</v>
      </c>
      <c r="O119" s="91"/>
      <c r="P119" s="227">
        <f>O119*H119</f>
        <v>0</v>
      </c>
      <c r="Q119" s="227">
        <v>0</v>
      </c>
      <c r="R119" s="227">
        <f>Q119*H119</f>
        <v>0</v>
      </c>
      <c r="S119" s="227">
        <v>0</v>
      </c>
      <c r="T119" s="228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29" t="s">
        <v>144</v>
      </c>
      <c r="AT119" s="229" t="s">
        <v>139</v>
      </c>
      <c r="AU119" s="229" t="s">
        <v>76</v>
      </c>
      <c r="AY119" s="17" t="s">
        <v>137</v>
      </c>
      <c r="BE119" s="230">
        <f>IF(N119="základní",J119,0)</f>
        <v>0</v>
      </c>
      <c r="BF119" s="230">
        <f>IF(N119="snížená",J119,0)</f>
        <v>0</v>
      </c>
      <c r="BG119" s="230">
        <f>IF(N119="zákl. přenesená",J119,0)</f>
        <v>0</v>
      </c>
      <c r="BH119" s="230">
        <f>IF(N119="sníž. přenesená",J119,0)</f>
        <v>0</v>
      </c>
      <c r="BI119" s="230">
        <f>IF(N119="nulová",J119,0)</f>
        <v>0</v>
      </c>
      <c r="BJ119" s="17" t="s">
        <v>84</v>
      </c>
      <c r="BK119" s="230">
        <f>ROUND(I119*H119,2)</f>
        <v>0</v>
      </c>
      <c r="BL119" s="17" t="s">
        <v>144</v>
      </c>
      <c r="BM119" s="229" t="s">
        <v>144</v>
      </c>
    </row>
    <row r="120" s="2" customFormat="1">
      <c r="A120" s="38"/>
      <c r="B120" s="39"/>
      <c r="C120" s="40"/>
      <c r="D120" s="231" t="s">
        <v>145</v>
      </c>
      <c r="E120" s="40"/>
      <c r="F120" s="232" t="s">
        <v>878</v>
      </c>
      <c r="G120" s="40"/>
      <c r="H120" s="40"/>
      <c r="I120" s="233"/>
      <c r="J120" s="40"/>
      <c r="K120" s="40"/>
      <c r="L120" s="44"/>
      <c r="M120" s="234"/>
      <c r="N120" s="235"/>
      <c r="O120" s="91"/>
      <c r="P120" s="91"/>
      <c r="Q120" s="91"/>
      <c r="R120" s="91"/>
      <c r="S120" s="91"/>
      <c r="T120" s="92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145</v>
      </c>
      <c r="AU120" s="17" t="s">
        <v>76</v>
      </c>
    </row>
    <row r="121" s="2" customFormat="1" ht="16.5" customHeight="1">
      <c r="A121" s="38"/>
      <c r="B121" s="39"/>
      <c r="C121" s="218" t="s">
        <v>153</v>
      </c>
      <c r="D121" s="218" t="s">
        <v>139</v>
      </c>
      <c r="E121" s="219" t="s">
        <v>879</v>
      </c>
      <c r="F121" s="220" t="s">
        <v>880</v>
      </c>
      <c r="G121" s="221" t="s">
        <v>547</v>
      </c>
      <c r="H121" s="222">
        <v>6000</v>
      </c>
      <c r="I121" s="223"/>
      <c r="J121" s="224">
        <f>ROUND(I121*H121,2)</f>
        <v>0</v>
      </c>
      <c r="K121" s="220" t="s">
        <v>1</v>
      </c>
      <c r="L121" s="44"/>
      <c r="M121" s="225" t="s">
        <v>1</v>
      </c>
      <c r="N121" s="226" t="s">
        <v>41</v>
      </c>
      <c r="O121" s="91"/>
      <c r="P121" s="227">
        <f>O121*H121</f>
        <v>0</v>
      </c>
      <c r="Q121" s="227">
        <v>0</v>
      </c>
      <c r="R121" s="227">
        <f>Q121*H121</f>
        <v>0</v>
      </c>
      <c r="S121" s="227">
        <v>0</v>
      </c>
      <c r="T121" s="228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29" t="s">
        <v>144</v>
      </c>
      <c r="AT121" s="229" t="s">
        <v>139</v>
      </c>
      <c r="AU121" s="229" t="s">
        <v>76</v>
      </c>
      <c r="AY121" s="17" t="s">
        <v>137</v>
      </c>
      <c r="BE121" s="230">
        <f>IF(N121="základní",J121,0)</f>
        <v>0</v>
      </c>
      <c r="BF121" s="230">
        <f>IF(N121="snížená",J121,0)</f>
        <v>0</v>
      </c>
      <c r="BG121" s="230">
        <f>IF(N121="zákl. přenesená",J121,0)</f>
        <v>0</v>
      </c>
      <c r="BH121" s="230">
        <f>IF(N121="sníž. přenesená",J121,0)</f>
        <v>0</v>
      </c>
      <c r="BI121" s="230">
        <f>IF(N121="nulová",J121,0)</f>
        <v>0</v>
      </c>
      <c r="BJ121" s="17" t="s">
        <v>84</v>
      </c>
      <c r="BK121" s="230">
        <f>ROUND(I121*H121,2)</f>
        <v>0</v>
      </c>
      <c r="BL121" s="17" t="s">
        <v>144</v>
      </c>
      <c r="BM121" s="229" t="s">
        <v>156</v>
      </c>
    </row>
    <row r="122" s="2" customFormat="1">
      <c r="A122" s="38"/>
      <c r="B122" s="39"/>
      <c r="C122" s="40"/>
      <c r="D122" s="231" t="s">
        <v>145</v>
      </c>
      <c r="E122" s="40"/>
      <c r="F122" s="232" t="s">
        <v>880</v>
      </c>
      <c r="G122" s="40"/>
      <c r="H122" s="40"/>
      <c r="I122" s="233"/>
      <c r="J122" s="40"/>
      <c r="K122" s="40"/>
      <c r="L122" s="44"/>
      <c r="M122" s="234"/>
      <c r="N122" s="235"/>
      <c r="O122" s="91"/>
      <c r="P122" s="91"/>
      <c r="Q122" s="91"/>
      <c r="R122" s="91"/>
      <c r="S122" s="91"/>
      <c r="T122" s="92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145</v>
      </c>
      <c r="AU122" s="17" t="s">
        <v>76</v>
      </c>
    </row>
    <row r="123" s="2" customFormat="1" ht="24.15" customHeight="1">
      <c r="A123" s="38"/>
      <c r="B123" s="39"/>
      <c r="C123" s="218" t="s">
        <v>144</v>
      </c>
      <c r="D123" s="218" t="s">
        <v>139</v>
      </c>
      <c r="E123" s="219" t="s">
        <v>881</v>
      </c>
      <c r="F123" s="220" t="s">
        <v>882</v>
      </c>
      <c r="G123" s="221" t="s">
        <v>883</v>
      </c>
      <c r="H123" s="222">
        <v>1</v>
      </c>
      <c r="I123" s="223"/>
      <c r="J123" s="224">
        <f>ROUND(I123*H123,2)</f>
        <v>0</v>
      </c>
      <c r="K123" s="220" t="s">
        <v>1</v>
      </c>
      <c r="L123" s="44"/>
      <c r="M123" s="225" t="s">
        <v>1</v>
      </c>
      <c r="N123" s="226" t="s">
        <v>41</v>
      </c>
      <c r="O123" s="91"/>
      <c r="P123" s="227">
        <f>O123*H123</f>
        <v>0</v>
      </c>
      <c r="Q123" s="227">
        <v>0</v>
      </c>
      <c r="R123" s="227">
        <f>Q123*H123</f>
        <v>0</v>
      </c>
      <c r="S123" s="227">
        <v>0</v>
      </c>
      <c r="T123" s="228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29" t="s">
        <v>144</v>
      </c>
      <c r="AT123" s="229" t="s">
        <v>139</v>
      </c>
      <c r="AU123" s="229" t="s">
        <v>76</v>
      </c>
      <c r="AY123" s="17" t="s">
        <v>137</v>
      </c>
      <c r="BE123" s="230">
        <f>IF(N123="základní",J123,0)</f>
        <v>0</v>
      </c>
      <c r="BF123" s="230">
        <f>IF(N123="snížená",J123,0)</f>
        <v>0</v>
      </c>
      <c r="BG123" s="230">
        <f>IF(N123="zákl. přenesená",J123,0)</f>
        <v>0</v>
      </c>
      <c r="BH123" s="230">
        <f>IF(N123="sníž. přenesená",J123,0)</f>
        <v>0</v>
      </c>
      <c r="BI123" s="230">
        <f>IF(N123="nulová",J123,0)</f>
        <v>0</v>
      </c>
      <c r="BJ123" s="17" t="s">
        <v>84</v>
      </c>
      <c r="BK123" s="230">
        <f>ROUND(I123*H123,2)</f>
        <v>0</v>
      </c>
      <c r="BL123" s="17" t="s">
        <v>144</v>
      </c>
      <c r="BM123" s="229" t="s">
        <v>160</v>
      </c>
    </row>
    <row r="124" s="2" customFormat="1">
      <c r="A124" s="38"/>
      <c r="B124" s="39"/>
      <c r="C124" s="40"/>
      <c r="D124" s="231" t="s">
        <v>145</v>
      </c>
      <c r="E124" s="40"/>
      <c r="F124" s="232" t="s">
        <v>882</v>
      </c>
      <c r="G124" s="40"/>
      <c r="H124" s="40"/>
      <c r="I124" s="233"/>
      <c r="J124" s="40"/>
      <c r="K124" s="40"/>
      <c r="L124" s="44"/>
      <c r="M124" s="234"/>
      <c r="N124" s="235"/>
      <c r="O124" s="91"/>
      <c r="P124" s="91"/>
      <c r="Q124" s="91"/>
      <c r="R124" s="91"/>
      <c r="S124" s="91"/>
      <c r="T124" s="92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145</v>
      </c>
      <c r="AU124" s="17" t="s">
        <v>76</v>
      </c>
    </row>
    <row r="125" s="2" customFormat="1" ht="55.5" customHeight="1">
      <c r="A125" s="38"/>
      <c r="B125" s="39"/>
      <c r="C125" s="218" t="s">
        <v>163</v>
      </c>
      <c r="D125" s="218" t="s">
        <v>139</v>
      </c>
      <c r="E125" s="219" t="s">
        <v>884</v>
      </c>
      <c r="F125" s="220" t="s">
        <v>885</v>
      </c>
      <c r="G125" s="221" t="s">
        <v>876</v>
      </c>
      <c r="H125" s="222">
        <v>1</v>
      </c>
      <c r="I125" s="223"/>
      <c r="J125" s="224">
        <f>ROUND(I125*H125,2)</f>
        <v>0</v>
      </c>
      <c r="K125" s="220" t="s">
        <v>1</v>
      </c>
      <c r="L125" s="44"/>
      <c r="M125" s="225" t="s">
        <v>1</v>
      </c>
      <c r="N125" s="226" t="s">
        <v>41</v>
      </c>
      <c r="O125" s="91"/>
      <c r="P125" s="227">
        <f>O125*H125</f>
        <v>0</v>
      </c>
      <c r="Q125" s="227">
        <v>0</v>
      </c>
      <c r="R125" s="227">
        <f>Q125*H125</f>
        <v>0</v>
      </c>
      <c r="S125" s="227">
        <v>0</v>
      </c>
      <c r="T125" s="228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9" t="s">
        <v>144</v>
      </c>
      <c r="AT125" s="229" t="s">
        <v>139</v>
      </c>
      <c r="AU125" s="229" t="s">
        <v>76</v>
      </c>
      <c r="AY125" s="17" t="s">
        <v>137</v>
      </c>
      <c r="BE125" s="230">
        <f>IF(N125="základní",J125,0)</f>
        <v>0</v>
      </c>
      <c r="BF125" s="230">
        <f>IF(N125="snížená",J125,0)</f>
        <v>0</v>
      </c>
      <c r="BG125" s="230">
        <f>IF(N125="zákl. přenesená",J125,0)</f>
        <v>0</v>
      </c>
      <c r="BH125" s="230">
        <f>IF(N125="sníž. přenesená",J125,0)</f>
        <v>0</v>
      </c>
      <c r="BI125" s="230">
        <f>IF(N125="nulová",J125,0)</f>
        <v>0</v>
      </c>
      <c r="BJ125" s="17" t="s">
        <v>84</v>
      </c>
      <c r="BK125" s="230">
        <f>ROUND(I125*H125,2)</f>
        <v>0</v>
      </c>
      <c r="BL125" s="17" t="s">
        <v>144</v>
      </c>
      <c r="BM125" s="229" t="s">
        <v>166</v>
      </c>
    </row>
    <row r="126" s="2" customFormat="1">
      <c r="A126" s="38"/>
      <c r="B126" s="39"/>
      <c r="C126" s="40"/>
      <c r="D126" s="231" t="s">
        <v>145</v>
      </c>
      <c r="E126" s="40"/>
      <c r="F126" s="232" t="s">
        <v>885</v>
      </c>
      <c r="G126" s="40"/>
      <c r="H126" s="40"/>
      <c r="I126" s="233"/>
      <c r="J126" s="40"/>
      <c r="K126" s="40"/>
      <c r="L126" s="44"/>
      <c r="M126" s="234"/>
      <c r="N126" s="235"/>
      <c r="O126" s="91"/>
      <c r="P126" s="91"/>
      <c r="Q126" s="91"/>
      <c r="R126" s="91"/>
      <c r="S126" s="91"/>
      <c r="T126" s="92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145</v>
      </c>
      <c r="AU126" s="17" t="s">
        <v>76</v>
      </c>
    </row>
    <row r="127" s="2" customFormat="1" ht="16.5" customHeight="1">
      <c r="A127" s="38"/>
      <c r="B127" s="39"/>
      <c r="C127" s="218" t="s">
        <v>156</v>
      </c>
      <c r="D127" s="218" t="s">
        <v>139</v>
      </c>
      <c r="E127" s="219" t="s">
        <v>877</v>
      </c>
      <c r="F127" s="220" t="s">
        <v>878</v>
      </c>
      <c r="G127" s="221" t="s">
        <v>547</v>
      </c>
      <c r="H127" s="222">
        <v>1125</v>
      </c>
      <c r="I127" s="223"/>
      <c r="J127" s="224">
        <f>ROUND(I127*H127,2)</f>
        <v>0</v>
      </c>
      <c r="K127" s="220" t="s">
        <v>1</v>
      </c>
      <c r="L127" s="44"/>
      <c r="M127" s="225" t="s">
        <v>1</v>
      </c>
      <c r="N127" s="226" t="s">
        <v>41</v>
      </c>
      <c r="O127" s="91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9" t="s">
        <v>144</v>
      </c>
      <c r="AT127" s="229" t="s">
        <v>139</v>
      </c>
      <c r="AU127" s="229" t="s">
        <v>76</v>
      </c>
      <c r="AY127" s="17" t="s">
        <v>137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7" t="s">
        <v>84</v>
      </c>
      <c r="BK127" s="230">
        <f>ROUND(I127*H127,2)</f>
        <v>0</v>
      </c>
      <c r="BL127" s="17" t="s">
        <v>144</v>
      </c>
      <c r="BM127" s="229" t="s">
        <v>8</v>
      </c>
    </row>
    <row r="128" s="2" customFormat="1">
      <c r="A128" s="38"/>
      <c r="B128" s="39"/>
      <c r="C128" s="40"/>
      <c r="D128" s="231" t="s">
        <v>145</v>
      </c>
      <c r="E128" s="40"/>
      <c r="F128" s="232" t="s">
        <v>878</v>
      </c>
      <c r="G128" s="40"/>
      <c r="H128" s="40"/>
      <c r="I128" s="233"/>
      <c r="J128" s="40"/>
      <c r="K128" s="40"/>
      <c r="L128" s="44"/>
      <c r="M128" s="234"/>
      <c r="N128" s="235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145</v>
      </c>
      <c r="AU128" s="17" t="s">
        <v>76</v>
      </c>
    </row>
    <row r="129" s="2" customFormat="1" ht="16.5" customHeight="1">
      <c r="A129" s="38"/>
      <c r="B129" s="39"/>
      <c r="C129" s="218" t="s">
        <v>173</v>
      </c>
      <c r="D129" s="218" t="s">
        <v>139</v>
      </c>
      <c r="E129" s="219" t="s">
        <v>879</v>
      </c>
      <c r="F129" s="220" t="s">
        <v>880</v>
      </c>
      <c r="G129" s="221" t="s">
        <v>547</v>
      </c>
      <c r="H129" s="222">
        <v>175</v>
      </c>
      <c r="I129" s="223"/>
      <c r="J129" s="224">
        <f>ROUND(I129*H129,2)</f>
        <v>0</v>
      </c>
      <c r="K129" s="220" t="s">
        <v>1</v>
      </c>
      <c r="L129" s="44"/>
      <c r="M129" s="225" t="s">
        <v>1</v>
      </c>
      <c r="N129" s="226" t="s">
        <v>41</v>
      </c>
      <c r="O129" s="91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9" t="s">
        <v>144</v>
      </c>
      <c r="AT129" s="229" t="s">
        <v>139</v>
      </c>
      <c r="AU129" s="229" t="s">
        <v>76</v>
      </c>
      <c r="AY129" s="17" t="s">
        <v>137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7" t="s">
        <v>84</v>
      </c>
      <c r="BK129" s="230">
        <f>ROUND(I129*H129,2)</f>
        <v>0</v>
      </c>
      <c r="BL129" s="17" t="s">
        <v>144</v>
      </c>
      <c r="BM129" s="229" t="s">
        <v>177</v>
      </c>
    </row>
    <row r="130" s="2" customFormat="1">
      <c r="A130" s="38"/>
      <c r="B130" s="39"/>
      <c r="C130" s="40"/>
      <c r="D130" s="231" t="s">
        <v>145</v>
      </c>
      <c r="E130" s="40"/>
      <c r="F130" s="232" t="s">
        <v>880</v>
      </c>
      <c r="G130" s="40"/>
      <c r="H130" s="40"/>
      <c r="I130" s="233"/>
      <c r="J130" s="40"/>
      <c r="K130" s="40"/>
      <c r="L130" s="44"/>
      <c r="M130" s="234"/>
      <c r="N130" s="235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145</v>
      </c>
      <c r="AU130" s="17" t="s">
        <v>76</v>
      </c>
    </row>
    <row r="131" s="2" customFormat="1" ht="24.15" customHeight="1">
      <c r="A131" s="38"/>
      <c r="B131" s="39"/>
      <c r="C131" s="218" t="s">
        <v>160</v>
      </c>
      <c r="D131" s="218" t="s">
        <v>139</v>
      </c>
      <c r="E131" s="219" t="s">
        <v>886</v>
      </c>
      <c r="F131" s="220" t="s">
        <v>887</v>
      </c>
      <c r="G131" s="221" t="s">
        <v>883</v>
      </c>
      <c r="H131" s="222">
        <v>1</v>
      </c>
      <c r="I131" s="223"/>
      <c r="J131" s="224">
        <f>ROUND(I131*H131,2)</f>
        <v>0</v>
      </c>
      <c r="K131" s="220" t="s">
        <v>1</v>
      </c>
      <c r="L131" s="44"/>
      <c r="M131" s="225" t="s">
        <v>1</v>
      </c>
      <c r="N131" s="226" t="s">
        <v>41</v>
      </c>
      <c r="O131" s="91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9" t="s">
        <v>144</v>
      </c>
      <c r="AT131" s="229" t="s">
        <v>139</v>
      </c>
      <c r="AU131" s="229" t="s">
        <v>76</v>
      </c>
      <c r="AY131" s="17" t="s">
        <v>137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7" t="s">
        <v>84</v>
      </c>
      <c r="BK131" s="230">
        <f>ROUND(I131*H131,2)</f>
        <v>0</v>
      </c>
      <c r="BL131" s="17" t="s">
        <v>144</v>
      </c>
      <c r="BM131" s="229" t="s">
        <v>182</v>
      </c>
    </row>
    <row r="132" s="2" customFormat="1">
      <c r="A132" s="38"/>
      <c r="B132" s="39"/>
      <c r="C132" s="40"/>
      <c r="D132" s="231" t="s">
        <v>145</v>
      </c>
      <c r="E132" s="40"/>
      <c r="F132" s="232" t="s">
        <v>887</v>
      </c>
      <c r="G132" s="40"/>
      <c r="H132" s="40"/>
      <c r="I132" s="233"/>
      <c r="J132" s="40"/>
      <c r="K132" s="40"/>
      <c r="L132" s="44"/>
      <c r="M132" s="234"/>
      <c r="N132" s="235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145</v>
      </c>
      <c r="AU132" s="17" t="s">
        <v>76</v>
      </c>
    </row>
    <row r="133" s="2" customFormat="1" ht="21.75" customHeight="1">
      <c r="A133" s="38"/>
      <c r="B133" s="39"/>
      <c r="C133" s="218" t="s">
        <v>184</v>
      </c>
      <c r="D133" s="218" t="s">
        <v>139</v>
      </c>
      <c r="E133" s="219" t="s">
        <v>888</v>
      </c>
      <c r="F133" s="220" t="s">
        <v>889</v>
      </c>
      <c r="G133" s="221" t="s">
        <v>876</v>
      </c>
      <c r="H133" s="222">
        <v>3</v>
      </c>
      <c r="I133" s="223"/>
      <c r="J133" s="224">
        <f>ROUND(I133*H133,2)</f>
        <v>0</v>
      </c>
      <c r="K133" s="220" t="s">
        <v>1</v>
      </c>
      <c r="L133" s="44"/>
      <c r="M133" s="225" t="s">
        <v>1</v>
      </c>
      <c r="N133" s="226" t="s">
        <v>41</v>
      </c>
      <c r="O133" s="91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9" t="s">
        <v>144</v>
      </c>
      <c r="AT133" s="229" t="s">
        <v>139</v>
      </c>
      <c r="AU133" s="229" t="s">
        <v>76</v>
      </c>
      <c r="AY133" s="17" t="s">
        <v>137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7" t="s">
        <v>84</v>
      </c>
      <c r="BK133" s="230">
        <f>ROUND(I133*H133,2)</f>
        <v>0</v>
      </c>
      <c r="BL133" s="17" t="s">
        <v>144</v>
      </c>
      <c r="BM133" s="229" t="s">
        <v>188</v>
      </c>
    </row>
    <row r="134" s="2" customFormat="1">
      <c r="A134" s="38"/>
      <c r="B134" s="39"/>
      <c r="C134" s="40"/>
      <c r="D134" s="231" t="s">
        <v>145</v>
      </c>
      <c r="E134" s="40"/>
      <c r="F134" s="232" t="s">
        <v>889</v>
      </c>
      <c r="G134" s="40"/>
      <c r="H134" s="40"/>
      <c r="I134" s="233"/>
      <c r="J134" s="40"/>
      <c r="K134" s="40"/>
      <c r="L134" s="44"/>
      <c r="M134" s="234"/>
      <c r="N134" s="235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145</v>
      </c>
      <c r="AU134" s="17" t="s">
        <v>76</v>
      </c>
    </row>
    <row r="135" s="2" customFormat="1" ht="21.75" customHeight="1">
      <c r="A135" s="38"/>
      <c r="B135" s="39"/>
      <c r="C135" s="218" t="s">
        <v>166</v>
      </c>
      <c r="D135" s="218" t="s">
        <v>139</v>
      </c>
      <c r="E135" s="219" t="s">
        <v>890</v>
      </c>
      <c r="F135" s="220" t="s">
        <v>891</v>
      </c>
      <c r="G135" s="221" t="s">
        <v>876</v>
      </c>
      <c r="H135" s="222">
        <v>1</v>
      </c>
      <c r="I135" s="223"/>
      <c r="J135" s="224">
        <f>ROUND(I135*H135,2)</f>
        <v>0</v>
      </c>
      <c r="K135" s="220" t="s">
        <v>1</v>
      </c>
      <c r="L135" s="44"/>
      <c r="M135" s="225" t="s">
        <v>1</v>
      </c>
      <c r="N135" s="226" t="s">
        <v>41</v>
      </c>
      <c r="O135" s="91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9" t="s">
        <v>144</v>
      </c>
      <c r="AT135" s="229" t="s">
        <v>139</v>
      </c>
      <c r="AU135" s="229" t="s">
        <v>76</v>
      </c>
      <c r="AY135" s="17" t="s">
        <v>137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7" t="s">
        <v>84</v>
      </c>
      <c r="BK135" s="230">
        <f>ROUND(I135*H135,2)</f>
        <v>0</v>
      </c>
      <c r="BL135" s="17" t="s">
        <v>144</v>
      </c>
      <c r="BM135" s="229" t="s">
        <v>194</v>
      </c>
    </row>
    <row r="136" s="2" customFormat="1">
      <c r="A136" s="38"/>
      <c r="B136" s="39"/>
      <c r="C136" s="40"/>
      <c r="D136" s="231" t="s">
        <v>145</v>
      </c>
      <c r="E136" s="40"/>
      <c r="F136" s="232" t="s">
        <v>891</v>
      </c>
      <c r="G136" s="40"/>
      <c r="H136" s="40"/>
      <c r="I136" s="233"/>
      <c r="J136" s="40"/>
      <c r="K136" s="40"/>
      <c r="L136" s="44"/>
      <c r="M136" s="234"/>
      <c r="N136" s="235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145</v>
      </c>
      <c r="AU136" s="17" t="s">
        <v>76</v>
      </c>
    </row>
    <row r="137" s="2" customFormat="1" ht="24.15" customHeight="1">
      <c r="A137" s="38"/>
      <c r="B137" s="39"/>
      <c r="C137" s="218" t="s">
        <v>197</v>
      </c>
      <c r="D137" s="218" t="s">
        <v>139</v>
      </c>
      <c r="E137" s="219" t="s">
        <v>892</v>
      </c>
      <c r="F137" s="220" t="s">
        <v>893</v>
      </c>
      <c r="G137" s="221" t="s">
        <v>883</v>
      </c>
      <c r="H137" s="222">
        <v>1</v>
      </c>
      <c r="I137" s="223"/>
      <c r="J137" s="224">
        <f>ROUND(I137*H137,2)</f>
        <v>0</v>
      </c>
      <c r="K137" s="220" t="s">
        <v>1</v>
      </c>
      <c r="L137" s="44"/>
      <c r="M137" s="225" t="s">
        <v>1</v>
      </c>
      <c r="N137" s="226" t="s">
        <v>41</v>
      </c>
      <c r="O137" s="91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9" t="s">
        <v>144</v>
      </c>
      <c r="AT137" s="229" t="s">
        <v>139</v>
      </c>
      <c r="AU137" s="229" t="s">
        <v>76</v>
      </c>
      <c r="AY137" s="17" t="s">
        <v>137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7" t="s">
        <v>84</v>
      </c>
      <c r="BK137" s="230">
        <f>ROUND(I137*H137,2)</f>
        <v>0</v>
      </c>
      <c r="BL137" s="17" t="s">
        <v>144</v>
      </c>
      <c r="BM137" s="229" t="s">
        <v>200</v>
      </c>
    </row>
    <row r="138" s="2" customFormat="1">
      <c r="A138" s="38"/>
      <c r="B138" s="39"/>
      <c r="C138" s="40"/>
      <c r="D138" s="231" t="s">
        <v>145</v>
      </c>
      <c r="E138" s="40"/>
      <c r="F138" s="232" t="s">
        <v>893</v>
      </c>
      <c r="G138" s="40"/>
      <c r="H138" s="40"/>
      <c r="I138" s="233"/>
      <c r="J138" s="40"/>
      <c r="K138" s="40"/>
      <c r="L138" s="44"/>
      <c r="M138" s="234"/>
      <c r="N138" s="235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145</v>
      </c>
      <c r="AU138" s="17" t="s">
        <v>76</v>
      </c>
    </row>
    <row r="139" s="2" customFormat="1" ht="16.5" customHeight="1">
      <c r="A139" s="38"/>
      <c r="B139" s="39"/>
      <c r="C139" s="218" t="s">
        <v>8</v>
      </c>
      <c r="D139" s="218" t="s">
        <v>139</v>
      </c>
      <c r="E139" s="219" t="s">
        <v>894</v>
      </c>
      <c r="F139" s="220" t="s">
        <v>895</v>
      </c>
      <c r="G139" s="221" t="s">
        <v>883</v>
      </c>
      <c r="H139" s="222">
        <v>1</v>
      </c>
      <c r="I139" s="223"/>
      <c r="J139" s="224">
        <f>ROUND(I139*H139,2)</f>
        <v>0</v>
      </c>
      <c r="K139" s="220" t="s">
        <v>1</v>
      </c>
      <c r="L139" s="44"/>
      <c r="M139" s="225" t="s">
        <v>1</v>
      </c>
      <c r="N139" s="226" t="s">
        <v>41</v>
      </c>
      <c r="O139" s="91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9" t="s">
        <v>144</v>
      </c>
      <c r="AT139" s="229" t="s">
        <v>139</v>
      </c>
      <c r="AU139" s="229" t="s">
        <v>76</v>
      </c>
      <c r="AY139" s="17" t="s">
        <v>137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7" t="s">
        <v>84</v>
      </c>
      <c r="BK139" s="230">
        <f>ROUND(I139*H139,2)</f>
        <v>0</v>
      </c>
      <c r="BL139" s="17" t="s">
        <v>144</v>
      </c>
      <c r="BM139" s="229" t="s">
        <v>204</v>
      </c>
    </row>
    <row r="140" s="2" customFormat="1">
      <c r="A140" s="38"/>
      <c r="B140" s="39"/>
      <c r="C140" s="40"/>
      <c r="D140" s="231" t="s">
        <v>145</v>
      </c>
      <c r="E140" s="40"/>
      <c r="F140" s="232" t="s">
        <v>895</v>
      </c>
      <c r="G140" s="40"/>
      <c r="H140" s="40"/>
      <c r="I140" s="233"/>
      <c r="J140" s="40"/>
      <c r="K140" s="40"/>
      <c r="L140" s="44"/>
      <c r="M140" s="234"/>
      <c r="N140" s="235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145</v>
      </c>
      <c r="AU140" s="17" t="s">
        <v>76</v>
      </c>
    </row>
    <row r="141" s="2" customFormat="1" ht="16.5" customHeight="1">
      <c r="A141" s="38"/>
      <c r="B141" s="39"/>
      <c r="C141" s="218" t="s">
        <v>206</v>
      </c>
      <c r="D141" s="218" t="s">
        <v>139</v>
      </c>
      <c r="E141" s="219" t="s">
        <v>896</v>
      </c>
      <c r="F141" s="220" t="s">
        <v>897</v>
      </c>
      <c r="G141" s="221" t="s">
        <v>883</v>
      </c>
      <c r="H141" s="222">
        <v>1</v>
      </c>
      <c r="I141" s="223"/>
      <c r="J141" s="224">
        <f>ROUND(I141*H141,2)</f>
        <v>0</v>
      </c>
      <c r="K141" s="220" t="s">
        <v>1</v>
      </c>
      <c r="L141" s="44"/>
      <c r="M141" s="225" t="s">
        <v>1</v>
      </c>
      <c r="N141" s="226" t="s">
        <v>41</v>
      </c>
      <c r="O141" s="91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9" t="s">
        <v>144</v>
      </c>
      <c r="AT141" s="229" t="s">
        <v>139</v>
      </c>
      <c r="AU141" s="229" t="s">
        <v>76</v>
      </c>
      <c r="AY141" s="17" t="s">
        <v>137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7" t="s">
        <v>84</v>
      </c>
      <c r="BK141" s="230">
        <f>ROUND(I141*H141,2)</f>
        <v>0</v>
      </c>
      <c r="BL141" s="17" t="s">
        <v>144</v>
      </c>
      <c r="BM141" s="229" t="s">
        <v>214</v>
      </c>
    </row>
    <row r="142" s="2" customFormat="1">
      <c r="A142" s="38"/>
      <c r="B142" s="39"/>
      <c r="C142" s="40"/>
      <c r="D142" s="231" t="s">
        <v>145</v>
      </c>
      <c r="E142" s="40"/>
      <c r="F142" s="232" t="s">
        <v>897</v>
      </c>
      <c r="G142" s="40"/>
      <c r="H142" s="40"/>
      <c r="I142" s="233"/>
      <c r="J142" s="40"/>
      <c r="K142" s="40"/>
      <c r="L142" s="44"/>
      <c r="M142" s="282"/>
      <c r="N142" s="283"/>
      <c r="O142" s="284"/>
      <c r="P142" s="284"/>
      <c r="Q142" s="284"/>
      <c r="R142" s="284"/>
      <c r="S142" s="284"/>
      <c r="T142" s="285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145</v>
      </c>
      <c r="AU142" s="17" t="s">
        <v>76</v>
      </c>
    </row>
    <row r="143" s="2" customFormat="1" ht="6.96" customHeight="1">
      <c r="A143" s="38"/>
      <c r="B143" s="66"/>
      <c r="C143" s="67"/>
      <c r="D143" s="67"/>
      <c r="E143" s="67"/>
      <c r="F143" s="67"/>
      <c r="G143" s="67"/>
      <c r="H143" s="67"/>
      <c r="I143" s="67"/>
      <c r="J143" s="67"/>
      <c r="K143" s="67"/>
      <c r="L143" s="44"/>
      <c r="M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</row>
  </sheetData>
  <sheetProtection sheet="1" autoFilter="0" formatColumns="0" formatRows="0" objects="1" scenarios="1" spinCount="100000" saltValue="TUobo+c2OxOvAiWqP5XrDfM20wnirZBmR60BDmV+B2rPb2ZOHLTkS6+byPifWctdirPpVNLCJcy3OkmndT8ZMA==" hashValue="XFfnLD/fo4QosEs3EdmXBEIkstCiuVORHqzh3EYJDw1SX6sZ/YZ91cKa8m7/4ngfv3wk0atbh/Eq3rFrCdHEvQ==" algorithmName="SHA-512" password="CC35"/>
  <autoFilter ref="C115:K142"/>
  <mergeCells count="9">
    <mergeCell ref="E7:H7"/>
    <mergeCell ref="E9:H9"/>
    <mergeCell ref="E18:H18"/>
    <mergeCell ref="E27:H27"/>
    <mergeCell ref="E85:H85"/>
    <mergeCell ref="E87:H87"/>
    <mergeCell ref="E106:H106"/>
    <mergeCell ref="E108:H10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95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96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Městské koupaliště Opava - Oprava objektu Úpravny vody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97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898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10. 1. 2026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ROUND(J122,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ROUND((SUM(BE122:BE142)),  2)</f>
        <v>0</v>
      </c>
      <c r="G33" s="38"/>
      <c r="H33" s="38"/>
      <c r="I33" s="155">
        <v>0.20999999999999999</v>
      </c>
      <c r="J33" s="154">
        <f>ROUND(((SUM(BE122:BE142))*I33),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ROUND((SUM(BF122:BF142)),  2)</f>
        <v>0</v>
      </c>
      <c r="G34" s="38"/>
      <c r="H34" s="38"/>
      <c r="I34" s="155">
        <v>0.12</v>
      </c>
      <c r="J34" s="154">
        <f>ROUND(((SUM(BF122:BF142))*I34),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ROUND((SUM(BG122:BG142)),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ROUND((SUM(BH122:BH142)),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ROUND((SUM(BI122:BI142)),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Městské koupaliště Opava - Oprava objektu Úpravny vody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97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04 - VRN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parc.č.2133/6 </v>
      </c>
      <c r="G89" s="40"/>
      <c r="H89" s="40"/>
      <c r="I89" s="32" t="s">
        <v>22</v>
      </c>
      <c r="J89" s="79" t="str">
        <f>IF(J12="","",J12)</f>
        <v>10. 1. 2026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Opava</v>
      </c>
      <c r="G91" s="40"/>
      <c r="H91" s="40"/>
      <c r="I91" s="32" t="s">
        <v>30</v>
      </c>
      <c r="J91" s="36" t="str">
        <f>E21</f>
        <v>Amun Pro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100</v>
      </c>
      <c r="D94" s="176"/>
      <c r="E94" s="176"/>
      <c r="F94" s="176"/>
      <c r="G94" s="176"/>
      <c r="H94" s="176"/>
      <c r="I94" s="176"/>
      <c r="J94" s="177" t="s">
        <v>101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102</v>
      </c>
      <c r="D96" s="40"/>
      <c r="E96" s="40"/>
      <c r="F96" s="40"/>
      <c r="G96" s="40"/>
      <c r="H96" s="40"/>
      <c r="I96" s="40"/>
      <c r="J96" s="110">
        <f>J122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103</v>
      </c>
    </row>
    <row r="97" s="9" customFormat="1" ht="24.96" customHeight="1">
      <c r="A97" s="9"/>
      <c r="B97" s="179"/>
      <c r="C97" s="180"/>
      <c r="D97" s="181" t="s">
        <v>899</v>
      </c>
      <c r="E97" s="182"/>
      <c r="F97" s="182"/>
      <c r="G97" s="182"/>
      <c r="H97" s="182"/>
      <c r="I97" s="182"/>
      <c r="J97" s="183">
        <f>J123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900</v>
      </c>
      <c r="E98" s="188"/>
      <c r="F98" s="188"/>
      <c r="G98" s="188"/>
      <c r="H98" s="188"/>
      <c r="I98" s="188"/>
      <c r="J98" s="189">
        <f>J124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901</v>
      </c>
      <c r="E99" s="188"/>
      <c r="F99" s="188"/>
      <c r="G99" s="188"/>
      <c r="H99" s="188"/>
      <c r="I99" s="188"/>
      <c r="J99" s="189">
        <f>J128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902</v>
      </c>
      <c r="E100" s="188"/>
      <c r="F100" s="188"/>
      <c r="G100" s="188"/>
      <c r="H100" s="188"/>
      <c r="I100" s="188"/>
      <c r="J100" s="189">
        <f>J132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903</v>
      </c>
      <c r="E101" s="188"/>
      <c r="F101" s="188"/>
      <c r="G101" s="188"/>
      <c r="H101" s="188"/>
      <c r="I101" s="188"/>
      <c r="J101" s="189">
        <f>J135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904</v>
      </c>
      <c r="E102" s="188"/>
      <c r="F102" s="188"/>
      <c r="G102" s="188"/>
      <c r="H102" s="188"/>
      <c r="I102" s="188"/>
      <c r="J102" s="189">
        <f>J139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122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174" t="str">
        <f>E7</f>
        <v>Městské koupaliště Opava - Oprava objektu Úpravny vody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97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76" t="str">
        <f>E9</f>
        <v>04 - VRN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F12</f>
        <v xml:space="preserve">parc.č.2133/6 </v>
      </c>
      <c r="G116" s="40"/>
      <c r="H116" s="40"/>
      <c r="I116" s="32" t="s">
        <v>22</v>
      </c>
      <c r="J116" s="79" t="str">
        <f>IF(J12="","",J12)</f>
        <v>10. 1. 2026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24</v>
      </c>
      <c r="D118" s="40"/>
      <c r="E118" s="40"/>
      <c r="F118" s="27" t="str">
        <f>E15</f>
        <v>Město Opava</v>
      </c>
      <c r="G118" s="40"/>
      <c r="H118" s="40"/>
      <c r="I118" s="32" t="s">
        <v>30</v>
      </c>
      <c r="J118" s="36" t="str">
        <f>E21</f>
        <v>Amun Pro s.r.o.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28</v>
      </c>
      <c r="D119" s="40"/>
      <c r="E119" s="40"/>
      <c r="F119" s="27" t="str">
        <f>IF(E18="","",E18)</f>
        <v>Vyplň údaj</v>
      </c>
      <c r="G119" s="40"/>
      <c r="H119" s="40"/>
      <c r="I119" s="32" t="s">
        <v>33</v>
      </c>
      <c r="J119" s="36" t="str">
        <f>E24</f>
        <v xml:space="preserve"> 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91"/>
      <c r="B121" s="192"/>
      <c r="C121" s="193" t="s">
        <v>123</v>
      </c>
      <c r="D121" s="194" t="s">
        <v>61</v>
      </c>
      <c r="E121" s="194" t="s">
        <v>57</v>
      </c>
      <c r="F121" s="194" t="s">
        <v>58</v>
      </c>
      <c r="G121" s="194" t="s">
        <v>124</v>
      </c>
      <c r="H121" s="194" t="s">
        <v>125</v>
      </c>
      <c r="I121" s="194" t="s">
        <v>126</v>
      </c>
      <c r="J121" s="194" t="s">
        <v>101</v>
      </c>
      <c r="K121" s="195" t="s">
        <v>127</v>
      </c>
      <c r="L121" s="196"/>
      <c r="M121" s="100" t="s">
        <v>1</v>
      </c>
      <c r="N121" s="101" t="s">
        <v>40</v>
      </c>
      <c r="O121" s="101" t="s">
        <v>128</v>
      </c>
      <c r="P121" s="101" t="s">
        <v>129</v>
      </c>
      <c r="Q121" s="101" t="s">
        <v>130</v>
      </c>
      <c r="R121" s="101" t="s">
        <v>131</v>
      </c>
      <c r="S121" s="101" t="s">
        <v>132</v>
      </c>
      <c r="T121" s="102" t="s">
        <v>133</v>
      </c>
      <c r="U121" s="191"/>
      <c r="V121" s="191"/>
      <c r="W121" s="191"/>
      <c r="X121" s="191"/>
      <c r="Y121" s="191"/>
      <c r="Z121" s="191"/>
      <c r="AA121" s="191"/>
      <c r="AB121" s="191"/>
      <c r="AC121" s="191"/>
      <c r="AD121" s="191"/>
      <c r="AE121" s="191"/>
    </row>
    <row r="122" s="2" customFormat="1" ht="22.8" customHeight="1">
      <c r="A122" s="38"/>
      <c r="B122" s="39"/>
      <c r="C122" s="107" t="s">
        <v>134</v>
      </c>
      <c r="D122" s="40"/>
      <c r="E122" s="40"/>
      <c r="F122" s="40"/>
      <c r="G122" s="40"/>
      <c r="H122" s="40"/>
      <c r="I122" s="40"/>
      <c r="J122" s="197">
        <f>BK122</f>
        <v>0</v>
      </c>
      <c r="K122" s="40"/>
      <c r="L122" s="44"/>
      <c r="M122" s="103"/>
      <c r="N122" s="198"/>
      <c r="O122" s="104"/>
      <c r="P122" s="199">
        <f>P123</f>
        <v>0</v>
      </c>
      <c r="Q122" s="104"/>
      <c r="R122" s="199">
        <f>R123</f>
        <v>0</v>
      </c>
      <c r="S122" s="104"/>
      <c r="T122" s="200">
        <f>T123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75</v>
      </c>
      <c r="AU122" s="17" t="s">
        <v>103</v>
      </c>
      <c r="BK122" s="201">
        <f>BK123</f>
        <v>0</v>
      </c>
    </row>
    <row r="123" s="12" customFormat="1" ht="25.92" customHeight="1">
      <c r="A123" s="12"/>
      <c r="B123" s="202"/>
      <c r="C123" s="203"/>
      <c r="D123" s="204" t="s">
        <v>75</v>
      </c>
      <c r="E123" s="205" t="s">
        <v>94</v>
      </c>
      <c r="F123" s="205" t="s">
        <v>905</v>
      </c>
      <c r="G123" s="203"/>
      <c r="H123" s="203"/>
      <c r="I123" s="206"/>
      <c r="J123" s="207">
        <f>BK123</f>
        <v>0</v>
      </c>
      <c r="K123" s="203"/>
      <c r="L123" s="208"/>
      <c r="M123" s="209"/>
      <c r="N123" s="210"/>
      <c r="O123" s="210"/>
      <c r="P123" s="211">
        <f>P124+P128+P132+P135+P139</f>
        <v>0</v>
      </c>
      <c r="Q123" s="210"/>
      <c r="R123" s="211">
        <f>R124+R128+R132+R135+R139</f>
        <v>0</v>
      </c>
      <c r="S123" s="210"/>
      <c r="T123" s="212">
        <f>T124+T128+T132+T135+T139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163</v>
      </c>
      <c r="AT123" s="214" t="s">
        <v>75</v>
      </c>
      <c r="AU123" s="214" t="s">
        <v>76</v>
      </c>
      <c r="AY123" s="213" t="s">
        <v>137</v>
      </c>
      <c r="BK123" s="215">
        <f>BK124+BK128+BK132+BK135+BK139</f>
        <v>0</v>
      </c>
    </row>
    <row r="124" s="12" customFormat="1" ht="22.8" customHeight="1">
      <c r="A124" s="12"/>
      <c r="B124" s="202"/>
      <c r="C124" s="203"/>
      <c r="D124" s="204" t="s">
        <v>75</v>
      </c>
      <c r="E124" s="216" t="s">
        <v>906</v>
      </c>
      <c r="F124" s="216" t="s">
        <v>907</v>
      </c>
      <c r="G124" s="203"/>
      <c r="H124" s="203"/>
      <c r="I124" s="206"/>
      <c r="J124" s="217">
        <f>BK124</f>
        <v>0</v>
      </c>
      <c r="K124" s="203"/>
      <c r="L124" s="208"/>
      <c r="M124" s="209"/>
      <c r="N124" s="210"/>
      <c r="O124" s="210"/>
      <c r="P124" s="211">
        <f>SUM(P125:P127)</f>
        <v>0</v>
      </c>
      <c r="Q124" s="210"/>
      <c r="R124" s="211">
        <f>SUM(R125:R127)</f>
        <v>0</v>
      </c>
      <c r="S124" s="210"/>
      <c r="T124" s="212">
        <f>SUM(T125:T127)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3" t="s">
        <v>163</v>
      </c>
      <c r="AT124" s="214" t="s">
        <v>75</v>
      </c>
      <c r="AU124" s="214" t="s">
        <v>84</v>
      </c>
      <c r="AY124" s="213" t="s">
        <v>137</v>
      </c>
      <c r="BK124" s="215">
        <f>SUM(BK125:BK127)</f>
        <v>0</v>
      </c>
    </row>
    <row r="125" s="2" customFormat="1" ht="16.5" customHeight="1">
      <c r="A125" s="38"/>
      <c r="B125" s="39"/>
      <c r="C125" s="218" t="s">
        <v>84</v>
      </c>
      <c r="D125" s="218" t="s">
        <v>139</v>
      </c>
      <c r="E125" s="219" t="s">
        <v>908</v>
      </c>
      <c r="F125" s="220" t="s">
        <v>907</v>
      </c>
      <c r="G125" s="221" t="s">
        <v>800</v>
      </c>
      <c r="H125" s="222">
        <v>1</v>
      </c>
      <c r="I125" s="223"/>
      <c r="J125" s="224">
        <f>ROUND(I125*H125,2)</f>
        <v>0</v>
      </c>
      <c r="K125" s="220" t="s">
        <v>143</v>
      </c>
      <c r="L125" s="44"/>
      <c r="M125" s="225" t="s">
        <v>1</v>
      </c>
      <c r="N125" s="226" t="s">
        <v>41</v>
      </c>
      <c r="O125" s="91"/>
      <c r="P125" s="227">
        <f>O125*H125</f>
        <v>0</v>
      </c>
      <c r="Q125" s="227">
        <v>0</v>
      </c>
      <c r="R125" s="227">
        <f>Q125*H125</f>
        <v>0</v>
      </c>
      <c r="S125" s="227">
        <v>0</v>
      </c>
      <c r="T125" s="228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9" t="s">
        <v>144</v>
      </c>
      <c r="AT125" s="229" t="s">
        <v>139</v>
      </c>
      <c r="AU125" s="229" t="s">
        <v>86</v>
      </c>
      <c r="AY125" s="17" t="s">
        <v>137</v>
      </c>
      <c r="BE125" s="230">
        <f>IF(N125="základní",J125,0)</f>
        <v>0</v>
      </c>
      <c r="BF125" s="230">
        <f>IF(N125="snížená",J125,0)</f>
        <v>0</v>
      </c>
      <c r="BG125" s="230">
        <f>IF(N125="zákl. přenesená",J125,0)</f>
        <v>0</v>
      </c>
      <c r="BH125" s="230">
        <f>IF(N125="sníž. přenesená",J125,0)</f>
        <v>0</v>
      </c>
      <c r="BI125" s="230">
        <f>IF(N125="nulová",J125,0)</f>
        <v>0</v>
      </c>
      <c r="BJ125" s="17" t="s">
        <v>84</v>
      </c>
      <c r="BK125" s="230">
        <f>ROUND(I125*H125,2)</f>
        <v>0</v>
      </c>
      <c r="BL125" s="17" t="s">
        <v>144</v>
      </c>
      <c r="BM125" s="229" t="s">
        <v>86</v>
      </c>
    </row>
    <row r="126" s="2" customFormat="1">
      <c r="A126" s="38"/>
      <c r="B126" s="39"/>
      <c r="C126" s="40"/>
      <c r="D126" s="231" t="s">
        <v>145</v>
      </c>
      <c r="E126" s="40"/>
      <c r="F126" s="232" t="s">
        <v>907</v>
      </c>
      <c r="G126" s="40"/>
      <c r="H126" s="40"/>
      <c r="I126" s="233"/>
      <c r="J126" s="40"/>
      <c r="K126" s="40"/>
      <c r="L126" s="44"/>
      <c r="M126" s="234"/>
      <c r="N126" s="235"/>
      <c r="O126" s="91"/>
      <c r="P126" s="91"/>
      <c r="Q126" s="91"/>
      <c r="R126" s="91"/>
      <c r="S126" s="91"/>
      <c r="T126" s="92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145</v>
      </c>
      <c r="AU126" s="17" t="s">
        <v>86</v>
      </c>
    </row>
    <row r="127" s="2" customFormat="1">
      <c r="A127" s="38"/>
      <c r="B127" s="39"/>
      <c r="C127" s="40"/>
      <c r="D127" s="231" t="s">
        <v>263</v>
      </c>
      <c r="E127" s="40"/>
      <c r="F127" s="258" t="s">
        <v>909</v>
      </c>
      <c r="G127" s="40"/>
      <c r="H127" s="40"/>
      <c r="I127" s="233"/>
      <c r="J127" s="40"/>
      <c r="K127" s="40"/>
      <c r="L127" s="44"/>
      <c r="M127" s="234"/>
      <c r="N127" s="235"/>
      <c r="O127" s="91"/>
      <c r="P127" s="91"/>
      <c r="Q127" s="91"/>
      <c r="R127" s="91"/>
      <c r="S127" s="91"/>
      <c r="T127" s="92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263</v>
      </c>
      <c r="AU127" s="17" t="s">
        <v>86</v>
      </c>
    </row>
    <row r="128" s="12" customFormat="1" ht="22.8" customHeight="1">
      <c r="A128" s="12"/>
      <c r="B128" s="202"/>
      <c r="C128" s="203"/>
      <c r="D128" s="204" t="s">
        <v>75</v>
      </c>
      <c r="E128" s="216" t="s">
        <v>910</v>
      </c>
      <c r="F128" s="216" t="s">
        <v>911</v>
      </c>
      <c r="G128" s="203"/>
      <c r="H128" s="203"/>
      <c r="I128" s="206"/>
      <c r="J128" s="217">
        <f>BK128</f>
        <v>0</v>
      </c>
      <c r="K128" s="203"/>
      <c r="L128" s="208"/>
      <c r="M128" s="209"/>
      <c r="N128" s="210"/>
      <c r="O128" s="210"/>
      <c r="P128" s="211">
        <f>SUM(P129:P131)</f>
        <v>0</v>
      </c>
      <c r="Q128" s="210"/>
      <c r="R128" s="211">
        <f>SUM(R129:R131)</f>
        <v>0</v>
      </c>
      <c r="S128" s="210"/>
      <c r="T128" s="212">
        <f>SUM(T129:T131)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3" t="s">
        <v>163</v>
      </c>
      <c r="AT128" s="214" t="s">
        <v>75</v>
      </c>
      <c r="AU128" s="214" t="s">
        <v>84</v>
      </c>
      <c r="AY128" s="213" t="s">
        <v>137</v>
      </c>
      <c r="BK128" s="215">
        <f>SUM(BK129:BK131)</f>
        <v>0</v>
      </c>
    </row>
    <row r="129" s="2" customFormat="1" ht="16.5" customHeight="1">
      <c r="A129" s="38"/>
      <c r="B129" s="39"/>
      <c r="C129" s="218" t="s">
        <v>86</v>
      </c>
      <c r="D129" s="218" t="s">
        <v>139</v>
      </c>
      <c r="E129" s="219" t="s">
        <v>912</v>
      </c>
      <c r="F129" s="220" t="s">
        <v>911</v>
      </c>
      <c r="G129" s="221" t="s">
        <v>800</v>
      </c>
      <c r="H129" s="222">
        <v>1</v>
      </c>
      <c r="I129" s="223"/>
      <c r="J129" s="224">
        <f>ROUND(I129*H129,2)</f>
        <v>0</v>
      </c>
      <c r="K129" s="220" t="s">
        <v>143</v>
      </c>
      <c r="L129" s="44"/>
      <c r="M129" s="225" t="s">
        <v>1</v>
      </c>
      <c r="N129" s="226" t="s">
        <v>41</v>
      </c>
      <c r="O129" s="91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9" t="s">
        <v>144</v>
      </c>
      <c r="AT129" s="229" t="s">
        <v>139</v>
      </c>
      <c r="AU129" s="229" t="s">
        <v>86</v>
      </c>
      <c r="AY129" s="17" t="s">
        <v>137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7" t="s">
        <v>84</v>
      </c>
      <c r="BK129" s="230">
        <f>ROUND(I129*H129,2)</f>
        <v>0</v>
      </c>
      <c r="BL129" s="17" t="s">
        <v>144</v>
      </c>
      <c r="BM129" s="229" t="s">
        <v>144</v>
      </c>
    </row>
    <row r="130" s="2" customFormat="1">
      <c r="A130" s="38"/>
      <c r="B130" s="39"/>
      <c r="C130" s="40"/>
      <c r="D130" s="231" t="s">
        <v>145</v>
      </c>
      <c r="E130" s="40"/>
      <c r="F130" s="232" t="s">
        <v>911</v>
      </c>
      <c r="G130" s="40"/>
      <c r="H130" s="40"/>
      <c r="I130" s="233"/>
      <c r="J130" s="40"/>
      <c r="K130" s="40"/>
      <c r="L130" s="44"/>
      <c r="M130" s="234"/>
      <c r="N130" s="235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145</v>
      </c>
      <c r="AU130" s="17" t="s">
        <v>86</v>
      </c>
    </row>
    <row r="131" s="2" customFormat="1">
      <c r="A131" s="38"/>
      <c r="B131" s="39"/>
      <c r="C131" s="40"/>
      <c r="D131" s="231" t="s">
        <v>263</v>
      </c>
      <c r="E131" s="40"/>
      <c r="F131" s="258" t="s">
        <v>913</v>
      </c>
      <c r="G131" s="40"/>
      <c r="H131" s="40"/>
      <c r="I131" s="233"/>
      <c r="J131" s="40"/>
      <c r="K131" s="40"/>
      <c r="L131" s="44"/>
      <c r="M131" s="234"/>
      <c r="N131" s="235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263</v>
      </c>
      <c r="AU131" s="17" t="s">
        <v>86</v>
      </c>
    </row>
    <row r="132" s="12" customFormat="1" ht="22.8" customHeight="1">
      <c r="A132" s="12"/>
      <c r="B132" s="202"/>
      <c r="C132" s="203"/>
      <c r="D132" s="204" t="s">
        <v>75</v>
      </c>
      <c r="E132" s="216" t="s">
        <v>914</v>
      </c>
      <c r="F132" s="216" t="s">
        <v>915</v>
      </c>
      <c r="G132" s="203"/>
      <c r="H132" s="203"/>
      <c r="I132" s="206"/>
      <c r="J132" s="217">
        <f>BK132</f>
        <v>0</v>
      </c>
      <c r="K132" s="203"/>
      <c r="L132" s="208"/>
      <c r="M132" s="209"/>
      <c r="N132" s="210"/>
      <c r="O132" s="210"/>
      <c r="P132" s="211">
        <f>SUM(P133:P134)</f>
        <v>0</v>
      </c>
      <c r="Q132" s="210"/>
      <c r="R132" s="211">
        <f>SUM(R133:R134)</f>
        <v>0</v>
      </c>
      <c r="S132" s="210"/>
      <c r="T132" s="212">
        <f>SUM(T133:T134)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3" t="s">
        <v>163</v>
      </c>
      <c r="AT132" s="214" t="s">
        <v>75</v>
      </c>
      <c r="AU132" s="214" t="s">
        <v>84</v>
      </c>
      <c r="AY132" s="213" t="s">
        <v>137</v>
      </c>
      <c r="BK132" s="215">
        <f>SUM(BK133:BK134)</f>
        <v>0</v>
      </c>
    </row>
    <row r="133" s="2" customFormat="1" ht="21.75" customHeight="1">
      <c r="A133" s="38"/>
      <c r="B133" s="39"/>
      <c r="C133" s="218" t="s">
        <v>153</v>
      </c>
      <c r="D133" s="218" t="s">
        <v>139</v>
      </c>
      <c r="E133" s="219" t="s">
        <v>916</v>
      </c>
      <c r="F133" s="220" t="s">
        <v>917</v>
      </c>
      <c r="G133" s="221" t="s">
        <v>918</v>
      </c>
      <c r="H133" s="222">
        <v>1</v>
      </c>
      <c r="I133" s="223"/>
      <c r="J133" s="224">
        <f>ROUND(I133*H133,2)</f>
        <v>0</v>
      </c>
      <c r="K133" s="220" t="s">
        <v>143</v>
      </c>
      <c r="L133" s="44"/>
      <c r="M133" s="225" t="s">
        <v>1</v>
      </c>
      <c r="N133" s="226" t="s">
        <v>41</v>
      </c>
      <c r="O133" s="91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9" t="s">
        <v>919</v>
      </c>
      <c r="AT133" s="229" t="s">
        <v>139</v>
      </c>
      <c r="AU133" s="229" t="s">
        <v>86</v>
      </c>
      <c r="AY133" s="17" t="s">
        <v>137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7" t="s">
        <v>84</v>
      </c>
      <c r="BK133" s="230">
        <f>ROUND(I133*H133,2)</f>
        <v>0</v>
      </c>
      <c r="BL133" s="17" t="s">
        <v>919</v>
      </c>
      <c r="BM133" s="229" t="s">
        <v>920</v>
      </c>
    </row>
    <row r="134" s="2" customFormat="1">
      <c r="A134" s="38"/>
      <c r="B134" s="39"/>
      <c r="C134" s="40"/>
      <c r="D134" s="231" t="s">
        <v>145</v>
      </c>
      <c r="E134" s="40"/>
      <c r="F134" s="232" t="s">
        <v>917</v>
      </c>
      <c r="G134" s="40"/>
      <c r="H134" s="40"/>
      <c r="I134" s="233"/>
      <c r="J134" s="40"/>
      <c r="K134" s="40"/>
      <c r="L134" s="44"/>
      <c r="M134" s="234"/>
      <c r="N134" s="235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145</v>
      </c>
      <c r="AU134" s="17" t="s">
        <v>86</v>
      </c>
    </row>
    <row r="135" s="12" customFormat="1" ht="22.8" customHeight="1">
      <c r="A135" s="12"/>
      <c r="B135" s="202"/>
      <c r="C135" s="203"/>
      <c r="D135" s="204" t="s">
        <v>75</v>
      </c>
      <c r="E135" s="216" t="s">
        <v>921</v>
      </c>
      <c r="F135" s="216" t="s">
        <v>922</v>
      </c>
      <c r="G135" s="203"/>
      <c r="H135" s="203"/>
      <c r="I135" s="206"/>
      <c r="J135" s="217">
        <f>BK135</f>
        <v>0</v>
      </c>
      <c r="K135" s="203"/>
      <c r="L135" s="208"/>
      <c r="M135" s="209"/>
      <c r="N135" s="210"/>
      <c r="O135" s="210"/>
      <c r="P135" s="211">
        <f>SUM(P136:P138)</f>
        <v>0</v>
      </c>
      <c r="Q135" s="210"/>
      <c r="R135" s="211">
        <f>SUM(R136:R138)</f>
        <v>0</v>
      </c>
      <c r="S135" s="210"/>
      <c r="T135" s="212">
        <f>SUM(T136:T138)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3" t="s">
        <v>163</v>
      </c>
      <c r="AT135" s="214" t="s">
        <v>75</v>
      </c>
      <c r="AU135" s="214" t="s">
        <v>84</v>
      </c>
      <c r="AY135" s="213" t="s">
        <v>137</v>
      </c>
      <c r="BK135" s="215">
        <f>SUM(BK136:BK138)</f>
        <v>0</v>
      </c>
    </row>
    <row r="136" s="2" customFormat="1" ht="16.5" customHeight="1">
      <c r="A136" s="38"/>
      <c r="B136" s="39"/>
      <c r="C136" s="218" t="s">
        <v>144</v>
      </c>
      <c r="D136" s="218" t="s">
        <v>139</v>
      </c>
      <c r="E136" s="219" t="s">
        <v>923</v>
      </c>
      <c r="F136" s="220" t="s">
        <v>922</v>
      </c>
      <c r="G136" s="221" t="s">
        <v>800</v>
      </c>
      <c r="H136" s="222">
        <v>1</v>
      </c>
      <c r="I136" s="223"/>
      <c r="J136" s="224">
        <f>ROUND(I136*H136,2)</f>
        <v>0</v>
      </c>
      <c r="K136" s="220" t="s">
        <v>143</v>
      </c>
      <c r="L136" s="44"/>
      <c r="M136" s="225" t="s">
        <v>1</v>
      </c>
      <c r="N136" s="226" t="s">
        <v>41</v>
      </c>
      <c r="O136" s="91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9" t="s">
        <v>144</v>
      </c>
      <c r="AT136" s="229" t="s">
        <v>139</v>
      </c>
      <c r="AU136" s="229" t="s">
        <v>86</v>
      </c>
      <c r="AY136" s="17" t="s">
        <v>137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7" t="s">
        <v>84</v>
      </c>
      <c r="BK136" s="230">
        <f>ROUND(I136*H136,2)</f>
        <v>0</v>
      </c>
      <c r="BL136" s="17" t="s">
        <v>144</v>
      </c>
      <c r="BM136" s="229" t="s">
        <v>156</v>
      </c>
    </row>
    <row r="137" s="2" customFormat="1">
      <c r="A137" s="38"/>
      <c r="B137" s="39"/>
      <c r="C137" s="40"/>
      <c r="D137" s="231" t="s">
        <v>145</v>
      </c>
      <c r="E137" s="40"/>
      <c r="F137" s="232" t="s">
        <v>922</v>
      </c>
      <c r="G137" s="40"/>
      <c r="H137" s="40"/>
      <c r="I137" s="233"/>
      <c r="J137" s="40"/>
      <c r="K137" s="40"/>
      <c r="L137" s="44"/>
      <c r="M137" s="234"/>
      <c r="N137" s="235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145</v>
      </c>
      <c r="AU137" s="17" t="s">
        <v>86</v>
      </c>
    </row>
    <row r="138" s="2" customFormat="1">
      <c r="A138" s="38"/>
      <c r="B138" s="39"/>
      <c r="C138" s="40"/>
      <c r="D138" s="231" t="s">
        <v>263</v>
      </c>
      <c r="E138" s="40"/>
      <c r="F138" s="258" t="s">
        <v>924</v>
      </c>
      <c r="G138" s="40"/>
      <c r="H138" s="40"/>
      <c r="I138" s="233"/>
      <c r="J138" s="40"/>
      <c r="K138" s="40"/>
      <c r="L138" s="44"/>
      <c r="M138" s="234"/>
      <c r="N138" s="235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263</v>
      </c>
      <c r="AU138" s="17" t="s">
        <v>86</v>
      </c>
    </row>
    <row r="139" s="12" customFormat="1" ht="22.8" customHeight="1">
      <c r="A139" s="12"/>
      <c r="B139" s="202"/>
      <c r="C139" s="203"/>
      <c r="D139" s="204" t="s">
        <v>75</v>
      </c>
      <c r="E139" s="216" t="s">
        <v>925</v>
      </c>
      <c r="F139" s="216" t="s">
        <v>926</v>
      </c>
      <c r="G139" s="203"/>
      <c r="H139" s="203"/>
      <c r="I139" s="206"/>
      <c r="J139" s="217">
        <f>BK139</f>
        <v>0</v>
      </c>
      <c r="K139" s="203"/>
      <c r="L139" s="208"/>
      <c r="M139" s="209"/>
      <c r="N139" s="210"/>
      <c r="O139" s="210"/>
      <c r="P139" s="211">
        <f>SUM(P140:P142)</f>
        <v>0</v>
      </c>
      <c r="Q139" s="210"/>
      <c r="R139" s="211">
        <f>SUM(R140:R142)</f>
        <v>0</v>
      </c>
      <c r="S139" s="210"/>
      <c r="T139" s="212">
        <f>SUM(T140:T142)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3" t="s">
        <v>163</v>
      </c>
      <c r="AT139" s="214" t="s">
        <v>75</v>
      </c>
      <c r="AU139" s="214" t="s">
        <v>84</v>
      </c>
      <c r="AY139" s="213" t="s">
        <v>137</v>
      </c>
      <c r="BK139" s="215">
        <f>SUM(BK140:BK142)</f>
        <v>0</v>
      </c>
    </row>
    <row r="140" s="2" customFormat="1" ht="16.5" customHeight="1">
      <c r="A140" s="38"/>
      <c r="B140" s="39"/>
      <c r="C140" s="218" t="s">
        <v>163</v>
      </c>
      <c r="D140" s="218" t="s">
        <v>139</v>
      </c>
      <c r="E140" s="219" t="s">
        <v>927</v>
      </c>
      <c r="F140" s="220" t="s">
        <v>926</v>
      </c>
      <c r="G140" s="221" t="s">
        <v>800</v>
      </c>
      <c r="H140" s="222">
        <v>1</v>
      </c>
      <c r="I140" s="223"/>
      <c r="J140" s="224">
        <f>ROUND(I140*H140,2)</f>
        <v>0</v>
      </c>
      <c r="K140" s="220" t="s">
        <v>143</v>
      </c>
      <c r="L140" s="44"/>
      <c r="M140" s="225" t="s">
        <v>1</v>
      </c>
      <c r="N140" s="226" t="s">
        <v>41</v>
      </c>
      <c r="O140" s="91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9" t="s">
        <v>144</v>
      </c>
      <c r="AT140" s="229" t="s">
        <v>139</v>
      </c>
      <c r="AU140" s="229" t="s">
        <v>86</v>
      </c>
      <c r="AY140" s="17" t="s">
        <v>137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7" t="s">
        <v>84</v>
      </c>
      <c r="BK140" s="230">
        <f>ROUND(I140*H140,2)</f>
        <v>0</v>
      </c>
      <c r="BL140" s="17" t="s">
        <v>144</v>
      </c>
      <c r="BM140" s="229" t="s">
        <v>160</v>
      </c>
    </row>
    <row r="141" s="2" customFormat="1">
      <c r="A141" s="38"/>
      <c r="B141" s="39"/>
      <c r="C141" s="40"/>
      <c r="D141" s="231" t="s">
        <v>145</v>
      </c>
      <c r="E141" s="40"/>
      <c r="F141" s="232" t="s">
        <v>926</v>
      </c>
      <c r="G141" s="40"/>
      <c r="H141" s="40"/>
      <c r="I141" s="233"/>
      <c r="J141" s="40"/>
      <c r="K141" s="40"/>
      <c r="L141" s="44"/>
      <c r="M141" s="234"/>
      <c r="N141" s="235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145</v>
      </c>
      <c r="AU141" s="17" t="s">
        <v>86</v>
      </c>
    </row>
    <row r="142" s="2" customFormat="1">
      <c r="A142" s="38"/>
      <c r="B142" s="39"/>
      <c r="C142" s="40"/>
      <c r="D142" s="231" t="s">
        <v>263</v>
      </c>
      <c r="E142" s="40"/>
      <c r="F142" s="258" t="s">
        <v>928</v>
      </c>
      <c r="G142" s="40"/>
      <c r="H142" s="40"/>
      <c r="I142" s="233"/>
      <c r="J142" s="40"/>
      <c r="K142" s="40"/>
      <c r="L142" s="44"/>
      <c r="M142" s="282"/>
      <c r="N142" s="283"/>
      <c r="O142" s="284"/>
      <c r="P142" s="284"/>
      <c r="Q142" s="284"/>
      <c r="R142" s="284"/>
      <c r="S142" s="284"/>
      <c r="T142" s="285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263</v>
      </c>
      <c r="AU142" s="17" t="s">
        <v>86</v>
      </c>
    </row>
    <row r="143" s="2" customFormat="1" ht="6.96" customHeight="1">
      <c r="A143" s="38"/>
      <c r="B143" s="66"/>
      <c r="C143" s="67"/>
      <c r="D143" s="67"/>
      <c r="E143" s="67"/>
      <c r="F143" s="67"/>
      <c r="G143" s="67"/>
      <c r="H143" s="67"/>
      <c r="I143" s="67"/>
      <c r="J143" s="67"/>
      <c r="K143" s="67"/>
      <c r="L143" s="44"/>
      <c r="M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</row>
  </sheetData>
  <sheetProtection sheet="1" autoFilter="0" formatColumns="0" formatRows="0" objects="1" scenarios="1" spinCount="100000" saltValue="zfWNWZn7W12r4N6FpC7agNPuUySD1OTNfNwapOyhksBFHJ0p1ExpPjuTH3r8lNjGtz6HpcvIF0kV8noHbLWXBw==" hashValue="DG2/y+qGBhaa4+kGRZ5GQNRrBFNgBfHuCZ7FQs/7L2xwcw377V1tw1Kt6Ecx7wHRVSQ3QvnlBSyOlSQ78PuC1g==" algorithmName="SHA-512" password="CC35"/>
  <autoFilter ref="C121:K142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Michal Klimša</dc:creator>
  <cp:lastModifiedBy>Michal Klimša</cp:lastModifiedBy>
  <dcterms:created xsi:type="dcterms:W3CDTF">2026-01-13T12:04:41Z</dcterms:created>
  <dcterms:modified xsi:type="dcterms:W3CDTF">2026-01-13T12:04:45Z</dcterms:modified>
</cp:coreProperties>
</file>