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1 - Bytové prostory" sheetId="2" r:id="rId2"/>
    <sheet name="1.2 - Nebytové prostory" sheetId="3" r:id="rId3"/>
    <sheet name="1.3 - Hromosvod" sheetId="4" r:id="rId4"/>
    <sheet name="1.4 - Všeobecné konstrukc..." sheetId="5" r:id="rId5"/>
    <sheet name="2.1 - Bytové prostory" sheetId="6" r:id="rId6"/>
    <sheet name="2.2 - Nebytové prostory" sheetId="7" r:id="rId7"/>
    <sheet name="2.3 - Všeobecné konstrukc..." sheetId="8" r:id="rId8"/>
    <sheet name="Pokyny pro vyplnění" sheetId="9" r:id="rId9"/>
  </sheets>
  <definedNames>
    <definedName name="_xlnm.Print_Area" localSheetId="0">'Rekapitulace stavby'!$D$4:$AO$33,'Rekapitulace stavby'!$C$39:$AQ$61</definedName>
    <definedName name="_xlnm.Print_Titles" localSheetId="0">'Rekapitulace stavby'!$49:$49</definedName>
    <definedName name="_xlnm._FilterDatabase" localSheetId="1" hidden="1">'1.1 - Bytové prostory'!$C$108:$K$1375</definedName>
    <definedName name="_xlnm.Print_Area" localSheetId="1">'1.1 - Bytové prostory'!$C$4:$J$38,'1.1 - Bytové prostory'!$C$44:$J$88,'1.1 - Bytové prostory'!$C$94:$K$1375</definedName>
    <definedName name="_xlnm.Print_Titles" localSheetId="1">'1.1 - Bytové prostory'!$108:$108</definedName>
    <definedName name="_xlnm._FilterDatabase" localSheetId="2" hidden="1">'1.2 - Nebytové prostory'!$C$102:$K$578</definedName>
    <definedName name="_xlnm.Print_Area" localSheetId="2">'1.2 - Nebytové prostory'!$C$4:$J$38,'1.2 - Nebytové prostory'!$C$44:$J$82,'1.2 - Nebytové prostory'!$C$88:$K$578</definedName>
    <definedName name="_xlnm.Print_Titles" localSheetId="2">'1.2 - Nebytové prostory'!$102:$102</definedName>
    <definedName name="_xlnm._FilterDatabase" localSheetId="3" hidden="1">'1.3 - Hromosvod'!$C$83:$K$88</definedName>
    <definedName name="_xlnm.Print_Area" localSheetId="3">'1.3 - Hromosvod'!$C$4:$J$38,'1.3 - Hromosvod'!$C$44:$J$63,'1.3 - Hromosvod'!$C$69:$K$88</definedName>
    <definedName name="_xlnm.Print_Titles" localSheetId="3">'1.3 - Hromosvod'!$83:$83</definedName>
    <definedName name="_xlnm._FilterDatabase" localSheetId="4" hidden="1">'1.4 - Všeobecné konstrukc...'!$C$82:$K$90</definedName>
    <definedName name="_xlnm.Print_Area" localSheetId="4">'1.4 - Všeobecné konstrukc...'!$C$4:$J$38,'1.4 - Všeobecné konstrukc...'!$C$44:$J$62,'1.4 - Všeobecné konstrukc...'!$C$68:$K$90</definedName>
    <definedName name="_xlnm.Print_Titles" localSheetId="4">'1.4 - Všeobecné konstrukc...'!$82:$82</definedName>
    <definedName name="_xlnm._FilterDatabase" localSheetId="5" hidden="1">'2.1 - Bytové prostory'!$C$107:$K$655</definedName>
    <definedName name="_xlnm.Print_Area" localSheetId="5">'2.1 - Bytové prostory'!$C$4:$J$38,'2.1 - Bytové prostory'!$C$44:$J$87,'2.1 - Bytové prostory'!$C$93:$K$655</definedName>
    <definedName name="_xlnm.Print_Titles" localSheetId="5">'2.1 - Bytové prostory'!$107:$107</definedName>
    <definedName name="_xlnm._FilterDatabase" localSheetId="6" hidden="1">'2.2 - Nebytové prostory'!$C$87:$K$122</definedName>
    <definedName name="_xlnm.Print_Area" localSheetId="6">'2.2 - Nebytové prostory'!$C$4:$J$38,'2.2 - Nebytové prostory'!$C$44:$J$67,'2.2 - Nebytové prostory'!$C$73:$K$122</definedName>
    <definedName name="_xlnm.Print_Titles" localSheetId="6">'2.2 - Nebytové prostory'!$87:$87</definedName>
    <definedName name="_xlnm._FilterDatabase" localSheetId="7" hidden="1">'2.3 - Všeobecné konstrukc...'!$C$83:$K$96</definedName>
    <definedName name="_xlnm.Print_Area" localSheetId="7">'2.3 - Všeobecné konstrukc...'!$C$4:$J$38,'2.3 - Všeobecné konstrukc...'!$C$44:$J$63,'2.3 - Všeobecné konstrukc...'!$C$69:$K$96</definedName>
    <definedName name="_xlnm.Print_Titles" localSheetId="7">'2.3 - Všeobecné konstrukc...'!$83:$83</definedName>
    <definedName name="_xlnm.Print_Area" localSheetId="8">'Pokyny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0"/>
  <c r="AX60"/>
  <c i="8" r="BI94"/>
  <c r="BH94"/>
  <c r="BG94"/>
  <c r="BE94"/>
  <c r="T94"/>
  <c r="R94"/>
  <c r="P94"/>
  <c r="BK94"/>
  <c r="J94"/>
  <c r="BF94"/>
  <c r="BI92"/>
  <c r="BH92"/>
  <c r="BG92"/>
  <c r="BE92"/>
  <c r="T92"/>
  <c r="T91"/>
  <c r="R92"/>
  <c r="R91"/>
  <c r="P92"/>
  <c r="P91"/>
  <c r="BK92"/>
  <c r="BK91"/>
  <c r="J91"/>
  <c r="J92"/>
  <c r="BF92"/>
  <c r="J62"/>
  <c r="BI90"/>
  <c r="BH90"/>
  <c r="BG90"/>
  <c r="BE90"/>
  <c r="T90"/>
  <c r="R90"/>
  <c r="P90"/>
  <c r="BK90"/>
  <c r="J90"/>
  <c r="BF90"/>
  <c r="BI89"/>
  <c r="BH89"/>
  <c r="BG89"/>
  <c r="BE89"/>
  <c r="T89"/>
  <c r="R89"/>
  <c r="P89"/>
  <c r="BK89"/>
  <c r="J89"/>
  <c r="BF89"/>
  <c r="BI88"/>
  <c r="BH88"/>
  <c r="BG88"/>
  <c r="BE88"/>
  <c r="T88"/>
  <c r="R88"/>
  <c r="P88"/>
  <c r="BK88"/>
  <c r="J88"/>
  <c r="BF88"/>
  <c r="BI87"/>
  <c r="BH87"/>
  <c r="BG87"/>
  <c r="BE87"/>
  <c r="T87"/>
  <c r="R87"/>
  <c r="P87"/>
  <c r="BK87"/>
  <c r="J87"/>
  <c r="BF87"/>
  <c r="BI86"/>
  <c r="F36"/>
  <c i="1" r="BD60"/>
  <c i="8" r="BH86"/>
  <c r="F35"/>
  <c i="1" r="BC60"/>
  <c i="8" r="BG86"/>
  <c r="F34"/>
  <c i="1" r="BB60"/>
  <c i="8" r="BE86"/>
  <c r="J32"/>
  <c i="1" r="AV60"/>
  <c i="8" r="F32"/>
  <c i="1" r="AZ60"/>
  <c i="8" r="T86"/>
  <c r="T85"/>
  <c r="T84"/>
  <c r="R86"/>
  <c r="R85"/>
  <c r="R84"/>
  <c r="P86"/>
  <c r="P85"/>
  <c r="P84"/>
  <c i="1" r="AU60"/>
  <c i="8" r="BK86"/>
  <c r="BK85"/>
  <c r="J85"/>
  <c r="BK84"/>
  <c r="J84"/>
  <c r="J60"/>
  <c r="J29"/>
  <c i="1" r="AG60"/>
  <c i="8" r="J86"/>
  <c r="BF86"/>
  <c r="J33"/>
  <c i="1" r="AW60"/>
  <c i="8" r="F33"/>
  <c i="1" r="BA60"/>
  <c i="8" r="J61"/>
  <c r="J80"/>
  <c r="F80"/>
  <c r="F78"/>
  <c r="E76"/>
  <c r="J55"/>
  <c r="F55"/>
  <c r="F53"/>
  <c r="E51"/>
  <c r="J38"/>
  <c r="J20"/>
  <c r="E20"/>
  <c r="F81"/>
  <c r="F56"/>
  <c r="J19"/>
  <c r="J14"/>
  <c r="J78"/>
  <c r="J53"/>
  <c r="E7"/>
  <c r="E72"/>
  <c r="E47"/>
  <c i="1" r="AY59"/>
  <c r="AX59"/>
  <c i="7" r="BI121"/>
  <c r="BH121"/>
  <c r="BG121"/>
  <c r="BE121"/>
  <c r="T121"/>
  <c r="T120"/>
  <c r="T119"/>
  <c r="R121"/>
  <c r="R120"/>
  <c r="R119"/>
  <c r="P121"/>
  <c r="P120"/>
  <c r="P119"/>
  <c r="BK121"/>
  <c r="BK120"/>
  <c r="J120"/>
  <c r="BK119"/>
  <c r="J119"/>
  <c r="J121"/>
  <c r="BF121"/>
  <c r="J66"/>
  <c r="J65"/>
  <c r="BI116"/>
  <c r="BH116"/>
  <c r="BG116"/>
  <c r="BE116"/>
  <c r="T116"/>
  <c r="R116"/>
  <c r="P116"/>
  <c r="BK116"/>
  <c r="J116"/>
  <c r="BF116"/>
  <c r="BI113"/>
  <c r="BH113"/>
  <c r="BG113"/>
  <c r="BE113"/>
  <c r="T113"/>
  <c r="T112"/>
  <c r="R113"/>
  <c r="R112"/>
  <c r="P113"/>
  <c r="P112"/>
  <c r="BK113"/>
  <c r="BK112"/>
  <c r="J112"/>
  <c r="J113"/>
  <c r="BF113"/>
  <c r="J64"/>
  <c r="BI107"/>
  <c r="BH107"/>
  <c r="BG107"/>
  <c r="BE107"/>
  <c r="T107"/>
  <c r="T106"/>
  <c r="R107"/>
  <c r="R106"/>
  <c r="P107"/>
  <c r="P106"/>
  <c r="BK107"/>
  <c r="BK106"/>
  <c r="J106"/>
  <c r="J107"/>
  <c r="BF107"/>
  <c r="J63"/>
  <c r="BI104"/>
  <c r="BH104"/>
  <c r="BG104"/>
  <c r="BE104"/>
  <c r="T104"/>
  <c r="R104"/>
  <c r="P104"/>
  <c r="BK104"/>
  <c r="J104"/>
  <c r="BF104"/>
  <c r="BI99"/>
  <c r="BH99"/>
  <c r="BG99"/>
  <c r="BE99"/>
  <c r="T99"/>
  <c r="R99"/>
  <c r="P99"/>
  <c r="BK99"/>
  <c r="J99"/>
  <c r="BF99"/>
  <c r="BI94"/>
  <c r="BH94"/>
  <c r="BG94"/>
  <c r="BE94"/>
  <c r="T94"/>
  <c r="R94"/>
  <c r="P94"/>
  <c r="BK94"/>
  <c r="J94"/>
  <c r="BF94"/>
  <c r="BI91"/>
  <c r="F36"/>
  <c i="1" r="BD59"/>
  <c i="7" r="BH91"/>
  <c r="F35"/>
  <c i="1" r="BC59"/>
  <c i="7" r="BG91"/>
  <c r="F34"/>
  <c i="1" r="BB59"/>
  <c i="7" r="BE91"/>
  <c r="J32"/>
  <c i="1" r="AV59"/>
  <c i="7" r="F32"/>
  <c i="1" r="AZ59"/>
  <c i="7" r="T91"/>
  <c r="T90"/>
  <c r="T89"/>
  <c r="T88"/>
  <c r="R91"/>
  <c r="R90"/>
  <c r="R89"/>
  <c r="R88"/>
  <c r="P91"/>
  <c r="P90"/>
  <c r="P89"/>
  <c r="P88"/>
  <c i="1" r="AU59"/>
  <c i="7" r="BK91"/>
  <c r="BK90"/>
  <c r="J90"/>
  <c r="BK89"/>
  <c r="J89"/>
  <c r="BK88"/>
  <c r="J88"/>
  <c r="J60"/>
  <c r="J29"/>
  <c i="1" r="AG59"/>
  <c i="7" r="J91"/>
  <c r="BF91"/>
  <c r="J33"/>
  <c i="1" r="AW59"/>
  <c i="7" r="F33"/>
  <c i="1" r="BA59"/>
  <c i="7" r="J62"/>
  <c r="J61"/>
  <c r="J84"/>
  <c r="F84"/>
  <c r="F82"/>
  <c r="E80"/>
  <c r="J55"/>
  <c r="F55"/>
  <c r="F53"/>
  <c r="E51"/>
  <c r="J38"/>
  <c r="J20"/>
  <c r="E20"/>
  <c r="F85"/>
  <c r="F56"/>
  <c r="J19"/>
  <c r="J14"/>
  <c r="J82"/>
  <c r="J53"/>
  <c r="E7"/>
  <c r="E76"/>
  <c r="E47"/>
  <c i="1" r="AY58"/>
  <c r="AX58"/>
  <c i="6" r="BI655"/>
  <c r="BH655"/>
  <c r="BG655"/>
  <c r="BE655"/>
  <c r="T655"/>
  <c r="T654"/>
  <c r="T653"/>
  <c r="R655"/>
  <c r="R654"/>
  <c r="R653"/>
  <c r="P655"/>
  <c r="P654"/>
  <c r="P653"/>
  <c r="BK655"/>
  <c r="BK654"/>
  <c r="J654"/>
  <c r="BK653"/>
  <c r="J653"/>
  <c r="J655"/>
  <c r="BF655"/>
  <c r="J86"/>
  <c r="J85"/>
  <c r="BI651"/>
  <c r="BH651"/>
  <c r="BG651"/>
  <c r="BE651"/>
  <c r="T651"/>
  <c r="R651"/>
  <c r="P651"/>
  <c r="BK651"/>
  <c r="J651"/>
  <c r="BF651"/>
  <c r="BI645"/>
  <c r="BH645"/>
  <c r="BG645"/>
  <c r="BE645"/>
  <c r="T645"/>
  <c r="R645"/>
  <c r="P645"/>
  <c r="BK645"/>
  <c r="J645"/>
  <c r="BF645"/>
  <c r="BI638"/>
  <c r="BH638"/>
  <c r="BG638"/>
  <c r="BE638"/>
  <c r="T638"/>
  <c r="T637"/>
  <c r="R638"/>
  <c r="R637"/>
  <c r="P638"/>
  <c r="P637"/>
  <c r="BK638"/>
  <c r="BK637"/>
  <c r="J637"/>
  <c r="J638"/>
  <c r="BF638"/>
  <c r="J84"/>
  <c r="BI635"/>
  <c r="BH635"/>
  <c r="BG635"/>
  <c r="BE635"/>
  <c r="T635"/>
  <c r="R635"/>
  <c r="P635"/>
  <c r="BK635"/>
  <c r="J635"/>
  <c r="BF635"/>
  <c r="BI633"/>
  <c r="BH633"/>
  <c r="BG633"/>
  <c r="BE633"/>
  <c r="T633"/>
  <c r="R633"/>
  <c r="P633"/>
  <c r="BK633"/>
  <c r="J633"/>
  <c r="BF633"/>
  <c r="BI592"/>
  <c r="BH592"/>
  <c r="BG592"/>
  <c r="BE592"/>
  <c r="T592"/>
  <c r="T591"/>
  <c r="R592"/>
  <c r="R591"/>
  <c r="P592"/>
  <c r="P591"/>
  <c r="BK592"/>
  <c r="BK591"/>
  <c r="J591"/>
  <c r="J592"/>
  <c r="BF592"/>
  <c r="J83"/>
  <c r="BI589"/>
  <c r="BH589"/>
  <c r="BG589"/>
  <c r="BE589"/>
  <c r="T589"/>
  <c r="R589"/>
  <c r="P589"/>
  <c r="BK589"/>
  <c r="J589"/>
  <c r="BF589"/>
  <c r="BI582"/>
  <c r="BH582"/>
  <c r="BG582"/>
  <c r="BE582"/>
  <c r="T582"/>
  <c r="R582"/>
  <c r="P582"/>
  <c r="BK582"/>
  <c r="J582"/>
  <c r="BF582"/>
  <c r="BI575"/>
  <c r="BH575"/>
  <c r="BG575"/>
  <c r="BE575"/>
  <c r="T575"/>
  <c r="T574"/>
  <c r="R575"/>
  <c r="R574"/>
  <c r="P575"/>
  <c r="P574"/>
  <c r="BK575"/>
  <c r="BK574"/>
  <c r="J574"/>
  <c r="J575"/>
  <c r="BF575"/>
  <c r="J82"/>
  <c r="BI568"/>
  <c r="BH568"/>
  <c r="BG568"/>
  <c r="BE568"/>
  <c r="T568"/>
  <c r="R568"/>
  <c r="P568"/>
  <c r="BK568"/>
  <c r="J568"/>
  <c r="BF568"/>
  <c r="BI563"/>
  <c r="BH563"/>
  <c r="BG563"/>
  <c r="BE563"/>
  <c r="T563"/>
  <c r="T562"/>
  <c r="R563"/>
  <c r="R562"/>
  <c r="P563"/>
  <c r="P562"/>
  <c r="BK563"/>
  <c r="BK562"/>
  <c r="J562"/>
  <c r="J563"/>
  <c r="BF563"/>
  <c r="J81"/>
  <c r="BI560"/>
  <c r="BH560"/>
  <c r="BG560"/>
  <c r="BE560"/>
  <c r="T560"/>
  <c r="R560"/>
  <c r="P560"/>
  <c r="BK560"/>
  <c r="J560"/>
  <c r="BF560"/>
  <c r="BI559"/>
  <c r="BH559"/>
  <c r="BG559"/>
  <c r="BE559"/>
  <c r="T559"/>
  <c r="R559"/>
  <c r="P559"/>
  <c r="BK559"/>
  <c r="J559"/>
  <c r="BF559"/>
  <c r="BI556"/>
  <c r="BH556"/>
  <c r="BG556"/>
  <c r="BE556"/>
  <c r="T556"/>
  <c r="R556"/>
  <c r="P556"/>
  <c r="BK556"/>
  <c r="J556"/>
  <c r="BF556"/>
  <c r="BI555"/>
  <c r="BH555"/>
  <c r="BG555"/>
  <c r="BE555"/>
  <c r="T555"/>
  <c r="R555"/>
  <c r="P555"/>
  <c r="BK555"/>
  <c r="J555"/>
  <c r="BF555"/>
  <c r="BI551"/>
  <c r="BH551"/>
  <c r="BG551"/>
  <c r="BE551"/>
  <c r="T551"/>
  <c r="R551"/>
  <c r="P551"/>
  <c r="BK551"/>
  <c r="J551"/>
  <c r="BF551"/>
  <c r="BI550"/>
  <c r="BH550"/>
  <c r="BG550"/>
  <c r="BE550"/>
  <c r="T550"/>
  <c r="R550"/>
  <c r="P550"/>
  <c r="BK550"/>
  <c r="J550"/>
  <c r="BF550"/>
  <c r="BI549"/>
  <c r="BH549"/>
  <c r="BG549"/>
  <c r="BE549"/>
  <c r="T549"/>
  <c r="R549"/>
  <c r="P549"/>
  <c r="BK549"/>
  <c r="J549"/>
  <c r="BF549"/>
  <c r="BI547"/>
  <c r="BH547"/>
  <c r="BG547"/>
  <c r="BE547"/>
  <c r="T547"/>
  <c r="R547"/>
  <c r="P547"/>
  <c r="BK547"/>
  <c r="J547"/>
  <c r="BF547"/>
  <c r="BI545"/>
  <c r="BH545"/>
  <c r="BG545"/>
  <c r="BE545"/>
  <c r="T545"/>
  <c r="R545"/>
  <c r="P545"/>
  <c r="BK545"/>
  <c r="J545"/>
  <c r="BF545"/>
  <c r="BI543"/>
  <c r="BH543"/>
  <c r="BG543"/>
  <c r="BE543"/>
  <c r="T543"/>
  <c r="R543"/>
  <c r="P543"/>
  <c r="BK543"/>
  <c r="J543"/>
  <c r="BF543"/>
  <c r="BI540"/>
  <c r="BH540"/>
  <c r="BG540"/>
  <c r="BE540"/>
  <c r="T540"/>
  <c r="R540"/>
  <c r="P540"/>
  <c r="BK540"/>
  <c r="J540"/>
  <c r="BF540"/>
  <c r="BI535"/>
  <c r="BH535"/>
  <c r="BG535"/>
  <c r="BE535"/>
  <c r="T535"/>
  <c r="R535"/>
  <c r="P535"/>
  <c r="BK535"/>
  <c r="J535"/>
  <c r="BF535"/>
  <c r="BI534"/>
  <c r="BH534"/>
  <c r="BG534"/>
  <c r="BE534"/>
  <c r="T534"/>
  <c r="R534"/>
  <c r="P534"/>
  <c r="BK534"/>
  <c r="J534"/>
  <c r="BF534"/>
  <c r="BI533"/>
  <c r="BH533"/>
  <c r="BG533"/>
  <c r="BE533"/>
  <c r="T533"/>
  <c r="R533"/>
  <c r="P533"/>
  <c r="BK533"/>
  <c r="J533"/>
  <c r="BF533"/>
  <c r="BI528"/>
  <c r="BH528"/>
  <c r="BG528"/>
  <c r="BE528"/>
  <c r="T528"/>
  <c r="R528"/>
  <c r="P528"/>
  <c r="BK528"/>
  <c r="J528"/>
  <c r="BF528"/>
  <c r="BI526"/>
  <c r="BH526"/>
  <c r="BG526"/>
  <c r="BE526"/>
  <c r="T526"/>
  <c r="T525"/>
  <c r="R526"/>
  <c r="R525"/>
  <c r="P526"/>
  <c r="P525"/>
  <c r="BK526"/>
  <c r="BK525"/>
  <c r="J525"/>
  <c r="J526"/>
  <c r="BF526"/>
  <c r="J80"/>
  <c r="BI520"/>
  <c r="BH520"/>
  <c r="BG520"/>
  <c r="BE520"/>
  <c r="T520"/>
  <c r="T519"/>
  <c r="R520"/>
  <c r="R519"/>
  <c r="P520"/>
  <c r="P519"/>
  <c r="BK520"/>
  <c r="BK519"/>
  <c r="J519"/>
  <c r="J520"/>
  <c r="BF520"/>
  <c r="J79"/>
  <c r="BI517"/>
  <c r="BH517"/>
  <c r="BG517"/>
  <c r="BE517"/>
  <c r="T517"/>
  <c r="R517"/>
  <c r="P517"/>
  <c r="BK517"/>
  <c r="J517"/>
  <c r="BF517"/>
  <c r="BI511"/>
  <c r="BH511"/>
  <c r="BG511"/>
  <c r="BE511"/>
  <c r="T511"/>
  <c r="R511"/>
  <c r="P511"/>
  <c r="BK511"/>
  <c r="J511"/>
  <c r="BF511"/>
  <c r="BI508"/>
  <c r="BH508"/>
  <c r="BG508"/>
  <c r="BE508"/>
  <c r="T508"/>
  <c r="R508"/>
  <c r="P508"/>
  <c r="BK508"/>
  <c r="J508"/>
  <c r="BF508"/>
  <c r="BI503"/>
  <c r="BH503"/>
  <c r="BG503"/>
  <c r="BE503"/>
  <c r="T503"/>
  <c r="R503"/>
  <c r="P503"/>
  <c r="BK503"/>
  <c r="J503"/>
  <c r="BF503"/>
  <c r="BI500"/>
  <c r="BH500"/>
  <c r="BG500"/>
  <c r="BE500"/>
  <c r="T500"/>
  <c r="T499"/>
  <c r="R500"/>
  <c r="R499"/>
  <c r="P500"/>
  <c r="P499"/>
  <c r="BK500"/>
  <c r="BK499"/>
  <c r="J499"/>
  <c r="J500"/>
  <c r="BF500"/>
  <c r="J78"/>
  <c r="BI496"/>
  <c r="BH496"/>
  <c r="BG496"/>
  <c r="BE496"/>
  <c r="T496"/>
  <c r="T495"/>
  <c r="R496"/>
  <c r="R495"/>
  <c r="P496"/>
  <c r="P495"/>
  <c r="BK496"/>
  <c r="BK495"/>
  <c r="J495"/>
  <c r="J496"/>
  <c r="BF496"/>
  <c r="J77"/>
  <c r="BI493"/>
  <c r="BH493"/>
  <c r="BG493"/>
  <c r="BE493"/>
  <c r="T493"/>
  <c r="R493"/>
  <c r="P493"/>
  <c r="BK493"/>
  <c r="J493"/>
  <c r="BF493"/>
  <c r="BI490"/>
  <c r="BH490"/>
  <c r="BG490"/>
  <c r="BE490"/>
  <c r="T490"/>
  <c r="R490"/>
  <c r="P490"/>
  <c r="BK490"/>
  <c r="J490"/>
  <c r="BF490"/>
  <c r="BI487"/>
  <c r="BH487"/>
  <c r="BG487"/>
  <c r="BE487"/>
  <c r="T487"/>
  <c r="R487"/>
  <c r="P487"/>
  <c r="BK487"/>
  <c r="J487"/>
  <c r="BF487"/>
  <c r="BI483"/>
  <c r="BH483"/>
  <c r="BG483"/>
  <c r="BE483"/>
  <c r="T483"/>
  <c r="R483"/>
  <c r="P483"/>
  <c r="BK483"/>
  <c r="J483"/>
  <c r="BF483"/>
  <c r="BI475"/>
  <c r="BH475"/>
  <c r="BG475"/>
  <c r="BE475"/>
  <c r="T475"/>
  <c r="R475"/>
  <c r="P475"/>
  <c r="BK475"/>
  <c r="J475"/>
  <c r="BF475"/>
  <c r="BI466"/>
  <c r="BH466"/>
  <c r="BG466"/>
  <c r="BE466"/>
  <c r="T466"/>
  <c r="R466"/>
  <c r="P466"/>
  <c r="BK466"/>
  <c r="J466"/>
  <c r="BF466"/>
  <c r="BI457"/>
  <c r="BH457"/>
  <c r="BG457"/>
  <c r="BE457"/>
  <c r="T457"/>
  <c r="T456"/>
  <c r="R457"/>
  <c r="R456"/>
  <c r="P457"/>
  <c r="P456"/>
  <c r="BK457"/>
  <c r="BK456"/>
  <c r="J456"/>
  <c r="J457"/>
  <c r="BF457"/>
  <c r="J76"/>
  <c r="BI454"/>
  <c r="BH454"/>
  <c r="BG454"/>
  <c r="BE454"/>
  <c r="T454"/>
  <c r="R454"/>
  <c r="P454"/>
  <c r="BK454"/>
  <c r="J454"/>
  <c r="BF454"/>
  <c r="BI446"/>
  <c r="BH446"/>
  <c r="BG446"/>
  <c r="BE446"/>
  <c r="T446"/>
  <c r="T445"/>
  <c r="R446"/>
  <c r="R445"/>
  <c r="P446"/>
  <c r="P445"/>
  <c r="BK446"/>
  <c r="BK445"/>
  <c r="J445"/>
  <c r="J446"/>
  <c r="BF446"/>
  <c r="J75"/>
  <c r="BI443"/>
  <c r="BH443"/>
  <c r="BG443"/>
  <c r="BE443"/>
  <c r="T443"/>
  <c r="R443"/>
  <c r="P443"/>
  <c r="BK443"/>
  <c r="J443"/>
  <c r="BF443"/>
  <c r="BI440"/>
  <c r="BH440"/>
  <c r="BG440"/>
  <c r="BE440"/>
  <c r="T440"/>
  <c r="R440"/>
  <c r="P440"/>
  <c r="BK440"/>
  <c r="J440"/>
  <c r="BF440"/>
  <c r="BI435"/>
  <c r="BH435"/>
  <c r="BG435"/>
  <c r="BE435"/>
  <c r="T435"/>
  <c r="R435"/>
  <c r="P435"/>
  <c r="BK435"/>
  <c r="J435"/>
  <c r="BF435"/>
  <c r="BI431"/>
  <c r="BH431"/>
  <c r="BG431"/>
  <c r="BE431"/>
  <c r="T431"/>
  <c r="R431"/>
  <c r="P431"/>
  <c r="BK431"/>
  <c r="J431"/>
  <c r="BF431"/>
  <c r="BI423"/>
  <c r="BH423"/>
  <c r="BG423"/>
  <c r="BE423"/>
  <c r="T423"/>
  <c r="R423"/>
  <c r="P423"/>
  <c r="BK423"/>
  <c r="J423"/>
  <c r="BF423"/>
  <c r="BI420"/>
  <c r="BH420"/>
  <c r="BG420"/>
  <c r="BE420"/>
  <c r="T420"/>
  <c r="R420"/>
  <c r="P420"/>
  <c r="BK420"/>
  <c r="J420"/>
  <c r="BF420"/>
  <c r="BI415"/>
  <c r="BH415"/>
  <c r="BG415"/>
  <c r="BE415"/>
  <c r="T415"/>
  <c r="R415"/>
  <c r="P415"/>
  <c r="BK415"/>
  <c r="J415"/>
  <c r="BF415"/>
  <c r="BI404"/>
  <c r="BH404"/>
  <c r="BG404"/>
  <c r="BE404"/>
  <c r="T404"/>
  <c r="R404"/>
  <c r="P404"/>
  <c r="BK404"/>
  <c r="J404"/>
  <c r="BF404"/>
  <c r="BI391"/>
  <c r="BH391"/>
  <c r="BG391"/>
  <c r="BE391"/>
  <c r="T391"/>
  <c r="T390"/>
  <c r="R391"/>
  <c r="R390"/>
  <c r="P391"/>
  <c r="P390"/>
  <c r="BK391"/>
  <c r="BK390"/>
  <c r="J390"/>
  <c r="J391"/>
  <c r="BF391"/>
  <c r="J74"/>
  <c r="BI388"/>
  <c r="BH388"/>
  <c r="BG388"/>
  <c r="BE388"/>
  <c r="T388"/>
  <c r="R388"/>
  <c r="P388"/>
  <c r="BK388"/>
  <c r="J388"/>
  <c r="BF388"/>
  <c r="BI384"/>
  <c r="BH384"/>
  <c r="BG384"/>
  <c r="BE384"/>
  <c r="T384"/>
  <c r="R384"/>
  <c r="P384"/>
  <c r="BK384"/>
  <c r="J384"/>
  <c r="BF384"/>
  <c r="BI371"/>
  <c r="BH371"/>
  <c r="BG371"/>
  <c r="BE371"/>
  <c r="T371"/>
  <c r="R371"/>
  <c r="P371"/>
  <c r="BK371"/>
  <c r="J371"/>
  <c r="BF371"/>
  <c r="BI364"/>
  <c r="BH364"/>
  <c r="BG364"/>
  <c r="BE364"/>
  <c r="T364"/>
  <c r="T363"/>
  <c r="T362"/>
  <c r="R364"/>
  <c r="R363"/>
  <c r="R362"/>
  <c r="P364"/>
  <c r="P363"/>
  <c r="P362"/>
  <c r="BK364"/>
  <c r="BK363"/>
  <c r="J363"/>
  <c r="BK362"/>
  <c r="J362"/>
  <c r="J364"/>
  <c r="BF364"/>
  <c r="J73"/>
  <c r="J72"/>
  <c r="BI360"/>
  <c r="BH360"/>
  <c r="BG360"/>
  <c r="BE360"/>
  <c r="T360"/>
  <c r="T359"/>
  <c r="R360"/>
  <c r="R359"/>
  <c r="P360"/>
  <c r="P359"/>
  <c r="BK360"/>
  <c r="BK359"/>
  <c r="J359"/>
  <c r="J360"/>
  <c r="BF360"/>
  <c r="J71"/>
  <c r="BI356"/>
  <c r="BH356"/>
  <c r="BG356"/>
  <c r="BE356"/>
  <c r="T356"/>
  <c r="R356"/>
  <c r="P356"/>
  <c r="BK356"/>
  <c r="J356"/>
  <c r="BF356"/>
  <c r="BI354"/>
  <c r="BH354"/>
  <c r="BG354"/>
  <c r="BE354"/>
  <c r="T354"/>
  <c r="R354"/>
  <c r="P354"/>
  <c r="BK354"/>
  <c r="J354"/>
  <c r="BF354"/>
  <c r="BI351"/>
  <c r="BH351"/>
  <c r="BG351"/>
  <c r="BE351"/>
  <c r="T351"/>
  <c r="R351"/>
  <c r="P351"/>
  <c r="BK351"/>
  <c r="J351"/>
  <c r="BF351"/>
  <c r="BI349"/>
  <c r="BH349"/>
  <c r="BG349"/>
  <c r="BE349"/>
  <c r="T349"/>
  <c r="R349"/>
  <c r="P349"/>
  <c r="BK349"/>
  <c r="J349"/>
  <c r="BF349"/>
  <c r="BI347"/>
  <c r="BH347"/>
  <c r="BG347"/>
  <c r="BE347"/>
  <c r="T347"/>
  <c r="T346"/>
  <c r="R347"/>
  <c r="R346"/>
  <c r="P347"/>
  <c r="P346"/>
  <c r="BK347"/>
  <c r="BK346"/>
  <c r="J346"/>
  <c r="J347"/>
  <c r="BF347"/>
  <c r="J70"/>
  <c r="BI336"/>
  <c r="BH336"/>
  <c r="BG336"/>
  <c r="BE336"/>
  <c r="T336"/>
  <c r="R336"/>
  <c r="P336"/>
  <c r="BK336"/>
  <c r="J336"/>
  <c r="BF336"/>
  <c r="BI330"/>
  <c r="BH330"/>
  <c r="BG330"/>
  <c r="BE330"/>
  <c r="T330"/>
  <c r="T329"/>
  <c r="R330"/>
  <c r="R329"/>
  <c r="P330"/>
  <c r="P329"/>
  <c r="BK330"/>
  <c r="BK329"/>
  <c r="J329"/>
  <c r="J330"/>
  <c r="BF330"/>
  <c r="J69"/>
  <c r="BI327"/>
  <c r="BH327"/>
  <c r="BG327"/>
  <c r="BE327"/>
  <c r="T327"/>
  <c r="R327"/>
  <c r="P327"/>
  <c r="BK327"/>
  <c r="J327"/>
  <c r="BF327"/>
  <c r="BI323"/>
  <c r="BH323"/>
  <c r="BG323"/>
  <c r="BE323"/>
  <c r="T323"/>
  <c r="R323"/>
  <c r="P323"/>
  <c r="BK323"/>
  <c r="J323"/>
  <c r="BF323"/>
  <c r="BI321"/>
  <c r="BH321"/>
  <c r="BG321"/>
  <c r="BE321"/>
  <c r="T321"/>
  <c r="R321"/>
  <c r="P321"/>
  <c r="BK321"/>
  <c r="J321"/>
  <c r="BF321"/>
  <c r="BI319"/>
  <c r="BH319"/>
  <c r="BG319"/>
  <c r="BE319"/>
  <c r="T319"/>
  <c r="R319"/>
  <c r="P319"/>
  <c r="BK319"/>
  <c r="J319"/>
  <c r="BF319"/>
  <c r="BI317"/>
  <c r="BH317"/>
  <c r="BG317"/>
  <c r="BE317"/>
  <c r="T317"/>
  <c r="T316"/>
  <c r="R317"/>
  <c r="R316"/>
  <c r="P317"/>
  <c r="P316"/>
  <c r="BK317"/>
  <c r="BK316"/>
  <c r="J316"/>
  <c r="J317"/>
  <c r="BF317"/>
  <c r="J68"/>
  <c r="BI312"/>
  <c r="BH312"/>
  <c r="BG312"/>
  <c r="BE312"/>
  <c r="T312"/>
  <c r="R312"/>
  <c r="P312"/>
  <c r="BK312"/>
  <c r="J312"/>
  <c r="BF312"/>
  <c r="BI294"/>
  <c r="BH294"/>
  <c r="BG294"/>
  <c r="BE294"/>
  <c r="T294"/>
  <c r="R294"/>
  <c r="P294"/>
  <c r="BK294"/>
  <c r="J294"/>
  <c r="BF294"/>
  <c r="BI290"/>
  <c r="BH290"/>
  <c r="BG290"/>
  <c r="BE290"/>
  <c r="T290"/>
  <c r="T289"/>
  <c r="R290"/>
  <c r="R289"/>
  <c r="P290"/>
  <c r="P289"/>
  <c r="BK290"/>
  <c r="BK289"/>
  <c r="J289"/>
  <c r="J290"/>
  <c r="BF290"/>
  <c r="J67"/>
  <c r="BI281"/>
  <c r="BH281"/>
  <c r="BG281"/>
  <c r="BE281"/>
  <c r="T281"/>
  <c r="R281"/>
  <c r="P281"/>
  <c r="BK281"/>
  <c r="J281"/>
  <c r="BF281"/>
  <c r="BI273"/>
  <c r="BH273"/>
  <c r="BG273"/>
  <c r="BE273"/>
  <c r="T273"/>
  <c r="R273"/>
  <c r="P273"/>
  <c r="BK273"/>
  <c r="J273"/>
  <c r="BF273"/>
  <c r="BI265"/>
  <c r="BH265"/>
  <c r="BG265"/>
  <c r="BE265"/>
  <c r="T265"/>
  <c r="T264"/>
  <c r="R265"/>
  <c r="R264"/>
  <c r="P265"/>
  <c r="P264"/>
  <c r="BK265"/>
  <c r="BK264"/>
  <c r="J264"/>
  <c r="J265"/>
  <c r="BF265"/>
  <c r="J66"/>
  <c r="BI261"/>
  <c r="BH261"/>
  <c r="BG261"/>
  <c r="BE261"/>
  <c r="T261"/>
  <c r="R261"/>
  <c r="P261"/>
  <c r="BK261"/>
  <c r="J261"/>
  <c r="BF261"/>
  <c r="BI254"/>
  <c r="BH254"/>
  <c r="BG254"/>
  <c r="BE254"/>
  <c r="T254"/>
  <c r="R254"/>
  <c r="P254"/>
  <c r="BK254"/>
  <c r="J254"/>
  <c r="BF254"/>
  <c r="BI247"/>
  <c r="BH247"/>
  <c r="BG247"/>
  <c r="BE247"/>
  <c r="T247"/>
  <c r="R247"/>
  <c r="P247"/>
  <c r="BK247"/>
  <c r="J247"/>
  <c r="BF247"/>
  <c r="BI239"/>
  <c r="BH239"/>
  <c r="BG239"/>
  <c r="BE239"/>
  <c r="T239"/>
  <c r="R239"/>
  <c r="P239"/>
  <c r="BK239"/>
  <c r="J239"/>
  <c r="BF239"/>
  <c r="BI231"/>
  <c r="BH231"/>
  <c r="BG231"/>
  <c r="BE231"/>
  <c r="T231"/>
  <c r="R231"/>
  <c r="P231"/>
  <c r="BK231"/>
  <c r="J231"/>
  <c r="BF231"/>
  <c r="BI223"/>
  <c r="BH223"/>
  <c r="BG223"/>
  <c r="BE223"/>
  <c r="T223"/>
  <c r="R223"/>
  <c r="P223"/>
  <c r="BK223"/>
  <c r="J223"/>
  <c r="BF223"/>
  <c r="BI215"/>
  <c r="BH215"/>
  <c r="BG215"/>
  <c r="BE215"/>
  <c r="T215"/>
  <c r="R215"/>
  <c r="P215"/>
  <c r="BK215"/>
  <c r="J215"/>
  <c r="BF215"/>
  <c r="BI208"/>
  <c r="BH208"/>
  <c r="BG208"/>
  <c r="BE208"/>
  <c r="T208"/>
  <c r="T207"/>
  <c r="R208"/>
  <c r="R207"/>
  <c r="P208"/>
  <c r="P207"/>
  <c r="BK208"/>
  <c r="BK207"/>
  <c r="J207"/>
  <c r="J208"/>
  <c r="BF208"/>
  <c r="J65"/>
  <c r="BI200"/>
  <c r="BH200"/>
  <c r="BG200"/>
  <c r="BE200"/>
  <c r="T200"/>
  <c r="T199"/>
  <c r="R200"/>
  <c r="R199"/>
  <c r="P200"/>
  <c r="P199"/>
  <c r="BK200"/>
  <c r="BK199"/>
  <c r="J199"/>
  <c r="J200"/>
  <c r="BF200"/>
  <c r="J64"/>
  <c r="BI190"/>
  <c r="BH190"/>
  <c r="BG190"/>
  <c r="BE190"/>
  <c r="T190"/>
  <c r="R190"/>
  <c r="P190"/>
  <c r="BK190"/>
  <c r="J190"/>
  <c r="BF190"/>
  <c r="BI183"/>
  <c r="BH183"/>
  <c r="BG183"/>
  <c r="BE183"/>
  <c r="T183"/>
  <c r="R183"/>
  <c r="P183"/>
  <c r="BK183"/>
  <c r="J183"/>
  <c r="BF183"/>
  <c r="BI175"/>
  <c r="BH175"/>
  <c r="BG175"/>
  <c r="BE175"/>
  <c r="T175"/>
  <c r="R175"/>
  <c r="P175"/>
  <c r="BK175"/>
  <c r="J175"/>
  <c r="BF175"/>
  <c r="BI173"/>
  <c r="BH173"/>
  <c r="BG173"/>
  <c r="BE173"/>
  <c r="T173"/>
  <c r="R173"/>
  <c r="P173"/>
  <c r="BK173"/>
  <c r="J173"/>
  <c r="BF173"/>
  <c r="BI165"/>
  <c r="BH165"/>
  <c r="BG165"/>
  <c r="BE165"/>
  <c r="T165"/>
  <c r="R165"/>
  <c r="P165"/>
  <c r="BK165"/>
  <c r="J165"/>
  <c r="BF165"/>
  <c r="BI157"/>
  <c r="BH157"/>
  <c r="BG157"/>
  <c r="BE157"/>
  <c r="T157"/>
  <c r="T156"/>
  <c r="R157"/>
  <c r="R156"/>
  <c r="P157"/>
  <c r="P156"/>
  <c r="BK157"/>
  <c r="BK156"/>
  <c r="J156"/>
  <c r="J157"/>
  <c r="BF157"/>
  <c r="J63"/>
  <c r="BI150"/>
  <c r="BH150"/>
  <c r="BG150"/>
  <c r="BE150"/>
  <c r="T150"/>
  <c r="R150"/>
  <c r="P150"/>
  <c r="BK150"/>
  <c r="J150"/>
  <c r="BF150"/>
  <c r="BI143"/>
  <c r="BH143"/>
  <c r="BG143"/>
  <c r="BE143"/>
  <c r="T143"/>
  <c r="R143"/>
  <c r="P143"/>
  <c r="BK143"/>
  <c r="J143"/>
  <c r="BF143"/>
  <c r="BI137"/>
  <c r="BH137"/>
  <c r="BG137"/>
  <c r="BE137"/>
  <c r="T137"/>
  <c r="R137"/>
  <c r="P137"/>
  <c r="BK137"/>
  <c r="J137"/>
  <c r="BF137"/>
  <c r="BI130"/>
  <c r="BH130"/>
  <c r="BG130"/>
  <c r="BE130"/>
  <c r="T130"/>
  <c r="R130"/>
  <c r="P130"/>
  <c r="BK130"/>
  <c r="J130"/>
  <c r="BF130"/>
  <c r="BI118"/>
  <c r="BH118"/>
  <c r="BG118"/>
  <c r="BE118"/>
  <c r="T118"/>
  <c r="R118"/>
  <c r="P118"/>
  <c r="BK118"/>
  <c r="J118"/>
  <c r="BF118"/>
  <c r="BI111"/>
  <c r="F36"/>
  <c i="1" r="BD58"/>
  <c i="6" r="BH111"/>
  <c r="F35"/>
  <c i="1" r="BC58"/>
  <c i="6" r="BG111"/>
  <c r="F34"/>
  <c i="1" r="BB58"/>
  <c i="6" r="BE111"/>
  <c r="J32"/>
  <c i="1" r="AV58"/>
  <c i="6" r="F32"/>
  <c i="1" r="AZ58"/>
  <c i="6" r="T111"/>
  <c r="T110"/>
  <c r="T109"/>
  <c r="T108"/>
  <c r="R111"/>
  <c r="R110"/>
  <c r="R109"/>
  <c r="R108"/>
  <c r="P111"/>
  <c r="P110"/>
  <c r="P109"/>
  <c r="P108"/>
  <c i="1" r="AU58"/>
  <c i="6" r="BK111"/>
  <c r="BK110"/>
  <c r="J110"/>
  <c r="BK109"/>
  <c r="J109"/>
  <c r="BK108"/>
  <c r="J108"/>
  <c r="J60"/>
  <c r="J29"/>
  <c i="1" r="AG58"/>
  <c i="6" r="J111"/>
  <c r="BF111"/>
  <c r="J33"/>
  <c i="1" r="AW58"/>
  <c i="6" r="F33"/>
  <c i="1" r="BA58"/>
  <c i="6" r="J62"/>
  <c r="J61"/>
  <c r="J104"/>
  <c r="F104"/>
  <c r="F102"/>
  <c r="E100"/>
  <c r="J55"/>
  <c r="F55"/>
  <c r="F53"/>
  <c r="E51"/>
  <c r="J38"/>
  <c r="J20"/>
  <c r="E20"/>
  <c r="F105"/>
  <c r="F56"/>
  <c r="J19"/>
  <c r="J14"/>
  <c r="J102"/>
  <c r="J53"/>
  <c r="E7"/>
  <c r="E96"/>
  <c r="E47"/>
  <c i="1" r="AY56"/>
  <c r="AX56"/>
  <c i="5" r="BI90"/>
  <c r="BH90"/>
  <c r="BG90"/>
  <c r="BE90"/>
  <c r="T90"/>
  <c r="R90"/>
  <c r="P90"/>
  <c r="BK90"/>
  <c r="J90"/>
  <c r="BF90"/>
  <c r="BI89"/>
  <c r="BH89"/>
  <c r="BG89"/>
  <c r="BE89"/>
  <c r="T89"/>
  <c r="R89"/>
  <c r="P89"/>
  <c r="BK89"/>
  <c r="J89"/>
  <c r="BF89"/>
  <c r="BI88"/>
  <c r="BH88"/>
  <c r="BG88"/>
  <c r="BE88"/>
  <c r="T88"/>
  <c r="R88"/>
  <c r="P88"/>
  <c r="BK88"/>
  <c r="J88"/>
  <c r="BF88"/>
  <c r="BI87"/>
  <c r="BH87"/>
  <c r="BG87"/>
  <c r="BE87"/>
  <c r="T87"/>
  <c r="R87"/>
  <c r="P87"/>
  <c r="BK87"/>
  <c r="J87"/>
  <c r="BF87"/>
  <c r="BI86"/>
  <c r="BH86"/>
  <c r="BG86"/>
  <c r="BE86"/>
  <c r="T86"/>
  <c r="R86"/>
  <c r="P86"/>
  <c r="BK86"/>
  <c r="J86"/>
  <c r="BF86"/>
  <c r="BI85"/>
  <c r="F36"/>
  <c i="1" r="BD56"/>
  <c i="5" r="BH85"/>
  <c r="F35"/>
  <c i="1" r="BC56"/>
  <c i="5" r="BG85"/>
  <c r="F34"/>
  <c i="1" r="BB56"/>
  <c i="5" r="BE85"/>
  <c r="J32"/>
  <c i="1" r="AV56"/>
  <c i="5" r="F32"/>
  <c i="1" r="AZ56"/>
  <c i="5" r="T85"/>
  <c r="T84"/>
  <c r="T83"/>
  <c r="R85"/>
  <c r="R84"/>
  <c r="R83"/>
  <c r="P85"/>
  <c r="P84"/>
  <c r="P83"/>
  <c i="1" r="AU56"/>
  <c i="5" r="BK85"/>
  <c r="BK84"/>
  <c r="J84"/>
  <c r="BK83"/>
  <c r="J83"/>
  <c r="J60"/>
  <c r="J29"/>
  <c i="1" r="AG56"/>
  <c i="5" r="J85"/>
  <c r="BF85"/>
  <c r="J33"/>
  <c i="1" r="AW56"/>
  <c i="5" r="F33"/>
  <c i="1" r="BA56"/>
  <c i="5" r="J61"/>
  <c r="J79"/>
  <c r="F79"/>
  <c r="F77"/>
  <c r="E75"/>
  <c r="J55"/>
  <c r="F55"/>
  <c r="F53"/>
  <c r="E51"/>
  <c r="J38"/>
  <c r="J20"/>
  <c r="E20"/>
  <c r="F80"/>
  <c r="F56"/>
  <c r="J19"/>
  <c r="J14"/>
  <c r="J77"/>
  <c r="J53"/>
  <c r="E7"/>
  <c r="E71"/>
  <c r="E47"/>
  <c i="1" r="AY55"/>
  <c r="AX55"/>
  <c i="4" r="BI88"/>
  <c r="BH88"/>
  <c r="BG88"/>
  <c r="BE88"/>
  <c r="T88"/>
  <c r="R88"/>
  <c r="P88"/>
  <c r="BK88"/>
  <c r="J88"/>
  <c r="BF88"/>
  <c r="BI87"/>
  <c r="F36"/>
  <c i="1" r="BD55"/>
  <c i="4" r="BH87"/>
  <c r="F35"/>
  <c i="1" r="BC55"/>
  <c i="4" r="BG87"/>
  <c r="F34"/>
  <c i="1" r="BB55"/>
  <c i="4" r="BE87"/>
  <c r="J32"/>
  <c i="1" r="AV55"/>
  <c i="4" r="F32"/>
  <c i="1" r="AZ55"/>
  <c i="4" r="T87"/>
  <c r="T86"/>
  <c r="T85"/>
  <c r="T84"/>
  <c r="R87"/>
  <c r="R86"/>
  <c r="R85"/>
  <c r="R84"/>
  <c r="P87"/>
  <c r="P86"/>
  <c r="P85"/>
  <c r="P84"/>
  <c i="1" r="AU55"/>
  <c i="4" r="BK87"/>
  <c r="BK86"/>
  <c r="J86"/>
  <c r="BK85"/>
  <c r="J85"/>
  <c r="BK84"/>
  <c r="J84"/>
  <c r="J60"/>
  <c r="J29"/>
  <c i="1" r="AG55"/>
  <c i="4" r="J87"/>
  <c r="BF87"/>
  <c r="J33"/>
  <c i="1" r="AW55"/>
  <c i="4" r="F33"/>
  <c i="1" r="BA55"/>
  <c i="4" r="J62"/>
  <c r="J61"/>
  <c r="J80"/>
  <c r="F80"/>
  <c r="F78"/>
  <c r="E76"/>
  <c r="J55"/>
  <c r="F55"/>
  <c r="F53"/>
  <c r="E51"/>
  <c r="J38"/>
  <c r="J20"/>
  <c r="E20"/>
  <c r="F81"/>
  <c r="F56"/>
  <c r="J19"/>
  <c r="J14"/>
  <c r="J78"/>
  <c r="J53"/>
  <c r="E7"/>
  <c r="E72"/>
  <c r="E47"/>
  <c i="1" r="AY54"/>
  <c r="AX54"/>
  <c i="3" r="BI577"/>
  <c r="BH577"/>
  <c r="BG577"/>
  <c r="BE577"/>
  <c r="T577"/>
  <c r="T576"/>
  <c r="T575"/>
  <c r="R577"/>
  <c r="R576"/>
  <c r="R575"/>
  <c r="P577"/>
  <c r="P576"/>
  <c r="P575"/>
  <c r="BK577"/>
  <c r="BK576"/>
  <c r="J576"/>
  <c r="BK575"/>
  <c r="J575"/>
  <c r="J577"/>
  <c r="BF577"/>
  <c r="J81"/>
  <c r="J80"/>
  <c r="BI573"/>
  <c r="BH573"/>
  <c r="BG573"/>
  <c r="BE573"/>
  <c r="T573"/>
  <c r="R573"/>
  <c r="P573"/>
  <c r="BK573"/>
  <c r="J573"/>
  <c r="BF573"/>
  <c r="BI571"/>
  <c r="BH571"/>
  <c r="BG571"/>
  <c r="BE571"/>
  <c r="T571"/>
  <c r="R571"/>
  <c r="P571"/>
  <c r="BK571"/>
  <c r="J571"/>
  <c r="BF571"/>
  <c r="BI569"/>
  <c r="BH569"/>
  <c r="BG569"/>
  <c r="BE569"/>
  <c r="T569"/>
  <c r="R569"/>
  <c r="P569"/>
  <c r="BK569"/>
  <c r="J569"/>
  <c r="BF569"/>
  <c r="BI567"/>
  <c r="BH567"/>
  <c r="BG567"/>
  <c r="BE567"/>
  <c r="T567"/>
  <c r="T566"/>
  <c r="R567"/>
  <c r="R566"/>
  <c r="P567"/>
  <c r="P566"/>
  <c r="BK567"/>
  <c r="BK566"/>
  <c r="J566"/>
  <c r="J567"/>
  <c r="BF567"/>
  <c r="J79"/>
  <c r="BI565"/>
  <c r="BH565"/>
  <c r="BG565"/>
  <c r="BE565"/>
  <c r="T565"/>
  <c r="T564"/>
  <c r="R565"/>
  <c r="R564"/>
  <c r="P565"/>
  <c r="P564"/>
  <c r="BK565"/>
  <c r="BK564"/>
  <c r="J564"/>
  <c r="J565"/>
  <c r="BF565"/>
  <c r="J78"/>
  <c r="BI563"/>
  <c r="BH563"/>
  <c r="BG563"/>
  <c r="BE563"/>
  <c r="T563"/>
  <c r="R563"/>
  <c r="P563"/>
  <c r="BK563"/>
  <c r="J563"/>
  <c r="BF563"/>
  <c r="BI560"/>
  <c r="BH560"/>
  <c r="BG560"/>
  <c r="BE560"/>
  <c r="T560"/>
  <c r="R560"/>
  <c r="P560"/>
  <c r="BK560"/>
  <c r="J560"/>
  <c r="BF560"/>
  <c r="BI557"/>
  <c r="BH557"/>
  <c r="BG557"/>
  <c r="BE557"/>
  <c r="T557"/>
  <c r="T556"/>
  <c r="R557"/>
  <c r="R556"/>
  <c r="P557"/>
  <c r="P556"/>
  <c r="BK557"/>
  <c r="BK556"/>
  <c r="J556"/>
  <c r="J557"/>
  <c r="BF557"/>
  <c r="J77"/>
  <c r="BI554"/>
  <c r="BH554"/>
  <c r="BG554"/>
  <c r="BE554"/>
  <c r="T554"/>
  <c r="R554"/>
  <c r="P554"/>
  <c r="BK554"/>
  <c r="J554"/>
  <c r="BF554"/>
  <c r="BI553"/>
  <c r="BH553"/>
  <c r="BG553"/>
  <c r="BE553"/>
  <c r="T553"/>
  <c r="R553"/>
  <c r="P553"/>
  <c r="BK553"/>
  <c r="J553"/>
  <c r="BF553"/>
  <c r="BI550"/>
  <c r="BH550"/>
  <c r="BG550"/>
  <c r="BE550"/>
  <c r="T550"/>
  <c r="R550"/>
  <c r="P550"/>
  <c r="BK550"/>
  <c r="J550"/>
  <c r="BF550"/>
  <c r="BI549"/>
  <c r="BH549"/>
  <c r="BG549"/>
  <c r="BE549"/>
  <c r="T549"/>
  <c r="R549"/>
  <c r="P549"/>
  <c r="BK549"/>
  <c r="J549"/>
  <c r="BF549"/>
  <c r="BI548"/>
  <c r="BH548"/>
  <c r="BG548"/>
  <c r="BE548"/>
  <c r="T548"/>
  <c r="R548"/>
  <c r="P548"/>
  <c r="BK548"/>
  <c r="J548"/>
  <c r="BF548"/>
  <c r="BI547"/>
  <c r="BH547"/>
  <c r="BG547"/>
  <c r="BE547"/>
  <c r="T547"/>
  <c r="R547"/>
  <c r="P547"/>
  <c r="BK547"/>
  <c r="J547"/>
  <c r="BF547"/>
  <c r="BI541"/>
  <c r="BH541"/>
  <c r="BG541"/>
  <c r="BE541"/>
  <c r="T541"/>
  <c r="T540"/>
  <c r="R541"/>
  <c r="R540"/>
  <c r="P541"/>
  <c r="P540"/>
  <c r="BK541"/>
  <c r="BK540"/>
  <c r="J540"/>
  <c r="J541"/>
  <c r="BF541"/>
  <c r="J76"/>
  <c r="BI532"/>
  <c r="BH532"/>
  <c r="BG532"/>
  <c r="BE532"/>
  <c r="T532"/>
  <c r="T531"/>
  <c r="R532"/>
  <c r="R531"/>
  <c r="P532"/>
  <c r="P531"/>
  <c r="BK532"/>
  <c r="BK531"/>
  <c r="J531"/>
  <c r="J532"/>
  <c r="BF532"/>
  <c r="J75"/>
  <c r="BI529"/>
  <c r="BH529"/>
  <c r="BG529"/>
  <c r="BE529"/>
  <c r="T529"/>
  <c r="R529"/>
  <c r="P529"/>
  <c r="BK529"/>
  <c r="J529"/>
  <c r="BF529"/>
  <c r="BI523"/>
  <c r="BH523"/>
  <c r="BG523"/>
  <c r="BE523"/>
  <c r="T523"/>
  <c r="T522"/>
  <c r="R523"/>
  <c r="R522"/>
  <c r="P523"/>
  <c r="P522"/>
  <c r="BK523"/>
  <c r="BK522"/>
  <c r="J522"/>
  <c r="J523"/>
  <c r="BF523"/>
  <c r="J74"/>
  <c r="BI520"/>
  <c r="BH520"/>
  <c r="BG520"/>
  <c r="BE520"/>
  <c r="T520"/>
  <c r="R520"/>
  <c r="P520"/>
  <c r="BK520"/>
  <c r="J520"/>
  <c r="BF520"/>
  <c r="BI518"/>
  <c r="BH518"/>
  <c r="BG518"/>
  <c r="BE518"/>
  <c r="T518"/>
  <c r="T517"/>
  <c r="R518"/>
  <c r="R517"/>
  <c r="P518"/>
  <c r="P517"/>
  <c r="BK518"/>
  <c r="BK517"/>
  <c r="J517"/>
  <c r="J518"/>
  <c r="BF518"/>
  <c r="J73"/>
  <c r="BI515"/>
  <c r="BH515"/>
  <c r="BG515"/>
  <c r="BE515"/>
  <c r="T515"/>
  <c r="T514"/>
  <c r="T513"/>
  <c r="R515"/>
  <c r="R514"/>
  <c r="R513"/>
  <c r="P515"/>
  <c r="P514"/>
  <c r="P513"/>
  <c r="BK515"/>
  <c r="BK514"/>
  <c r="J514"/>
  <c r="BK513"/>
  <c r="J513"/>
  <c r="J515"/>
  <c r="BF515"/>
  <c r="J72"/>
  <c r="J71"/>
  <c r="BI511"/>
  <c r="BH511"/>
  <c r="BG511"/>
  <c r="BE511"/>
  <c r="T511"/>
  <c r="T510"/>
  <c r="R511"/>
  <c r="R510"/>
  <c r="P511"/>
  <c r="P510"/>
  <c r="BK511"/>
  <c r="BK510"/>
  <c r="J510"/>
  <c r="J511"/>
  <c r="BF511"/>
  <c r="J70"/>
  <c r="BI508"/>
  <c r="BH508"/>
  <c r="BG508"/>
  <c r="BE508"/>
  <c r="T508"/>
  <c r="R508"/>
  <c r="P508"/>
  <c r="BK508"/>
  <c r="J508"/>
  <c r="BF508"/>
  <c r="BI506"/>
  <c r="BH506"/>
  <c r="BG506"/>
  <c r="BE506"/>
  <c r="T506"/>
  <c r="R506"/>
  <c r="P506"/>
  <c r="BK506"/>
  <c r="J506"/>
  <c r="BF506"/>
  <c r="BI503"/>
  <c r="BH503"/>
  <c r="BG503"/>
  <c r="BE503"/>
  <c r="T503"/>
  <c r="R503"/>
  <c r="P503"/>
  <c r="BK503"/>
  <c r="J503"/>
  <c r="BF503"/>
  <c r="BI501"/>
  <c r="BH501"/>
  <c r="BG501"/>
  <c r="BE501"/>
  <c r="T501"/>
  <c r="R501"/>
  <c r="P501"/>
  <c r="BK501"/>
  <c r="J501"/>
  <c r="BF501"/>
  <c r="BI499"/>
  <c r="BH499"/>
  <c r="BG499"/>
  <c r="BE499"/>
  <c r="T499"/>
  <c r="T498"/>
  <c r="R499"/>
  <c r="R498"/>
  <c r="P499"/>
  <c r="P498"/>
  <c r="BK499"/>
  <c r="BK498"/>
  <c r="J498"/>
  <c r="J499"/>
  <c r="BF499"/>
  <c r="J69"/>
  <c r="BI486"/>
  <c r="BH486"/>
  <c r="BG486"/>
  <c r="BE486"/>
  <c r="T486"/>
  <c r="R486"/>
  <c r="P486"/>
  <c r="BK486"/>
  <c r="J486"/>
  <c r="BF486"/>
  <c r="BI483"/>
  <c r="BH483"/>
  <c r="BG483"/>
  <c r="BE483"/>
  <c r="T483"/>
  <c r="R483"/>
  <c r="P483"/>
  <c r="BK483"/>
  <c r="J483"/>
  <c r="BF483"/>
  <c r="BI480"/>
  <c r="BH480"/>
  <c r="BG480"/>
  <c r="BE480"/>
  <c r="T480"/>
  <c r="R480"/>
  <c r="P480"/>
  <c r="BK480"/>
  <c r="J480"/>
  <c r="BF480"/>
  <c r="BI477"/>
  <c r="BH477"/>
  <c r="BG477"/>
  <c r="BE477"/>
  <c r="T477"/>
  <c r="R477"/>
  <c r="P477"/>
  <c r="BK477"/>
  <c r="J477"/>
  <c r="BF477"/>
  <c r="BI472"/>
  <c r="BH472"/>
  <c r="BG472"/>
  <c r="BE472"/>
  <c r="T472"/>
  <c r="R472"/>
  <c r="P472"/>
  <c r="BK472"/>
  <c r="J472"/>
  <c r="BF472"/>
  <c r="BI469"/>
  <c r="BH469"/>
  <c r="BG469"/>
  <c r="BE469"/>
  <c r="T469"/>
  <c r="R469"/>
  <c r="P469"/>
  <c r="BK469"/>
  <c r="J469"/>
  <c r="BF469"/>
  <c r="BI463"/>
  <c r="BH463"/>
  <c r="BG463"/>
  <c r="BE463"/>
  <c r="T463"/>
  <c r="T462"/>
  <c r="R463"/>
  <c r="R462"/>
  <c r="P463"/>
  <c r="P462"/>
  <c r="BK463"/>
  <c r="BK462"/>
  <c r="J462"/>
  <c r="J463"/>
  <c r="BF463"/>
  <c r="J68"/>
  <c r="BI453"/>
  <c r="BH453"/>
  <c r="BG453"/>
  <c r="BE453"/>
  <c r="T453"/>
  <c r="R453"/>
  <c r="P453"/>
  <c r="BK453"/>
  <c r="J453"/>
  <c r="BF453"/>
  <c r="BI445"/>
  <c r="BH445"/>
  <c r="BG445"/>
  <c r="BE445"/>
  <c r="T445"/>
  <c r="R445"/>
  <c r="P445"/>
  <c r="BK445"/>
  <c r="J445"/>
  <c r="BF445"/>
  <c r="BI442"/>
  <c r="BH442"/>
  <c r="BG442"/>
  <c r="BE442"/>
  <c r="T442"/>
  <c r="R442"/>
  <c r="P442"/>
  <c r="BK442"/>
  <c r="J442"/>
  <c r="BF442"/>
  <c r="BI438"/>
  <c r="BH438"/>
  <c r="BG438"/>
  <c r="BE438"/>
  <c r="T438"/>
  <c r="R438"/>
  <c r="P438"/>
  <c r="BK438"/>
  <c r="J438"/>
  <c r="BF438"/>
  <c r="BI432"/>
  <c r="BH432"/>
  <c r="BG432"/>
  <c r="BE432"/>
  <c r="T432"/>
  <c r="T431"/>
  <c r="R432"/>
  <c r="R431"/>
  <c r="P432"/>
  <c r="P431"/>
  <c r="BK432"/>
  <c r="BK431"/>
  <c r="J431"/>
  <c r="J432"/>
  <c r="BF432"/>
  <c r="J67"/>
  <c r="BI428"/>
  <c r="BH428"/>
  <c r="BG428"/>
  <c r="BE428"/>
  <c r="T428"/>
  <c r="R428"/>
  <c r="P428"/>
  <c r="BK428"/>
  <c r="J428"/>
  <c r="BF428"/>
  <c r="BI424"/>
  <c r="BH424"/>
  <c r="BG424"/>
  <c r="BE424"/>
  <c r="T424"/>
  <c r="R424"/>
  <c r="P424"/>
  <c r="BK424"/>
  <c r="J424"/>
  <c r="BF424"/>
  <c r="BI421"/>
  <c r="BH421"/>
  <c r="BG421"/>
  <c r="BE421"/>
  <c r="T421"/>
  <c r="R421"/>
  <c r="P421"/>
  <c r="BK421"/>
  <c r="J421"/>
  <c r="BF421"/>
  <c r="BI418"/>
  <c r="BH418"/>
  <c r="BG418"/>
  <c r="BE418"/>
  <c r="T418"/>
  <c r="T417"/>
  <c r="R418"/>
  <c r="R417"/>
  <c r="P418"/>
  <c r="P417"/>
  <c r="BK418"/>
  <c r="BK417"/>
  <c r="J417"/>
  <c r="J418"/>
  <c r="BF418"/>
  <c r="J66"/>
  <c r="BI409"/>
  <c r="BH409"/>
  <c r="BG409"/>
  <c r="BE409"/>
  <c r="T409"/>
  <c r="T408"/>
  <c r="R409"/>
  <c r="R408"/>
  <c r="P409"/>
  <c r="P408"/>
  <c r="BK409"/>
  <c r="BK408"/>
  <c r="J408"/>
  <c r="J409"/>
  <c r="BF409"/>
  <c r="J65"/>
  <c r="BI390"/>
  <c r="BH390"/>
  <c r="BG390"/>
  <c r="BE390"/>
  <c r="T390"/>
  <c r="R390"/>
  <c r="P390"/>
  <c r="BK390"/>
  <c r="J390"/>
  <c r="BF390"/>
  <c r="BI379"/>
  <c r="BH379"/>
  <c r="BG379"/>
  <c r="BE379"/>
  <c r="T379"/>
  <c r="R379"/>
  <c r="P379"/>
  <c r="BK379"/>
  <c r="J379"/>
  <c r="BF379"/>
  <c r="BI371"/>
  <c r="BH371"/>
  <c r="BG371"/>
  <c r="BE371"/>
  <c r="T371"/>
  <c r="R371"/>
  <c r="P371"/>
  <c r="BK371"/>
  <c r="J371"/>
  <c r="BF371"/>
  <c r="BI356"/>
  <c r="BH356"/>
  <c r="BG356"/>
  <c r="BE356"/>
  <c r="T356"/>
  <c r="R356"/>
  <c r="P356"/>
  <c r="BK356"/>
  <c r="J356"/>
  <c r="BF356"/>
  <c r="BI349"/>
  <c r="BH349"/>
  <c r="BG349"/>
  <c r="BE349"/>
  <c r="T349"/>
  <c r="R349"/>
  <c r="P349"/>
  <c r="BK349"/>
  <c r="J349"/>
  <c r="BF349"/>
  <c r="BI342"/>
  <c r="BH342"/>
  <c r="BG342"/>
  <c r="BE342"/>
  <c r="T342"/>
  <c r="R342"/>
  <c r="P342"/>
  <c r="BK342"/>
  <c r="J342"/>
  <c r="BF342"/>
  <c r="BI326"/>
  <c r="BH326"/>
  <c r="BG326"/>
  <c r="BE326"/>
  <c r="T326"/>
  <c r="R326"/>
  <c r="P326"/>
  <c r="BK326"/>
  <c r="J326"/>
  <c r="BF326"/>
  <c r="BI322"/>
  <c r="BH322"/>
  <c r="BG322"/>
  <c r="BE322"/>
  <c r="T322"/>
  <c r="R322"/>
  <c r="P322"/>
  <c r="BK322"/>
  <c r="J322"/>
  <c r="BF322"/>
  <c r="BI317"/>
  <c r="BH317"/>
  <c r="BG317"/>
  <c r="BE317"/>
  <c r="T317"/>
  <c r="R317"/>
  <c r="P317"/>
  <c r="BK317"/>
  <c r="J317"/>
  <c r="BF317"/>
  <c r="BI313"/>
  <c r="BH313"/>
  <c r="BG313"/>
  <c r="BE313"/>
  <c r="T313"/>
  <c r="R313"/>
  <c r="P313"/>
  <c r="BK313"/>
  <c r="J313"/>
  <c r="BF313"/>
  <c r="BI288"/>
  <c r="BH288"/>
  <c r="BG288"/>
  <c r="BE288"/>
  <c r="T288"/>
  <c r="R288"/>
  <c r="P288"/>
  <c r="BK288"/>
  <c r="J288"/>
  <c r="BF288"/>
  <c r="BI284"/>
  <c r="BH284"/>
  <c r="BG284"/>
  <c r="BE284"/>
  <c r="T284"/>
  <c r="R284"/>
  <c r="P284"/>
  <c r="BK284"/>
  <c r="J284"/>
  <c r="BF284"/>
  <c r="BI280"/>
  <c r="BH280"/>
  <c r="BG280"/>
  <c r="BE280"/>
  <c r="T280"/>
  <c r="R280"/>
  <c r="P280"/>
  <c r="BK280"/>
  <c r="J280"/>
  <c r="BF280"/>
  <c r="BI273"/>
  <c r="BH273"/>
  <c r="BG273"/>
  <c r="BE273"/>
  <c r="T273"/>
  <c r="R273"/>
  <c r="P273"/>
  <c r="BK273"/>
  <c r="J273"/>
  <c r="BF273"/>
  <c r="BI267"/>
  <c r="BH267"/>
  <c r="BG267"/>
  <c r="BE267"/>
  <c r="T267"/>
  <c r="R267"/>
  <c r="P267"/>
  <c r="BK267"/>
  <c r="J267"/>
  <c r="BF267"/>
  <c r="BI264"/>
  <c r="BH264"/>
  <c r="BG264"/>
  <c r="BE264"/>
  <c r="T264"/>
  <c r="R264"/>
  <c r="P264"/>
  <c r="BK264"/>
  <c r="J264"/>
  <c r="BF264"/>
  <c r="BI256"/>
  <c r="BH256"/>
  <c r="BG256"/>
  <c r="BE256"/>
  <c r="T256"/>
  <c r="R256"/>
  <c r="P256"/>
  <c r="BK256"/>
  <c r="J256"/>
  <c r="BF256"/>
  <c r="BI252"/>
  <c r="BH252"/>
  <c r="BG252"/>
  <c r="BE252"/>
  <c r="T252"/>
  <c r="R252"/>
  <c r="P252"/>
  <c r="BK252"/>
  <c r="J252"/>
  <c r="BF252"/>
  <c r="BI244"/>
  <c r="BH244"/>
  <c r="BG244"/>
  <c r="BE244"/>
  <c r="T244"/>
  <c r="R244"/>
  <c r="P244"/>
  <c r="BK244"/>
  <c r="J244"/>
  <c r="BF244"/>
  <c r="BI238"/>
  <c r="BH238"/>
  <c r="BG238"/>
  <c r="BE238"/>
  <c r="T238"/>
  <c r="R238"/>
  <c r="P238"/>
  <c r="BK238"/>
  <c r="J238"/>
  <c r="BF238"/>
  <c r="BI235"/>
  <c r="BH235"/>
  <c r="BG235"/>
  <c r="BE235"/>
  <c r="T235"/>
  <c r="R235"/>
  <c r="P235"/>
  <c r="BK235"/>
  <c r="J235"/>
  <c r="BF235"/>
  <c r="BI223"/>
  <c r="BH223"/>
  <c r="BG223"/>
  <c r="BE223"/>
  <c r="T223"/>
  <c r="R223"/>
  <c r="P223"/>
  <c r="BK223"/>
  <c r="J223"/>
  <c r="BF223"/>
  <c r="BI214"/>
  <c r="BH214"/>
  <c r="BG214"/>
  <c r="BE214"/>
  <c r="T214"/>
  <c r="R214"/>
  <c r="P214"/>
  <c r="BK214"/>
  <c r="J214"/>
  <c r="BF214"/>
  <c r="BI200"/>
  <c r="BH200"/>
  <c r="BG200"/>
  <c r="BE200"/>
  <c r="T200"/>
  <c r="R200"/>
  <c r="P200"/>
  <c r="BK200"/>
  <c r="J200"/>
  <c r="BF200"/>
  <c r="BI189"/>
  <c r="BH189"/>
  <c r="BG189"/>
  <c r="BE189"/>
  <c r="T189"/>
  <c r="R189"/>
  <c r="P189"/>
  <c r="BK189"/>
  <c r="J189"/>
  <c r="BF189"/>
  <c r="BI184"/>
  <c r="BH184"/>
  <c r="BG184"/>
  <c r="BE184"/>
  <c r="T184"/>
  <c r="R184"/>
  <c r="P184"/>
  <c r="BK184"/>
  <c r="J184"/>
  <c r="BF184"/>
  <c r="BI178"/>
  <c r="BH178"/>
  <c r="BG178"/>
  <c r="BE178"/>
  <c r="T178"/>
  <c r="R178"/>
  <c r="P178"/>
  <c r="BK178"/>
  <c r="J178"/>
  <c r="BF178"/>
  <c r="BI172"/>
  <c r="BH172"/>
  <c r="BG172"/>
  <c r="BE172"/>
  <c r="T172"/>
  <c r="R172"/>
  <c r="P172"/>
  <c r="BK172"/>
  <c r="J172"/>
  <c r="BF172"/>
  <c r="BI167"/>
  <c r="BH167"/>
  <c r="BG167"/>
  <c r="BE167"/>
  <c r="T167"/>
  <c r="T166"/>
  <c r="R167"/>
  <c r="R166"/>
  <c r="P167"/>
  <c r="P166"/>
  <c r="BK167"/>
  <c r="BK166"/>
  <c r="J166"/>
  <c r="J167"/>
  <c r="BF167"/>
  <c r="J64"/>
  <c r="BI163"/>
  <c r="BH163"/>
  <c r="BG163"/>
  <c r="BE163"/>
  <c r="T163"/>
  <c r="R163"/>
  <c r="P163"/>
  <c r="BK163"/>
  <c r="J163"/>
  <c r="BF163"/>
  <c r="BI156"/>
  <c r="BH156"/>
  <c r="BG156"/>
  <c r="BE156"/>
  <c r="T156"/>
  <c r="R156"/>
  <c r="P156"/>
  <c r="BK156"/>
  <c r="J156"/>
  <c r="BF156"/>
  <c r="BI145"/>
  <c r="BH145"/>
  <c r="BG145"/>
  <c r="BE145"/>
  <c r="T145"/>
  <c r="R145"/>
  <c r="P145"/>
  <c r="BK145"/>
  <c r="J145"/>
  <c r="BF145"/>
  <c r="BI140"/>
  <c r="BH140"/>
  <c r="BG140"/>
  <c r="BE140"/>
  <c r="T140"/>
  <c r="R140"/>
  <c r="P140"/>
  <c r="BK140"/>
  <c r="J140"/>
  <c r="BF140"/>
  <c r="BI134"/>
  <c r="BH134"/>
  <c r="BG134"/>
  <c r="BE134"/>
  <c r="T134"/>
  <c r="R134"/>
  <c r="P134"/>
  <c r="BK134"/>
  <c r="J134"/>
  <c r="BF134"/>
  <c r="BI127"/>
  <c r="BH127"/>
  <c r="BG127"/>
  <c r="BE127"/>
  <c r="T127"/>
  <c r="R127"/>
  <c r="P127"/>
  <c r="BK127"/>
  <c r="J127"/>
  <c r="BF127"/>
  <c r="BI120"/>
  <c r="BH120"/>
  <c r="BG120"/>
  <c r="BE120"/>
  <c r="T120"/>
  <c r="R120"/>
  <c r="P120"/>
  <c r="BK120"/>
  <c r="J120"/>
  <c r="BF120"/>
  <c r="BI113"/>
  <c r="BH113"/>
  <c r="BG113"/>
  <c r="BE113"/>
  <c r="T113"/>
  <c r="T112"/>
  <c r="R113"/>
  <c r="R112"/>
  <c r="P113"/>
  <c r="P112"/>
  <c r="BK113"/>
  <c r="BK112"/>
  <c r="J112"/>
  <c r="J113"/>
  <c r="BF113"/>
  <c r="J63"/>
  <c r="BI106"/>
  <c r="F36"/>
  <c i="1" r="BD54"/>
  <c i="3" r="BH106"/>
  <c r="F35"/>
  <c i="1" r="BC54"/>
  <c i="3" r="BG106"/>
  <c r="F34"/>
  <c i="1" r="BB54"/>
  <c i="3" r="BE106"/>
  <c r="J32"/>
  <c i="1" r="AV54"/>
  <c i="3" r="F32"/>
  <c i="1" r="AZ54"/>
  <c i="3" r="T106"/>
  <c r="T105"/>
  <c r="T104"/>
  <c r="T103"/>
  <c r="R106"/>
  <c r="R105"/>
  <c r="R104"/>
  <c r="R103"/>
  <c r="P106"/>
  <c r="P105"/>
  <c r="P104"/>
  <c r="P103"/>
  <c i="1" r="AU54"/>
  <c i="3" r="BK106"/>
  <c r="BK105"/>
  <c r="J105"/>
  <c r="BK104"/>
  <c r="J104"/>
  <c r="BK103"/>
  <c r="J103"/>
  <c r="J60"/>
  <c r="J29"/>
  <c i="1" r="AG54"/>
  <c i="3" r="J106"/>
  <c r="BF106"/>
  <c r="J33"/>
  <c i="1" r="AW54"/>
  <c i="3" r="F33"/>
  <c i="1" r="BA54"/>
  <c i="3" r="J62"/>
  <c r="J61"/>
  <c r="J99"/>
  <c r="F99"/>
  <c r="F97"/>
  <c r="E95"/>
  <c r="J55"/>
  <c r="F55"/>
  <c r="F53"/>
  <c r="E51"/>
  <c r="J38"/>
  <c r="J20"/>
  <c r="E20"/>
  <c r="F100"/>
  <c r="F56"/>
  <c r="J19"/>
  <c r="J14"/>
  <c r="J97"/>
  <c r="J53"/>
  <c r="E7"/>
  <c r="E91"/>
  <c r="E47"/>
  <c i="1" r="AY53"/>
  <c r="AX53"/>
  <c i="2" r="BI1375"/>
  <c r="BH1375"/>
  <c r="BG1375"/>
  <c r="BE1375"/>
  <c r="T1375"/>
  <c r="R1375"/>
  <c r="P1375"/>
  <c r="BK1375"/>
  <c r="J1375"/>
  <c r="BF1375"/>
  <c r="BI1374"/>
  <c r="BH1374"/>
  <c r="BG1374"/>
  <c r="BE1374"/>
  <c r="T1374"/>
  <c r="R1374"/>
  <c r="P1374"/>
  <c r="BK1374"/>
  <c r="J1374"/>
  <c r="BF1374"/>
  <c r="BI1373"/>
  <c r="BH1373"/>
  <c r="BG1373"/>
  <c r="BE1373"/>
  <c r="T1373"/>
  <c r="T1372"/>
  <c r="R1373"/>
  <c r="R1372"/>
  <c r="P1373"/>
  <c r="P1372"/>
  <c r="BK1373"/>
  <c r="BK1372"/>
  <c r="J1372"/>
  <c r="J1373"/>
  <c r="BF1373"/>
  <c r="J87"/>
  <c r="BI1370"/>
  <c r="BH1370"/>
  <c r="BG1370"/>
  <c r="BE1370"/>
  <c r="T1370"/>
  <c r="R1370"/>
  <c r="P1370"/>
  <c r="BK1370"/>
  <c r="J1370"/>
  <c r="BF1370"/>
  <c r="BI1366"/>
  <c r="BH1366"/>
  <c r="BG1366"/>
  <c r="BE1366"/>
  <c r="T1366"/>
  <c r="R1366"/>
  <c r="P1366"/>
  <c r="BK1366"/>
  <c r="J1366"/>
  <c r="BF1366"/>
  <c r="BI1364"/>
  <c r="BH1364"/>
  <c r="BG1364"/>
  <c r="BE1364"/>
  <c r="T1364"/>
  <c r="R1364"/>
  <c r="P1364"/>
  <c r="BK1364"/>
  <c r="J1364"/>
  <c r="BF1364"/>
  <c r="BI1362"/>
  <c r="BH1362"/>
  <c r="BG1362"/>
  <c r="BE1362"/>
  <c r="T1362"/>
  <c r="T1361"/>
  <c r="T1360"/>
  <c r="R1362"/>
  <c r="R1361"/>
  <c r="R1360"/>
  <c r="P1362"/>
  <c r="P1361"/>
  <c r="P1360"/>
  <c r="BK1362"/>
  <c r="BK1361"/>
  <c r="J1361"/>
  <c r="BK1360"/>
  <c r="J1360"/>
  <c r="J1362"/>
  <c r="BF1362"/>
  <c r="J86"/>
  <c r="J85"/>
  <c r="BI1355"/>
  <c r="BH1355"/>
  <c r="BG1355"/>
  <c r="BE1355"/>
  <c r="T1355"/>
  <c r="R1355"/>
  <c r="P1355"/>
  <c r="BK1355"/>
  <c r="J1355"/>
  <c r="BF1355"/>
  <c r="BI1350"/>
  <c r="BH1350"/>
  <c r="BG1350"/>
  <c r="BE1350"/>
  <c r="T1350"/>
  <c r="R1350"/>
  <c r="P1350"/>
  <c r="BK1350"/>
  <c r="J1350"/>
  <c r="BF1350"/>
  <c r="BI1349"/>
  <c r="BH1349"/>
  <c r="BG1349"/>
  <c r="BE1349"/>
  <c r="T1349"/>
  <c r="R1349"/>
  <c r="P1349"/>
  <c r="BK1349"/>
  <c r="J1349"/>
  <c r="BF1349"/>
  <c r="BI1348"/>
  <c r="BH1348"/>
  <c r="BG1348"/>
  <c r="BE1348"/>
  <c r="T1348"/>
  <c r="R1348"/>
  <c r="P1348"/>
  <c r="BK1348"/>
  <c r="J1348"/>
  <c r="BF1348"/>
  <c r="BI1345"/>
  <c r="BH1345"/>
  <c r="BG1345"/>
  <c r="BE1345"/>
  <c r="T1345"/>
  <c r="R1345"/>
  <c r="P1345"/>
  <c r="BK1345"/>
  <c r="J1345"/>
  <c r="BF1345"/>
  <c r="BI1344"/>
  <c r="BH1344"/>
  <c r="BG1344"/>
  <c r="BE1344"/>
  <c r="T1344"/>
  <c r="R1344"/>
  <c r="P1344"/>
  <c r="BK1344"/>
  <c r="J1344"/>
  <c r="BF1344"/>
  <c r="BI1343"/>
  <c r="BH1343"/>
  <c r="BG1343"/>
  <c r="BE1343"/>
  <c r="T1343"/>
  <c r="R1343"/>
  <c r="P1343"/>
  <c r="BK1343"/>
  <c r="J1343"/>
  <c r="BF1343"/>
  <c r="BI1337"/>
  <c r="BH1337"/>
  <c r="BG1337"/>
  <c r="BE1337"/>
  <c r="T1337"/>
  <c r="T1336"/>
  <c r="R1337"/>
  <c r="R1336"/>
  <c r="P1337"/>
  <c r="P1336"/>
  <c r="BK1337"/>
  <c r="BK1336"/>
  <c r="J1336"/>
  <c r="J1337"/>
  <c r="BF1337"/>
  <c r="J84"/>
  <c r="BI1334"/>
  <c r="BH1334"/>
  <c r="BG1334"/>
  <c r="BE1334"/>
  <c r="T1334"/>
  <c r="R1334"/>
  <c r="P1334"/>
  <c r="BK1334"/>
  <c r="J1334"/>
  <c r="BF1334"/>
  <c r="BI1330"/>
  <c r="BH1330"/>
  <c r="BG1330"/>
  <c r="BE1330"/>
  <c r="T1330"/>
  <c r="R1330"/>
  <c r="P1330"/>
  <c r="BK1330"/>
  <c r="J1330"/>
  <c r="BF1330"/>
  <c r="BI1326"/>
  <c r="BH1326"/>
  <c r="BG1326"/>
  <c r="BE1326"/>
  <c r="T1326"/>
  <c r="R1326"/>
  <c r="P1326"/>
  <c r="BK1326"/>
  <c r="J1326"/>
  <c r="BF1326"/>
  <c r="BI1322"/>
  <c r="BH1322"/>
  <c r="BG1322"/>
  <c r="BE1322"/>
  <c r="T1322"/>
  <c r="R1322"/>
  <c r="P1322"/>
  <c r="BK1322"/>
  <c r="J1322"/>
  <c r="BF1322"/>
  <c r="BI1318"/>
  <c r="BH1318"/>
  <c r="BG1318"/>
  <c r="BE1318"/>
  <c r="T1318"/>
  <c r="R1318"/>
  <c r="P1318"/>
  <c r="BK1318"/>
  <c r="J1318"/>
  <c r="BF1318"/>
  <c r="BI1315"/>
  <c r="BH1315"/>
  <c r="BG1315"/>
  <c r="BE1315"/>
  <c r="T1315"/>
  <c r="R1315"/>
  <c r="P1315"/>
  <c r="BK1315"/>
  <c r="J1315"/>
  <c r="BF1315"/>
  <c r="BI1311"/>
  <c r="BH1311"/>
  <c r="BG1311"/>
  <c r="BE1311"/>
  <c r="T1311"/>
  <c r="R1311"/>
  <c r="P1311"/>
  <c r="BK1311"/>
  <c r="J1311"/>
  <c r="BF1311"/>
  <c r="BI1307"/>
  <c r="BH1307"/>
  <c r="BG1307"/>
  <c r="BE1307"/>
  <c r="T1307"/>
  <c r="T1306"/>
  <c r="R1307"/>
  <c r="R1306"/>
  <c r="P1307"/>
  <c r="P1306"/>
  <c r="BK1307"/>
  <c r="BK1306"/>
  <c r="J1306"/>
  <c r="J1307"/>
  <c r="BF1307"/>
  <c r="J83"/>
  <c r="BI1299"/>
  <c r="BH1299"/>
  <c r="BG1299"/>
  <c r="BE1299"/>
  <c r="T1299"/>
  <c r="R1299"/>
  <c r="P1299"/>
  <c r="BK1299"/>
  <c r="J1299"/>
  <c r="BF1299"/>
  <c r="BI1295"/>
  <c r="BH1295"/>
  <c r="BG1295"/>
  <c r="BE1295"/>
  <c r="T1295"/>
  <c r="R1295"/>
  <c r="P1295"/>
  <c r="BK1295"/>
  <c r="J1295"/>
  <c r="BF1295"/>
  <c r="BI1289"/>
  <c r="BH1289"/>
  <c r="BG1289"/>
  <c r="BE1289"/>
  <c r="T1289"/>
  <c r="R1289"/>
  <c r="P1289"/>
  <c r="BK1289"/>
  <c r="J1289"/>
  <c r="BF1289"/>
  <c r="BI1284"/>
  <c r="BH1284"/>
  <c r="BG1284"/>
  <c r="BE1284"/>
  <c r="T1284"/>
  <c r="T1283"/>
  <c r="R1284"/>
  <c r="R1283"/>
  <c r="P1284"/>
  <c r="P1283"/>
  <c r="BK1284"/>
  <c r="BK1283"/>
  <c r="J1283"/>
  <c r="J1284"/>
  <c r="BF1284"/>
  <c r="J82"/>
  <c r="BI1281"/>
  <c r="BH1281"/>
  <c r="BG1281"/>
  <c r="BE1281"/>
  <c r="T1281"/>
  <c r="R1281"/>
  <c r="P1281"/>
  <c r="BK1281"/>
  <c r="J1281"/>
  <c r="BF1281"/>
  <c r="BI1280"/>
  <c r="BH1280"/>
  <c r="BG1280"/>
  <c r="BE1280"/>
  <c r="T1280"/>
  <c r="R1280"/>
  <c r="P1280"/>
  <c r="BK1280"/>
  <c r="J1280"/>
  <c r="BF1280"/>
  <c r="BI1277"/>
  <c r="BH1277"/>
  <c r="BG1277"/>
  <c r="BE1277"/>
  <c r="T1277"/>
  <c r="R1277"/>
  <c r="P1277"/>
  <c r="BK1277"/>
  <c r="J1277"/>
  <c r="BF1277"/>
  <c r="BI1276"/>
  <c r="BH1276"/>
  <c r="BG1276"/>
  <c r="BE1276"/>
  <c r="T1276"/>
  <c r="R1276"/>
  <c r="P1276"/>
  <c r="BK1276"/>
  <c r="J1276"/>
  <c r="BF1276"/>
  <c r="BI1272"/>
  <c r="BH1272"/>
  <c r="BG1272"/>
  <c r="BE1272"/>
  <c r="T1272"/>
  <c r="R1272"/>
  <c r="P1272"/>
  <c r="BK1272"/>
  <c r="J1272"/>
  <c r="BF1272"/>
  <c r="BI1271"/>
  <c r="BH1271"/>
  <c r="BG1271"/>
  <c r="BE1271"/>
  <c r="T1271"/>
  <c r="R1271"/>
  <c r="P1271"/>
  <c r="BK1271"/>
  <c r="J1271"/>
  <c r="BF1271"/>
  <c r="BI1268"/>
  <c r="BH1268"/>
  <c r="BG1268"/>
  <c r="BE1268"/>
  <c r="T1268"/>
  <c r="R1268"/>
  <c r="P1268"/>
  <c r="BK1268"/>
  <c r="J1268"/>
  <c r="BF1268"/>
  <c r="BI1266"/>
  <c r="BH1266"/>
  <c r="BG1266"/>
  <c r="BE1266"/>
  <c r="T1266"/>
  <c r="R1266"/>
  <c r="P1266"/>
  <c r="BK1266"/>
  <c r="J1266"/>
  <c r="BF1266"/>
  <c r="BI1265"/>
  <c r="BH1265"/>
  <c r="BG1265"/>
  <c r="BE1265"/>
  <c r="T1265"/>
  <c r="R1265"/>
  <c r="P1265"/>
  <c r="BK1265"/>
  <c r="J1265"/>
  <c r="BF1265"/>
  <c r="BI1263"/>
  <c r="BH1263"/>
  <c r="BG1263"/>
  <c r="BE1263"/>
  <c r="T1263"/>
  <c r="T1262"/>
  <c r="R1263"/>
  <c r="R1262"/>
  <c r="P1263"/>
  <c r="P1262"/>
  <c r="BK1263"/>
  <c r="BK1262"/>
  <c r="J1262"/>
  <c r="J1263"/>
  <c r="BF1263"/>
  <c r="J81"/>
  <c r="BI1260"/>
  <c r="BH1260"/>
  <c r="BG1260"/>
  <c r="BE1260"/>
  <c r="T1260"/>
  <c r="R1260"/>
  <c r="P1260"/>
  <c r="BK1260"/>
  <c r="J1260"/>
  <c r="BF1260"/>
  <c r="BI1259"/>
  <c r="BH1259"/>
  <c r="BG1259"/>
  <c r="BE1259"/>
  <c r="T1259"/>
  <c r="R1259"/>
  <c r="P1259"/>
  <c r="BK1259"/>
  <c r="J1259"/>
  <c r="BF1259"/>
  <c r="BI1255"/>
  <c r="BH1255"/>
  <c r="BG1255"/>
  <c r="BE1255"/>
  <c r="T1255"/>
  <c r="R1255"/>
  <c r="P1255"/>
  <c r="BK1255"/>
  <c r="J1255"/>
  <c r="BF1255"/>
  <c r="BI1254"/>
  <c r="BH1254"/>
  <c r="BG1254"/>
  <c r="BE1254"/>
  <c r="T1254"/>
  <c r="R1254"/>
  <c r="P1254"/>
  <c r="BK1254"/>
  <c r="J1254"/>
  <c r="BF1254"/>
  <c r="BI1253"/>
  <c r="BH1253"/>
  <c r="BG1253"/>
  <c r="BE1253"/>
  <c r="T1253"/>
  <c r="R1253"/>
  <c r="P1253"/>
  <c r="BK1253"/>
  <c r="J1253"/>
  <c r="BF1253"/>
  <c r="BI1246"/>
  <c r="BH1246"/>
  <c r="BG1246"/>
  <c r="BE1246"/>
  <c r="T1246"/>
  <c r="R1246"/>
  <c r="P1246"/>
  <c r="BK1246"/>
  <c r="J1246"/>
  <c r="BF1246"/>
  <c r="BI1245"/>
  <c r="BH1245"/>
  <c r="BG1245"/>
  <c r="BE1245"/>
  <c r="T1245"/>
  <c r="R1245"/>
  <c r="P1245"/>
  <c r="BK1245"/>
  <c r="J1245"/>
  <c r="BF1245"/>
  <c r="BI1244"/>
  <c r="BH1244"/>
  <c r="BG1244"/>
  <c r="BE1244"/>
  <c r="T1244"/>
  <c r="R1244"/>
  <c r="P1244"/>
  <c r="BK1244"/>
  <c r="J1244"/>
  <c r="BF1244"/>
  <c r="BI1243"/>
  <c r="BH1243"/>
  <c r="BG1243"/>
  <c r="BE1243"/>
  <c r="T1243"/>
  <c r="R1243"/>
  <c r="P1243"/>
  <c r="BK1243"/>
  <c r="J1243"/>
  <c r="BF1243"/>
  <c r="BI1239"/>
  <c r="BH1239"/>
  <c r="BG1239"/>
  <c r="BE1239"/>
  <c r="T1239"/>
  <c r="R1239"/>
  <c r="P1239"/>
  <c r="BK1239"/>
  <c r="J1239"/>
  <c r="BF1239"/>
  <c r="BI1232"/>
  <c r="BH1232"/>
  <c r="BG1232"/>
  <c r="BE1232"/>
  <c r="T1232"/>
  <c r="R1232"/>
  <c r="P1232"/>
  <c r="BK1232"/>
  <c r="J1232"/>
  <c r="BF1232"/>
  <c r="BI1231"/>
  <c r="BH1231"/>
  <c r="BG1231"/>
  <c r="BE1231"/>
  <c r="T1231"/>
  <c r="R1231"/>
  <c r="P1231"/>
  <c r="BK1231"/>
  <c r="J1231"/>
  <c r="BF1231"/>
  <c r="BI1228"/>
  <c r="BH1228"/>
  <c r="BG1228"/>
  <c r="BE1228"/>
  <c r="T1228"/>
  <c r="T1227"/>
  <c r="R1228"/>
  <c r="R1227"/>
  <c r="P1228"/>
  <c r="P1227"/>
  <c r="BK1228"/>
  <c r="BK1227"/>
  <c r="J1227"/>
  <c r="J1228"/>
  <c r="BF1228"/>
  <c r="J80"/>
  <c r="BI1223"/>
  <c r="BH1223"/>
  <c r="BG1223"/>
  <c r="BE1223"/>
  <c r="T1223"/>
  <c r="R1223"/>
  <c r="P1223"/>
  <c r="BK1223"/>
  <c r="J1223"/>
  <c r="BF1223"/>
  <c r="BI1221"/>
  <c r="BH1221"/>
  <c r="BG1221"/>
  <c r="BE1221"/>
  <c r="T1221"/>
  <c r="R1221"/>
  <c r="P1221"/>
  <c r="BK1221"/>
  <c r="J1221"/>
  <c r="BF1221"/>
  <c r="BI1219"/>
  <c r="BH1219"/>
  <c r="BG1219"/>
  <c r="BE1219"/>
  <c r="T1219"/>
  <c r="R1219"/>
  <c r="P1219"/>
  <c r="BK1219"/>
  <c r="J1219"/>
  <c r="BF1219"/>
  <c r="BI1213"/>
  <c r="BH1213"/>
  <c r="BG1213"/>
  <c r="BE1213"/>
  <c r="T1213"/>
  <c r="R1213"/>
  <c r="P1213"/>
  <c r="BK1213"/>
  <c r="J1213"/>
  <c r="BF1213"/>
  <c r="BI1207"/>
  <c r="BH1207"/>
  <c r="BG1207"/>
  <c r="BE1207"/>
  <c r="T1207"/>
  <c r="R1207"/>
  <c r="P1207"/>
  <c r="BK1207"/>
  <c r="J1207"/>
  <c r="BF1207"/>
  <c r="BI1198"/>
  <c r="BH1198"/>
  <c r="BG1198"/>
  <c r="BE1198"/>
  <c r="T1198"/>
  <c r="R1198"/>
  <c r="P1198"/>
  <c r="BK1198"/>
  <c r="J1198"/>
  <c r="BF1198"/>
  <c r="BI1192"/>
  <c r="BH1192"/>
  <c r="BG1192"/>
  <c r="BE1192"/>
  <c r="T1192"/>
  <c r="R1192"/>
  <c r="P1192"/>
  <c r="BK1192"/>
  <c r="J1192"/>
  <c r="BF1192"/>
  <c r="BI1190"/>
  <c r="BH1190"/>
  <c r="BG1190"/>
  <c r="BE1190"/>
  <c r="T1190"/>
  <c r="T1189"/>
  <c r="R1190"/>
  <c r="R1189"/>
  <c r="P1190"/>
  <c r="P1189"/>
  <c r="BK1190"/>
  <c r="BK1189"/>
  <c r="J1189"/>
  <c r="J1190"/>
  <c r="BF1190"/>
  <c r="J79"/>
  <c r="BI1187"/>
  <c r="BH1187"/>
  <c r="BG1187"/>
  <c r="BE1187"/>
  <c r="T1187"/>
  <c r="R1187"/>
  <c r="P1187"/>
  <c r="BK1187"/>
  <c r="J1187"/>
  <c r="BF1187"/>
  <c r="BI1183"/>
  <c r="BH1183"/>
  <c r="BG1183"/>
  <c r="BE1183"/>
  <c r="T1183"/>
  <c r="R1183"/>
  <c r="P1183"/>
  <c r="BK1183"/>
  <c r="J1183"/>
  <c r="BF1183"/>
  <c r="BI1181"/>
  <c r="BH1181"/>
  <c r="BG1181"/>
  <c r="BE1181"/>
  <c r="T1181"/>
  <c r="R1181"/>
  <c r="P1181"/>
  <c r="BK1181"/>
  <c r="J1181"/>
  <c r="BF1181"/>
  <c r="BI1179"/>
  <c r="BH1179"/>
  <c r="BG1179"/>
  <c r="BE1179"/>
  <c r="T1179"/>
  <c r="R1179"/>
  <c r="P1179"/>
  <c r="BK1179"/>
  <c r="J1179"/>
  <c r="BF1179"/>
  <c r="BI1177"/>
  <c r="BH1177"/>
  <c r="BG1177"/>
  <c r="BE1177"/>
  <c r="T1177"/>
  <c r="R1177"/>
  <c r="P1177"/>
  <c r="BK1177"/>
  <c r="J1177"/>
  <c r="BF1177"/>
  <c r="BI1175"/>
  <c r="BH1175"/>
  <c r="BG1175"/>
  <c r="BE1175"/>
  <c r="T1175"/>
  <c r="R1175"/>
  <c r="P1175"/>
  <c r="BK1175"/>
  <c r="J1175"/>
  <c r="BF1175"/>
  <c r="BI1173"/>
  <c r="BH1173"/>
  <c r="BG1173"/>
  <c r="BE1173"/>
  <c r="T1173"/>
  <c r="R1173"/>
  <c r="P1173"/>
  <c r="BK1173"/>
  <c r="J1173"/>
  <c r="BF1173"/>
  <c r="BI1168"/>
  <c r="BH1168"/>
  <c r="BG1168"/>
  <c r="BE1168"/>
  <c r="T1168"/>
  <c r="R1168"/>
  <c r="P1168"/>
  <c r="BK1168"/>
  <c r="J1168"/>
  <c r="BF1168"/>
  <c r="BI1163"/>
  <c r="BH1163"/>
  <c r="BG1163"/>
  <c r="BE1163"/>
  <c r="T1163"/>
  <c r="R1163"/>
  <c r="P1163"/>
  <c r="BK1163"/>
  <c r="J1163"/>
  <c r="BF1163"/>
  <c r="BI1160"/>
  <c r="BH1160"/>
  <c r="BG1160"/>
  <c r="BE1160"/>
  <c r="T1160"/>
  <c r="R1160"/>
  <c r="P1160"/>
  <c r="BK1160"/>
  <c r="J1160"/>
  <c r="BF1160"/>
  <c r="BI1159"/>
  <c r="BH1159"/>
  <c r="BG1159"/>
  <c r="BE1159"/>
  <c r="T1159"/>
  <c r="R1159"/>
  <c r="P1159"/>
  <c r="BK1159"/>
  <c r="J1159"/>
  <c r="BF1159"/>
  <c r="BI1154"/>
  <c r="BH1154"/>
  <c r="BG1154"/>
  <c r="BE1154"/>
  <c r="T1154"/>
  <c r="T1153"/>
  <c r="R1154"/>
  <c r="R1153"/>
  <c r="P1154"/>
  <c r="P1153"/>
  <c r="BK1154"/>
  <c r="BK1153"/>
  <c r="J1153"/>
  <c r="J1154"/>
  <c r="BF1154"/>
  <c r="J78"/>
  <c r="BI1151"/>
  <c r="BH1151"/>
  <c r="BG1151"/>
  <c r="BE1151"/>
  <c r="T1151"/>
  <c r="R1151"/>
  <c r="P1151"/>
  <c r="BK1151"/>
  <c r="J1151"/>
  <c r="BF1151"/>
  <c r="BI1149"/>
  <c r="BH1149"/>
  <c r="BG1149"/>
  <c r="BE1149"/>
  <c r="T1149"/>
  <c r="R1149"/>
  <c r="P1149"/>
  <c r="BK1149"/>
  <c r="J1149"/>
  <c r="BF1149"/>
  <c r="BI1146"/>
  <c r="BH1146"/>
  <c r="BG1146"/>
  <c r="BE1146"/>
  <c r="T1146"/>
  <c r="T1145"/>
  <c r="R1146"/>
  <c r="R1145"/>
  <c r="P1146"/>
  <c r="P1145"/>
  <c r="BK1146"/>
  <c r="BK1145"/>
  <c r="J1145"/>
  <c r="J1146"/>
  <c r="BF1146"/>
  <c r="J77"/>
  <c r="BI1143"/>
  <c r="BH1143"/>
  <c r="BG1143"/>
  <c r="BE1143"/>
  <c r="T1143"/>
  <c r="R1143"/>
  <c r="P1143"/>
  <c r="BK1143"/>
  <c r="J1143"/>
  <c r="BF1143"/>
  <c r="BI1139"/>
  <c r="BH1139"/>
  <c r="BG1139"/>
  <c r="BE1139"/>
  <c r="T1139"/>
  <c r="R1139"/>
  <c r="P1139"/>
  <c r="BK1139"/>
  <c r="J1139"/>
  <c r="BF1139"/>
  <c r="BI1136"/>
  <c r="BH1136"/>
  <c r="BG1136"/>
  <c r="BE1136"/>
  <c r="T1136"/>
  <c r="R1136"/>
  <c r="P1136"/>
  <c r="BK1136"/>
  <c r="J1136"/>
  <c r="BF1136"/>
  <c r="BI1130"/>
  <c r="BH1130"/>
  <c r="BG1130"/>
  <c r="BE1130"/>
  <c r="T1130"/>
  <c r="R1130"/>
  <c r="P1130"/>
  <c r="BK1130"/>
  <c r="J1130"/>
  <c r="BF1130"/>
  <c r="BI1124"/>
  <c r="BH1124"/>
  <c r="BG1124"/>
  <c r="BE1124"/>
  <c r="T1124"/>
  <c r="R1124"/>
  <c r="P1124"/>
  <c r="BK1124"/>
  <c r="J1124"/>
  <c r="BF1124"/>
  <c r="BI1121"/>
  <c r="BH1121"/>
  <c r="BG1121"/>
  <c r="BE1121"/>
  <c r="T1121"/>
  <c r="R1121"/>
  <c r="P1121"/>
  <c r="BK1121"/>
  <c r="J1121"/>
  <c r="BF1121"/>
  <c r="BI1113"/>
  <c r="BH1113"/>
  <c r="BG1113"/>
  <c r="BE1113"/>
  <c r="T1113"/>
  <c r="R1113"/>
  <c r="P1113"/>
  <c r="BK1113"/>
  <c r="J1113"/>
  <c r="BF1113"/>
  <c r="BI1103"/>
  <c r="BH1103"/>
  <c r="BG1103"/>
  <c r="BE1103"/>
  <c r="T1103"/>
  <c r="R1103"/>
  <c r="P1103"/>
  <c r="BK1103"/>
  <c r="J1103"/>
  <c r="BF1103"/>
  <c r="BI1093"/>
  <c r="BH1093"/>
  <c r="BG1093"/>
  <c r="BE1093"/>
  <c r="T1093"/>
  <c r="R1093"/>
  <c r="P1093"/>
  <c r="BK1093"/>
  <c r="J1093"/>
  <c r="BF1093"/>
  <c r="BI1086"/>
  <c r="BH1086"/>
  <c r="BG1086"/>
  <c r="BE1086"/>
  <c r="T1086"/>
  <c r="R1086"/>
  <c r="P1086"/>
  <c r="BK1086"/>
  <c r="J1086"/>
  <c r="BF1086"/>
  <c r="BI1082"/>
  <c r="BH1082"/>
  <c r="BG1082"/>
  <c r="BE1082"/>
  <c r="T1082"/>
  <c r="R1082"/>
  <c r="P1082"/>
  <c r="BK1082"/>
  <c r="J1082"/>
  <c r="BF1082"/>
  <c r="BI1079"/>
  <c r="BH1079"/>
  <c r="BG1079"/>
  <c r="BE1079"/>
  <c r="T1079"/>
  <c r="R1079"/>
  <c r="P1079"/>
  <c r="BK1079"/>
  <c r="J1079"/>
  <c r="BF1079"/>
  <c r="BI1075"/>
  <c r="BH1075"/>
  <c r="BG1075"/>
  <c r="BE1075"/>
  <c r="T1075"/>
  <c r="T1074"/>
  <c r="R1075"/>
  <c r="R1074"/>
  <c r="P1075"/>
  <c r="P1074"/>
  <c r="BK1075"/>
  <c r="BK1074"/>
  <c r="J1074"/>
  <c r="J1075"/>
  <c r="BF1075"/>
  <c r="J76"/>
  <c r="BI1065"/>
  <c r="BH1065"/>
  <c r="BG1065"/>
  <c r="BE1065"/>
  <c r="T1065"/>
  <c r="T1064"/>
  <c r="R1065"/>
  <c r="R1064"/>
  <c r="P1065"/>
  <c r="P1064"/>
  <c r="BK1065"/>
  <c r="BK1064"/>
  <c r="J1064"/>
  <c r="J1065"/>
  <c r="BF1065"/>
  <c r="J75"/>
  <c r="BI1062"/>
  <c r="BH1062"/>
  <c r="BG1062"/>
  <c r="BE1062"/>
  <c r="T1062"/>
  <c r="R1062"/>
  <c r="P1062"/>
  <c r="BK1062"/>
  <c r="J1062"/>
  <c r="BF1062"/>
  <c r="BI1059"/>
  <c r="BH1059"/>
  <c r="BG1059"/>
  <c r="BE1059"/>
  <c r="T1059"/>
  <c r="R1059"/>
  <c r="P1059"/>
  <c r="BK1059"/>
  <c r="J1059"/>
  <c r="BF1059"/>
  <c r="BI1052"/>
  <c r="BH1052"/>
  <c r="BG1052"/>
  <c r="BE1052"/>
  <c r="T1052"/>
  <c r="R1052"/>
  <c r="P1052"/>
  <c r="BK1052"/>
  <c r="J1052"/>
  <c r="BF1052"/>
  <c r="BI1049"/>
  <c r="BH1049"/>
  <c r="BG1049"/>
  <c r="BE1049"/>
  <c r="T1049"/>
  <c r="R1049"/>
  <c r="P1049"/>
  <c r="BK1049"/>
  <c r="J1049"/>
  <c r="BF1049"/>
  <c r="BI1041"/>
  <c r="BH1041"/>
  <c r="BG1041"/>
  <c r="BE1041"/>
  <c r="T1041"/>
  <c r="R1041"/>
  <c r="P1041"/>
  <c r="BK1041"/>
  <c r="J1041"/>
  <c r="BF1041"/>
  <c r="BI1038"/>
  <c r="BH1038"/>
  <c r="BG1038"/>
  <c r="BE1038"/>
  <c r="T1038"/>
  <c r="R1038"/>
  <c r="P1038"/>
  <c r="BK1038"/>
  <c r="J1038"/>
  <c r="BF1038"/>
  <c r="BI1029"/>
  <c r="BH1029"/>
  <c r="BG1029"/>
  <c r="BE1029"/>
  <c r="T1029"/>
  <c r="R1029"/>
  <c r="P1029"/>
  <c r="BK1029"/>
  <c r="J1029"/>
  <c r="BF1029"/>
  <c r="BI1025"/>
  <c r="BH1025"/>
  <c r="BG1025"/>
  <c r="BE1025"/>
  <c r="T1025"/>
  <c r="R1025"/>
  <c r="P1025"/>
  <c r="BK1025"/>
  <c r="J1025"/>
  <c r="BF1025"/>
  <c r="BI1022"/>
  <c r="BH1022"/>
  <c r="BG1022"/>
  <c r="BE1022"/>
  <c r="T1022"/>
  <c r="R1022"/>
  <c r="P1022"/>
  <c r="BK1022"/>
  <c r="J1022"/>
  <c r="BF1022"/>
  <c r="BI1019"/>
  <c r="BH1019"/>
  <c r="BG1019"/>
  <c r="BE1019"/>
  <c r="T1019"/>
  <c r="R1019"/>
  <c r="P1019"/>
  <c r="BK1019"/>
  <c r="J1019"/>
  <c r="BF1019"/>
  <c r="BI1015"/>
  <c r="BH1015"/>
  <c r="BG1015"/>
  <c r="BE1015"/>
  <c r="T1015"/>
  <c r="R1015"/>
  <c r="P1015"/>
  <c r="BK1015"/>
  <c r="J1015"/>
  <c r="BF1015"/>
  <c r="BI1012"/>
  <c r="BH1012"/>
  <c r="BG1012"/>
  <c r="BE1012"/>
  <c r="T1012"/>
  <c r="R1012"/>
  <c r="P1012"/>
  <c r="BK1012"/>
  <c r="J1012"/>
  <c r="BF1012"/>
  <c r="BI1008"/>
  <c r="BH1008"/>
  <c r="BG1008"/>
  <c r="BE1008"/>
  <c r="T1008"/>
  <c r="R1008"/>
  <c r="P1008"/>
  <c r="BK1008"/>
  <c r="J1008"/>
  <c r="BF1008"/>
  <c r="BI1005"/>
  <c r="BH1005"/>
  <c r="BG1005"/>
  <c r="BE1005"/>
  <c r="T1005"/>
  <c r="R1005"/>
  <c r="P1005"/>
  <c r="BK1005"/>
  <c r="J1005"/>
  <c r="BF1005"/>
  <c r="BI1001"/>
  <c r="BH1001"/>
  <c r="BG1001"/>
  <c r="BE1001"/>
  <c r="T1001"/>
  <c r="R1001"/>
  <c r="P1001"/>
  <c r="BK1001"/>
  <c r="J1001"/>
  <c r="BF1001"/>
  <c r="BI998"/>
  <c r="BH998"/>
  <c r="BG998"/>
  <c r="BE998"/>
  <c r="T998"/>
  <c r="R998"/>
  <c r="P998"/>
  <c r="BK998"/>
  <c r="J998"/>
  <c r="BF998"/>
  <c r="BI990"/>
  <c r="BH990"/>
  <c r="BG990"/>
  <c r="BE990"/>
  <c r="T990"/>
  <c r="T989"/>
  <c r="R990"/>
  <c r="R989"/>
  <c r="P990"/>
  <c r="P989"/>
  <c r="BK990"/>
  <c r="BK989"/>
  <c r="J989"/>
  <c r="J990"/>
  <c r="BF990"/>
  <c r="J74"/>
  <c r="BI987"/>
  <c r="BH987"/>
  <c r="BG987"/>
  <c r="BE987"/>
  <c r="T987"/>
  <c r="R987"/>
  <c r="P987"/>
  <c r="BK987"/>
  <c r="J987"/>
  <c r="BF987"/>
  <c r="BI983"/>
  <c r="BH983"/>
  <c r="BG983"/>
  <c r="BE983"/>
  <c r="T983"/>
  <c r="R983"/>
  <c r="P983"/>
  <c r="BK983"/>
  <c r="J983"/>
  <c r="BF983"/>
  <c r="BI980"/>
  <c r="BH980"/>
  <c r="BG980"/>
  <c r="BE980"/>
  <c r="T980"/>
  <c r="R980"/>
  <c r="P980"/>
  <c r="BK980"/>
  <c r="J980"/>
  <c r="BF980"/>
  <c r="BI973"/>
  <c r="BH973"/>
  <c r="BG973"/>
  <c r="BE973"/>
  <c r="T973"/>
  <c r="T972"/>
  <c r="T971"/>
  <c r="R973"/>
  <c r="R972"/>
  <c r="R971"/>
  <c r="P973"/>
  <c r="P972"/>
  <c r="P971"/>
  <c r="BK973"/>
  <c r="BK972"/>
  <c r="J972"/>
  <c r="BK971"/>
  <c r="J971"/>
  <c r="J973"/>
  <c r="BF973"/>
  <c r="J73"/>
  <c r="J72"/>
  <c r="BI969"/>
  <c r="BH969"/>
  <c r="BG969"/>
  <c r="BE969"/>
  <c r="T969"/>
  <c r="T968"/>
  <c r="R969"/>
  <c r="R968"/>
  <c r="P969"/>
  <c r="P968"/>
  <c r="BK969"/>
  <c r="BK968"/>
  <c r="J968"/>
  <c r="J969"/>
  <c r="BF969"/>
  <c r="J71"/>
  <c r="BI965"/>
  <c r="BH965"/>
  <c r="BG965"/>
  <c r="BE965"/>
  <c r="T965"/>
  <c r="R965"/>
  <c r="P965"/>
  <c r="BK965"/>
  <c r="J965"/>
  <c r="BF965"/>
  <c r="BI963"/>
  <c r="BH963"/>
  <c r="BG963"/>
  <c r="BE963"/>
  <c r="T963"/>
  <c r="R963"/>
  <c r="P963"/>
  <c r="BK963"/>
  <c r="J963"/>
  <c r="BF963"/>
  <c r="BI961"/>
  <c r="BH961"/>
  <c r="BG961"/>
  <c r="BE961"/>
  <c r="T961"/>
  <c r="R961"/>
  <c r="P961"/>
  <c r="BK961"/>
  <c r="J961"/>
  <c r="BF961"/>
  <c r="BI958"/>
  <c r="BH958"/>
  <c r="BG958"/>
  <c r="BE958"/>
  <c r="T958"/>
  <c r="R958"/>
  <c r="P958"/>
  <c r="BK958"/>
  <c r="J958"/>
  <c r="BF958"/>
  <c r="BI956"/>
  <c r="BH956"/>
  <c r="BG956"/>
  <c r="BE956"/>
  <c r="T956"/>
  <c r="R956"/>
  <c r="P956"/>
  <c r="BK956"/>
  <c r="J956"/>
  <c r="BF956"/>
  <c r="BI954"/>
  <c r="BH954"/>
  <c r="BG954"/>
  <c r="BE954"/>
  <c r="T954"/>
  <c r="T953"/>
  <c r="R954"/>
  <c r="R953"/>
  <c r="P954"/>
  <c r="P953"/>
  <c r="BK954"/>
  <c r="BK953"/>
  <c r="J953"/>
  <c r="J954"/>
  <c r="BF954"/>
  <c r="J70"/>
  <c r="BI948"/>
  <c r="BH948"/>
  <c r="BG948"/>
  <c r="BE948"/>
  <c r="T948"/>
  <c r="R948"/>
  <c r="P948"/>
  <c r="BK948"/>
  <c r="J948"/>
  <c r="BF948"/>
  <c r="BI919"/>
  <c r="BH919"/>
  <c r="BG919"/>
  <c r="BE919"/>
  <c r="T919"/>
  <c r="R919"/>
  <c r="P919"/>
  <c r="BK919"/>
  <c r="J919"/>
  <c r="BF919"/>
  <c r="BI912"/>
  <c r="BH912"/>
  <c r="BG912"/>
  <c r="BE912"/>
  <c r="T912"/>
  <c r="R912"/>
  <c r="P912"/>
  <c r="BK912"/>
  <c r="J912"/>
  <c r="BF912"/>
  <c r="BI907"/>
  <c r="BH907"/>
  <c r="BG907"/>
  <c r="BE907"/>
  <c r="T907"/>
  <c r="R907"/>
  <c r="P907"/>
  <c r="BK907"/>
  <c r="J907"/>
  <c r="BF907"/>
  <c r="BI898"/>
  <c r="BH898"/>
  <c r="BG898"/>
  <c r="BE898"/>
  <c r="T898"/>
  <c r="R898"/>
  <c r="P898"/>
  <c r="BK898"/>
  <c r="J898"/>
  <c r="BF898"/>
  <c r="BI891"/>
  <c r="BH891"/>
  <c r="BG891"/>
  <c r="BE891"/>
  <c r="T891"/>
  <c r="R891"/>
  <c r="P891"/>
  <c r="BK891"/>
  <c r="J891"/>
  <c r="BF891"/>
  <c r="BI888"/>
  <c r="BH888"/>
  <c r="BG888"/>
  <c r="BE888"/>
  <c r="T888"/>
  <c r="R888"/>
  <c r="P888"/>
  <c r="BK888"/>
  <c r="J888"/>
  <c r="BF888"/>
  <c r="BI881"/>
  <c r="BH881"/>
  <c r="BG881"/>
  <c r="BE881"/>
  <c r="T881"/>
  <c r="R881"/>
  <c r="P881"/>
  <c r="BK881"/>
  <c r="J881"/>
  <c r="BF881"/>
  <c r="BI873"/>
  <c r="BH873"/>
  <c r="BG873"/>
  <c r="BE873"/>
  <c r="T873"/>
  <c r="R873"/>
  <c r="P873"/>
  <c r="BK873"/>
  <c r="J873"/>
  <c r="BF873"/>
  <c r="BI870"/>
  <c r="BH870"/>
  <c r="BG870"/>
  <c r="BE870"/>
  <c r="T870"/>
  <c r="R870"/>
  <c r="P870"/>
  <c r="BK870"/>
  <c r="J870"/>
  <c r="BF870"/>
  <c r="BI862"/>
  <c r="BH862"/>
  <c r="BG862"/>
  <c r="BE862"/>
  <c r="T862"/>
  <c r="R862"/>
  <c r="P862"/>
  <c r="BK862"/>
  <c r="J862"/>
  <c r="BF862"/>
  <c r="BI859"/>
  <c r="BH859"/>
  <c r="BG859"/>
  <c r="BE859"/>
  <c r="T859"/>
  <c r="R859"/>
  <c r="P859"/>
  <c r="BK859"/>
  <c r="J859"/>
  <c r="BF859"/>
  <c r="BI854"/>
  <c r="BH854"/>
  <c r="BG854"/>
  <c r="BE854"/>
  <c r="T854"/>
  <c r="R854"/>
  <c r="P854"/>
  <c r="BK854"/>
  <c r="J854"/>
  <c r="BF854"/>
  <c r="BI850"/>
  <c r="BH850"/>
  <c r="BG850"/>
  <c r="BE850"/>
  <c r="T850"/>
  <c r="T849"/>
  <c r="R850"/>
  <c r="R849"/>
  <c r="P850"/>
  <c r="P849"/>
  <c r="BK850"/>
  <c r="BK849"/>
  <c r="J849"/>
  <c r="J850"/>
  <c r="BF850"/>
  <c r="J69"/>
  <c r="BI840"/>
  <c r="BH840"/>
  <c r="BG840"/>
  <c r="BE840"/>
  <c r="T840"/>
  <c r="R840"/>
  <c r="P840"/>
  <c r="BK840"/>
  <c r="J840"/>
  <c r="BF840"/>
  <c r="BI836"/>
  <c r="BH836"/>
  <c r="BG836"/>
  <c r="BE836"/>
  <c r="T836"/>
  <c r="R836"/>
  <c r="P836"/>
  <c r="BK836"/>
  <c r="J836"/>
  <c r="BF836"/>
  <c r="BI827"/>
  <c r="BH827"/>
  <c r="BG827"/>
  <c r="BE827"/>
  <c r="T827"/>
  <c r="R827"/>
  <c r="P827"/>
  <c r="BK827"/>
  <c r="J827"/>
  <c r="BF827"/>
  <c r="BI811"/>
  <c r="BH811"/>
  <c r="BG811"/>
  <c r="BE811"/>
  <c r="T811"/>
  <c r="R811"/>
  <c r="P811"/>
  <c r="BK811"/>
  <c r="J811"/>
  <c r="BF811"/>
  <c r="BI808"/>
  <c r="BH808"/>
  <c r="BG808"/>
  <c r="BE808"/>
  <c r="T808"/>
  <c r="R808"/>
  <c r="P808"/>
  <c r="BK808"/>
  <c r="J808"/>
  <c r="BF808"/>
  <c r="BI798"/>
  <c r="BH798"/>
  <c r="BG798"/>
  <c r="BE798"/>
  <c r="T798"/>
  <c r="R798"/>
  <c r="P798"/>
  <c r="BK798"/>
  <c r="J798"/>
  <c r="BF798"/>
  <c r="BI790"/>
  <c r="BH790"/>
  <c r="BG790"/>
  <c r="BE790"/>
  <c r="T790"/>
  <c r="R790"/>
  <c r="P790"/>
  <c r="BK790"/>
  <c r="J790"/>
  <c r="BF790"/>
  <c r="BI787"/>
  <c r="BH787"/>
  <c r="BG787"/>
  <c r="BE787"/>
  <c r="T787"/>
  <c r="R787"/>
  <c r="P787"/>
  <c r="BK787"/>
  <c r="J787"/>
  <c r="BF787"/>
  <c r="BI778"/>
  <c r="BH778"/>
  <c r="BG778"/>
  <c r="BE778"/>
  <c r="T778"/>
  <c r="R778"/>
  <c r="P778"/>
  <c r="BK778"/>
  <c r="J778"/>
  <c r="BF778"/>
  <c r="BI771"/>
  <c r="BH771"/>
  <c r="BG771"/>
  <c r="BE771"/>
  <c r="T771"/>
  <c r="R771"/>
  <c r="P771"/>
  <c r="BK771"/>
  <c r="J771"/>
  <c r="BF771"/>
  <c r="BI767"/>
  <c r="BH767"/>
  <c r="BG767"/>
  <c r="BE767"/>
  <c r="T767"/>
  <c r="R767"/>
  <c r="P767"/>
  <c r="BK767"/>
  <c r="J767"/>
  <c r="BF767"/>
  <c r="BI762"/>
  <c r="BH762"/>
  <c r="BG762"/>
  <c r="BE762"/>
  <c r="T762"/>
  <c r="R762"/>
  <c r="P762"/>
  <c r="BK762"/>
  <c r="J762"/>
  <c r="BF762"/>
  <c r="BI758"/>
  <c r="BH758"/>
  <c r="BG758"/>
  <c r="BE758"/>
  <c r="T758"/>
  <c r="R758"/>
  <c r="P758"/>
  <c r="BK758"/>
  <c r="J758"/>
  <c r="BF758"/>
  <c r="BI751"/>
  <c r="BH751"/>
  <c r="BG751"/>
  <c r="BE751"/>
  <c r="T751"/>
  <c r="R751"/>
  <c r="P751"/>
  <c r="BK751"/>
  <c r="J751"/>
  <c r="BF751"/>
  <c r="BI742"/>
  <c r="BH742"/>
  <c r="BG742"/>
  <c r="BE742"/>
  <c r="T742"/>
  <c r="R742"/>
  <c r="P742"/>
  <c r="BK742"/>
  <c r="J742"/>
  <c r="BF742"/>
  <c r="BI735"/>
  <c r="BH735"/>
  <c r="BG735"/>
  <c r="BE735"/>
  <c r="T735"/>
  <c r="R735"/>
  <c r="P735"/>
  <c r="BK735"/>
  <c r="J735"/>
  <c r="BF735"/>
  <c r="BI731"/>
  <c r="BH731"/>
  <c r="BG731"/>
  <c r="BE731"/>
  <c r="T731"/>
  <c r="T730"/>
  <c r="R731"/>
  <c r="R730"/>
  <c r="P731"/>
  <c r="P730"/>
  <c r="BK731"/>
  <c r="BK730"/>
  <c r="J730"/>
  <c r="J731"/>
  <c r="BF731"/>
  <c r="J68"/>
  <c r="BI728"/>
  <c r="BH728"/>
  <c r="BG728"/>
  <c r="BE728"/>
  <c r="T728"/>
  <c r="R728"/>
  <c r="P728"/>
  <c r="BK728"/>
  <c r="J728"/>
  <c r="BF728"/>
  <c r="BI722"/>
  <c r="BH722"/>
  <c r="BG722"/>
  <c r="BE722"/>
  <c r="T722"/>
  <c r="R722"/>
  <c r="P722"/>
  <c r="BK722"/>
  <c r="J722"/>
  <c r="BF722"/>
  <c r="BI714"/>
  <c r="BH714"/>
  <c r="BG714"/>
  <c r="BE714"/>
  <c r="T714"/>
  <c r="R714"/>
  <c r="P714"/>
  <c r="BK714"/>
  <c r="J714"/>
  <c r="BF714"/>
  <c r="BI711"/>
  <c r="BH711"/>
  <c r="BG711"/>
  <c r="BE711"/>
  <c r="T711"/>
  <c r="R711"/>
  <c r="P711"/>
  <c r="BK711"/>
  <c r="J711"/>
  <c r="BF711"/>
  <c r="BI708"/>
  <c r="BH708"/>
  <c r="BG708"/>
  <c r="BE708"/>
  <c r="T708"/>
  <c r="R708"/>
  <c r="P708"/>
  <c r="BK708"/>
  <c r="J708"/>
  <c r="BF708"/>
  <c r="BI701"/>
  <c r="BH701"/>
  <c r="BG701"/>
  <c r="BE701"/>
  <c r="T701"/>
  <c r="T700"/>
  <c r="R701"/>
  <c r="R700"/>
  <c r="P701"/>
  <c r="P700"/>
  <c r="BK701"/>
  <c r="BK700"/>
  <c r="J700"/>
  <c r="J701"/>
  <c r="BF701"/>
  <c r="J67"/>
  <c r="BI696"/>
  <c r="BH696"/>
  <c r="BG696"/>
  <c r="BE696"/>
  <c r="T696"/>
  <c r="R696"/>
  <c r="P696"/>
  <c r="BK696"/>
  <c r="J696"/>
  <c r="BF696"/>
  <c r="BI691"/>
  <c r="BH691"/>
  <c r="BG691"/>
  <c r="BE691"/>
  <c r="T691"/>
  <c r="R691"/>
  <c r="P691"/>
  <c r="BK691"/>
  <c r="J691"/>
  <c r="BF691"/>
  <c r="BI687"/>
  <c r="BH687"/>
  <c r="BG687"/>
  <c r="BE687"/>
  <c r="T687"/>
  <c r="R687"/>
  <c r="P687"/>
  <c r="BK687"/>
  <c r="J687"/>
  <c r="BF687"/>
  <c r="BI672"/>
  <c r="BH672"/>
  <c r="BG672"/>
  <c r="BE672"/>
  <c r="T672"/>
  <c r="R672"/>
  <c r="P672"/>
  <c r="BK672"/>
  <c r="J672"/>
  <c r="BF672"/>
  <c r="BI669"/>
  <c r="BH669"/>
  <c r="BG669"/>
  <c r="BE669"/>
  <c r="T669"/>
  <c r="T668"/>
  <c r="R669"/>
  <c r="R668"/>
  <c r="P669"/>
  <c r="P668"/>
  <c r="BK669"/>
  <c r="BK668"/>
  <c r="J668"/>
  <c r="J669"/>
  <c r="BF669"/>
  <c r="J66"/>
  <c r="BI652"/>
  <c r="BH652"/>
  <c r="BG652"/>
  <c r="BE652"/>
  <c r="T652"/>
  <c r="R652"/>
  <c r="P652"/>
  <c r="BK652"/>
  <c r="J652"/>
  <c r="BF652"/>
  <c r="BI619"/>
  <c r="BH619"/>
  <c r="BG619"/>
  <c r="BE619"/>
  <c r="T619"/>
  <c r="R619"/>
  <c r="P619"/>
  <c r="BK619"/>
  <c r="J619"/>
  <c r="BF619"/>
  <c r="BI600"/>
  <c r="BH600"/>
  <c r="BG600"/>
  <c r="BE600"/>
  <c r="T600"/>
  <c r="R600"/>
  <c r="P600"/>
  <c r="BK600"/>
  <c r="J600"/>
  <c r="BF600"/>
  <c r="BI595"/>
  <c r="BH595"/>
  <c r="BG595"/>
  <c r="BE595"/>
  <c r="T595"/>
  <c r="R595"/>
  <c r="P595"/>
  <c r="BK595"/>
  <c r="J595"/>
  <c r="BF595"/>
  <c r="BI591"/>
  <c r="BH591"/>
  <c r="BG591"/>
  <c r="BE591"/>
  <c r="T591"/>
  <c r="R591"/>
  <c r="P591"/>
  <c r="BK591"/>
  <c r="J591"/>
  <c r="BF591"/>
  <c r="BI581"/>
  <c r="BH581"/>
  <c r="BG581"/>
  <c r="BE581"/>
  <c r="T581"/>
  <c r="R581"/>
  <c r="P581"/>
  <c r="BK581"/>
  <c r="J581"/>
  <c r="BF581"/>
  <c r="BI578"/>
  <c r="BH578"/>
  <c r="BG578"/>
  <c r="BE578"/>
  <c r="T578"/>
  <c r="R578"/>
  <c r="P578"/>
  <c r="BK578"/>
  <c r="J578"/>
  <c r="BF578"/>
  <c r="BI572"/>
  <c r="BH572"/>
  <c r="BG572"/>
  <c r="BE572"/>
  <c r="T572"/>
  <c r="R572"/>
  <c r="P572"/>
  <c r="BK572"/>
  <c r="J572"/>
  <c r="BF572"/>
  <c r="BI568"/>
  <c r="BH568"/>
  <c r="BG568"/>
  <c r="BE568"/>
  <c r="T568"/>
  <c r="R568"/>
  <c r="P568"/>
  <c r="BK568"/>
  <c r="J568"/>
  <c r="BF568"/>
  <c r="BI538"/>
  <c r="BH538"/>
  <c r="BG538"/>
  <c r="BE538"/>
  <c r="T538"/>
  <c r="R538"/>
  <c r="P538"/>
  <c r="BK538"/>
  <c r="J538"/>
  <c r="BF538"/>
  <c r="BI535"/>
  <c r="BH535"/>
  <c r="BG535"/>
  <c r="BE535"/>
  <c r="T535"/>
  <c r="R535"/>
  <c r="P535"/>
  <c r="BK535"/>
  <c r="J535"/>
  <c r="BF535"/>
  <c r="BI527"/>
  <c r="BH527"/>
  <c r="BG527"/>
  <c r="BE527"/>
  <c r="T527"/>
  <c r="R527"/>
  <c r="P527"/>
  <c r="BK527"/>
  <c r="J527"/>
  <c r="BF527"/>
  <c r="BI523"/>
  <c r="BH523"/>
  <c r="BG523"/>
  <c r="BE523"/>
  <c r="T523"/>
  <c r="R523"/>
  <c r="P523"/>
  <c r="BK523"/>
  <c r="J523"/>
  <c r="BF523"/>
  <c r="BI518"/>
  <c r="BH518"/>
  <c r="BG518"/>
  <c r="BE518"/>
  <c r="T518"/>
  <c r="R518"/>
  <c r="P518"/>
  <c r="BK518"/>
  <c r="J518"/>
  <c r="BF518"/>
  <c r="BI513"/>
  <c r="BH513"/>
  <c r="BG513"/>
  <c r="BE513"/>
  <c r="T513"/>
  <c r="R513"/>
  <c r="P513"/>
  <c r="BK513"/>
  <c r="J513"/>
  <c r="BF513"/>
  <c r="BI497"/>
  <c r="BH497"/>
  <c r="BG497"/>
  <c r="BE497"/>
  <c r="T497"/>
  <c r="R497"/>
  <c r="P497"/>
  <c r="BK497"/>
  <c r="J497"/>
  <c r="BF497"/>
  <c r="BI478"/>
  <c r="BH478"/>
  <c r="BG478"/>
  <c r="BE478"/>
  <c r="T478"/>
  <c r="R478"/>
  <c r="P478"/>
  <c r="BK478"/>
  <c r="J478"/>
  <c r="BF478"/>
  <c r="BI467"/>
  <c r="BH467"/>
  <c r="BG467"/>
  <c r="BE467"/>
  <c r="T467"/>
  <c r="R467"/>
  <c r="P467"/>
  <c r="BK467"/>
  <c r="J467"/>
  <c r="BF467"/>
  <c r="BI454"/>
  <c r="BH454"/>
  <c r="BG454"/>
  <c r="BE454"/>
  <c r="T454"/>
  <c r="R454"/>
  <c r="P454"/>
  <c r="BK454"/>
  <c r="J454"/>
  <c r="BF454"/>
  <c r="BI448"/>
  <c r="BH448"/>
  <c r="BG448"/>
  <c r="BE448"/>
  <c r="T448"/>
  <c r="R448"/>
  <c r="P448"/>
  <c r="BK448"/>
  <c r="J448"/>
  <c r="BF448"/>
  <c r="BI434"/>
  <c r="BH434"/>
  <c r="BG434"/>
  <c r="BE434"/>
  <c r="T434"/>
  <c r="R434"/>
  <c r="P434"/>
  <c r="BK434"/>
  <c r="J434"/>
  <c r="BF434"/>
  <c r="BI414"/>
  <c r="BH414"/>
  <c r="BG414"/>
  <c r="BE414"/>
  <c r="T414"/>
  <c r="R414"/>
  <c r="P414"/>
  <c r="BK414"/>
  <c r="J414"/>
  <c r="BF414"/>
  <c r="BI407"/>
  <c r="BH407"/>
  <c r="BG407"/>
  <c r="BE407"/>
  <c r="T407"/>
  <c r="R407"/>
  <c r="P407"/>
  <c r="BK407"/>
  <c r="J407"/>
  <c r="BF407"/>
  <c r="BI400"/>
  <c r="BH400"/>
  <c r="BG400"/>
  <c r="BE400"/>
  <c r="T400"/>
  <c r="R400"/>
  <c r="P400"/>
  <c r="BK400"/>
  <c r="J400"/>
  <c r="BF400"/>
  <c r="BI397"/>
  <c r="BH397"/>
  <c r="BG397"/>
  <c r="BE397"/>
  <c r="T397"/>
  <c r="R397"/>
  <c r="P397"/>
  <c r="BK397"/>
  <c r="J397"/>
  <c r="BF397"/>
  <c r="BI378"/>
  <c r="BH378"/>
  <c r="BG378"/>
  <c r="BE378"/>
  <c r="T378"/>
  <c r="R378"/>
  <c r="P378"/>
  <c r="BK378"/>
  <c r="J378"/>
  <c r="BF378"/>
  <c r="BI374"/>
  <c r="BH374"/>
  <c r="BG374"/>
  <c r="BE374"/>
  <c r="T374"/>
  <c r="R374"/>
  <c r="P374"/>
  <c r="BK374"/>
  <c r="J374"/>
  <c r="BF374"/>
  <c r="BI345"/>
  <c r="BH345"/>
  <c r="BG345"/>
  <c r="BE345"/>
  <c r="T345"/>
  <c r="R345"/>
  <c r="P345"/>
  <c r="BK345"/>
  <c r="J345"/>
  <c r="BF345"/>
  <c r="BI334"/>
  <c r="BH334"/>
  <c r="BG334"/>
  <c r="BE334"/>
  <c r="T334"/>
  <c r="R334"/>
  <c r="P334"/>
  <c r="BK334"/>
  <c r="J334"/>
  <c r="BF334"/>
  <c r="BI326"/>
  <c r="BH326"/>
  <c r="BG326"/>
  <c r="BE326"/>
  <c r="T326"/>
  <c r="R326"/>
  <c r="P326"/>
  <c r="BK326"/>
  <c r="J326"/>
  <c r="BF326"/>
  <c r="BI318"/>
  <c r="BH318"/>
  <c r="BG318"/>
  <c r="BE318"/>
  <c r="T318"/>
  <c r="R318"/>
  <c r="P318"/>
  <c r="BK318"/>
  <c r="J318"/>
  <c r="BF318"/>
  <c r="BI306"/>
  <c r="BH306"/>
  <c r="BG306"/>
  <c r="BE306"/>
  <c r="T306"/>
  <c r="R306"/>
  <c r="P306"/>
  <c r="BK306"/>
  <c r="J306"/>
  <c r="BF306"/>
  <c r="BI294"/>
  <c r="BH294"/>
  <c r="BG294"/>
  <c r="BE294"/>
  <c r="T294"/>
  <c r="R294"/>
  <c r="P294"/>
  <c r="BK294"/>
  <c r="J294"/>
  <c r="BF294"/>
  <c r="BI283"/>
  <c r="BH283"/>
  <c r="BG283"/>
  <c r="BE283"/>
  <c r="T283"/>
  <c r="T282"/>
  <c r="R283"/>
  <c r="R282"/>
  <c r="P283"/>
  <c r="P282"/>
  <c r="BK283"/>
  <c r="BK282"/>
  <c r="J282"/>
  <c r="J283"/>
  <c r="BF283"/>
  <c r="J65"/>
  <c r="BI279"/>
  <c r="BH279"/>
  <c r="BG279"/>
  <c r="BE279"/>
  <c r="T279"/>
  <c r="R279"/>
  <c r="P279"/>
  <c r="BK279"/>
  <c r="J279"/>
  <c r="BF279"/>
  <c r="BI255"/>
  <c r="BH255"/>
  <c r="BG255"/>
  <c r="BE255"/>
  <c r="T255"/>
  <c r="R255"/>
  <c r="P255"/>
  <c r="BK255"/>
  <c r="J255"/>
  <c r="BF255"/>
  <c r="BI239"/>
  <c r="BH239"/>
  <c r="BG239"/>
  <c r="BE239"/>
  <c r="T239"/>
  <c r="R239"/>
  <c r="P239"/>
  <c r="BK239"/>
  <c r="J239"/>
  <c r="BF239"/>
  <c r="BI219"/>
  <c r="BH219"/>
  <c r="BG219"/>
  <c r="BE219"/>
  <c r="T219"/>
  <c r="R219"/>
  <c r="P219"/>
  <c r="BK219"/>
  <c r="J219"/>
  <c r="BF219"/>
  <c r="BI205"/>
  <c r="BH205"/>
  <c r="BG205"/>
  <c r="BE205"/>
  <c r="T205"/>
  <c r="R205"/>
  <c r="P205"/>
  <c r="BK205"/>
  <c r="J205"/>
  <c r="BF205"/>
  <c r="BI185"/>
  <c r="BH185"/>
  <c r="BG185"/>
  <c r="BE185"/>
  <c r="T185"/>
  <c r="R185"/>
  <c r="P185"/>
  <c r="BK185"/>
  <c r="J185"/>
  <c r="BF185"/>
  <c r="BI174"/>
  <c r="BH174"/>
  <c r="BG174"/>
  <c r="BE174"/>
  <c r="T174"/>
  <c r="R174"/>
  <c r="P174"/>
  <c r="BK174"/>
  <c r="J174"/>
  <c r="BF174"/>
  <c r="BI168"/>
  <c r="BH168"/>
  <c r="BG168"/>
  <c r="BE168"/>
  <c r="T168"/>
  <c r="R168"/>
  <c r="P168"/>
  <c r="BK168"/>
  <c r="J168"/>
  <c r="BF168"/>
  <c r="BI148"/>
  <c r="BH148"/>
  <c r="BG148"/>
  <c r="BE148"/>
  <c r="T148"/>
  <c r="R148"/>
  <c r="P148"/>
  <c r="BK148"/>
  <c r="J148"/>
  <c r="BF148"/>
  <c r="BI141"/>
  <c r="BH141"/>
  <c r="BG141"/>
  <c r="BE141"/>
  <c r="T141"/>
  <c r="R141"/>
  <c r="P141"/>
  <c r="BK141"/>
  <c r="J141"/>
  <c r="BF141"/>
  <c r="BI134"/>
  <c r="BH134"/>
  <c r="BG134"/>
  <c r="BE134"/>
  <c r="T134"/>
  <c r="T133"/>
  <c r="R134"/>
  <c r="R133"/>
  <c r="P134"/>
  <c r="P133"/>
  <c r="BK134"/>
  <c r="BK133"/>
  <c r="J133"/>
  <c r="J134"/>
  <c r="BF134"/>
  <c r="J64"/>
  <c r="BI129"/>
  <c r="BH129"/>
  <c r="BG129"/>
  <c r="BE129"/>
  <c r="T129"/>
  <c r="T128"/>
  <c r="R129"/>
  <c r="R128"/>
  <c r="P129"/>
  <c r="P128"/>
  <c r="BK129"/>
  <c r="BK128"/>
  <c r="J128"/>
  <c r="J129"/>
  <c r="BF129"/>
  <c r="J63"/>
  <c r="BI124"/>
  <c r="BH124"/>
  <c r="BG124"/>
  <c r="BE124"/>
  <c r="T124"/>
  <c r="R124"/>
  <c r="P124"/>
  <c r="BK124"/>
  <c r="J124"/>
  <c r="BF124"/>
  <c r="BI122"/>
  <c r="BH122"/>
  <c r="BG122"/>
  <c r="BE122"/>
  <c r="T122"/>
  <c r="R122"/>
  <c r="P122"/>
  <c r="BK122"/>
  <c r="J122"/>
  <c r="BF122"/>
  <c r="BI120"/>
  <c r="BH120"/>
  <c r="BG120"/>
  <c r="BE120"/>
  <c r="T120"/>
  <c r="R120"/>
  <c r="P120"/>
  <c r="BK120"/>
  <c r="J120"/>
  <c r="BF120"/>
  <c r="BI114"/>
  <c r="BH114"/>
  <c r="BG114"/>
  <c r="BE114"/>
  <c r="T114"/>
  <c r="R114"/>
  <c r="P114"/>
  <c r="BK114"/>
  <c r="J114"/>
  <c r="BF114"/>
  <c r="BI112"/>
  <c r="F36"/>
  <c i="1" r="BD53"/>
  <c i="2" r="BH112"/>
  <c r="F35"/>
  <c i="1" r="BC53"/>
  <c i="2" r="BG112"/>
  <c r="F34"/>
  <c i="1" r="BB53"/>
  <c i="2" r="BE112"/>
  <c r="J32"/>
  <c i="1" r="AV53"/>
  <c i="2" r="F32"/>
  <c i="1" r="AZ53"/>
  <c i="2" r="T112"/>
  <c r="T111"/>
  <c r="T110"/>
  <c r="T109"/>
  <c r="R112"/>
  <c r="R111"/>
  <c r="R110"/>
  <c r="R109"/>
  <c r="P112"/>
  <c r="P111"/>
  <c r="P110"/>
  <c r="P109"/>
  <c i="1" r="AU53"/>
  <c i="2" r="BK112"/>
  <c r="BK111"/>
  <c r="J111"/>
  <c r="BK110"/>
  <c r="J110"/>
  <c r="BK109"/>
  <c r="J109"/>
  <c r="J60"/>
  <c r="J29"/>
  <c i="1" r="AG53"/>
  <c i="2" r="J112"/>
  <c r="BF112"/>
  <c r="J33"/>
  <c i="1" r="AW53"/>
  <c i="2" r="F33"/>
  <c i="1" r="BA53"/>
  <c i="2" r="J62"/>
  <c r="J61"/>
  <c r="J105"/>
  <c r="F105"/>
  <c r="F103"/>
  <c r="E101"/>
  <c r="J55"/>
  <c r="F55"/>
  <c r="F53"/>
  <c r="E51"/>
  <c r="J38"/>
  <c r="J20"/>
  <c r="E20"/>
  <c r="F106"/>
  <c r="F56"/>
  <c r="J19"/>
  <c r="J14"/>
  <c r="J103"/>
  <c r="J53"/>
  <c r="E7"/>
  <c r="E97"/>
  <c r="E47"/>
  <c i="1" r="BD57"/>
  <c r="BC57"/>
  <c r="BB57"/>
  <c r="BA57"/>
  <c r="AZ57"/>
  <c r="AY57"/>
  <c r="AX57"/>
  <c r="AW57"/>
  <c r="AV57"/>
  <c r="AU57"/>
  <c r="AT57"/>
  <c r="AS57"/>
  <c r="AG57"/>
  <c r="BD52"/>
  <c r="BC52"/>
  <c r="BB52"/>
  <c r="BA52"/>
  <c r="AZ52"/>
  <c r="AY52"/>
  <c r="AX52"/>
  <c r="AW52"/>
  <c r="AV52"/>
  <c r="AU52"/>
  <c r="AT52"/>
  <c r="AS52"/>
  <c r="AG52"/>
  <c r="BD51"/>
  <c r="W30"/>
  <c r="BC51"/>
  <c r="W29"/>
  <c r="BB51"/>
  <c r="W28"/>
  <c r="BA51"/>
  <c r="W27"/>
  <c r="AZ51"/>
  <c r="W26"/>
  <c r="AY51"/>
  <c r="AX51"/>
  <c r="AW51"/>
  <c r="AK27"/>
  <c r="AV51"/>
  <c r="AK26"/>
  <c r="AU51"/>
  <c r="AT51"/>
  <c r="AS51"/>
  <c r="AG51"/>
  <c r="AK23"/>
  <c r="AT60"/>
  <c r="AN60"/>
  <c r="AT59"/>
  <c r="AN59"/>
  <c r="AT58"/>
  <c r="AN58"/>
  <c r="AN57"/>
  <c r="AT56"/>
  <c r="AN56"/>
  <c r="AT55"/>
  <c r="AN55"/>
  <c r="AT54"/>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<sst xmlns="http://schemas.openxmlformats.org/spreadsheetml/2006/main">
  <si>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</si>
  <si>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</si>
  <si>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</si>
  <si>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</si>
  <si>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</si>
  <si>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</si>
  <si>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</si>
  <si>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{fa2840db-8daa-47a6-984d-aee896f98918}</t>
  </si>
  <si>
    <t>0,01</t>
  </si>
  <si>
    <t>21</t>
  </si>
  <si>
    <t>15</t>
  </si>
  <si>
    <t>REKAPITULACE STAVBY</t>
  </si>
  <si>
    <t xml:space="preserve">v ---  níže se nacházejí doplnkové a pomocné údaje k sestavám  --- v</t>
  </si>
  <si>
    <t>Návod na vyplnění</t>
  </si>
  <si>
    <t>0,001</t>
  </si>
  <si>
    <t>Kód:</t>
  </si>
  <si>
    <t>18-Chvatal-061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</si>
  <si>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</si>
  <si>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</si>
  <si>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HORNÍ NÁMĚSTÍ 33,34 A 35, VÝMĚNA OKEN A ZATEPLENÍ</t>
  </si>
  <si>
    <t>KSO:</t>
  </si>
  <si>
    <t>803 52 19</t>
  </si>
  <si>
    <t>CC-CZ:</t>
  </si>
  <si>
    <t/>
  </si>
  <si>
    <t>Místo:</t>
  </si>
  <si>
    <t>Horní náměstí č. 33,34 a 35</t>
  </si>
  <si>
    <t>Datum:</t>
  </si>
  <si>
    <t>4. 12. 2018</t>
  </si>
  <si>
    <t>Zadavatel:</t>
  </si>
  <si>
    <t>IČ:</t>
  </si>
  <si>
    <t>Statutární město Opava, Horní náměstí 69 , Opava</t>
  </si>
  <si>
    <t>DIČ:</t>
  </si>
  <si>
    <t>Uchazeč:</t>
  </si>
  <si>
    <t>Vyplň údaj</t>
  </si>
  <si>
    <t>Projektant:</t>
  </si>
  <si>
    <t>Architektonická kancelář ing. arch.J.Chvátal</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</si>
  <si>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</si>
  <si>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</si>
  <si>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</si>
  <si>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</si>
  <si>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</si>
  <si>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</si>
  <si>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</si>
  <si>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</si>
  <si>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</si>
  <si>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</si>
  <si>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</si>
  <si>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</si>
  <si>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</si>
  <si>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</si>
  <si>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</si>
  <si>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</si>
  <si>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</si>
  <si>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</si>
  <si>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</si>
  <si>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</si>
  <si>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</si>
  <si>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</si>
  <si>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</si>
  <si>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</si>
  <si>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</si>
  <si>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</si>
  <si>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</si>
  <si>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</si>
  <si>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</si>
  <si>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</si>
  <si>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</si>
  <si>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</si>
  <si>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</si>
  <si>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</si>
  <si>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</si>
  <si>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</si>
  <si>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</si>
  <si>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</si>
  <si>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</si>
  <si>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</si>
  <si>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</si>
  <si>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t>
  </si>
  <si>
    <t>Uznatelné náklady</t>
  </si>
  <si>
    <t>STA</t>
  </si>
  <si>
    <t>{b4ec0fd1-e4fd-44a4-b412-0925d20b6458}</t>
  </si>
  <si>
    <t>/</t>
  </si>
  <si>
    <t>1.1</t>
  </si>
  <si>
    <t>Bytové prostory</t>
  </si>
  <si>
    <t>Soupis</t>
  </si>
  <si>
    <t>2</t>
  </si>
  <si>
    <t>{43495cd6-feb8-465d-8789-5463aabaffce}</t>
  </si>
  <si>
    <t>1.2</t>
  </si>
  <si>
    <t>Nebytové prostory</t>
  </si>
  <si>
    <t>{e26423b4-d855-49ca-87b1-5b7ac3e1e5dd}</t>
  </si>
  <si>
    <t>1.3</t>
  </si>
  <si>
    <t>Hromosvod</t>
  </si>
  <si>
    <t>{dfda6b2e-7d8e-4eb0-8705-549043ab253d}</t>
  </si>
  <si>
    <t>1.4</t>
  </si>
  <si>
    <t>Všeobecné konstrukce a práce</t>
  </si>
  <si>
    <t>{3eba92e3-0903-4e17-bcb8-30159514ebec}</t>
  </si>
  <si>
    <t>Neuznatelné náklady</t>
  </si>
  <si>
    <t>{8392ff94-0235-4e27-a3b6-035331a9d775}</t>
  </si>
  <si>
    <t>2.1</t>
  </si>
  <si>
    <t>{b6e51b71-c86f-41fd-b875-d120941e245f}</t>
  </si>
  <si>
    <t>2.2</t>
  </si>
  <si>
    <t>{e43fde83-d991-4d0b-ab4b-3e551c7b427d}</t>
  </si>
  <si>
    <t>2.3</t>
  </si>
  <si>
    <t>{4b10f629-526d-4827-b65d-7b5691419b38}</t>
  </si>
  <si>
    <t>1) Krycí list soupisu</t>
  </si>
  <si>
    <t>2) Rekapitulace</t>
  </si>
  <si>
    <t>3) Soupis prací</t>
  </si>
  <si>
    <t>Zpět na list:</t>
  </si>
  <si>
    <t>Rekapitulace stavby</t>
  </si>
  <si>
    <t>KRYCÍ LIST SOUPISU</t>
  </si>
  <si>
    <t>Objekt:</t>
  </si>
  <si>
    <t>1 - Uznatelné náklady</t>
  </si>
  <si>
    <t>Soupis:</t>
  </si>
  <si>
    <t>1.1 - Bytové prostory</t>
  </si>
  <si>
    <t>REKAPITULACE ČLENĚNÍ SOUPISU PRACÍ</t>
  </si>
  <si>
    <t>Kód dílu - Popis</t>
  </si>
  <si>
    <t>Cena celkem [CZK]</t>
  </si>
  <si>
    <t>Náklady soupisu celkem</t>
  </si>
  <si>
    <t>-1</t>
  </si>
  <si>
    <t>HSV - Práce a dodávky HSV</t>
  </si>
  <si>
    <t xml:space="preserve">    3 - Svislé a kompletní konstrukce  ( v.č. D.1.1.- 05, 06)</t>
  </si>
  <si>
    <t xml:space="preserve">    4 - Vodorovné konstrukce    ( v.č. D.1.1.- 05, 06)</t>
  </si>
  <si>
    <t xml:space="preserve">    61 - Úprava povrchů vnitřních     (dle v.č.D.1.1. - 01,02,06 detailu č. 2 a 4 )</t>
  </si>
  <si>
    <t xml:space="preserve">    62 - Úprava povrchů vnější  ( v.č. D.1.1.- 0,3,04,05,06,07,08)</t>
  </si>
  <si>
    <t xml:space="preserve">    63 - Podlahy a podlahové konstrukce  ( v.č. D.1.1.- 0,3,04,05,06,detail č.1,2,3 )</t>
  </si>
  <si>
    <t xml:space="preserve">    9 - Ostatní konstrukce a práce</t>
  </si>
  <si>
    <t xml:space="preserve">    94 - Lešení a stavební výtahy  ( v.č. D.1.1.- 0,3,04,05,06,07,08 )</t>
  </si>
  <si>
    <t xml:space="preserve">    96 - Bourání konstrukcí    (dle v.č.D.1.1. - 01,02,06 detailu č. 2 a 4 )</t>
  </si>
  <si>
    <t xml:space="preserve">    997 - Přesun sutě</t>
  </si>
  <si>
    <t xml:space="preserve">    998 - Přesun hmot</t>
  </si>
  <si>
    <t>PSV - Práce a dodávky PSV</t>
  </si>
  <si>
    <t xml:space="preserve">    711 - Izolace proti vodě, vlhkosti a plynům  ( v.č. D.1.1.- 0,3,04,05,06,07,08 )</t>
  </si>
  <si>
    <t xml:space="preserve">    712 - Povlakové krytiny  ( v.č. D.1.1.- 03,05,06,07,08, detail 1, 2, 3 )</t>
  </si>
  <si>
    <t xml:space="preserve">    712-B - Povlakové krytiny-demontáž  ( v.č. D.1.1.- 03,05,06,07,08, detail 1, 2, 3 )</t>
  </si>
  <si>
    <t xml:space="preserve">    713 - Izolace tepelné  ( v.č. D.1.1.- 03,05,06,07,08, detail 1, 2, 3 )</t>
  </si>
  <si>
    <t xml:space="preserve">    721 - Zdravotechnika - vnitřní kanalizace  ( v.č. D.1.1.- 05  )</t>
  </si>
  <si>
    <t xml:space="preserve">    764 - Konstrukce klempířské  ( v.č. D.1.1.- 03,05,06,07,08, detail 1, 2, 3 )</t>
  </si>
  <si>
    <t xml:space="preserve">    764-B - Konstrukce klempířské- demontáže  ( v.č. D.1.1.- 03,05,06,07,08, detail 1, 2, 3 )</t>
  </si>
  <si>
    <t xml:space="preserve">    766 - Konstrukce truhlářské  ( v.č. D.1.1.- 03,05,06,07,08, výpisu prvků )</t>
  </si>
  <si>
    <t xml:space="preserve">    767 - Konstrukce zámečnické  ( v.č. D.1.1.- 03,05,06,07,08, výpisu prvků )</t>
  </si>
  <si>
    <t xml:space="preserve">    767-B - Konstrukce zámečnické - demontáže  ( v.č. D.1.1.- 03,05,06,07,08,  dle výpisu prvků  )</t>
  </si>
  <si>
    <t xml:space="preserve">    771 - Podlahy z dlaždic    ( v.č. D.1.1.- 04,06,07,08, )</t>
  </si>
  <si>
    <t xml:space="preserve">    783 - Dokončovací práce - nátěry</t>
  </si>
  <si>
    <t>M - Práce a dodávky M</t>
  </si>
  <si>
    <t xml:space="preserve">    21-M - Elektromontáže  ( dle výpisu prvků  )</t>
  </si>
  <si>
    <t>OST - Ostatní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</si>
  <si>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</si>
  <si>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</si>
  <si>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</si>
  <si>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</si>
  <si>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</si>
  <si>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</si>
  <si>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</si>
  <si>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</si>
  <si>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</si>
  <si>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</si>
  <si>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</si>
  <si>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</si>
  <si>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</si>
  <si>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</si>
  <si>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</si>
  <si>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</si>
  <si>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</si>
  <si>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</si>
  <si>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 xml:space="preserve">Svislé a kompletní konstrukce  ( v.č. D.1.1.- 05, 06)</t>
  </si>
  <si>
    <t>K</t>
  </si>
  <si>
    <t>310237241</t>
  </si>
  <si>
    <t>Zazdívka otvorů ve zdivu nadzákladovém cihlami pálenými plochy přes 0,09 m2 do 0,25 m2, ve zdi tl. do 300 mm</t>
  </si>
  <si>
    <t>kus</t>
  </si>
  <si>
    <t>CS ÚRS 2018 02</t>
  </si>
  <si>
    <t>4</t>
  </si>
  <si>
    <t>39058124</t>
  </si>
  <si>
    <t>VV</t>
  </si>
  <si>
    <t xml:space="preserve">"střecha - dveře odkaz 18"  7</t>
  </si>
  <si>
    <t>310239211</t>
  </si>
  <si>
    <t>Zazdívka otvorů ve zdivu nadzákladovém cihlami pálenými plochy přes 1 m2 do 4 m2 na maltu vápenocementovou</t>
  </si>
  <si>
    <t>m3</t>
  </si>
  <si>
    <t>579097851</t>
  </si>
  <si>
    <t>"pohled dvorní</t>
  </si>
  <si>
    <t xml:space="preserve">"odkaz 7 "   1,50*(0,75+0,90)/2*0,30 </t>
  </si>
  <si>
    <t xml:space="preserve">"odkaz 8 "   1,00*(0,75+0,90)/2*0,30*5</t>
  </si>
  <si>
    <t xml:space="preserve">"odkaz 9 "   0,50*(0,75+0,90)/2*0,30 *2</t>
  </si>
  <si>
    <t>Součet</t>
  </si>
  <si>
    <t>314231116</t>
  </si>
  <si>
    <t>Zdivo komínů a ventilací volně stojících z cihel pálených plných dl. 290 mm P 7 M až P 15 M, na maltu MC-5 nebo MC-10</t>
  </si>
  <si>
    <t>147707390</t>
  </si>
  <si>
    <t xml:space="preserve">"střecha pol.č. 46 "  0,50*1,35*(0,85+0,22+0,45)</t>
  </si>
  <si>
    <t>316381112</t>
  </si>
  <si>
    <t>Komínové krycí desky z betonu tř. C 12/15 až C 16/20 s případnou konstrukční obvodovou výztuží včetně bednění, s potěrem nebo s povrchem vyhlazeným ve spádu k okrajům, bez přesahu, o tl. přes 80 do 100 mm</t>
  </si>
  <si>
    <t>m2</t>
  </si>
  <si>
    <t>1988425135</t>
  </si>
  <si>
    <t xml:space="preserve">"střecha polč. 46"  0,60*1,45</t>
  </si>
  <si>
    <t>5</t>
  </si>
  <si>
    <t>331231115R01</t>
  </si>
  <si>
    <t>Přizdívka ostění , kotveno do obvod. zdiva včetně omítky a rohových lišt vel. 30 x 30 x 300 cm</t>
  </si>
  <si>
    <t>2012667850</t>
  </si>
  <si>
    <t xml:space="preserve">"2.NP."  </t>
  </si>
  <si>
    <t>"pol.č.19</t>
  </si>
  <si>
    <t xml:space="preserve">"banka"  1</t>
  </si>
  <si>
    <t xml:space="preserve">Vodorovné konstrukce    ( v.č. D.1.1.- 05, 06)</t>
  </si>
  <si>
    <t>6</t>
  </si>
  <si>
    <t>411388631R01</t>
  </si>
  <si>
    <t>Zabetonování otvorů ve stropech nebo v klenbách včetně lešení, bednění, odbednění a výztuže (materiál v ceně) ze suchých směsí, tl. do 150 mm ve stropech železobetonových, tvárnicových a prefabrikovaných plochy přes 0,25 do 1 m2</t>
  </si>
  <si>
    <t>344370077</t>
  </si>
  <si>
    <t>"dle detailu č. 10 váha váztuže 10,40 kg/kus</t>
  </si>
  <si>
    <t>"doplnění balkonu včetně navrtání stívajícího betonu a vlepení výztuže</t>
  </si>
  <si>
    <t>2,05*(0,20+0,30)*15</t>
  </si>
  <si>
    <t>61</t>
  </si>
  <si>
    <t xml:space="preserve">Úprava povrchů vnitřních     (dle v.č.D.1.1. - 01,02,06 detailu č. 2 a 4 )</t>
  </si>
  <si>
    <t>7</t>
  </si>
  <si>
    <t>612321141</t>
  </si>
  <si>
    <t>Omítka vápenocementová vnitřních ploch nanášená ručně dvouvrstvá, tloušťky jádrové omítky do 10 mm a tloušťky štuku do 3 mm štuková svislých konstrukcí stěn</t>
  </si>
  <si>
    <t>-178776789</t>
  </si>
  <si>
    <t>PSC</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</si>
  <si>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</si>
  <si>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 xml:space="preserve">"odkaz 7 "   1,50*0,90*1</t>
  </si>
  <si>
    <t xml:space="preserve">"odkaz 8 "   1,00*0,90*5</t>
  </si>
  <si>
    <t xml:space="preserve">"odkaz 9 "   0,50*0,90*2</t>
  </si>
  <si>
    <t>8</t>
  </si>
  <si>
    <t>612321191</t>
  </si>
  <si>
    <t>Omítka vápenocementová vnitřních ploch nanášená ručně Příplatek k cenám za každých dalších i započatých 5 mm tloušťky omítky přes 10 mm stěn</t>
  </si>
  <si>
    <t>575485102</t>
  </si>
  <si>
    <t>9</t>
  </si>
  <si>
    <t>612325302</t>
  </si>
  <si>
    <t>Vápenocementová omítka ostění nebo nadpraží štuková</t>
  </si>
  <si>
    <t>2132669466</t>
  </si>
  <si>
    <t xml:space="preserve">Poznámka k souboru cen:_x000d_
1. Ceny lze použít jen pro ocenění samostatně upravovaného ostění a nadpraží ( např. při dodatečné výměně oken nebo zárubní ) v šířce do 300 mm okolo upravovaného otvoru._x000d_
</t>
  </si>
  <si>
    <t>"okna"</t>
  </si>
  <si>
    <t>"střecha"</t>
  </si>
  <si>
    <t>(1,50+0,60*2)*0,20*4</t>
  </si>
  <si>
    <t>(1,05+1,85*2)*0,20*7</t>
  </si>
  <si>
    <t>"dle pohledů</t>
  </si>
  <si>
    <t>"pohled z Horního náměstí</t>
  </si>
  <si>
    <t>(1,50+2,40*2)*0,30*5*3</t>
  </si>
  <si>
    <t>(1,50+1,65*2)*0,30*3</t>
  </si>
  <si>
    <t>(2,25+1,65*2)*0,30*(5*2+6*10)</t>
  </si>
  <si>
    <t>"pohledy boční</t>
  </si>
  <si>
    <t>(1,50+1,65*2)*0,30*2</t>
  </si>
  <si>
    <t>(1,50+2,40*2)*0,30*(5+4)</t>
  </si>
  <si>
    <t>(1,50+1,65*2)*0,30*(6*5+2+5)</t>
  </si>
  <si>
    <t>(2,25+1,65*2)*0,30*(6*7+4+5)</t>
  </si>
  <si>
    <t>"banka"</t>
  </si>
  <si>
    <t>(0,45+0,20*2)*3,00</t>
  </si>
  <si>
    <t>10</t>
  </si>
  <si>
    <t>612331161</t>
  </si>
  <si>
    <t>Omítka cementová vnitřních ploch nanášená ručně dvouvrstvá, tloušťky jádrové omítky do 10 mm a tloušťky štuku do 3 mm štuková do černa pálená svislých konstrukcí stěn</t>
  </si>
  <si>
    <t>1376915840</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</si>
  <si>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</si>
  <si>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"1.PP."</t>
  </si>
  <si>
    <t>"parapety oken</t>
  </si>
  <si>
    <t>"odkaz 35,36</t>
  </si>
  <si>
    <t>(1,50*4+1,0*4)*0,35</t>
  </si>
  <si>
    <t>11</t>
  </si>
  <si>
    <t>612335302</t>
  </si>
  <si>
    <t>Cementová omítka ostění nebo nadpraží štuková</t>
  </si>
  <si>
    <t>-247667346</t>
  </si>
  <si>
    <t>(1,00+0,75*2)*0,45*4</t>
  </si>
  <si>
    <t>(1,00+0,30*2)*0,45*4</t>
  </si>
  <si>
    <t>(1,00+0,80*2)*0,50*4</t>
  </si>
  <si>
    <t>(1,50+0,75*2)*0,45*4</t>
  </si>
  <si>
    <t>(1,50+0,30*2)*0,45*4</t>
  </si>
  <si>
    <t>(1,50+0,80*2)*0,50*4</t>
  </si>
  <si>
    <t>12</t>
  </si>
  <si>
    <t>613473117R01</t>
  </si>
  <si>
    <t xml:space="preserve">Návaznost zateplovacího systému na rám oken a dveří systém 3D, páska flexi okenní těsnění interiér a exterier </t>
  </si>
  <si>
    <t>m</t>
  </si>
  <si>
    <t>-1717406157</t>
  </si>
  <si>
    <t>"dle pohledů ostění oken</t>
  </si>
  <si>
    <t>(1,50+2,40)*2*5*3</t>
  </si>
  <si>
    <t>(1,50+1,65)*2*3</t>
  </si>
  <si>
    <t>(2,25+1,65)*2*(5*2+6*10)</t>
  </si>
  <si>
    <t>(1,50+1,65)*2*2</t>
  </si>
  <si>
    <t>(1,50+2,40)*2*(5+4)</t>
  </si>
  <si>
    <t>(1,50+1,65)*2*(6*5+2+5)</t>
  </si>
  <si>
    <t>(2,25+1,65)*2*(6*7+4+5)</t>
  </si>
  <si>
    <t>(1,80+3,00)*2*1</t>
  </si>
  <si>
    <t>Mezisoučet</t>
  </si>
  <si>
    <t>"1.PP</t>
  </si>
  <si>
    <t xml:space="preserve">"odkaz 5"  (1,50+0,75)*2*4</t>
  </si>
  <si>
    <t xml:space="preserve">"odkaz 6"  (1,00+0,75)*2*4</t>
  </si>
  <si>
    <t>13</t>
  </si>
  <si>
    <t>619991001</t>
  </si>
  <si>
    <t>Zakrytí vnitřních ploch před znečištěním včetně pozdějšího odkrytí podlah fólií přilepenou lepící páskou</t>
  </si>
  <si>
    <t>972713387</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</si>
  <si>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</si>
  <si>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"pro ochranu podlah</t>
  </si>
  <si>
    <t xml:space="preserve">"dle typového podlaží </t>
  </si>
  <si>
    <t>55,52*1,50*5</t>
  </si>
  <si>
    <t>(55,52-7,40)*1,50</t>
  </si>
  <si>
    <t>(55,52-8,40)*1,50</t>
  </si>
  <si>
    <t>3,00*1,50*(6+5)</t>
  </si>
  <si>
    <t>4,00*1,50*8</t>
  </si>
  <si>
    <t>14</t>
  </si>
  <si>
    <t>619991011</t>
  </si>
  <si>
    <t>Zakrytí vnitřních ploch před znečištěním včetně pozdějšího odkrytí konstrukcí a prvků obalením fólií a přelepením páskou</t>
  </si>
  <si>
    <t>-1779144770</t>
  </si>
  <si>
    <t>"dle typového podlaží a střechy</t>
  </si>
  <si>
    <t>(0,75*1,65+0,75*2,40)*5*3</t>
  </si>
  <si>
    <t>1,50*1,65*3</t>
  </si>
  <si>
    <t>2,25*1,65*(5*2+6*10)</t>
  </si>
  <si>
    <t>1,50*1,65*2</t>
  </si>
  <si>
    <t>1,50*2,40*(5+4)</t>
  </si>
  <si>
    <t>1,50*1,65*(6*5+2+5)</t>
  </si>
  <si>
    <t>2,25*1,65*(6*7+4+5)</t>
  </si>
  <si>
    <t>1,84*3,00</t>
  </si>
  <si>
    <t>1,00*0,75*4+1,50*0,75*4</t>
  </si>
  <si>
    <t>619995001</t>
  </si>
  <si>
    <t>Začištění omítek (s dodáním hmot) kolem oken, dveří, podlah, obkladů apod.</t>
  </si>
  <si>
    <t>812927365</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</si>
  <si>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</si>
  <si>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 xml:space="preserve">"střecha"  1,50*4</t>
  </si>
  <si>
    <t>"odkaz 35, 36"</t>
  </si>
  <si>
    <t>(0,75*2+1,50)*4</t>
  </si>
  <si>
    <t>(0,75*2+1,0)*4</t>
  </si>
  <si>
    <t>1,50*5*3+1,50*3+2,25*(5*2+6*10)</t>
  </si>
  <si>
    <t>(1,50*2+1,50*9)</t>
  </si>
  <si>
    <t>1,50*(6*5+2+5)</t>
  </si>
  <si>
    <t>2,25*(6*7+4+5)</t>
  </si>
  <si>
    <t>16</t>
  </si>
  <si>
    <t>622143004</t>
  </si>
  <si>
    <t>Montáž omítkových profilů plastových nebo pozinkovaných, upevněných vtlačením do podkladní vrstvy nebo přibitím začišťovacích samolepících pro vytvoření dilatujícího spoje s okenním rámem</t>
  </si>
  <si>
    <t>965508829</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</si>
  <si>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</si>
  <si>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(1,50+0,60*2)*4</t>
  </si>
  <si>
    <t>(1,05+1,80*2)*7</t>
  </si>
  <si>
    <t>(0,75+0,75+2,40*2)*5*3</t>
  </si>
  <si>
    <t>(1,50+1,65*2)*3</t>
  </si>
  <si>
    <t>(2,25+1,65*2)*(5*2+6*10)</t>
  </si>
  <si>
    <t>(1,50+1,65*2)*2</t>
  </si>
  <si>
    <t>(1,50+2,40*2)*(5+4)</t>
  </si>
  <si>
    <t>(1,50+1,65*2)*(6*5+2+5)</t>
  </si>
  <si>
    <t>(2,25+1,65*2)*(6*7+4+5)</t>
  </si>
  <si>
    <t>(1,84+3,00)</t>
  </si>
  <si>
    <t xml:space="preserve">"odkaz 5"  (1,50+0,75*2)*4</t>
  </si>
  <si>
    <t xml:space="preserve">"odkaz 6"  (1,00+0,75*2)*4</t>
  </si>
  <si>
    <t>17</t>
  </si>
  <si>
    <t>M</t>
  </si>
  <si>
    <t>590514750</t>
  </si>
  <si>
    <t xml:space="preserve">profil okenní začišťovací  6 mm/2,4 m</t>
  </si>
  <si>
    <t>CS ÚRS 2016 02</t>
  </si>
  <si>
    <t>554455621</t>
  </si>
  <si>
    <t>"dle montáže 5% ztratné</t>
  </si>
  <si>
    <t>1094,54*1,05</t>
  </si>
  <si>
    <t>62</t>
  </si>
  <si>
    <t xml:space="preserve">Úprava povrchů vnější  ( v.č. D.1.1.- 0,3,04,05,06,07,08)</t>
  </si>
  <si>
    <t>18</t>
  </si>
  <si>
    <t>621131121</t>
  </si>
  <si>
    <t>Podkladní a spojovací vrstva vnějších omítaných ploch penetrace akrylát-silikonová nanášená ručně podhledů</t>
  </si>
  <si>
    <t>435883677</t>
  </si>
  <si>
    <t>"balkóny</t>
  </si>
  <si>
    <t>"dle typového podlaží</t>
  </si>
  <si>
    <t>1,00*2,05*6*3</t>
  </si>
  <si>
    <t>(1,00*2+2,05)*0,25*6*3</t>
  </si>
  <si>
    <t>"střecha - stříšky strojoven</t>
  </si>
  <si>
    <t>(2,50*3,30)*2</t>
  </si>
  <si>
    <t>(2,50+3,30+2,50)*0,25*2</t>
  </si>
  <si>
    <t>(2,50*0,30*2*2)*2</t>
  </si>
  <si>
    <t>19</t>
  </si>
  <si>
    <t>621135002</t>
  </si>
  <si>
    <t>Vyrovnání nerovností podkladu vnějších omítaných ploch maltou, tloušťky do 10 mm cementovou podhledů</t>
  </si>
  <si>
    <t>1199258877</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</si>
  <si>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</si>
  <si>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1,00*2,05*5*3</t>
  </si>
  <si>
    <t>(1,00*2+2,05)*0,25*5*3</t>
  </si>
  <si>
    <t>20</t>
  </si>
  <si>
    <t>621142001</t>
  </si>
  <si>
    <t>Potažení vnějších ploch pletivem v ploše nebo pruzích, na plném podkladu sklovláknitým vtlačením do tmelu podhledů</t>
  </si>
  <si>
    <t>1525549673</t>
  </si>
  <si>
    <t xml:space="preserve">Poznámka k souboru cen:_x000d_
1. V cenách -2001 jsou započteny i náklady na tmel._x000d_
</t>
  </si>
  <si>
    <t>621221001</t>
  </si>
  <si>
    <t>Montáž kontaktního zateplení z desek z minerální vlny s podélnou orientací vláken na vnější podhledy, tloušťky desek do 40 mm</t>
  </si>
  <si>
    <t>-617449599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</si>
  <si>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</si>
  <si>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"dle detailu č.8</t>
  </si>
  <si>
    <t>0,95*2,05*3</t>
  </si>
  <si>
    <t>(0,90*2+2,05)*0,185*3</t>
  </si>
  <si>
    <t>22</t>
  </si>
  <si>
    <t>631515050</t>
  </si>
  <si>
    <t xml:space="preserve">deska tepelně izolační minerální vlna kontaktních fasád kolmé vlákno   λ=0,039 W/m2K,  tl 20mm</t>
  </si>
  <si>
    <t>-2094220981</t>
  </si>
  <si>
    <t>0,90*2,05*3</t>
  </si>
  <si>
    <t>7,672*1,02</t>
  </si>
  <si>
    <t>23</t>
  </si>
  <si>
    <t>621381011R01</t>
  </si>
  <si>
    <t>Pastovitá tenkovrstvá omítka škrábané struktury s fotokatalytickým efektem. Minerální, vysoce paropropustná, zvláště odolná vůči znečištění, použitelná v exteriéru. tl. 1,5 mm včetně penetrace vnějších podhledů probarvená</t>
  </si>
  <si>
    <t>1737624238</t>
  </si>
  <si>
    <t>0,84*2,05*5*3+0,80*2,05*3</t>
  </si>
  <si>
    <t>(1,00*2+2,05)*0,25*5*3+(0,80*2+2,05)*0,185*3</t>
  </si>
  <si>
    <t>24</t>
  </si>
  <si>
    <t>622131121</t>
  </si>
  <si>
    <t>Podkladní a spojovací vrstva vnějších omítaných ploch penetrace akrylát-silikonová nanášená ručně stěn</t>
  </si>
  <si>
    <t>1937010354</t>
  </si>
  <si>
    <t>55,52*(21,75-1,95)</t>
  </si>
  <si>
    <t>-(0,925+2,25*2+1,50)*4,10</t>
  </si>
  <si>
    <t>-(0,75*1,65+0,75*2,40)*5*3</t>
  </si>
  <si>
    <t>-1,50*1,65*3</t>
  </si>
  <si>
    <t>-2,25*1,65*(5*2+6*10)</t>
  </si>
  <si>
    <t>"pohledy boční - Pekařská ulice</t>
  </si>
  <si>
    <t>11,10*(21,75-1,95)</t>
  </si>
  <si>
    <t>-1,50*1,65</t>
  </si>
  <si>
    <t>-1,50*2,40*5</t>
  </si>
  <si>
    <t>"pohled boční -Kolářská ulice</t>
  </si>
  <si>
    <t>11,10*(21,75-6,50)</t>
  </si>
  <si>
    <t>-1,50*2,40*4</t>
  </si>
  <si>
    <t>-8,30*4,10</t>
  </si>
  <si>
    <t>-1,50*1,65*(6*5+2+5)</t>
  </si>
  <si>
    <t>-2,25*1,65*(6*7+4+5)</t>
  </si>
  <si>
    <t>"střecha</t>
  </si>
  <si>
    <t>(7,625+3,30)*2*(24,11-21,65)</t>
  </si>
  <si>
    <t>(4,00+3,30)*2*(24,11-21,65)*2</t>
  </si>
  <si>
    <t>25</t>
  </si>
  <si>
    <t>622135002</t>
  </si>
  <si>
    <t>Vyrovnání nerovností podkladu vnějších omítaných ploch maltou, tloušťky do 10 mm cementovou stěn</t>
  </si>
  <si>
    <t>-81319066</t>
  </si>
  <si>
    <t>"dle penetrace a otlučení 30%</t>
  </si>
  <si>
    <t>2019,681*0,30</t>
  </si>
  <si>
    <t>26</t>
  </si>
  <si>
    <t>-746683621</t>
  </si>
  <si>
    <t>27</t>
  </si>
  <si>
    <t>590514760</t>
  </si>
  <si>
    <t>profil okenní začišťovací se sklovláknitou armovací tkaninou 9 mm/2,4 m</t>
  </si>
  <si>
    <t>1030645389</t>
  </si>
  <si>
    <t>1072,54*1,05</t>
  </si>
  <si>
    <t>28</t>
  </si>
  <si>
    <t>622221011</t>
  </si>
  <si>
    <t>Montáž kontaktního zateplení z desek z minerální vlny s podélnou orientací vláken na vnější stěny, tloušťky desek přes 40 do 80 mm</t>
  </si>
  <si>
    <t>1382355374</t>
  </si>
  <si>
    <t>"strojovny</t>
  </si>
  <si>
    <t>(7,625+3,30+0,14*2)*2*(0,46+0,06)</t>
  </si>
  <si>
    <t>(4,00+3,30+0,14*2)*2*(0,46+0,06)*2</t>
  </si>
  <si>
    <t>29</t>
  </si>
  <si>
    <t>631515190</t>
  </si>
  <si>
    <t xml:space="preserve">deska tepelně izolační minerální vlna kontaktních fasád podélné vlákno λ=0,039  W/m2K,  tl 50mm</t>
  </si>
  <si>
    <t>1638134616</t>
  </si>
  <si>
    <t>27,419*1,02</t>
  </si>
  <si>
    <t>30</t>
  </si>
  <si>
    <t>622221031</t>
  </si>
  <si>
    <t>Montáž kontaktního zateplení z desek z minerální vlny s podélnou orientací vláken na vnější stěny, tloušťky desek přes 120 do 160 mm</t>
  </si>
  <si>
    <t>174945184</t>
  </si>
  <si>
    <t>55,93*(21,75-1,95)</t>
  </si>
  <si>
    <t>55,93*(21,75-1,95+0,25)</t>
  </si>
  <si>
    <t>(7,625+3,30+0,14*2)*2*(24,11-21,75)</t>
  </si>
  <si>
    <t>(4,00+3,30+0,14*2)*2*(24,11-21,75)*2</t>
  </si>
  <si>
    <t>31</t>
  </si>
  <si>
    <t>631515380</t>
  </si>
  <si>
    <t xml:space="preserve">deska tepelně izolační minerální vlna  kontaktních fasád podélné vlákno λ= 0,039 W/m2K,   tl 160mm</t>
  </si>
  <si>
    <t>1445419502</t>
  </si>
  <si>
    <t>1572,612*1,02</t>
  </si>
  <si>
    <t>32</t>
  </si>
  <si>
    <t>631515310</t>
  </si>
  <si>
    <t>deska tepelně izolační minerální vlna kontaktních fasád podélné vlákno λ=0,039 W/m2K, tl 140mm</t>
  </si>
  <si>
    <t>-1433644825</t>
  </si>
  <si>
    <t>124,443*1,02</t>
  </si>
  <si>
    <t>33</t>
  </si>
  <si>
    <t>622221201</t>
  </si>
  <si>
    <t>Montáž druhé vrstvy kontaktního zateplení na vnější stěny, z desek z minerální vlny, celkové tloušťky izolace přes 160 do 200 mm</t>
  </si>
  <si>
    <t>-842120200</t>
  </si>
  <si>
    <t xml:space="preserve">Poznámka k souboru cen:_x000d_
1. Položky jsou určeny pro ocenění montáže druhé vrstvy izolace, první vrstva se ocení cenami souboru cen 621 2.-1. Montáž kontaktního zateplení._x000d_
2. V cenách jsou započteny náklady na:_x000d_
a) upevnění desek lepením a hmoždinkami,_x000d_
b) uzavření otvorů po kotvách lešení._x000d_
3. V cenách nejsou započteny náklady na:_x000d_
a) dodávku desek tepelné izolace; tyto se ocení ve specifikaci, ztratné lze stanovit ve výši 2%,_x000d_
b) provedení základní vrstvy ze stěrkové hmoty a sklovláknité výztužné tkaniny, tyto jsou již započteny v položkách montáže první vrstvy zateplení._x000d_
</t>
  </si>
  <si>
    <t>11,42*(21,75-1,95)</t>
  </si>
  <si>
    <t>11,42*(21,75-6,50)</t>
  </si>
  <si>
    <t>34</t>
  </si>
  <si>
    <t>631515260</t>
  </si>
  <si>
    <t xml:space="preserve">deska tepelně izolační minerální vlna kontaktních fasád podélné vlákno λ= 0,039 W/m2K,  tl 80mm</t>
  </si>
  <si>
    <t>211628994</t>
  </si>
  <si>
    <t>362,921*1,02</t>
  </si>
  <si>
    <t>35</t>
  </si>
  <si>
    <t>622222001</t>
  </si>
  <si>
    <t>Montáž kontaktního zateplení vnějšího ostění, nadpraží nebo parapetu z desek z minerální vlny s podélnou nebo kolmou orientací vláken hloubky špalet do 200 mm, tloušťky desek do 40 mm</t>
  </si>
  <si>
    <t>966677879</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</si>
  <si>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zateplení._x000d_
</t>
  </si>
  <si>
    <t>(0,75+0,75+2,40)*2*5*3</t>
  </si>
  <si>
    <t>(1,50+0,60)*2*4</t>
  </si>
  <si>
    <t>(1,05+1,80)*2*7</t>
  </si>
  <si>
    <t>36</t>
  </si>
  <si>
    <t>631514340</t>
  </si>
  <si>
    <t xml:space="preserve">deska tepelně izolační minerální vlna plovoucích podlah λ= 0,039 W/m2K,  tl 20mm</t>
  </si>
  <si>
    <t>1957503652</t>
  </si>
  <si>
    <t>1,50*2+1,50*(5+4)</t>
  </si>
  <si>
    <t>1,50*4</t>
  </si>
  <si>
    <t>1,05*7</t>
  </si>
  <si>
    <t>"banka</t>
  </si>
  <si>
    <t>1,84</t>
  </si>
  <si>
    <t>386,44*0,20*1.02</t>
  </si>
  <si>
    <t>37</t>
  </si>
  <si>
    <t>-944182559</t>
  </si>
  <si>
    <t>"dle montáže</t>
  </si>
  <si>
    <t>1457,14*0,20*1,02</t>
  </si>
  <si>
    <t>-78,834</t>
  </si>
  <si>
    <t>38</t>
  </si>
  <si>
    <t>622251105</t>
  </si>
  <si>
    <t>Montáž kontaktního zateplení Příplatek k cenám za zápustnou montáž kotev s použitím tepelněizolačních zátek na vnější stěny z minerální vlny</t>
  </si>
  <si>
    <t>1184499813</t>
  </si>
  <si>
    <t xml:space="preserve">"dle zateplení tl. 160 mm"  1697,055</t>
  </si>
  <si>
    <t xml:space="preserve">"dle zateplení tl. 80 mm"   362,921</t>
  </si>
  <si>
    <t>39</t>
  </si>
  <si>
    <t>590513920</t>
  </si>
  <si>
    <t>zátka z minerální vlny pro montáž TI D 65mm</t>
  </si>
  <si>
    <t>417429767</t>
  </si>
  <si>
    <t xml:space="preserve">"dle zateplení tl. 160 mm"  1687,884*8</t>
  </si>
  <si>
    <t xml:space="preserve">"dle zateplení tl. 80 mm"   362,921*8</t>
  </si>
  <si>
    <t>40</t>
  </si>
  <si>
    <t>622252001</t>
  </si>
  <si>
    <t>Montáž lišt kontaktního zateplení zakládacích soklových připevněných hmoždinkami</t>
  </si>
  <si>
    <t>-267294501</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</si>
  <si>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</si>
  <si>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"2.NP."</t>
  </si>
  <si>
    <t>(55,93+11,42)*2</t>
  </si>
  <si>
    <t xml:space="preserve">"strojovna"  (7,625+0,14*2+3,30+0,14*2)*2</t>
  </si>
  <si>
    <t xml:space="preserve">                         (4,28+3,58)*2</t>
  </si>
  <si>
    <t>41</t>
  </si>
  <si>
    <t>590516530</t>
  </si>
  <si>
    <t>lišta soklová Al s okapničkou zakládací U 16cm 0,95/200cm</t>
  </si>
  <si>
    <t>2137020364</t>
  </si>
  <si>
    <t>"dle motnáže</t>
  </si>
  <si>
    <t>189,11*1,05</t>
  </si>
  <si>
    <t>42</t>
  </si>
  <si>
    <t>622252002</t>
  </si>
  <si>
    <t>Montáž lišt kontaktního zateplení ostatních stěnových, dilatačních apod. lepených do tmelu</t>
  </si>
  <si>
    <t>1674650329</t>
  </si>
  <si>
    <t xml:space="preserve">"dle pohledů </t>
  </si>
  <si>
    <t>"ostění</t>
  </si>
  <si>
    <t>"dilatace</t>
  </si>
  <si>
    <t xml:space="preserve">"pohled z Horního náměstí"  (21,75-1,95)</t>
  </si>
  <si>
    <t xml:space="preserve">"pohled dvorní "  (21,75-1,95)</t>
  </si>
  <si>
    <t xml:space="preserve">"dilatace rohová"  4,20*2</t>
  </si>
  <si>
    <t xml:space="preserve">"rohy objektu "  (21,75-1,75)*2+(21,75-4,95)*2</t>
  </si>
  <si>
    <t>"střecha" (24,11-21,96)*4*3</t>
  </si>
  <si>
    <t>"balkon</t>
  </si>
  <si>
    <t>(0,75*2+2,00)*6*3</t>
  </si>
  <si>
    <t>43</t>
  </si>
  <si>
    <t>59051480</t>
  </si>
  <si>
    <t>profil rohový Al s tkaninou kontaktního zateplení</t>
  </si>
  <si>
    <t>1998846290</t>
  </si>
  <si>
    <t xml:space="preserve">"dle montáže"  1660,19*1,05</t>
  </si>
  <si>
    <t>-(41,58+8,82+405,762)</t>
  </si>
  <si>
    <t>44</t>
  </si>
  <si>
    <t>590515000</t>
  </si>
  <si>
    <t>profil dilatační stěnový</t>
  </si>
  <si>
    <t>1429844912</t>
  </si>
  <si>
    <t xml:space="preserve">"pohled z Horního náměstí"  (21,75-1,95)*1,05</t>
  </si>
  <si>
    <t xml:space="preserve">"pohled dvorní "  (21,75-1,95)*1,05</t>
  </si>
  <si>
    <t>45</t>
  </si>
  <si>
    <t>590515020</t>
  </si>
  <si>
    <t>profil dilatační rohový</t>
  </si>
  <si>
    <t>1299731155</t>
  </si>
  <si>
    <t xml:space="preserve">"dilatace rohová"  4,20*2*1,05</t>
  </si>
  <si>
    <t>46</t>
  </si>
  <si>
    <t>590515100</t>
  </si>
  <si>
    <t>profil okenní s nepřiznanou podomítkovou okapnicí PVC 2,0 m</t>
  </si>
  <si>
    <t>-568632184</t>
  </si>
  <si>
    <t>"střecha" 1,50*4+1,05*7</t>
  </si>
  <si>
    <t>"pohled z Horního náměstí" 1,50*5*3</t>
  </si>
  <si>
    <t>1,50*3+2,25*(5*2+6*10)</t>
  </si>
  <si>
    <t>1,50*(2+9)</t>
  </si>
  <si>
    <t xml:space="preserve">"pohled dvorní"  1,50*(30+7)+2,25*(42+9)</t>
  </si>
  <si>
    <t xml:space="preserve">"banka"  1,84</t>
  </si>
  <si>
    <t>386,44*1,05</t>
  </si>
  <si>
    <t>47</t>
  </si>
  <si>
    <t>622381011R01</t>
  </si>
  <si>
    <t>Pastovitá tenkovrstvá omítka škrábané struktury s fotokatalytickým efektem. Minerální, vysoce paropropustná, zvláště odolná vůči znečištění, použitelná v exteriéru. tl. 1,5 mm včetně penetrace vnějších stěn probarvená</t>
  </si>
  <si>
    <t>-85506772</t>
  </si>
  <si>
    <t xml:space="preserve">"dle zateplení stěn"  1697,055+362,921</t>
  </si>
  <si>
    <t xml:space="preserve">"zateplení ostění"      386,44*0,20</t>
  </si>
  <si>
    <t>48</t>
  </si>
  <si>
    <t>623631001</t>
  </si>
  <si>
    <t>Spárování vnějších ploch pohledového zdiva z cihel, spárovací maltou pilířů nebo sloupů</t>
  </si>
  <si>
    <t>338172466</t>
  </si>
  <si>
    <t xml:space="preserve">Poznámka k souboru cen:_x000d_
1. Ceny jsou určeny pro ocenění dodatečného povrchového spárování vnějších ploch pohledového zdiva spárovací maltou._x000d_
</t>
  </si>
  <si>
    <t xml:space="preserve">"komín"  (0,50+1,35)*2*0,45</t>
  </si>
  <si>
    <t xml:space="preserve">"zazdívky"  1,05*0,25*2*7</t>
  </si>
  <si>
    <t>49</t>
  </si>
  <si>
    <t>629991011</t>
  </si>
  <si>
    <t>Zakrytí vnějších ploch před znečištěním včetně pozdějšího odkrytí výplní otvorů a svislých ploch fólií přilepenou lepící páskou</t>
  </si>
  <si>
    <t>-1333215111</t>
  </si>
  <si>
    <t xml:space="preserve">Poznámka k souboru cen:_x000d_
1. V ceně -1012 nejsou započteny náklady na dodávku a montáž začišťovací lišty; tyto se oceňují cenou 622 14-3004 této části katalogu a materiálem ve specifikaci._x000d_
</t>
  </si>
  <si>
    <t>1,50*0,60*4</t>
  </si>
  <si>
    <t>1,50*1,80*7</t>
  </si>
  <si>
    <t xml:space="preserve">"banka"  1,84*3,00</t>
  </si>
  <si>
    <t>50</t>
  </si>
  <si>
    <t>629995101</t>
  </si>
  <si>
    <t>Očištění vnějších ploch tlakovou vodou omytím</t>
  </si>
  <si>
    <t>1077181087</t>
  </si>
  <si>
    <t>0,75*2,00*6*3</t>
  </si>
  <si>
    <t>(0,75*2+2,00)*0,15*6*3</t>
  </si>
  <si>
    <t>(7,625+3,30)*2*(24,11-20,90)</t>
  </si>
  <si>
    <t>(4,00+3,30)*2*(24,11-20,90)*2</t>
  </si>
  <si>
    <t>51</t>
  </si>
  <si>
    <t>629999011</t>
  </si>
  <si>
    <t>Příplatky k cenám úprav vnějších povrchů za zvýšenou pracnost při provádění styku dvou struktur na fasádě</t>
  </si>
  <si>
    <t>1995406544</t>
  </si>
  <si>
    <t xml:space="preserve">Poznámka k souboru cen:_x000d_
1. Cena -9001 je určena pro předepsané vícenásobné kropení např. u pórobetonu._x000d_
2. Cenu -9011 lze použít pro ocenění provádění:_x000d_
a) různobarevných ploch omítek,_x000d_
b) přechodů různých struktur omítek,_x000d_
c) pracovní spáry v případě, že nelze provést celou plochu najednou,_x000d_
d) šambrán,_x000d_
e) přechodů různých materiálů._x000d_
3. Cena -9022 je určena pro ocenění omítání:_x000d_
a) zaoblených rohů stěn s poloměrem větším než 100 mm jako příplatek ke stěnám,_x000d_
b) kulatých sloupů jako příplatek k pilířům nebo sloupům. Měrná jednotka se určuje v m2 rozvinuté plochy zaoblení._x000d_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štítové)._x000d_
5. Ceny -9031 až -9032 nelze použít pro vyspravení, zatření, hydrofobizaci a tenkovrstvé omítky._x000d_
6. K cenám úprav vnějších povrchů lze případně použít i ceny příplatků souboru cen 619 99- této části katalogu_x000d_
</t>
  </si>
  <si>
    <t>55,93-6,035</t>
  </si>
  <si>
    <t>(1,625+3,00)*2*3*5</t>
  </si>
  <si>
    <t>(1,625+3,00)*2*2*3</t>
  </si>
  <si>
    <t>11,10</t>
  </si>
  <si>
    <t>55,93-8,30</t>
  </si>
  <si>
    <t>(1,625+3,00)*2*3*6</t>
  </si>
  <si>
    <t>(1,625+3,00)*2*2*2</t>
  </si>
  <si>
    <t>63</t>
  </si>
  <si>
    <t xml:space="preserve">Podlahy a podlahové konstrukce  ( v.č. D.1.1.- 0,3,04,05,06,detail č.1,2,3 )</t>
  </si>
  <si>
    <t>52</t>
  </si>
  <si>
    <t>631311131</t>
  </si>
  <si>
    <t>Doplnění dosavadních mazanin prostým betonem s dodáním hmot, bez potěru, plochy jednotlivě do 1 m2 a tl. přes 80 mm</t>
  </si>
  <si>
    <t>-1724855746</t>
  </si>
  <si>
    <t>"po osazení sloupků</t>
  </si>
  <si>
    <t>1,0*1,0*0,09*10</t>
  </si>
  <si>
    <t>53</t>
  </si>
  <si>
    <t>632450123</t>
  </si>
  <si>
    <t>Potěr cementový vyrovnávací ze suchých směsí v pásu o průměrné (střední) tl. přes 30 do 40 mm</t>
  </si>
  <si>
    <t>1911941977</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</si>
  <si>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</si>
  <si>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 xml:space="preserve">"střecha atika"  (54,52+10,62*2)*2</t>
  </si>
  <si>
    <t>151,52*0,365+384,60*0,30</t>
  </si>
  <si>
    <t>"římsa nad 1.NP.</t>
  </si>
  <si>
    <t>48,36*2,00+1,40*7,80</t>
  </si>
  <si>
    <t>54</t>
  </si>
  <si>
    <t>632621125R01</t>
  </si>
  <si>
    <t>Potěr cementový včetně superplastifikátoru, aby vyvolávaly a podporovaly autoreaktivní efekt uzavírání trhlin v betonu zvyšují vodotěsnost betonu s drobným těženým kamenivem podkladní nebo vyrovnávací (ne krycí), tl. po uhlazení přes 40 do 50 mm</t>
  </si>
  <si>
    <t>-627215024</t>
  </si>
  <si>
    <t>"balkon obnovení spádu</t>
  </si>
  <si>
    <t>2,00*0,75*3*5</t>
  </si>
  <si>
    <t>55</t>
  </si>
  <si>
    <t>632450124</t>
  </si>
  <si>
    <t>Potěr cementový vyrovnávací ze suchých směsí v pásu o průměrné (střední) tl. přes 40 do 50 mm</t>
  </si>
  <si>
    <t>1147788702</t>
  </si>
  <si>
    <t>56</t>
  </si>
  <si>
    <t>635221411</t>
  </si>
  <si>
    <t>Doplnění násypů pod podlahy, mazaniny a dlažby škvárou (s dodáním hmot), s udusáním a urovnáním povrchu násypu plochy jednotlivě do 2 m2</t>
  </si>
  <si>
    <t>-1791726423</t>
  </si>
  <si>
    <t>1,0*1,0*0,235*10</t>
  </si>
  <si>
    <t>Ostatní konstrukce a práce</t>
  </si>
  <si>
    <t>57</t>
  </si>
  <si>
    <t>953735113</t>
  </si>
  <si>
    <t>Odvětrání vodorovné z plastových trub ukládaných na sraz, na maltové terče se zakrytím volných konců síťkami na střechách, do izolačních násypů apod. vnitřní průměr přes 80 do 110mm ( odkaz 41 )</t>
  </si>
  <si>
    <t>-40279417</t>
  </si>
  <si>
    <t xml:space="preserve">"dle pohledů"  54</t>
  </si>
  <si>
    <t>105</t>
  </si>
  <si>
    <t>159,00*0,70</t>
  </si>
  <si>
    <t>58</t>
  </si>
  <si>
    <t>953735113R01</t>
  </si>
  <si>
    <t>Odvětrání vodorovné plastovými troubami DN do 110 mm dle detailu D14 výletový otvor pro rorísy včetně (tvarové úpravy trubky, zdrsnění povrchu trubky , zafoukání PU pěnou za použití dřevěného kolíku)</t>
  </si>
  <si>
    <t>-1158240198</t>
  </si>
  <si>
    <t>"střecha - opatření dle ornitologického průzkumu</t>
  </si>
  <si>
    <t xml:space="preserve">"odkaz 42"   12</t>
  </si>
  <si>
    <t>59</t>
  </si>
  <si>
    <t>953845124</t>
  </si>
  <si>
    <t>Vyvložkování stávajících komínových nebo větracích průduchů nerezovými vložkami pevnými, včetně ukončení komínu svislého kouřovodu výšky 3 m Příplatek k cenám za každý další i započatý metr výšky komínového průduchu přes 3 m světlý průměr vložky přes 160 m do 200 mm</t>
  </si>
  <si>
    <t>1638947960</t>
  </si>
  <si>
    <t xml:space="preserve">Poznámka k souboru cen:_x000d_
1. V cenách -5111 až -5114 a -5211 až -5214 jsou započteny náklady na:_x000d_
a) dodávku a montáž materiálu, tj.: komínovou vložku, kondenzátní jímku, sopouch, revizní uzávěr, krycí desku a komínovou hlavu,_x000d_
b) nutné manipulační otvory pro zakotvení vložky, tj. jejich případné vybourání, opětné zazdění a omítnutí do původního stavu konstrukce, avšak bez vymalování, eventuálně tapetování._x000d_
2. V cenách -5116 až -5119 a -5216 až -5219 jsou započteny náklady na:_x000d_
a) dodávku a montáž materiálu, tj.: nastavitelné koleno 0 - 90°, komínovou vložku, krycí desku a komínovou hlavu,_x000d_
b) nutné manipulační otvory pro zakotvení vložky, tj. jejich případné vybourání, opětné zazdění a omítnutí do původního stavu konstrukce, avšak bez vymalování, eventuálně tapetování._x000d_
3. V cenách nejsou započteny náklady na:_x000d_
a) 997 01-3 Vnitrostaveništní doprava suti a 997 01-35 Odvoz suti části B01 katalogu 801-3. Svislý přesun sutě se uvažuje z podlaží, ve kterém se nachází střed vložky,_x000d_
b) vybourání, zazdění a omítnutí jiných manipulačních otvorů (např. v místech uhýbání komínů), neuvedených v poznámce č.1.; tyto se ocení příslušnými cenami katalogu 801-3 Budovy a haly - bourání konstrukcí a katalogu 801-4 Budovy a haly - opravy a údržba,_x000d_
c) odstranění komínových nástavců, opravy komínových nástavců a opravy komínového tělesa,_x000d_
d) technickou prohlídku stavu komínového tělesa; tyto se ocení samostatně._x000d_
4. Ceny příplatku -512. a -522. lze použít i pro ocenění samostatného vyvložkování stávajícího komínového průduchu bez založení a ukončení komínového průduchu._x000d_
5. Ceny jsou určeny pro ocenění opravy stávajícího komínového průduchu vyvložkováním nebo vyvložkování stávajícího větracího průduchu._x000d_
6. Délka se měří jako délka komína od spodního okraje vložky až po horní hranu hlavy komínového tělesa nebo svislého kouřovodu._x000d_
</t>
  </si>
  <si>
    <t xml:space="preserve">"odkaz 44"  9,00</t>
  </si>
  <si>
    <t>60</t>
  </si>
  <si>
    <t>953961113</t>
  </si>
  <si>
    <t>Kotvy chemické s vyvrtáním otvoru do betonu, železobetonu nebo tvrdého kamene tmel, velikost M 12, hloubka 110 mm</t>
  </si>
  <si>
    <t>1146743296</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</si>
  <si>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</si>
  <si>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 xml:space="preserve">"okraj střechy systémovým prvkem </t>
  </si>
  <si>
    <t xml:space="preserve">"střecha"  (55,93+11,42*2)*2/1,00</t>
  </si>
  <si>
    <t xml:space="preserve">"strojovna"  (10,125+3,70)*2/1,0</t>
  </si>
  <si>
    <t xml:space="preserve">                         (4,0+3,70)*2/1,00</t>
  </si>
  <si>
    <t xml:space="preserve">                         (6,50+3,70)*2/1,00</t>
  </si>
  <si>
    <t>953961122</t>
  </si>
  <si>
    <t>Kotvy chemické s vyvrtáním otvoru do betonu, železobetonu nebo tvrdého kamene tmel, velikost M 39, hloubka 360 mm</t>
  </si>
  <si>
    <t>1066048058</t>
  </si>
  <si>
    <t>"2.NP.</t>
  </si>
  <si>
    <t xml:space="preserve">"okraj stříšky </t>
  </si>
  <si>
    <t>"odkaz 12/K" 59,50/1,00+2</t>
  </si>
  <si>
    <t>966622131R01</t>
  </si>
  <si>
    <t>Vyplnění ventilačního prostupu atikou polyuretanovou pěnou</t>
  </si>
  <si>
    <t>436674571</t>
  </si>
  <si>
    <t xml:space="preserve">"odkaz 43"  (0,50+0,20)*14</t>
  </si>
  <si>
    <t>94</t>
  </si>
  <si>
    <t xml:space="preserve">Lešení a stavební výtahy  ( v.č. D.1.1.- 0,3,04,05,06,07,08 )</t>
  </si>
  <si>
    <t>975053151</t>
  </si>
  <si>
    <t>Víceřadové podchycení stropů pro osazení nosníků dřevěnou výztuhou v. podchycení do 3,5 m a při zatížení hmotností přes 1500 kg/m2</t>
  </si>
  <si>
    <t>1539582414</t>
  </si>
  <si>
    <t xml:space="preserve">Poznámka k souboru cen:_x000d_
1. U víceřadového podchycení stropů se každá řada podchycení oceňuje zvlášť._x000d_
</t>
  </si>
  <si>
    <t>"římsa nad 1.NP. pro lešení</t>
  </si>
  <si>
    <t>(48,36+7,8)/2,0*2,00*2</t>
  </si>
  <si>
    <t>64</t>
  </si>
  <si>
    <t>941111122</t>
  </si>
  <si>
    <t>Montáž lešení řadového trubkového lehkého pracovního s podlahami s provozním zatížením tř. 3 do 200 kg/m2 šířky tř. W09 přes 0,9 do 1,2 m, výšky přes 10 do 25 m</t>
  </si>
  <si>
    <t>-1550888519</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</si>
  <si>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</si>
  <si>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(55,93+11,42+1,20*4)*2*(21,75+2,15-1,00)</t>
  </si>
  <si>
    <t>-(7,825+11,40+8,20+1,20*4)*3,80</t>
  </si>
  <si>
    <t>-5,80*(1,95+2,15)</t>
  </si>
  <si>
    <t>65</t>
  </si>
  <si>
    <t>941111222</t>
  </si>
  <si>
    <t>Montáž lešení řadového trubkového lehkého pracovního s podlahami s provozním zatížením tř. 3 do 200 kg/m2 Příplatek za první a každý další den použití lešení k ceně -1122</t>
  </si>
  <si>
    <t>936483116</t>
  </si>
  <si>
    <t>"nájem na 100 dnů"</t>
  </si>
  <si>
    <t>3158,235*100</t>
  </si>
  <si>
    <t>66</t>
  </si>
  <si>
    <t>941111822</t>
  </si>
  <si>
    <t>Demontáž lešení řadového trubkového lehkého pracovního s podlahami s provozním zatížením tř. 3 do 200 kg/m2 šířky tř. W09 přes 0,9 do 1,2 m, výšky přes 10 do 25 m</t>
  </si>
  <si>
    <t>1269797173</t>
  </si>
  <si>
    <t xml:space="preserve">Poznámka k souboru cen:_x000d_
1. Demontáž lešení řadového trubkového lehkého výšky přes 25 m se oceňuje individuálně._x000d_
</t>
  </si>
  <si>
    <t>67</t>
  </si>
  <si>
    <t>944111111</t>
  </si>
  <si>
    <t>Montáž ochranného zábradlí trubkového na vnějších volných stranách objektů odkloněného od svislice do 15°</t>
  </si>
  <si>
    <t>759434370</t>
  </si>
  <si>
    <t xml:space="preserve">Poznámka k souboru cen:_x000d_
1. Cena -1111 je určena pro zábradlí na objektech jakékoliv výšky._x000d_
2. Ceny -1121 a -1122 jsou určeny pro lešeňové trubkové konstrukce do výšky 25 m._x000d_
3. Množství měrných jednotek se určuje:_x000d_
a) u ceny -1111 v m délky vnějšího obvodu objektu v úrovni ochranného zábradlí,_x000d_
b) u cen -1121 a -1122 v m délky ochranného zábradlí._x000d_
</t>
  </si>
  <si>
    <t>(55,93+11,42+1,20*4)*2</t>
  </si>
  <si>
    <t>68</t>
  </si>
  <si>
    <t>944111211</t>
  </si>
  <si>
    <t>Montáž ochranného zábradlí trubkového Příplatek za první a každý další den použití zábradlí k ceně -1111</t>
  </si>
  <si>
    <t>-464504153</t>
  </si>
  <si>
    <t>(55,93+11,42+1,20*4)*2*100</t>
  </si>
  <si>
    <t>69</t>
  </si>
  <si>
    <t>944111811</t>
  </si>
  <si>
    <t>Demontáž ochranného zábradlí trubkového na vnějších volných stranách objektů odkloněného od svislice do 15°</t>
  </si>
  <si>
    <t>1627722628</t>
  </si>
  <si>
    <t xml:space="preserve">Poznámka k souboru cen:_x000d_
1. Cena -1811 je určena pro zábradlí na objektech jakékoliv výšky._x000d_
2. Ceny -1821 a -1822 jsou určeny pro lešeňové trubkové konstrukce do výšky 25 m._x000d_
</t>
  </si>
  <si>
    <t>70</t>
  </si>
  <si>
    <t>944511111</t>
  </si>
  <si>
    <t>Montáž ochranné sítě zavěšené na konstrukci lešení z textilie z umělých vláken</t>
  </si>
  <si>
    <t>816369477</t>
  </si>
  <si>
    <t xml:space="preserve">Poznámka k souboru cen:_x000d_
1. V cenách nejsou započteny náklady na lešení potřebné pro zavěšení sítí; toto lešení se oceňuje příslušnými cenami lešení._x000d_
</t>
  </si>
  <si>
    <t>71</t>
  </si>
  <si>
    <t>944511211</t>
  </si>
  <si>
    <t>Montáž ochranné sítě Příplatek za první a každý další den použití sítě k ceně -1111</t>
  </si>
  <si>
    <t>738922408</t>
  </si>
  <si>
    <t>72</t>
  </si>
  <si>
    <t>944511811</t>
  </si>
  <si>
    <t>Demontáž ochranné sítě zavěšené na konstrukci lešení z textilie z umělých vláken</t>
  </si>
  <si>
    <t>-1273013807</t>
  </si>
  <si>
    <t>3158,235</t>
  </si>
  <si>
    <t>73</t>
  </si>
  <si>
    <t>944711113</t>
  </si>
  <si>
    <t>Montáž záchytné stříšky zřizované současně s lehkým nebo těžkým lešením, šířky přes 2,0 do 2,5 m</t>
  </si>
  <si>
    <t>-2073229032</t>
  </si>
  <si>
    <t xml:space="preserve">Poznámka k souboru cen:_x000d_
1. Ceny nelze použít pro samostatnou záchytnou stříšku či jiné ochranné konstrukce, které mají za účel chránit chodce před padající omítkou či zchátralými římsami apod._x000d_
2. Množství měrných jednotek se určuje v m délky lešení, ke kterému se záchytná stříška zřizuje._x000d_
</t>
  </si>
  <si>
    <t>"dle 1.NP podlaží</t>
  </si>
  <si>
    <t>3,00+4,00*5</t>
  </si>
  <si>
    <t>4,00*5</t>
  </si>
  <si>
    <t>74</t>
  </si>
  <si>
    <t>944711213</t>
  </si>
  <si>
    <t>Montáž záchytné stříšky Příplatek za první a každý další den použití záchytné stříšky k ceně -1113</t>
  </si>
  <si>
    <t>-1968639974</t>
  </si>
  <si>
    <t>43,00*100</t>
  </si>
  <si>
    <t>75</t>
  </si>
  <si>
    <t>944711813</t>
  </si>
  <si>
    <t>Demontáž záchytné stříšky zřizované současně s lehkým nebo těžkým lešením, šířky přes 2,0 do 2,5 m</t>
  </si>
  <si>
    <t>-372742224</t>
  </si>
  <si>
    <t xml:space="preserve">Poznámka k souboru cen:_x000d_
1. Ceny nelze použít pro samostatnou záchytnou stříšku či jiné ochranné konstrukce, které mají za účel chránit chodce před padající omítkou či zchátralými římsami apod._x000d_
</t>
  </si>
  <si>
    <t xml:space="preserve">"dle montáže"  43,00</t>
  </si>
  <si>
    <t>76</t>
  </si>
  <si>
    <t>949101111</t>
  </si>
  <si>
    <t>Lešení pomocné pracovní pro objekty pozemních staveb pro zatížení do 150 kg/m2, o výšce lešeňové podlahy do 1,9 m</t>
  </si>
  <si>
    <t>2078096066</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</si>
  <si>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</si>
  <si>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"pro opravu vnitřních ostění</t>
  </si>
  <si>
    <t>(55,52-0,30*2-0,20*13)*1,50*6</t>
  </si>
  <si>
    <t>2,50*1,50*6</t>
  </si>
  <si>
    <t>2,50*1.50*5</t>
  </si>
  <si>
    <t>3,0*1,50</t>
  </si>
  <si>
    <t>77</t>
  </si>
  <si>
    <t>949211112</t>
  </si>
  <si>
    <t>Montáž lešeňové podlahy pro trubková lešení z fošen, prken nebo dřevěných sbíjených lešeňových dílců s příčníky nebo podélníky, ve výšce přes 10 do 25 m</t>
  </si>
  <si>
    <t>2064716688</t>
  </si>
  <si>
    <t xml:space="preserve">Poznámka k souboru cen:_x000d_
1. V cenách nejsou započteny náklady na vysekání otvorů ve zdivu, světlíku nebo šachtě; tyto stavební práce se oceňují příslušnými cenami katalogu 801-3 Budovy a haly - bourání konstrukcí._x000d_
2. Ceny -1111 až -1122 lze použít i pro montáž lešeňové podlahy ve světlíku nebo šachtě o půdorysné ploše přes 6 m2._x000d_
3. Množství měrných jednotek se určuje v m2 půdorysné plochy pracovní podlahy._x000d_
4. Montáž lešeňové podlahy ve výšce přes 25 m se oceňuje individuálně._x000d_
</t>
  </si>
  <si>
    <t>(7,825+11,385+8,20+1,20*4)*1,50</t>
  </si>
  <si>
    <t>(10,125+10,995+4,0+14,30+6,50+3,70*11+1,50*22)*2*1,50</t>
  </si>
  <si>
    <t>48,36*2,00+7,80*2,00</t>
  </si>
  <si>
    <t>78</t>
  </si>
  <si>
    <t>949211211</t>
  </si>
  <si>
    <t>Montáž lešeňové podlahy pro trubková lešení Příplatek za první a každý další den použití lešení k ceně -1111 nebo -1112</t>
  </si>
  <si>
    <t>-346456316</t>
  </si>
  <si>
    <t xml:space="preserve">"nájem na 100 dnů"    519,495*100</t>
  </si>
  <si>
    <t>79</t>
  </si>
  <si>
    <t>949211812</t>
  </si>
  <si>
    <t>Demontáž lešeňové podlahy pro trubková lešení z fošen, prken nebo dřevěných sbíjených lešeňových dílců s příčníky nebo podélníky, ve výšce přes 10 do 25 m</t>
  </si>
  <si>
    <t>-466406060</t>
  </si>
  <si>
    <t xml:space="preserve">Poznámka k souboru cen:_x000d_
1. Ceny -1811 až -1822 lze použít i pro demontáž lešeňové podlahy ve světlíku nebo šachtě o půdorysné ploše přes 6 m2._x000d_
2. Demontáž lešeňové podlahy ve výšce přes 25 m se oceňuje individuálně._x000d_
</t>
  </si>
  <si>
    <t>96</t>
  </si>
  <si>
    <t xml:space="preserve">Bourání konstrukcí    (dle v.č.D.1.1. - 01,02,06 detailu č. 2 a 4 )</t>
  </si>
  <si>
    <t>80</t>
  </si>
  <si>
    <t>962032641</t>
  </si>
  <si>
    <t>Bourání zdiva nadzákladového z cihel nebo tvárnic komínového z cihel pálených, šamotových nebo vápenopískových nad střechou na maltu cementovou</t>
  </si>
  <si>
    <t>1088519735</t>
  </si>
  <si>
    <t xml:space="preserve">Poznámka k souboru cen:_x000d_
1. Bourání pilířů o průřezu přes 0,36 m2 se oceňuje příslušnými cenami -2230, -2231, -2240, -2241,-2253 a -2254 jako bourání zdiva nadzákladového cihelného._x000d_
</t>
  </si>
  <si>
    <t>"střecha odkaz 46"</t>
  </si>
  <si>
    <t>0,50*1,35*2,10</t>
  </si>
  <si>
    <t>81</t>
  </si>
  <si>
    <t>964051111</t>
  </si>
  <si>
    <t>Bourání samostatných trámů, průvlaků nebo pásů ze železobetonu bez přerušení výztuže, průřezu do 0,10 m2</t>
  </si>
  <si>
    <t>-721427473</t>
  </si>
  <si>
    <t xml:space="preserve">"střecha  "</t>
  </si>
  <si>
    <t>(10,995+2,80*2)*0,25*0,40</t>
  </si>
  <si>
    <t>(14,30+2,80*3)*0,25*0,40</t>
  </si>
  <si>
    <t>82</t>
  </si>
  <si>
    <t>965042121</t>
  </si>
  <si>
    <t>Bourání mazanin betonových nebo z litého asfaltu tl. do 100 mm, plochy do 1 m2</t>
  </si>
  <si>
    <t>2106072357</t>
  </si>
  <si>
    <t>"pro osazení sloupků</t>
  </si>
  <si>
    <t>83</t>
  </si>
  <si>
    <t>965081213</t>
  </si>
  <si>
    <t>Bourání podlah z dlaždic bez podkladního lože nebo mazaniny, s jakoukoliv výplní spár keramických nebo xylolitových tl. do 10 mm, plochy přes 1 m2</t>
  </si>
  <si>
    <t>1436388077</t>
  </si>
  <si>
    <t xml:space="preserve">Poznámka k souboru cen:_x000d_
1. Odsekání soklíků se oceňuje cenami souboru cen 965 08._x000d_
</t>
  </si>
  <si>
    <t>"Pohled uliční</t>
  </si>
  <si>
    <t>2,00*0,75*5*3</t>
  </si>
  <si>
    <t>0,75*0,10*5*3</t>
  </si>
  <si>
    <t>84</t>
  </si>
  <si>
    <t>965082941</t>
  </si>
  <si>
    <t>Odstranění násypu pod podlahami nebo ochranného násypu na střechách tl. přes 200 mm jakékoliv plochy</t>
  </si>
  <si>
    <t>-97348953</t>
  </si>
  <si>
    <t xml:space="preserve">"pro osazení sloupků střecha </t>
  </si>
  <si>
    <t>85</t>
  </si>
  <si>
    <t>966080103</t>
  </si>
  <si>
    <t>Bourání kontaktního zateplení včetně povrchové úpravy omítkou nebo nátěrem z polystyrénových desek, tloušťky přes 60 do 120 mm</t>
  </si>
  <si>
    <t>-1733044951</t>
  </si>
  <si>
    <t>1,10*(21,75-1,95)</t>
  </si>
  <si>
    <t>1,10*(21,75-5,95)</t>
  </si>
  <si>
    <t>86</t>
  </si>
  <si>
    <t>968062354</t>
  </si>
  <si>
    <t>Vybourání dřevěných rámů oken s křídly, dveřních zárubní, vrat, stěn, ostění nebo obkladů rámů oken s křídly dvojitých, plochy do 1 m2</t>
  </si>
  <si>
    <t>-367222149</t>
  </si>
  <si>
    <t xml:space="preserve">Poznámka k souboru cen:_x000d_
1. V cenách -2244 až -2747 jsou započteny i náklady na vyvěšení křídel._x000d_
</t>
  </si>
  <si>
    <t>"dle výpisu výrobků</t>
  </si>
  <si>
    <t>"odkaz 6 " 1,0*0,75*4</t>
  </si>
  <si>
    <t xml:space="preserve">"odkaz 17"   1,50*0,60*4</t>
  </si>
  <si>
    <t>87</t>
  </si>
  <si>
    <t>968062355</t>
  </si>
  <si>
    <t>Vybourání dřevěných rámů oken s křídly, dveřních zárubní, vrat, stěn, ostění nebo obkladů rámů oken s křídly dvojitých, plochy do 2 m2</t>
  </si>
  <si>
    <t>1700781014</t>
  </si>
  <si>
    <t xml:space="preserve">"odkaz 5"  1,50*0,75*4</t>
  </si>
  <si>
    <t>88</t>
  </si>
  <si>
    <t>968062356</t>
  </si>
  <si>
    <t>Vybourání dřevěných rámů oken s křídly, dveřních zárubní, vrat, stěn, ostění nebo obkladů rámů oken s křídly dvojitých, plochy do 4 m2</t>
  </si>
  <si>
    <t>-209953527</t>
  </si>
  <si>
    <t xml:space="preserve">"Odkaz 1"  2,25*1,65*121</t>
  </si>
  <si>
    <t xml:space="preserve">"Odkaz 2"  1,50*1,65*42</t>
  </si>
  <si>
    <t xml:space="preserve">"Odkaz 3"  0,75*1,65*15</t>
  </si>
  <si>
    <t>89</t>
  </si>
  <si>
    <t>968072244</t>
  </si>
  <si>
    <t>Vybourání kovových rámů oken s křídly, dveřních zárubní, vrat, stěn, ostění nebo obkladů okenních rámů s křídly jednoduchých, plochy do 1 m2</t>
  </si>
  <si>
    <t>-1079195287</t>
  </si>
  <si>
    <t xml:space="preserve">Poznámka k souboru cen:_x000d_
1. V cenách -2244 až -2559 jsou započteny i náklady na vyvěšení křídel._x000d_
2. Cenou -2641 se oceňuje i vybourání nosné ocelové konstrukce pro sádrokartonové příčky._x000d_
</t>
  </si>
  <si>
    <t xml:space="preserve">"odkaz 6"  1,00*0,75*4</t>
  </si>
  <si>
    <t xml:space="preserve">"odkaz 7"  1,50*0,75*1</t>
  </si>
  <si>
    <t xml:space="preserve">"odkaz 8"  1,00*0,75*5</t>
  </si>
  <si>
    <t xml:space="preserve">"odkaz 9"   0,50*0,75*2</t>
  </si>
  <si>
    <t>90</t>
  </si>
  <si>
    <t>974082212</t>
  </si>
  <si>
    <t>Vysekání rýh pro vodiče v omítce cementové stěn, šířky do 30 mm</t>
  </si>
  <si>
    <t>-1025640440</t>
  </si>
  <si>
    <t xml:space="preserve">"Pro banku"  15,00</t>
  </si>
  <si>
    <t xml:space="preserve">"pro T-Mobil"  21,70-1,95</t>
  </si>
  <si>
    <t xml:space="preserve">"pro internet"  21,70-1,95</t>
  </si>
  <si>
    <t>91</t>
  </si>
  <si>
    <t>976082131</t>
  </si>
  <si>
    <t>Vybourání drobných zámečnických a jiných konstrukcí objímek, držáků, věšáků, záclonových konzol, lustrových skob apod., ze zdiva cihelného</t>
  </si>
  <si>
    <t>1571723598</t>
  </si>
  <si>
    <t>"větrací mřížky</t>
  </si>
  <si>
    <t xml:space="preserve">"dle pohledů"  54+13</t>
  </si>
  <si>
    <t>105+13</t>
  </si>
  <si>
    <t>92</t>
  </si>
  <si>
    <t>978036131</t>
  </si>
  <si>
    <t>Otlučení cementových omítek vnějších ploch s vyškrabáním spar zdiva a s očištěním povrchu, v rozsahu přes 10 do 20 %</t>
  </si>
  <si>
    <t>1001023217</t>
  </si>
  <si>
    <t>-(0,75*0,75+0,75*2,40)*5*3</t>
  </si>
  <si>
    <t>93</t>
  </si>
  <si>
    <t>978036141</t>
  </si>
  <si>
    <t>Otlučení cementových omítek vnějších ploch s vyškrabáním spar zdiva a s očištěním povrchu, v rozsahu přes 20 do 30 %</t>
  </si>
  <si>
    <t>975873027</t>
  </si>
  <si>
    <t>1,0*2,05*5*3</t>
  </si>
  <si>
    <t>997</t>
  </si>
  <si>
    <t>Přesun sutě</t>
  </si>
  <si>
    <t>997013158</t>
  </si>
  <si>
    <t>Vnitrostaveništní doprava suti a vybouraných hmot vodorovně do 50 m svisle s omezením mechanizace pro budovy a haly výšky přes 24 do 27 m</t>
  </si>
  <si>
    <t>t</t>
  </si>
  <si>
    <t>266332871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</si>
  <si>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</si>
  <si>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95</t>
  </si>
  <si>
    <t>997013501</t>
  </si>
  <si>
    <t>Odvoz suti a vybouraných hmot na skládku nebo meziskládku se složením, na vzdálenost do 1 km</t>
  </si>
  <si>
    <t>-994899337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</si>
  <si>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</si>
  <si>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</si>
  <si>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</si>
  <si>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1148866770</t>
  </si>
  <si>
    <t>80,351*12 'Přepočtené koeficientem množství</t>
  </si>
  <si>
    <t>97</t>
  </si>
  <si>
    <t>997013804</t>
  </si>
  <si>
    <t>Poplatek za uložení stavebního odpadu na skládce (skládkovné) ze skla zatříděného do Katalogu odpadů pod kódem 170 202</t>
  </si>
  <si>
    <t>1172487997</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</si>
  <si>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</si>
  <si>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98</t>
  </si>
  <si>
    <t>997013814</t>
  </si>
  <si>
    <t>Poplatek za uložení stavebního odpadu na skládce (skládkovné) z izolačních materiálů zatříděného do Katalogu odpadů pod kódem 170 604</t>
  </si>
  <si>
    <t>-731971883</t>
  </si>
  <si>
    <t>99</t>
  </si>
  <si>
    <t>997013831</t>
  </si>
  <si>
    <t>Poplatek za uložení stavebního odpadu na skládce (skládkovné) směsného stavebního a demoličního zatříděného do Katalogu odpadů pod kódem 170 904</t>
  </si>
  <si>
    <t>-553099731</t>
  </si>
  <si>
    <t>80,351-31,647-2,621</t>
  </si>
  <si>
    <t>998</t>
  </si>
  <si>
    <t>Přesun hmot</t>
  </si>
  <si>
    <t>100</t>
  </si>
  <si>
    <t>998017003</t>
  </si>
  <si>
    <t>Přesun hmot pro budovy občanské výstavby, bydlení, výrobu a služby s omezením mechanizace vodorovná dopravní vzdálenost do 100 m pro budovy s jakoukoliv nosnou konstrukcí výšky přes 12 do 24 m</t>
  </si>
  <si>
    <t>-195552637</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</si>
  <si>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</si>
  <si>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</si>
  <si>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</si>
  <si>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</si>
  <si>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 xml:space="preserve">Izolace proti vodě, vlhkosti a plynům  ( v.č. D.1.1.- 0,3,04,05,06,07,08 )</t>
  </si>
  <si>
    <t>101</t>
  </si>
  <si>
    <t>711191001</t>
  </si>
  <si>
    <t>Provedení nátěru adhezního můstku na ploše vodorovné V</t>
  </si>
  <si>
    <t>-111081253</t>
  </si>
  <si>
    <t>"balkóny a stříška</t>
  </si>
  <si>
    <t xml:space="preserve">"pohled z Horního náměstí"  (2,00*1,00+1,00*0,25)*3*6+2,0*0,25*3*6</t>
  </si>
  <si>
    <t>102</t>
  </si>
  <si>
    <t>585812200</t>
  </si>
  <si>
    <t>můstek adhezní pod izolační a vyrovnávací lepící hmoty</t>
  </si>
  <si>
    <t>kg</t>
  </si>
  <si>
    <t>1821398052</t>
  </si>
  <si>
    <t>157,14*0,118</t>
  </si>
  <si>
    <t>103</t>
  </si>
  <si>
    <t>711493111</t>
  </si>
  <si>
    <t>Izolace proti podpovrchové a tlakové vodě - ostatní na ploše vodorovné V dvousložkovou na bázi cementu</t>
  </si>
  <si>
    <t>1498237428</t>
  </si>
  <si>
    <t>104</t>
  </si>
  <si>
    <t>998711203</t>
  </si>
  <si>
    <t>Přesun hmot pro izolace proti vodě, vlhkosti a plynům stanovený procentní sazbou (%) z ceny vodorovná dopravní vzdálenost do 50 m v objektech výšky přes 12 do 60 m</t>
  </si>
  <si>
    <t>%</t>
  </si>
  <si>
    <t>675648444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</si>
  <si>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</si>
  <si>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</si>
  <si>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 xml:space="preserve">Povlakové krytiny  ( v.č. D.1.1.- 03,05,06,07,08, detail 1, 2, 3 )</t>
  </si>
  <si>
    <t>712300921</t>
  </si>
  <si>
    <t>Opravy povlakové krytiny střech plochých do 10° Příplatek k ceně za správkový kus NAIP přitavením</t>
  </si>
  <si>
    <t>-350569391</t>
  </si>
  <si>
    <t>"stávající konstrukce střechy</t>
  </si>
  <si>
    <t>"pro montáž zábradlí a vpusti</t>
  </si>
  <si>
    <t>1,0*1,0*(4+3+3)+1,20*1,20*3</t>
  </si>
  <si>
    <t>"pro vybourání lemování</t>
  </si>
  <si>
    <t>(17,11+17,46+16,95+10,35*2)*2*1,00</t>
  </si>
  <si>
    <t>54,52*11,35*0,25</t>
  </si>
  <si>
    <t>106</t>
  </si>
  <si>
    <t>628522540R01</t>
  </si>
  <si>
    <t xml:space="preserve">Pásy s modifikovaným asfaltem vložka polyesterové rouno asfaltované hydroizolační pásy modifikované SBS (styren - butadien - styren) posyp hrubozrný břidličný, spodní strana mikrotenová folie  40 special mineral</t>
  </si>
  <si>
    <t>-1139410429</t>
  </si>
  <si>
    <t>"prořezání nerovností a odvětrání střešního pláště</t>
  </si>
  <si>
    <t xml:space="preserve">"dle montáže "  313,461*1,10</t>
  </si>
  <si>
    <t>107</t>
  </si>
  <si>
    <t>712311101</t>
  </si>
  <si>
    <t>Provedení povlakové krytiny střech plochých do 10° natěradly a tmely za studena nátěrem lakem penetračním nebo asfaltovým</t>
  </si>
  <si>
    <t>-346245702</t>
  </si>
  <si>
    <t xml:space="preserve">Poznámka k souboru cen:_x000d_
1. Povlakové krytiny střech jednotlivě do 10 m2 se oceňují skladebně cenou příslušné izolace a cenou 712 39-9095 Příplatek za plochu do 10 m2._x000d_
</t>
  </si>
  <si>
    <t>(48,36+0,15)*2,15+(1,40+0,15)*7,80</t>
  </si>
  <si>
    <t>108</t>
  </si>
  <si>
    <t>111631500</t>
  </si>
  <si>
    <t>lak asfaltový penetrační</t>
  </si>
  <si>
    <t>281335912</t>
  </si>
  <si>
    <t>116,387*0,0003</t>
  </si>
  <si>
    <t>109</t>
  </si>
  <si>
    <t>712331111</t>
  </si>
  <si>
    <t>Provedení povlakové krytiny střech plochých do 10° pásy na sucho podkladní samolepící asfaltový pás</t>
  </si>
  <si>
    <t>1256257304</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</si>
  <si>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</si>
  <si>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(48,36+0,15)*(2,00+0,30+0,15)+(1,40+0,30+0,15)*7,80</t>
  </si>
  <si>
    <t>110</t>
  </si>
  <si>
    <t>628662800</t>
  </si>
  <si>
    <t xml:space="preserve">pás asfaltový modifikovaný za studena samolepící  tl. 3 mm na polystyren</t>
  </si>
  <si>
    <t>-1729626776</t>
  </si>
  <si>
    <t>133,28*1,15</t>
  </si>
  <si>
    <t>111</t>
  </si>
  <si>
    <t>712341559</t>
  </si>
  <si>
    <t>Provedení povlakové krytiny střech plochých do 10° pásy přitavením NAIP v plné ploše</t>
  </si>
  <si>
    <t>-1834405099</t>
  </si>
  <si>
    <t xml:space="preserve">Poznámka k souboru cen:_x000d_
1. Povlakové krytiny střech jednotlivě do 10 m2 se oceňují skladebně cenou příslušné izolace a cenou 712 39-9097 Příplatek za plochu do 10 m2._x000d_
</t>
  </si>
  <si>
    <t>112</t>
  </si>
  <si>
    <t>628522550</t>
  </si>
  <si>
    <t>pásy s modifikovaným asfaltem tl. 4,2 mm vložka polyesterové rouno šedý minerální hrubozrnný posyp</t>
  </si>
  <si>
    <t>-2086798519</t>
  </si>
  <si>
    <t>113</t>
  </si>
  <si>
    <t>712363318R01</t>
  </si>
  <si>
    <t>Plechový profil pro opracování okraje ploché střechy, kde není atikové zdivo nebo, kde po zateplení střechy vychází úroveň povrchu hydroizolace nad původní atiku. tl. izolace 220 mm (7/K)</t>
  </si>
  <si>
    <t>bm</t>
  </si>
  <si>
    <t>-405431717</t>
  </si>
  <si>
    <t xml:space="preserve">"odkaz 7/K"  180,00</t>
  </si>
  <si>
    <t>114</t>
  </si>
  <si>
    <t>712363352</t>
  </si>
  <si>
    <t>Povlakové krytiny střech plochých do 10° z tvarovaných poplastovaných lišt pro mPVC vnitřní koutová lišta rš 100 mm, odkaz 9/K</t>
  </si>
  <si>
    <t>183850117</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</si>
  <si>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</si>
  <si>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 xml:space="preserve">"odkaz 9/K"  56,00*1,05</t>
  </si>
  <si>
    <t>115</t>
  </si>
  <si>
    <t>712363354</t>
  </si>
  <si>
    <t>Povlakové krytiny střech plochých do 10° z tvarovaných poplastovaných lišt pro mPVC stěnová lišta vyhnutá rš 71 mm (odkaz 10 K)</t>
  </si>
  <si>
    <t>-600259600</t>
  </si>
  <si>
    <t xml:space="preserve">"odkaz 10K "   dilatace"11,40*2             </t>
  </si>
  <si>
    <t xml:space="preserve">"komín"  (0,50+1,35)*2</t>
  </si>
  <si>
    <t>"výtahová šachta" (7,625+3,30)*2</t>
  </si>
  <si>
    <t xml:space="preserve">                                      (4,00+3,30)*2*2</t>
  </si>
  <si>
    <t>76,95*1,05</t>
  </si>
  <si>
    <t>116</t>
  </si>
  <si>
    <t>712363357</t>
  </si>
  <si>
    <t>Povlakové krytiny střech plochých do 10° z tvarovaných poplastovaných lišt pro mPVC okapnice rš 250 mm ( odkaz 6/K )</t>
  </si>
  <si>
    <t>1944843821</t>
  </si>
  <si>
    <t xml:space="preserve">"odkaz  6/K"  20,70</t>
  </si>
  <si>
    <t>117</t>
  </si>
  <si>
    <t>712363541</t>
  </si>
  <si>
    <t>Provedení povlakové krytiny střech plochých do 10° s mechanicky kotvenou izolací včetně položení fólie a horkovzdušného svaření tl. tepelné izolace přes 200 do 240 mm budovy výšky do 18 m, kotvené do betonu nebo pórobetonu vnitřní plocha</t>
  </si>
  <si>
    <t>-650565871</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</si>
  <si>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</si>
  <si>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"konstrukce střechy</t>
  </si>
  <si>
    <t>55,93*11,42</t>
  </si>
  <si>
    <t>10,125*3,70</t>
  </si>
  <si>
    <t>4,0*3,70*2</t>
  </si>
  <si>
    <t>-(7,125*2,80+3,50*2,80*2)</t>
  </si>
  <si>
    <t>118</t>
  </si>
  <si>
    <t>283220120R01</t>
  </si>
  <si>
    <t>fólie hydroizolační střešní mPVC, tl. 1,5 mm š 1300 mm šedá</t>
  </si>
  <si>
    <t>21043365</t>
  </si>
  <si>
    <t>"dle omntáže</t>
  </si>
  <si>
    <t>664,234*1,15</t>
  </si>
  <si>
    <t>119</t>
  </si>
  <si>
    <t>712771003</t>
  </si>
  <si>
    <t>Provedení separační nebo kluzné vrstvy vegetační střechy z fólií kladených volně s přesahem, sklon střechy přes 5 do 25°</t>
  </si>
  <si>
    <t>-224622616</t>
  </si>
  <si>
    <t>120</t>
  </si>
  <si>
    <t>693110410</t>
  </si>
  <si>
    <t>geotextilie netkaná PES 300g/m2</t>
  </si>
  <si>
    <t>1332368734</t>
  </si>
  <si>
    <t>666,234*1,10</t>
  </si>
  <si>
    <t>121</t>
  </si>
  <si>
    <t>998712203</t>
  </si>
  <si>
    <t>Přesun hmot pro povlakové krytiny stanovený procentní sazbou (%) z ceny vodorovná dopravní vzdálenost do 50 m v objektech výšky přes 12 do 24 m</t>
  </si>
  <si>
    <t>-543794567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</si>
  <si>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</si>
  <si>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712-B</t>
  </si>
  <si>
    <t xml:space="preserve">Povlakové krytiny-demontáž  ( v.č. D.1.1.- 03,05,06,07,08, detail 1, 2, 3 )</t>
  </si>
  <si>
    <t>122</t>
  </si>
  <si>
    <t>712300832</t>
  </si>
  <si>
    <t>Odstranění ze střech plochých do 10° krytiny povlakové dvouvrstvé</t>
  </si>
  <si>
    <t>801693001</t>
  </si>
  <si>
    <t>"pro montáž zábradlí</t>
  </si>
  <si>
    <t>1,0*1,0*(4+3+3)</t>
  </si>
  <si>
    <t>"pro vynourání lemování</t>
  </si>
  <si>
    <t>713</t>
  </si>
  <si>
    <t xml:space="preserve">Izolace tepelné  ( v.č. D.1.1.- 03,05,06,07,08, detail 1, 2, 3 )</t>
  </si>
  <si>
    <t>123</t>
  </si>
  <si>
    <t>713141131</t>
  </si>
  <si>
    <t>Montáž tepelné izolace střech plochých rohožemi, pásy, deskami, dílci, bloky (izolační materiál ve specifikaci) přilepenými za studena zplna, jednovrstvá</t>
  </si>
  <si>
    <t>1745570769</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</si>
  <si>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t>
  </si>
  <si>
    <t>(48,36+6,00)*(1,00+0,30)</t>
  </si>
  <si>
    <t>124</t>
  </si>
  <si>
    <t>283764230</t>
  </si>
  <si>
    <t xml:space="preserve">deska z extrudovaného polystyrénu  XPS 300 SF 120 mm,  λ= 0,037 W/m2K,  tl.60 mm </t>
  </si>
  <si>
    <t>-1418539532</t>
  </si>
  <si>
    <t>(48,36+6,00)*0,44*1,02</t>
  </si>
  <si>
    <t>125</t>
  </si>
  <si>
    <t>283763850</t>
  </si>
  <si>
    <t xml:space="preserve">deska z extrudovaného polystyrénu  XPS 300 SF 120 mm,   λ= 0,037 W/m2K,  tl.60 mm </t>
  </si>
  <si>
    <t>-1735262749</t>
  </si>
  <si>
    <t>(48,36+6,00)*1,00*0,15/2</t>
  </si>
  <si>
    <t>4,077*1,02 'Přepočtené koeficientem množství</t>
  </si>
  <si>
    <t>126</t>
  </si>
  <si>
    <t>713141185R01</t>
  </si>
  <si>
    <t>Montáž tepelné izolace střech plochých rohožemi, pásy, deskami, dílci, bloky (izolační materiál ve specifikaci) přišroubovanými šrouby tl. izolace přes 170 mm budovy výšky přes 20 do 32 m vnitřní pole</t>
  </si>
  <si>
    <t>1664336052</t>
  </si>
  <si>
    <t>-(3,30*7,625+4,0*3,30*2)</t>
  </si>
  <si>
    <t>4,00*3,70+6,50*3,70</t>
  </si>
  <si>
    <t>127</t>
  </si>
  <si>
    <t>283723120</t>
  </si>
  <si>
    <t xml:space="preserve">deska EPS 100S pro trvalé zatížení v tlaku (max. 2000 kg/m2) tl 120mm,   λ= 0,037 W/m2K, </t>
  </si>
  <si>
    <t>-929865247</t>
  </si>
  <si>
    <t>663,471*1,02</t>
  </si>
  <si>
    <t>-90,463*1,02</t>
  </si>
  <si>
    <t>128</t>
  </si>
  <si>
    <t>283723090</t>
  </si>
  <si>
    <t xml:space="preserve">deska EPS 100S pro trvalé zatížení v tlaku (max. 2000 kg/m2) tl 100mm,   λ= 0,037 W/m2K, </t>
  </si>
  <si>
    <t>873184752</t>
  </si>
  <si>
    <t>129</t>
  </si>
  <si>
    <t>283759160R01</t>
  </si>
  <si>
    <t xml:space="preserve">deska z pěnového polystyrenu pro trvalé zatížení v tlaku (max. 3000 kg/m2) 1000 x 500 x 1000 mm,  λ= 0,037 W/m2K, </t>
  </si>
  <si>
    <t>-594952324</t>
  </si>
  <si>
    <t>"stávající konstrukce střechy - kolem obvodu</t>
  </si>
  <si>
    <t>(55,93+10,35*2)*2*0,50*0,22</t>
  </si>
  <si>
    <t>(10,125+3,20)*2*0,25*0,22</t>
  </si>
  <si>
    <t>(4,0+3,20)*2*0,25*0,22*2</t>
  </si>
  <si>
    <t>19,909*1,02</t>
  </si>
  <si>
    <t>130</t>
  </si>
  <si>
    <t>283759090</t>
  </si>
  <si>
    <t xml:space="preserve">deska EPS 150 pro trvalé zatížení v tlaku tl 50mm   λ= 0,037 W/m2K, </t>
  </si>
  <si>
    <t>-166200725</t>
  </si>
  <si>
    <t>(55,93+10,35*2)*2*0,30</t>
  </si>
  <si>
    <t>131</t>
  </si>
  <si>
    <t>713141211</t>
  </si>
  <si>
    <t>Montáž tepelné izolace střech plochých atikovými klíny kladenými volně</t>
  </si>
  <si>
    <t>-9982313</t>
  </si>
  <si>
    <t>(3,58+7,625+0,14*2)*2</t>
  </si>
  <si>
    <t>(4,28++3,58)*2*2</t>
  </si>
  <si>
    <t>132</t>
  </si>
  <si>
    <t>283761410</t>
  </si>
  <si>
    <t xml:space="preserve">klín izolační z pěnového polystyrenu EPS 100 spádový,   λ= 0,037 W/m2K, </t>
  </si>
  <si>
    <t>56696733</t>
  </si>
  <si>
    <t>54,41*0,20*0,20/2*1,02</t>
  </si>
  <si>
    <t>133</t>
  </si>
  <si>
    <t>713492815R01</t>
  </si>
  <si>
    <t xml:space="preserve"> Zaslepení ventilačních prostupů odvětrání střešního pláště polyuretanovou pěnou (odkaz 43 )</t>
  </si>
  <si>
    <t>-254473513</t>
  </si>
  <si>
    <t xml:space="preserve">"větrací mřížky "  </t>
  </si>
  <si>
    <t xml:space="preserve">"odkaz 43"   14</t>
  </si>
  <si>
    <t>134</t>
  </si>
  <si>
    <t>231701500R01</t>
  </si>
  <si>
    <t>pěna montážní polyuretanová, 400ml, dvousložková</t>
  </si>
  <si>
    <t>896719335</t>
  </si>
  <si>
    <t xml:space="preserve">"odkaz 43"   14/10</t>
  </si>
  <si>
    <t>135</t>
  </si>
  <si>
    <t>998713201</t>
  </si>
  <si>
    <t>Přesun hmot pro izolace tepelné stanovený procentní sazbou (%) z ceny vodorovná dopravní vzdálenost do 50 m v objektech výšky do 6 m</t>
  </si>
  <si>
    <t>-1851800840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</si>
  <si>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</si>
  <si>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</si>
  <si>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 xml:space="preserve">Zdravotechnika - vnitřní kanalizace  ( v.č. D.1.1.- 05  )</t>
  </si>
  <si>
    <t>136</t>
  </si>
  <si>
    <t>721210824</t>
  </si>
  <si>
    <t>Demontáž kanalizačního příslušenství střešních vtoků DN 150</t>
  </si>
  <si>
    <t>-1308196117</t>
  </si>
  <si>
    <t xml:space="preserve">"stávající střecha "   </t>
  </si>
  <si>
    <t xml:space="preserve">"odkaz 45"  4</t>
  </si>
  <si>
    <t>137</t>
  </si>
  <si>
    <t>721233212R01</t>
  </si>
  <si>
    <t>Střešní vtoky (vpusti) polypropylenové (PP) pro pochůzné střechy s odtokem svislým DN 110 ( dle popisu u odkazu)</t>
  </si>
  <si>
    <t>1065313044</t>
  </si>
  <si>
    <t>138</t>
  </si>
  <si>
    <t>998721202</t>
  </si>
  <si>
    <t>Přesun hmot pro vnitřní kanalizace stanovený procentní sazbou (%) z ceny vodorovná dopravní vzdálenost do 50 m v objektech výšky přes 6 do 12 m</t>
  </si>
  <si>
    <t>570326711</t>
  </si>
  <si>
    <t>764</t>
  </si>
  <si>
    <t xml:space="preserve">Konstrukce klempířské  ( v.č. D.1.1.- 03,05,06,07,08, detail 1, 2, 3 )</t>
  </si>
  <si>
    <t>139</t>
  </si>
  <si>
    <t>764202134</t>
  </si>
  <si>
    <t>Montáž oplechování střešních prvků okapu okapovým plechem rovným</t>
  </si>
  <si>
    <t>1984917451</t>
  </si>
  <si>
    <t>"pohled z Horního náměstí"</t>
  </si>
  <si>
    <t>(2,00+0,75*2)*3*6</t>
  </si>
  <si>
    <t>140</t>
  </si>
  <si>
    <t>553001</t>
  </si>
  <si>
    <t xml:space="preserve">Ukončovací systémový profil s okapničkou pro volné hrany balkonů a teras, na již hotovým vyspádovaným potěrem hliníkový_x000d_
se na hranu konstrukce přilepí hydraulicky tuhnoucím lepidlem na obklady a dlažbu. </t>
  </si>
  <si>
    <t>-54832442</t>
  </si>
  <si>
    <t>141</t>
  </si>
  <si>
    <t>764213641</t>
  </si>
  <si>
    <t>Oplechování střešních prvků z pozinkovaného plechu s povrchovou úpravou střešní dilatace vícedílná rš 900 mm, 10/K</t>
  </si>
  <si>
    <t>-1291440515</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</si>
  <si>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</si>
  <si>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 xml:space="preserve">"odkaz 10/K"  11,40</t>
  </si>
  <si>
    <t>142</t>
  </si>
  <si>
    <t>764216643</t>
  </si>
  <si>
    <t>Oplechování parapetů z pozinkovaného plechu s povrchovou úpravou rovných celoplošně lepené, bez rohů rš 250 mm, ( 25/k,26/K,27/K )</t>
  </si>
  <si>
    <t>-205738169</t>
  </si>
  <si>
    <t xml:space="preserve">"odkaz 25"  2,30*121</t>
  </si>
  <si>
    <t xml:space="preserve">"odkaz 26"  1,55*59</t>
  </si>
  <si>
    <t xml:space="preserve">"odkaz 27"  0,80*15</t>
  </si>
  <si>
    <t>143</t>
  </si>
  <si>
    <t>764218426</t>
  </si>
  <si>
    <t>Oplechování říms a ozdobných prvků z pozinkovaného plechu rovných, bez rohů celoplošně lepené rš 500 mm, (11/K, 12/K )</t>
  </si>
  <si>
    <t>1192188690</t>
  </si>
  <si>
    <t xml:space="preserve">Poznámka k souboru cen:_x000d_
1. Ceny lze použít pro ocenění oplechování římsy pod nadřímsovým žlabem._x000d_
</t>
  </si>
  <si>
    <t xml:space="preserve">"odkaz 11/K"  41,20</t>
  </si>
  <si>
    <t xml:space="preserve">"odkaz 12/K"  59,50</t>
  </si>
  <si>
    <t>144</t>
  </si>
  <si>
    <t>764311607</t>
  </si>
  <si>
    <t>Lemování zdí z pozinkovaného plechu s povrchovou úpravou boční nebo horní rovné, střech s krytinou prejzovou nebo vlnitou rš 670 mm, (13/K)</t>
  </si>
  <si>
    <t>-1677970191</t>
  </si>
  <si>
    <t xml:space="preserve">"odkaz 13/K"  56,50</t>
  </si>
  <si>
    <t>145</t>
  </si>
  <si>
    <t>764316603</t>
  </si>
  <si>
    <t>Lemování ventilačních nástavců z pozinkovaného plechu s povrchovou úpravou výšky do 1000 mm, se stříškou střech s krytinou prejzovou nebo vlnitou, průměru přes 100 do 150 mm</t>
  </si>
  <si>
    <t>-1260145243</t>
  </si>
  <si>
    <t xml:space="preserve">"střecha odkaz 46"  4</t>
  </si>
  <si>
    <t>146</t>
  </si>
  <si>
    <t>764511601</t>
  </si>
  <si>
    <t>Žlab podokapní z pozinkovaného plechu s povrchovou úpravou včetně háků a čel půlkruhový do rš 280 mm, (1/K)</t>
  </si>
  <si>
    <t>856591581</t>
  </si>
  <si>
    <t xml:space="preserve">"odkaz 1/K"  20,70</t>
  </si>
  <si>
    <t>147</t>
  </si>
  <si>
    <t>764511621</t>
  </si>
  <si>
    <t>Žlab podokapní z pozinkovaného plechu s povrchovou úpravou včetně háků a čel roh nebo kout, žlabu půlkruhového do rš 280 mm, (2/K)</t>
  </si>
  <si>
    <t>-1483009259</t>
  </si>
  <si>
    <t xml:space="preserve">"odkaz 2/K"  2*3</t>
  </si>
  <si>
    <t>148</t>
  </si>
  <si>
    <t>764511641</t>
  </si>
  <si>
    <t>Žlab podokapní z pozinkovaného plechu s povrchovou úpravou včetně háků a čel kotlík oválný (trychtýřový), rš žlabu/průměr svodu do 250/90 mm, (3/K)</t>
  </si>
  <si>
    <t>-1679551326</t>
  </si>
  <si>
    <t xml:space="preserve">"odkaz 3/K"  3</t>
  </si>
  <si>
    <t>149</t>
  </si>
  <si>
    <t>764518621</t>
  </si>
  <si>
    <t>Svod z pozinkovaného plechu s upraveným povrchem včetně objímek, kolen a odskoků kruhový, průměru do 90 mm, ( 4/K, 5/K)</t>
  </si>
  <si>
    <t>-2055901476</t>
  </si>
  <si>
    <t xml:space="preserve">"odkaz 4/K"  6,90</t>
  </si>
  <si>
    <t xml:space="preserve">"odkaz 5/K"  0,30*3</t>
  </si>
  <si>
    <t>150</t>
  </si>
  <si>
    <t>998764203</t>
  </si>
  <si>
    <t>Přesun hmot pro konstrukce klempířské stanovený procentní sazbou (%) z ceny vodorovná dopravní vzdálenost do 50 m v objektech výšky přes 12 do 24 m</t>
  </si>
  <si>
    <t>-1514662835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</si>
  <si>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</si>
  <si>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764-B</t>
  </si>
  <si>
    <t xml:space="preserve">Konstrukce klempířské- demontáže  ( v.č. D.1.1.- 03,05,06,07,08, detail 1, 2, 3 )</t>
  </si>
  <si>
    <t>151</t>
  </si>
  <si>
    <t>764002811</t>
  </si>
  <si>
    <t>Demontáž klempířských konstrukcí okapového plechu do suti, v krytině povlakové</t>
  </si>
  <si>
    <t>-784840666</t>
  </si>
  <si>
    <t xml:space="preserve">"výtahová šachta"  7,625+4,00*2</t>
  </si>
  <si>
    <t>152</t>
  </si>
  <si>
    <t>764002841</t>
  </si>
  <si>
    <t>Demontáž klempířských konstrukcí oplechování horních ploch zdí a nadezdívek do suti</t>
  </si>
  <si>
    <t>-657648375</t>
  </si>
  <si>
    <t xml:space="preserve">"Atika </t>
  </si>
  <si>
    <t>(55,52+10,35)*2</t>
  </si>
  <si>
    <t>10,35*2</t>
  </si>
  <si>
    <t>153</t>
  </si>
  <si>
    <t>764002851</t>
  </si>
  <si>
    <t>Demontáž klempířských konstrukcí oplechování parapetů do suti</t>
  </si>
  <si>
    <t>818924372</t>
  </si>
  <si>
    <t>"dle oken</t>
  </si>
  <si>
    <t>"střecha" 1,20*4</t>
  </si>
  <si>
    <t>"pohled z Horního náměstí" 1,55*5*3</t>
  </si>
  <si>
    <t>1,55*3+2,30*(5*2+6*10)</t>
  </si>
  <si>
    <t>1,55*(2+9)</t>
  </si>
  <si>
    <t xml:space="preserve">"pohled dvorní"  1,55*(30+7)+2,30*(42+9)</t>
  </si>
  <si>
    <t>154</t>
  </si>
  <si>
    <t>764002861</t>
  </si>
  <si>
    <t>Demontáž klempířských konstrukcí oplechování říms do suti</t>
  </si>
  <si>
    <t>1917349677</t>
  </si>
  <si>
    <t>"římsa nad 1.NP</t>
  </si>
  <si>
    <t>(48,36+1,40+7,80+1,40)</t>
  </si>
  <si>
    <t>"balkon"</t>
  </si>
  <si>
    <t>(0,75+2,00+0,75)*5*3</t>
  </si>
  <si>
    <t>155</t>
  </si>
  <si>
    <t>764002871</t>
  </si>
  <si>
    <t>Demontáž klempířských konstrukcí lemování zdí do suti</t>
  </si>
  <si>
    <t>-610707036</t>
  </si>
  <si>
    <t>2,00*5*3</t>
  </si>
  <si>
    <t>156</t>
  </si>
  <si>
    <t>764003801</t>
  </si>
  <si>
    <t>Demontáž klempířských konstrukcí lemování trub, konzol, držáků, ventilačních nástavců a ostatních kusových prvků do suti</t>
  </si>
  <si>
    <t>-1336989442</t>
  </si>
  <si>
    <t xml:space="preserve">"střecha"  9</t>
  </si>
  <si>
    <t>157</t>
  </si>
  <si>
    <t>764004801</t>
  </si>
  <si>
    <t>Demontáž klempířských konstrukcí žlabu podokapního do suti</t>
  </si>
  <si>
    <t>1907093002</t>
  </si>
  <si>
    <t xml:space="preserve">"výtahová šachta"  7,625+0,14*2+4,28*2</t>
  </si>
  <si>
    <t>158</t>
  </si>
  <si>
    <t>764004861</t>
  </si>
  <si>
    <t>Demontáž klempířských konstrukcí svodu do suti</t>
  </si>
  <si>
    <t>-276401771</t>
  </si>
  <si>
    <t xml:space="preserve">"střecha "  (24,11-21,95+0,30)*3</t>
  </si>
  <si>
    <t xml:space="preserve">"římsa"  (1,95+1,80+1,00)</t>
  </si>
  <si>
    <t>766</t>
  </si>
  <si>
    <t xml:space="preserve">Konstrukce truhlářské  ( v.č. D.1.1.- 03,05,06,07,08, výpisu prvků )</t>
  </si>
  <si>
    <t>159</t>
  </si>
  <si>
    <t>766622131</t>
  </si>
  <si>
    <t>Montáž oken plastových včetně montáže rámu na polyuretanovou pěnu plochy přes 1 m2 otevíravých nebo sklápěcích do zdiva, výšky do 1,5 m</t>
  </si>
  <si>
    <t>-1109477820</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</si>
  <si>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Tepelnou izolaci mezi ostěním a rámem okna je možné ocenit položkami 766 62 - 9 . . Příplatek k cenám za tepelnou izolaci mezi ostěním a rámem okna jsou započteny náklady na izolaci vnější i vnitřní._x000d_
3. Délka izolace se určuje v metrech délky rámu okna._x000d_
</t>
  </si>
  <si>
    <t>160</t>
  </si>
  <si>
    <t>611215</t>
  </si>
  <si>
    <t xml:space="preserve">Odkaz 5 : Okno plastové 2křídlové velikosti 150x75 cm dovnitř otevíravé a sklápěcí zasklené dvojsklem   součinitel prostupu tepla Ug = 1,20 W/M2k,   (popis dle výpisu prvků )</t>
  </si>
  <si>
    <t>1391056185</t>
  </si>
  <si>
    <t>161</t>
  </si>
  <si>
    <t>766622132</t>
  </si>
  <si>
    <t>Montáž oken plastových včetně montáže rámu na polyuretanovou pěnu plochy přes 1 m2 otevíravých nebo sklápěcích do zdiva, výšky přes 1,5 do 2,5 m</t>
  </si>
  <si>
    <t>1593962078</t>
  </si>
  <si>
    <t>162</t>
  </si>
  <si>
    <t>766641141</t>
  </si>
  <si>
    <t>Montáž balkónových dveří dřevěných nebo plastových včetně rámu na PU pěnu zdvojených do zdiva jednokřídlových s pevně zasklenými bočními díly, bez nadsvětlíku</t>
  </si>
  <si>
    <t>-681786448</t>
  </si>
  <si>
    <t xml:space="preserve">Poznámka k souboru cen:_x000d_
1. V cenách montáže dveří jsou započteny i náklady na zaměření, vyklínování, horizontální i vertikální vyrovnání dveřního rámu, ukotvení a vyplnění spáry mezi rámem a ostěním polyuretanovou pěnou, včetně zednického začištění._x000d_
</t>
  </si>
  <si>
    <t xml:space="preserve">"odkaz 3"  15</t>
  </si>
  <si>
    <t>163</t>
  </si>
  <si>
    <t>6112</t>
  </si>
  <si>
    <t xml:space="preserve">Odkaz 1 :  Okno plastové 3křídlové velikosti 225 x165 cm dovnitř otevíravé a sklápěcí s mikroventilací s izol. trojsklem  (popis dle výpisu prvků )</t>
  </si>
  <si>
    <t>-1812049551</t>
  </si>
  <si>
    <t>164</t>
  </si>
  <si>
    <t>6111.V</t>
  </si>
  <si>
    <t xml:space="preserve">Odkaz 2:  Okno plastové 2křídlové velikosti 150x165 cm dovnitř otevíravé a sklápěcí s mikroventilací s izol. trojsklem (popis dle výpisu prvků )</t>
  </si>
  <si>
    <t>-1205037809</t>
  </si>
  <si>
    <t>165</t>
  </si>
  <si>
    <t>611121</t>
  </si>
  <si>
    <t xml:space="preserve">Odkaz 3: Sestava plastové jednokřídlové okno velikosti 75 x 165 cm  a balkonové dveře vel. 75 x 240 cm dovnitř otevíravé a sklápěcí s mikroventilací s izol. trojsklem, s exteriérovým madlem a kováním se zavíráním  ( popis dle výpisu prvků )</t>
  </si>
  <si>
    <t>-578192689</t>
  </si>
  <si>
    <t>166</t>
  </si>
  <si>
    <t>766622216</t>
  </si>
  <si>
    <t>Montáž oken plastových plochy do 1 m2 včetně montáže rámu na polyuretanovou pěnu otevíravých nebo sklápěcích do zdiva</t>
  </si>
  <si>
    <t>-23058920</t>
  </si>
  <si>
    <t>"odkaz 6 " 4</t>
  </si>
  <si>
    <t xml:space="preserve">"odkaz 17"   4</t>
  </si>
  <si>
    <t>167</t>
  </si>
  <si>
    <t>611216</t>
  </si>
  <si>
    <t xml:space="preserve">Odkaz 6:  Okno plastové 1křídlové velikosti 100x75 cm dovnitř otevíravé a sklápěcí zasklené dvojsklem součinitel prostupu tepla Ug = 1,20 W/M2k,   (popis dle výpisu prvků)</t>
  </si>
  <si>
    <t>-1972098703</t>
  </si>
  <si>
    <t>168</t>
  </si>
  <si>
    <t>61112</t>
  </si>
  <si>
    <t xml:space="preserve">Odkaz 17:  Okno plastové 1křídlové velikosti 120 x 60 cm dovnitř otevíravé a sklápěcí s mikroventilací s izol. trojsklem ( popis dle výpisu prvků ) </t>
  </si>
  <si>
    <t>-1644723186</t>
  </si>
  <si>
    <t>169</t>
  </si>
  <si>
    <t>766641161</t>
  </si>
  <si>
    <t>Montáž balkónových dveří dřevěných nebo plastových včetně rámu na PU pěnu zdvojených do zdiva dvoukřídlových bez nadsvětlíku</t>
  </si>
  <si>
    <t>649104044</t>
  </si>
  <si>
    <t xml:space="preserve">"odkaz 4"  9</t>
  </si>
  <si>
    <t>170</t>
  </si>
  <si>
    <t>6113</t>
  </si>
  <si>
    <t xml:space="preserve">Odkaz 4:  Balkonové dveře plastové 2křídlové velikosti 150 x 240 cm dovnitř otevíravé a sklápěcí s mikroventilací s izol. trojsklem  (popis dle výpisu prvkůí )</t>
  </si>
  <si>
    <t>2118688706</t>
  </si>
  <si>
    <t>171</t>
  </si>
  <si>
    <t>998766203</t>
  </si>
  <si>
    <t>Přesun hmot pro konstrukce truhlářské stanovený procentní sazbou (%) z ceny vodorovná dopravní vzdálenost do 50 m v objektech výšky přes 12 do 24 m</t>
  </si>
  <si>
    <t>1320479524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</si>
  <si>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</si>
  <si>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</si>
  <si>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 xml:space="preserve">Konstrukce zámečnické  ( v.č. D.1.1.- 03,05,06,07,08, výpisu prvků )</t>
  </si>
  <si>
    <t>172</t>
  </si>
  <si>
    <t>767001</t>
  </si>
  <si>
    <t>Úprava funkčního trolejbusového vedení (odkaz 66 )</t>
  </si>
  <si>
    <t>1933517242</t>
  </si>
  <si>
    <t xml:space="preserve">"pohled z Horního náměstí"  3</t>
  </si>
  <si>
    <t>173</t>
  </si>
  <si>
    <t>767004</t>
  </si>
  <si>
    <t xml:space="preserve"> Odkaz detail č.6 : Dodávka a montáž ocelového zábradlí vyplněné tvrzeným bezpečnostním sklem velikosti zábradlí včetně ukotvení (950 + 2050 + 950 ) x 1000 mm povrchová úprava komaxit</t>
  </si>
  <si>
    <t>1183608844</t>
  </si>
  <si>
    <t>174</t>
  </si>
  <si>
    <t>767005</t>
  </si>
  <si>
    <t xml:space="preserve"> Odkaz deil .č.7 : Dodávka a montáž ocelového rámu zábradlí francouzských dveří s tyčovou výplní velikosti zábradlí včetně ukotvení (150 + 2000 + 150 ) x 1000 mm povrchová úprava komaxit</t>
  </si>
  <si>
    <t>-1511718212</t>
  </si>
  <si>
    <t xml:space="preserve"> "celkem "  5+4</t>
  </si>
  <si>
    <t>175</t>
  </si>
  <si>
    <t>767620124</t>
  </si>
  <si>
    <t>Montáž oken zdvojených z hliníkových nebo ocelových profilů otevíravých nebo výklopných do celostěnových panelů nebo ocelové konstrukce, plochy přes 2,5 m2</t>
  </si>
  <si>
    <t>-11778489</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</si>
  <si>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V cenách není započtena montáž dokončení okování oken zdvojených pákovým uzávěrem; tyto práce se oceňují cenou 767 62-0718 Montáž okování pákového uzávěru._x000d_
3.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</si>
  <si>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 xml:space="preserve">"odkaz 19 "  1,84*3,00</t>
  </si>
  <si>
    <t>176</t>
  </si>
  <si>
    <t>55341</t>
  </si>
  <si>
    <t xml:space="preserve">Odkaz 19:  Prosklená stěna hliníková otevíravá dle původního řešení vel. 1840 x 3000 mm ( popis dle výpisu prvků )</t>
  </si>
  <si>
    <t>1961667038</t>
  </si>
  <si>
    <t>177</t>
  </si>
  <si>
    <t>767640111</t>
  </si>
  <si>
    <t>Montáž dveří ocelových vchodových jednokřídlových bez nadsvětlíku</t>
  </si>
  <si>
    <t>-106284581</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</si>
  <si>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</si>
  <si>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 xml:space="preserve">"střecha"  </t>
  </si>
  <si>
    <t xml:space="preserve">"odkaz 18"   7</t>
  </si>
  <si>
    <t>178</t>
  </si>
  <si>
    <t>553411560</t>
  </si>
  <si>
    <t xml:space="preserve">Odkaz 18:  Jednokřídlové dveře ocelové exteriérové zateplené  velikosti  90 x 180 cm   ( popis dle výpisu prvků )</t>
  </si>
  <si>
    <t>314853479</t>
  </si>
  <si>
    <t>179</t>
  </si>
  <si>
    <t>767810121</t>
  </si>
  <si>
    <t>Montáž větracích mřížek ocelových kruhových, průměru do 100 mm</t>
  </si>
  <si>
    <t>437740758</t>
  </si>
  <si>
    <t xml:space="preserve">Poznámka k souboru cen:_x000d_
1. Ceny jsou kalkulovány pro osazení větracích mřížek do předem připravené konstrukce._x000d_
</t>
  </si>
  <si>
    <t>"odkaz 41 "159</t>
  </si>
  <si>
    <t>180</t>
  </si>
  <si>
    <t>562456460</t>
  </si>
  <si>
    <t xml:space="preserve">Odkaz 41:  mřížka větrací kruhová plast 110 se síťovinou</t>
  </si>
  <si>
    <t>-228022644</t>
  </si>
  <si>
    <t>181</t>
  </si>
  <si>
    <t>998767203</t>
  </si>
  <si>
    <t>Přesun hmot pro zámečnické konstrukce stanovený procentní sazbou (%) z ceny vodorovná dopravní vzdálenost do 50 m v objektech výšky přes 12 do 24 m</t>
  </si>
  <si>
    <t>-288518367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</si>
  <si>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</si>
  <si>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767-B</t>
  </si>
  <si>
    <t xml:space="preserve">Konstrukce zámečnické - demontáže  ( v.č. D.1.1.- 03,05,06,07,08,  dle výpisu prvků  )</t>
  </si>
  <si>
    <t>182</t>
  </si>
  <si>
    <t>767134802</t>
  </si>
  <si>
    <t>Demontáž stěn a příček z plechu oplechování stěn plechy šroubovanými</t>
  </si>
  <si>
    <t>-978328773</t>
  </si>
  <si>
    <t>(7,625+3,30)*2*(24,11-21,70)</t>
  </si>
  <si>
    <t>(4,00+3,30)*2*(24,11-21,70)*2</t>
  </si>
  <si>
    <t>183</t>
  </si>
  <si>
    <t>767161811</t>
  </si>
  <si>
    <t>Demontáž zábradlí rovného rozebíratelný spoj hmotnosti 1 m zábradlí do 20 kg</t>
  </si>
  <si>
    <t>2114605878</t>
  </si>
  <si>
    <t>(0,75+2,0+0,75)*3*5</t>
  </si>
  <si>
    <t>1,50*(5+4)</t>
  </si>
  <si>
    <t>184</t>
  </si>
  <si>
    <t>767996701</t>
  </si>
  <si>
    <t>Demontáž ostatních zámečnických konstrukcí o hmotnosti jednotlivých dílů řezáním do 50 kg - střecha sloupy</t>
  </si>
  <si>
    <t>1853874528</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</si>
  <si>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</si>
  <si>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"střecha - sloupy</t>
  </si>
  <si>
    <t>3,20*17,02*10</t>
  </si>
  <si>
    <t>185</t>
  </si>
  <si>
    <t>767996703</t>
  </si>
  <si>
    <t>Demontáž ostatních zámečnických konstrukcí o hmotnosti jednotlivých dílů řezáním přes 100 do 250 kg- expanzní nádoby</t>
  </si>
  <si>
    <t>-1413505365</t>
  </si>
  <si>
    <t>"expanzní nádoby</t>
  </si>
  <si>
    <t>3,14*0,4*0,4*2*3</t>
  </si>
  <si>
    <t>3,14*0,80*1,00*3</t>
  </si>
  <si>
    <t>10,55*52</t>
  </si>
  <si>
    <t>771</t>
  </si>
  <si>
    <t xml:space="preserve">Podlahy z dlaždic    ( v.č. D.1.1.- 04,06,07,08, )</t>
  </si>
  <si>
    <t>186</t>
  </si>
  <si>
    <t>771474113</t>
  </si>
  <si>
    <t>Montáž soklíků z dlaždic keramických lepených flexibilním lepidlem rovných výšky přes 90 do 120 mm</t>
  </si>
  <si>
    <t>-211969307</t>
  </si>
  <si>
    <t>(2,05+0,16*2)*3*5</t>
  </si>
  <si>
    <t>187</t>
  </si>
  <si>
    <t>771574131</t>
  </si>
  <si>
    <t>Montáž podlah z dlaždic keramických lepených flexibilním lepidlem režných nebo glazovaných protiskluzných nebo reliefovaných do 50 ks/ m2</t>
  </si>
  <si>
    <t>-1082993533</t>
  </si>
  <si>
    <t>2,00*1,00*3*5</t>
  </si>
  <si>
    <t>188</t>
  </si>
  <si>
    <t>597612970</t>
  </si>
  <si>
    <t xml:space="preserve">dlaždice keramické podlahové  (barevné) přes 4 do 6 ks/m2</t>
  </si>
  <si>
    <t>-2022960682</t>
  </si>
  <si>
    <t>30,00*1,08+35,55*0,10*1,04</t>
  </si>
  <si>
    <t>189</t>
  </si>
  <si>
    <t>771579191</t>
  </si>
  <si>
    <t>Montáž podlah z dlaždic keramických Příplatek k cenám za plochu do 5 m2 jednotlivě</t>
  </si>
  <si>
    <t>-686791291</t>
  </si>
  <si>
    <t>190</t>
  </si>
  <si>
    <t>771591111</t>
  </si>
  <si>
    <t>Podlahy - ostatní práce penetrace podkladu</t>
  </si>
  <si>
    <t>-272968052</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</si>
  <si>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</si>
  <si>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30,00</t>
  </si>
  <si>
    <t>191</t>
  </si>
  <si>
    <t>771591185</t>
  </si>
  <si>
    <t>Podlahy - ostatní práce pracnější řezání dlaždic keramických rovné</t>
  </si>
  <si>
    <t>-1624954604</t>
  </si>
  <si>
    <t>"dle montáže soklu</t>
  </si>
  <si>
    <t>30,0</t>
  </si>
  <si>
    <t>192</t>
  </si>
  <si>
    <t>771990112</t>
  </si>
  <si>
    <t>Vyrovnání podkladní vrstvy samonivelační stěrkou tl. 4 mm, min. pevnosti 30 MPa</t>
  </si>
  <si>
    <t>-1142032594</t>
  </si>
  <si>
    <t xml:space="preserve">Poznámka k souboru cen:_x000d_
1. V cenách souboru cen 771 99-01 jsou započteny i náklady na dodání samonivelační stěrky._x000d_
</t>
  </si>
  <si>
    <t>193</t>
  </si>
  <si>
    <t>998771203</t>
  </si>
  <si>
    <t>Přesun hmot pro podlahy z dlaždic stanovený procentní sazbou (%) z ceny vodorovná dopravní vzdálenost do 50 m v objektech výšky přes 12 do 24 m</t>
  </si>
  <si>
    <t>-358747776</t>
  </si>
  <si>
    <t>783</t>
  </si>
  <si>
    <t>Dokončovací práce - nátěry</t>
  </si>
  <si>
    <t>194</t>
  </si>
  <si>
    <t>783314201</t>
  </si>
  <si>
    <t>Základní antikorozní nátěr zámečnických konstrukcí jednonásobný syntetický standardní</t>
  </si>
  <si>
    <t>1357380255</t>
  </si>
  <si>
    <t>"zábradlí střecha</t>
  </si>
  <si>
    <t>49,05*3,14*0,05</t>
  </si>
  <si>
    <t>"zárubně"</t>
  </si>
  <si>
    <t>(1,05+1,80*2)*0,25*7</t>
  </si>
  <si>
    <t>195</t>
  </si>
  <si>
    <t>783315101</t>
  </si>
  <si>
    <t>Mezinátěr zámečnických konstrukcí jednonásobný syntetický standardní</t>
  </si>
  <si>
    <t>-1375458810</t>
  </si>
  <si>
    <t>196</t>
  </si>
  <si>
    <t>783317101</t>
  </si>
  <si>
    <t>Krycí nátěr (email) zámečnických konstrukcí jednonásobný syntetický standardní</t>
  </si>
  <si>
    <t>-339505726</t>
  </si>
  <si>
    <t>197</t>
  </si>
  <si>
    <t>783401303</t>
  </si>
  <si>
    <t>Příprava podkladu klempířských konstrukcí před provedením nátěru odrezivěním odrezovačem bezoplachovým</t>
  </si>
  <si>
    <t>1723138998</t>
  </si>
  <si>
    <t xml:space="preserve">"odkaz 7/K"  180,00*0,67</t>
  </si>
  <si>
    <t>198</t>
  </si>
  <si>
    <t>783414201</t>
  </si>
  <si>
    <t>Základní antikorozní nátěr klempířských konstrukcí jednonásobný syntetický standardní</t>
  </si>
  <si>
    <t>-1853234330</t>
  </si>
  <si>
    <t>199</t>
  </si>
  <si>
    <t>783417101</t>
  </si>
  <si>
    <t>Krycí nátěr (email) klempířských konstrukcí jednonásobný syntetický standardní</t>
  </si>
  <si>
    <t>828745559</t>
  </si>
  <si>
    <t>200</t>
  </si>
  <si>
    <t>783823135</t>
  </si>
  <si>
    <t>Penetrační nátěr omítek hladkých omítek hladkých, zrnitých tenkovrstvých nebo štukových stupně členitosti 1 a 2 silikonový</t>
  </si>
  <si>
    <t>-667904077</t>
  </si>
  <si>
    <t>201</t>
  </si>
  <si>
    <t>783827125</t>
  </si>
  <si>
    <t>Krycí (ochranný ) nátěr omítek jednonásobný hladkých omítek hladkých, zrnitých tenkovrstvých nebo štukových stupně členitosti 1 a 2 silikonový</t>
  </si>
  <si>
    <t>441975869</t>
  </si>
  <si>
    <t>Práce a dodávky M</t>
  </si>
  <si>
    <t>21-M</t>
  </si>
  <si>
    <t xml:space="preserve">Elektromontáže  ( dle výpisu prvků  )</t>
  </si>
  <si>
    <t>202</t>
  </si>
  <si>
    <t>21001</t>
  </si>
  <si>
    <t>Demontáž, úprava a zpětná montáž stávajícího nasvětlení budovy hlásky</t>
  </si>
  <si>
    <t>-1280534654</t>
  </si>
  <si>
    <t xml:space="preserve">"pol.č.51"   2</t>
  </si>
  <si>
    <t>203</t>
  </si>
  <si>
    <t>210012</t>
  </si>
  <si>
    <t>Odkaz 65: Demontáž, úprava a zpětná montáž nového osvětlení bytových prostor ( osvětlení musí být A+/A++)</t>
  </si>
  <si>
    <t>-1567631125</t>
  </si>
  <si>
    <t xml:space="preserve">"odkaz 65"  3</t>
  </si>
  <si>
    <t>204</t>
  </si>
  <si>
    <t>21002</t>
  </si>
  <si>
    <t>Demontáž, úprava a zpětná montáž stávajících světelných piktogramů (odkaz 52,53 )</t>
  </si>
  <si>
    <t>-1782285076</t>
  </si>
  <si>
    <t xml:space="preserve">"odkaz 52 a 53"  </t>
  </si>
  <si>
    <t xml:space="preserve">"dle pohledů"  8+2</t>
  </si>
  <si>
    <t>205</t>
  </si>
  <si>
    <t>21003</t>
  </si>
  <si>
    <t xml:space="preserve">Odkaz 60: Demontáž, a zpětná montáž nového zvonkového tabla do zdiva, 20 tlačítek doplněno o stříšku nad tablem </t>
  </si>
  <si>
    <t>1822473881</t>
  </si>
  <si>
    <t xml:space="preserve">"odkaz 60"  3</t>
  </si>
  <si>
    <t>OST</t>
  </si>
  <si>
    <t>Ostatní</t>
  </si>
  <si>
    <t>206</t>
  </si>
  <si>
    <t>R-02991</t>
  </si>
  <si>
    <t xml:space="preserve">Demontáž přeložení a zpětníá montáž zařízení Reifeisenbank _x000d_
</t>
  </si>
  <si>
    <t>262144</t>
  </si>
  <si>
    <t>-2034907984</t>
  </si>
  <si>
    <t>207</t>
  </si>
  <si>
    <t>R-02992</t>
  </si>
  <si>
    <t xml:space="preserve">Demontáž přeložení a zpětníá montáž zařízení T-Mobil </t>
  </si>
  <si>
    <t>1280285206</t>
  </si>
  <si>
    <t>208</t>
  </si>
  <si>
    <t>R-02993</t>
  </si>
  <si>
    <t xml:space="preserve">Demontáž přeložení a zpětníá montáž zařízení na přenos internetu _x000d_
</t>
  </si>
  <si>
    <t>-1364570732</t>
  </si>
  <si>
    <t>1.2 - Nebytové prostory</t>
  </si>
  <si>
    <t xml:space="preserve">    3 - Svislé a kompletní konstrukce   (dle v.č.D.1.1. - 01,02,06 detailu č. 2 a 4 )</t>
  </si>
  <si>
    <t xml:space="preserve">    63 - Podlahy a podlahové konstrukce     (dle v.č.D.1.1. - 01,02,06,07,08,  detailu č. 2 a 4 )</t>
  </si>
  <si>
    <t xml:space="preserve">    9 - Ostatní konstrukce a práce     (dle v.č.D.1.1. - 01,02,06, 07 detailu č. 2 a 4 )</t>
  </si>
  <si>
    <t xml:space="preserve">    94 - Lešení a stavební výtahy     (dle v.č.D.1.1. - 01,02,06,07 detailu č. 2 a 4 )</t>
  </si>
  <si>
    <t xml:space="preserve">    735 - Ústřední vytápění -  ( dle výpisu prvků )</t>
  </si>
  <si>
    <t xml:space="preserve">    751 - Vzduchotechnika   ( dle výpisu prvků )</t>
  </si>
  <si>
    <t xml:space="preserve">    783 - Dokončovací práce - nátěry  ( dle výpisu prvků  )</t>
  </si>
  <si>
    <t xml:space="preserve">Svislé a kompletní konstrukce   (dle v.č.D.1.1. - 01,02,06 detailu č. 2 a 4 )</t>
  </si>
  <si>
    <t>-2000323442</t>
  </si>
  <si>
    <t xml:space="preserve">"odkaz 14"  2,60*0,365*2,00*4</t>
  </si>
  <si>
    <t xml:space="preserve">"odkaz 15"  0,60*0,365*2,00*2</t>
  </si>
  <si>
    <t xml:space="preserve">"odkaz 16"  2,60*0,365*1,60</t>
  </si>
  <si>
    <t>-896686396</t>
  </si>
  <si>
    <t xml:space="preserve">"odkaz 14"  2,60*2,00*4</t>
  </si>
  <si>
    <t xml:space="preserve">"odkaz 15"  0,60*2,00*2</t>
  </si>
  <si>
    <t xml:space="preserve">"odkaz 16"  2,60*1,60</t>
  </si>
  <si>
    <t>-64297587</t>
  </si>
  <si>
    <t>Vápenocementová omítka ostění nebo nadpraží štuková (odkaz 10,11,12 )</t>
  </si>
  <si>
    <t>925298435</t>
  </si>
  <si>
    <t>"1.NP."</t>
  </si>
  <si>
    <t>(2,65+1,15*2)*0,30*7</t>
  </si>
  <si>
    <t>(2,40+2,00*2)*0,30</t>
  </si>
  <si>
    <t>Návaznost zateplovacího systému na rám oken a dveří systém 3D</t>
  </si>
  <si>
    <t>225029119</t>
  </si>
  <si>
    <t xml:space="preserve">"odkaz 11, 12"  (2,65+1,15)*2*7</t>
  </si>
  <si>
    <t xml:space="preserve">"odkaz 10"  (2,40+2,00)*2*1</t>
  </si>
  <si>
    <t>1500728128</t>
  </si>
  <si>
    <t>41,20-(0,20*9)*1,50</t>
  </si>
  <si>
    <t>1998227831</t>
  </si>
  <si>
    <t>"1.NP</t>
  </si>
  <si>
    <t>2,40*2,00</t>
  </si>
  <si>
    <t>2,65*1,15*7</t>
  </si>
  <si>
    <t>1,50*2,40*3</t>
  </si>
  <si>
    <t>1,50*2,00*2</t>
  </si>
  <si>
    <t>"sousední budovu</t>
  </si>
  <si>
    <t>2,50*(1,95+2,15)*2</t>
  </si>
  <si>
    <t>-460457316</t>
  </si>
  <si>
    <t xml:space="preserve">"odkaz 11, 12"  (2,65+1,15*2)*7</t>
  </si>
  <si>
    <t xml:space="preserve">"odkaz 10"  (2,40+2,00*2)*1</t>
  </si>
  <si>
    <t>590514750R01</t>
  </si>
  <si>
    <t>profil okenní začišťovací se sklovláknitou armovací tkaninou 6 mm/2,4 m</t>
  </si>
  <si>
    <t>-794971649</t>
  </si>
  <si>
    <t>41,05*1,05</t>
  </si>
  <si>
    <t>1921256487</t>
  </si>
  <si>
    <t>"detail č.3 "</t>
  </si>
  <si>
    <t>(49,485+0,15)*2,15+(1,40+0,15)*7,80</t>
  </si>
  <si>
    <t>-539917127</t>
  </si>
  <si>
    <t>-1222392541</t>
  </si>
  <si>
    <t>-344473361</t>
  </si>
  <si>
    <t>176561156</t>
  </si>
  <si>
    <t>50,035*0,60/2</t>
  </si>
  <si>
    <t>2,40*(1,95+2,15)</t>
  </si>
  <si>
    <t>(11,65+0,50*2+0,30)*(1,95+2,15)</t>
  </si>
  <si>
    <t>-(4,50*3,50+1,50*3,50*2)</t>
  </si>
  <si>
    <t>41,20*(3,15+0,20+0,15+0,80)</t>
  </si>
  <si>
    <t>-(2,40*2,0+2,65*2,15*7+1,50*2,40*3+1,50*2,0*2)</t>
  </si>
  <si>
    <t>-1324922689</t>
  </si>
  <si>
    <t>167,373*0,30</t>
  </si>
  <si>
    <t>622142001</t>
  </si>
  <si>
    <t>Potažení vnějších ploch pletivem v ploše nebo pruzích, na plném podkladu sklovláknitým vtlačením do tmelu stěn</t>
  </si>
  <si>
    <t>-1352945328</t>
  </si>
  <si>
    <t>1981330776</t>
  </si>
  <si>
    <t>(49,485*2-2,40+3,50*2+0,60*2)</t>
  </si>
  <si>
    <t>(4,50+3,50+1,50*2+3,50*2)*2</t>
  </si>
  <si>
    <t>(2,40+2,00*2)</t>
  </si>
  <si>
    <t>(2,65+2,15*2)*7</t>
  </si>
  <si>
    <t>(1,50+2,40*2)*3</t>
  </si>
  <si>
    <t>(1,50+2,0*2)*2</t>
  </si>
  <si>
    <t>-1457392401</t>
  </si>
  <si>
    <t>225,72*1,05</t>
  </si>
  <si>
    <t>1590729532</t>
  </si>
  <si>
    <t>"pohled dvorní - dle detailu č.2</t>
  </si>
  <si>
    <t>41,20*(0,80+3,15+0,225+0,16)</t>
  </si>
  <si>
    <t>-(2,40*2,0+2,65*1,15*7+1,50*2,40*3+1,50*2,0*2)</t>
  </si>
  <si>
    <t xml:space="preserve">deska tepelně izolační minerální vlna kontaktních fasád kolmé vlákno  λ= 0,039 W/m2K,  tl 160mm</t>
  </si>
  <si>
    <t>-344873877</t>
  </si>
  <si>
    <t>"sokl</t>
  </si>
  <si>
    <t>-41,20*0,80*1,02</t>
  </si>
  <si>
    <t>102,05*1,02</t>
  </si>
  <si>
    <t>631537130</t>
  </si>
  <si>
    <t xml:space="preserve">Kamenná vlna λ= 0,039 W/m2K,  610x1000x160 mm Tepelněizolační schopnosti. Nehořlavost – ochrana proti šíření plamene a požáru. Zvuková pohltivost. Vodoodpudivost a odolnost proti vlhkosti – deska je v celém objemu hydrofobizovaná. Paropropustnost. Rozměrová stálost. Odolnost proti alkáliím.</t>
  </si>
  <si>
    <t>1798001891</t>
  </si>
  <si>
    <t>41,20*0,80*1,02</t>
  </si>
  <si>
    <t>-66452993</t>
  </si>
  <si>
    <t>(2,65+1,15)*2*7</t>
  </si>
  <si>
    <t>deska tepelně izolační minerální vlna plovoucích podlah tl 20mm, λ= 0,039 W/m2K</t>
  </si>
  <si>
    <t>-738807740</t>
  </si>
  <si>
    <t>89,50*0,20*1,02</t>
  </si>
  <si>
    <t>680748931</t>
  </si>
  <si>
    <t>-1178314865</t>
  </si>
  <si>
    <t xml:space="preserve">"dle zateplení tl. 160 mm"  </t>
  </si>
  <si>
    <t>135,669*8</t>
  </si>
  <si>
    <t>-1767661702</t>
  </si>
  <si>
    <t>41,20</t>
  </si>
  <si>
    <t>1548688831</t>
  </si>
  <si>
    <t>41,20*1,05</t>
  </si>
  <si>
    <t>43,26*1,05 'Přepočtené koeficientem množství</t>
  </si>
  <si>
    <t>1787216567</t>
  </si>
  <si>
    <t>49,485+1,40+7,80+1,40</t>
  </si>
  <si>
    <t>"rohy" (1,95+2,15)</t>
  </si>
  <si>
    <t>(4,50+3,50)*2</t>
  </si>
  <si>
    <t>(1,50+3,50)*2*2</t>
  </si>
  <si>
    <t>(1,90+0,60*2)</t>
  </si>
  <si>
    <t>(1,80+1,50*2)</t>
  </si>
  <si>
    <t>(1,50+2,10*2)</t>
  </si>
  <si>
    <t>"okna, dveře</t>
  </si>
  <si>
    <t>(2,40+2,00)*2</t>
  </si>
  <si>
    <t>(2,56+1,15)*2*7</t>
  </si>
  <si>
    <t>(1,95+2,15)*2</t>
  </si>
  <si>
    <t>(0,80+3,15+0,225+0,16)*3</t>
  </si>
  <si>
    <t>1330890545</t>
  </si>
  <si>
    <t xml:space="preserve">"dle montáže"  270,93*1,05</t>
  </si>
  <si>
    <t>-(4,342+8,684+156,555)</t>
  </si>
  <si>
    <t>1789689673</t>
  </si>
  <si>
    <t xml:space="preserve">"pohled dvorní" </t>
  </si>
  <si>
    <t>(3,75+0,225+0,16)*1,05</t>
  </si>
  <si>
    <t>-541088774</t>
  </si>
  <si>
    <t xml:space="preserve">"dilatace rohová"  </t>
  </si>
  <si>
    <t>(3,75+0,225+0,16)*1,05*2</t>
  </si>
  <si>
    <t>-827817578</t>
  </si>
  <si>
    <t>48,38+1,40+7,80+1,40</t>
  </si>
  <si>
    <t xml:space="preserve">"pohledy boční - Pekařská ulice" </t>
  </si>
  <si>
    <t>4,50+1,50*2</t>
  </si>
  <si>
    <t>"pohled dvorní - římsa</t>
  </si>
  <si>
    <t>"okna</t>
  </si>
  <si>
    <t>2,40+2,56*7+1,50*3+1,50*2</t>
  </si>
  <si>
    <t>149,10*1,05</t>
  </si>
  <si>
    <t>622321111</t>
  </si>
  <si>
    <t>Omítka vápenocementová vnějších ploch nanášená ručně jednovrstvá, tloušťky do 15 mm hrubá zatřená stěn</t>
  </si>
  <si>
    <t>-1693319543</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</si>
  <si>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</si>
  <si>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622321191</t>
  </si>
  <si>
    <t>Omítka vápenocementová vnějších ploch nanášená ručně Příplatek k cenám za každých dalších i započatých 5 mm tloušťky omítky přes 15 mm stěn</t>
  </si>
  <si>
    <t>1999752253</t>
  </si>
  <si>
    <t>-1290261736</t>
  </si>
  <si>
    <t>(11,65+0,50*2+0,30)*(1,95+2,15-0,60)</t>
  </si>
  <si>
    <t>41,20*(3,15+0,20+0,15)</t>
  </si>
  <si>
    <t>(2,65+1,15)*2*7*0,20</t>
  </si>
  <si>
    <t>(2,40+2,00*2)*0,20</t>
  </si>
  <si>
    <t>(1,50+2,40*2)*3*0,20</t>
  </si>
  <si>
    <t>(1,50+2,0*2)*2*0,20</t>
  </si>
  <si>
    <t>622511111R01</t>
  </si>
  <si>
    <t xml:space="preserve">Fasádní omítka z barevných kamínků vodoodpudivá tenkovrstvá mechanicky odolná , zejména vhodná jako konečná povrchová úprava soklových partií (i u zateplovacích systémů). včetně penetrace vnějších stěn , sokl </t>
  </si>
  <si>
    <t>1362545613</t>
  </si>
  <si>
    <t>(11,65+0,50*2+0,30)*0,60</t>
  </si>
  <si>
    <t>41,20*0,80</t>
  </si>
  <si>
    <t>937521357</t>
  </si>
  <si>
    <t>(48,36+0,15+7,80)*(1,95+2,15)</t>
  </si>
  <si>
    <t>41,20*2,00</t>
  </si>
  <si>
    <t>(2,40*2,0+2,65*1,15*7+1,50*2,40*3+1,50*2,0*2)</t>
  </si>
  <si>
    <t>(11,65+0,50+0,30)*2,00</t>
  </si>
  <si>
    <t>(4,50*3,50+1,50*3,50*2)</t>
  </si>
  <si>
    <t>-766900863</t>
  </si>
  <si>
    <t>1,90*0,60+(1,90+0,60*2)*0,15</t>
  </si>
  <si>
    <t>1,80*1,50+(1,80+1,50*2)*0,15</t>
  </si>
  <si>
    <t>1,80*2,10+(1,50+2,10*2)*0,15</t>
  </si>
  <si>
    <t>50,035*0,40/2</t>
  </si>
  <si>
    <t xml:space="preserve">Podlahy a podlahové konstrukce     (dle v.č.D.1.1. - 01,02,06,07,08,  detailu č. 2 a 4 )</t>
  </si>
  <si>
    <t>-1616336834</t>
  </si>
  <si>
    <t>"pohled dvorní -stříšky</t>
  </si>
  <si>
    <t>(2,40+2,65*7)*0,30</t>
  </si>
  <si>
    <t>(4,50+1,50*2)*0,30</t>
  </si>
  <si>
    <t xml:space="preserve">Ostatní konstrukce a práce     (dle v.č.D.1.1. - 01,02,06, 07 detailu č. 2 a 4 )</t>
  </si>
  <si>
    <t>914111111</t>
  </si>
  <si>
    <t>Montáž svislé dopravní značky základní velikosti do 1 m2 objímkami na sloupky nebo konzoly</t>
  </si>
  <si>
    <t>1255925395</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</si>
  <si>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</si>
  <si>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 xml:space="preserve">"odkaz 58"  2</t>
  </si>
  <si>
    <t>914511112</t>
  </si>
  <si>
    <t>Montáž sloupku dopravních značek délky do 3,5 m do hliníkové patky</t>
  </si>
  <si>
    <t>1536790443</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</si>
  <si>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</si>
  <si>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953941811R01</t>
  </si>
  <si>
    <t>Osazení drobných kovových výrobků bez jejich dodání s vysekáním kapes pro upevňovací prvky se zazděním, zabetonováním nebo zalitím podpěr</t>
  </si>
  <si>
    <t>-132435479</t>
  </si>
  <si>
    <t>"dle 1.NP</t>
  </si>
  <si>
    <t>"Informační tabulky</t>
  </si>
  <si>
    <t xml:space="preserve">"odkaz 55"  1</t>
  </si>
  <si>
    <t>966006211</t>
  </si>
  <si>
    <t>Odstranění (demontáž) svislých dopravních značek s odklizením materiálu na skládku na vzdálenost do 20 m nebo s naložením na dopravní prostředek ze sloupů, sloupků nebo konzol</t>
  </si>
  <si>
    <t>-1068508781</t>
  </si>
  <si>
    <t xml:space="preserve">Poznámka k souboru cen:_x000d_
1. Přemístění demontovaných značek na vzdálenost přes 20 m se oceňuje cenami souborů cen 997 22-1 Vodorovná doprava vybouraných hmot._x000d_
</t>
  </si>
  <si>
    <t xml:space="preserve">Lešení a stavební výtahy     (dle v.č.D.1.1. - 01,02,06,07 detailu č. 2 a 4 )</t>
  </si>
  <si>
    <t>-1727644910</t>
  </si>
  <si>
    <t>"dle lešení</t>
  </si>
  <si>
    <t>(50,035+1,40+11,65+1,50*2)*(1,95+2,15)</t>
  </si>
  <si>
    <t>41,20*(1,95+2,15)</t>
  </si>
  <si>
    <t>961434824</t>
  </si>
  <si>
    <t>"nájem na 40 dnů"</t>
  </si>
  <si>
    <t>439,869*40</t>
  </si>
  <si>
    <t>-1978275587</t>
  </si>
  <si>
    <t>439,869</t>
  </si>
  <si>
    <t>231440189</t>
  </si>
  <si>
    <t>41,20*1,50</t>
  </si>
  <si>
    <t>(2,0*2+4,50)*1,50</t>
  </si>
  <si>
    <t>949101112</t>
  </si>
  <si>
    <t>Lešení pomocné pracovní pro objekty pozemních staveb pro zatížení do 150 kg/m2, o výšce lešeňové podlahy přes 1,9 do 3,5 m</t>
  </si>
  <si>
    <t>-491844202</t>
  </si>
  <si>
    <t>(50,035+1,40)*1,50</t>
  </si>
  <si>
    <t>(11,65+1,50*2)*1,50</t>
  </si>
  <si>
    <t>962081141</t>
  </si>
  <si>
    <t>Bourání zdiva příček nebo vybourání otvorů ze skleněných tvárnic, tl. do 150 mm</t>
  </si>
  <si>
    <t>-703616663</t>
  </si>
  <si>
    <t>968062374</t>
  </si>
  <si>
    <t>Vybourání dřevěných rámů oken s křídly, dveřních zárubní, vrat, stěn, ostění nebo obkladů rámů oken s křídly zdvojených, plochy do 1 m2</t>
  </si>
  <si>
    <t>35181185</t>
  </si>
  <si>
    <t xml:space="preserve">"odkaz 13"  0,55*0,85</t>
  </si>
  <si>
    <t>968062376</t>
  </si>
  <si>
    <t>Vybourání dřevěných rámů oken s křídly, dveřních zárubní, vrat, stěn, ostění nebo obkladů rámů oken s křídly zdvojených, plochy do 4 m2</t>
  </si>
  <si>
    <t>1390086089</t>
  </si>
  <si>
    <t xml:space="preserve">"odkaz 11"  2,65*1,15*6</t>
  </si>
  <si>
    <t xml:space="preserve">"odkaz 12"  2,60*1,15</t>
  </si>
  <si>
    <t>968062377</t>
  </si>
  <si>
    <t>Vybourání dřevěných rámů oken s křídly, dveřních zárubní, vrat, stěn, ostění nebo obkladů rámů oken s křídly zdvojených, plochy přes 4 m2</t>
  </si>
  <si>
    <t>2144189703</t>
  </si>
  <si>
    <t xml:space="preserve">"odkaz 10"  2,40*2,00</t>
  </si>
  <si>
    <t>968072886</t>
  </si>
  <si>
    <t>Vybourání kovových rámů oken s křídly, dveřních zárubní, vrat, stěn, ostění nebo obkladů rolet svinovacích shrnovacích nůžkových, plochy přes 2 m2</t>
  </si>
  <si>
    <t>1052886145</t>
  </si>
  <si>
    <t xml:space="preserve">"odkaz64: "   1,50*2,00</t>
  </si>
  <si>
    <t>-226051233</t>
  </si>
  <si>
    <t>"Orientační tabule</t>
  </si>
  <si>
    <t>-1160589007</t>
  </si>
  <si>
    <t xml:space="preserve">"dle penetrace  30%</t>
  </si>
  <si>
    <t>-931212580</t>
  </si>
  <si>
    <t>-1931100865</t>
  </si>
  <si>
    <t>-1599745770</t>
  </si>
  <si>
    <t>6,342*12 'Přepočtené koeficientem množství</t>
  </si>
  <si>
    <t>-1776649640</t>
  </si>
  <si>
    <t>-1602076504</t>
  </si>
  <si>
    <t>-873623704</t>
  </si>
  <si>
    <t>735</t>
  </si>
  <si>
    <t xml:space="preserve">Ústřední vytápění -  ( dle výpisu prvků )</t>
  </si>
  <si>
    <t>735531</t>
  </si>
  <si>
    <t>Demontáž a zpětná montáž stávajícího teplovodního čidla</t>
  </si>
  <si>
    <t>-1484472924</t>
  </si>
  <si>
    <t xml:space="preserve">"odkaz 59"  1</t>
  </si>
  <si>
    <t>751</t>
  </si>
  <si>
    <t xml:space="preserve">Vzduchotechnika   ( dle výpisu prvků )</t>
  </si>
  <si>
    <t>751721114</t>
  </si>
  <si>
    <t>Montáž klimatizační jednotky venkovní jednofázové napájení do 5 vnitřních jednotek</t>
  </si>
  <si>
    <t>-1412878687</t>
  </si>
  <si>
    <t xml:space="preserve">"Odkaz 57"  8</t>
  </si>
  <si>
    <t>751721814</t>
  </si>
  <si>
    <t>Demontáž klimatizační jednotky venkovní jednofázové napájení do 5 vnitřních jednotek</t>
  </si>
  <si>
    <t>-1999772361</t>
  </si>
  <si>
    <t>764216644</t>
  </si>
  <si>
    <t>Oplechování parapetů z pozinkovaného plechu s povrchovou úpravou rovných celoplošně lepené, bez rohů rš 330 mm</t>
  </si>
  <si>
    <t>899439154</t>
  </si>
  <si>
    <t xml:space="preserve">"odkaz 28"  1,05*4</t>
  </si>
  <si>
    <t xml:space="preserve">"odkaz 29"  2,45*1</t>
  </si>
  <si>
    <t xml:space="preserve">"odkaz 30"  2,70*7</t>
  </si>
  <si>
    <t xml:space="preserve">"odkaz 31"  0,60*1</t>
  </si>
  <si>
    <t>-596199031</t>
  </si>
  <si>
    <t>-1648030151</t>
  </si>
  <si>
    <t xml:space="preserve">"odkaz 35"  1,50*4</t>
  </si>
  <si>
    <t xml:space="preserve">"odkaz 36"  2,40*4</t>
  </si>
  <si>
    <t>Součet1</t>
  </si>
  <si>
    <t>1971575937</t>
  </si>
  <si>
    <t xml:space="preserve">"ODKAZ 10 "  2,40*2,00</t>
  </si>
  <si>
    <t>"odkaz 11 " 2,65*1,15*6</t>
  </si>
  <si>
    <t>"odkaz 12 " 2,65*1,15*1</t>
  </si>
  <si>
    <t>6112110</t>
  </si>
  <si>
    <t xml:space="preserve"> Odkaz 10:  Okno plastové 3křídlové velikosti 240 x 200 cm dovnitř otevíravé a sklápěcí s mikroventilací s izol. trojsklem (popis dle výpisu prvků)</t>
  </si>
  <si>
    <t>-1104150060</t>
  </si>
  <si>
    <t>6112111</t>
  </si>
  <si>
    <t>Odkaz 11: Okno plastové 3křídlové velikosti 265 x 115 cm dovnitř otevíravé a sklápěcí s mikroventilací s izol. trojsklem (popis dle výpisu prvků )</t>
  </si>
  <si>
    <t>2036877796</t>
  </si>
  <si>
    <t>6112112</t>
  </si>
  <si>
    <t>Odkaz 12: Okno plastové 3křídlové velikosti 265 x 115 cm dovnitř otevíravé a sklápěcí s mikroventilací s izol. trojsklem s vyplní plným panelem a větrací mřížkou VZT (popis dle výpisu prvků )</t>
  </si>
  <si>
    <t>-1703752176</t>
  </si>
  <si>
    <t>-1433748435</t>
  </si>
  <si>
    <t xml:space="preserve">"odkaz 13"   1</t>
  </si>
  <si>
    <t>6112113</t>
  </si>
  <si>
    <t xml:space="preserve">Odkaz 13:  Okno plastové 1křídlové velikosti 55 x 85  cm dovnitř otevíravé a sklápěcí zasklené trojsklem (popis dle výpisu prvků  )</t>
  </si>
  <si>
    <t>-1684749745</t>
  </si>
  <si>
    <t>-73387120</t>
  </si>
  <si>
    <t>767662120R01</t>
  </si>
  <si>
    <t>Demontáž mříží otevíravých oprava a nátěr mříží a zpětná montáž na prodloužené kotvy</t>
  </si>
  <si>
    <t>1491349182</t>
  </si>
  <si>
    <t>"dvorní pohled</t>
  </si>
  <si>
    <t xml:space="preserve">"odkaz 63"  1,50*2,0*1</t>
  </si>
  <si>
    <t>767662210R01</t>
  </si>
  <si>
    <t>Montáž mříží otvíravých bezpečnostních</t>
  </si>
  <si>
    <t>1171449051</t>
  </si>
  <si>
    <t xml:space="preserve">Poznámka k souboru cen:_x000d_
1. Cenami lze oceňovat pouze montáž mříží dodaných vcelku._x000d_
2. Montáž mříží z jednotlivých tyčových prvků se oceňuje cenami 767 99- . . Montáž ostatních_x000d_
 atypických zámečnických konstrukcí._x000d_
3. V cenách není započtena montáž dokončení okování mříží otvíravých; tyto práce se oceňují cenami_x000d_
 souboru cen 767 64- . . Montáž dveří._x000d_
</t>
  </si>
  <si>
    <t xml:space="preserve">"odkaz 64: "  1,50*2,00</t>
  </si>
  <si>
    <t>5535531R01</t>
  </si>
  <si>
    <t xml:space="preserve">Odkaz 64:  Dvoukřídlová mříž velikosti 1500 x 2000 mm, bezpečnostní třída 1, otvíravá směrem ven z chráněného prostoru, rám jekl 40 x 30 x 2mm, výplet mříže čtyřhran 10 x 10mm, velikost oka max.200 x 200 mm, pevná rozeta proti rozlomení vložky, Vícebodový rozvorový zámek CISA, nátěr 1x základ 2 x Email,  speciální pevnostní kotvící šrouby s temovací hlavou_x000d_
_x000d_
_x000d_
</t>
  </si>
  <si>
    <t xml:space="preserve">kus </t>
  </si>
  <si>
    <t>340662385</t>
  </si>
  <si>
    <t>Odkaz 56: Demontáž skříňky přípojka NN na fasádě prodloužení ukotvění a zpětná montáž včetně stavebnívh úprav</t>
  </si>
  <si>
    <t>1199286341</t>
  </si>
  <si>
    <t xml:space="preserve">Dokončovací práce - nátěry  ( dle výpisu prvků  )</t>
  </si>
  <si>
    <t>783301303</t>
  </si>
  <si>
    <t>Příprava podkladu zámečnických konstrukcí před provedením nátěru odrezivění odrezovačem bezoplachovým</t>
  </si>
  <si>
    <t>-1598793133</t>
  </si>
  <si>
    <t xml:space="preserve">"odkaz 54"  (0,45+0,10)*(0,60+0,10)*2</t>
  </si>
  <si>
    <t>-1868273826</t>
  </si>
  <si>
    <t>2016854273</t>
  </si>
  <si>
    <t>1736676255</t>
  </si>
  <si>
    <t>"Odkaz 61: Demontáž, a zpětná montáž nového zvonkového tabla do zdiva pro 1 provozovnu</t>
  </si>
  <si>
    <t>-506187662</t>
  </si>
  <si>
    <t xml:space="preserve">"odkaz 61"  1</t>
  </si>
  <si>
    <t>1.3 - Hromosvod</t>
  </si>
  <si>
    <t xml:space="preserve">    21-M - Elektromontáže</t>
  </si>
  <si>
    <t>Elektromontáže</t>
  </si>
  <si>
    <t>21004</t>
  </si>
  <si>
    <t>Dodávka a montáž hromosvodu dle samoststného rozpočtu</t>
  </si>
  <si>
    <t>kpl</t>
  </si>
  <si>
    <t>-478117879</t>
  </si>
  <si>
    <t>21005</t>
  </si>
  <si>
    <t>Dodávka a montáž elektrotechnických zařízení a zvonkového tabla dle samoststného rozpočtu</t>
  </si>
  <si>
    <t>337657002</t>
  </si>
  <si>
    <t>1.4 - Všeobecné konstrukce a práce</t>
  </si>
  <si>
    <t>002</t>
  </si>
  <si>
    <t xml:space="preserve">D+M osazení stálá vysvětlující tabulka (pamětní deska) - materiál pokovený plast s výrazným písmem, 400x300mm, umístění a grafické provedení dle pokynu investora a poskytovatele dotace_x000d_
</t>
  </si>
  <si>
    <t>8015380</t>
  </si>
  <si>
    <t>007</t>
  </si>
  <si>
    <t xml:space="preserve">Velkoplošný panel (billboard) plastová textilní folie - rozměr bude upřesněn, označení stavby osazení vúzemí a ukotvení proti možnému vandalismu - grafické zpracování dle pokynů investora a poskytovatele dotace_x000d_
</t>
  </si>
  <si>
    <t>1349906976</t>
  </si>
  <si>
    <t>R-007</t>
  </si>
  <si>
    <t>Zajištění dokumentace skutečného provedení staveb včetně geodetického zaměření skutečného stavu jednotlicvých objektů (3xgrafická forma, 1xdigitální forma dle požadavků správce), veškeré doklady potřebné ke kolaudačnímu rozhodnutí</t>
  </si>
  <si>
    <t>775028206</t>
  </si>
  <si>
    <t>R-020</t>
  </si>
  <si>
    <t>Zajištění stávajícího objektu proti zatečení</t>
  </si>
  <si>
    <t>-1125822534</t>
  </si>
  <si>
    <t>R-0229</t>
  </si>
  <si>
    <t>Provedení sond do střechy pro zjištění skutečného stavu podkladních vrstev a následnou úpravu nové krytiny s uvedením do původního stavu</t>
  </si>
  <si>
    <t>1222691108</t>
  </si>
  <si>
    <t>R-0239</t>
  </si>
  <si>
    <t>Provedení tahových zkoušek zateplení fasád</t>
  </si>
  <si>
    <t>867511372</t>
  </si>
  <si>
    <t>2 - Neuznatelné náklady</t>
  </si>
  <si>
    <t>2.1 - Bytové prostory</t>
  </si>
  <si>
    <t xml:space="preserve">    1 - Zemní práce  (dle v.č.D.1.1. - 01,02,06 detailu č. 2 a 4 )</t>
  </si>
  <si>
    <t xml:space="preserve">    2 - Zakládání  (dle v.č.D.1.1. - 01,02,06 detailu č. 2 a 4 )</t>
  </si>
  <si>
    <t xml:space="preserve">    93 - Různé dokončovací konstrukce a práce -stavební práce pro rozvod sat.příjmu</t>
  </si>
  <si>
    <t xml:space="preserve">    711 - Izolace proti vodě, vlhkosti a plynům     (dle v.č.D.1.1. - 01,02,06,07  detailu č. 2 a 4 )</t>
  </si>
  <si>
    <t xml:space="preserve">    762 - Konstrukce tesařské</t>
  </si>
  <si>
    <t xml:space="preserve">    766-B - Konstrukce truhlářské - demontáž  ( v.č. D.1.1.- 03,05,06,07,08,  dle výpisu prvků  )</t>
  </si>
  <si>
    <t xml:space="preserve">    773 - Podlahy z litého teraca</t>
  </si>
  <si>
    <t xml:space="preserve">    784 - Dokončovací práce - malby  ( v.č. D.1.1.- 03,05,06,07,08,  dle výpisu prvků  )</t>
  </si>
  <si>
    <t xml:space="preserve">    786 - Dokončovací práce - čalounické úpravy  (  dle výpisu prvků  )</t>
  </si>
  <si>
    <t xml:space="preserve">Zemní práce  (dle v.č.D.1.1. - 01,02,06 detailu č. 2 a 4 )</t>
  </si>
  <si>
    <t>113105111</t>
  </si>
  <si>
    <t>Rozebrání dlažeb z lomového kamene s přemístěním hmot na skládku na vzdálenost do 3 m nebo s naložením na dopravní prostředek, kladených na sucho</t>
  </si>
  <si>
    <t>-556342778</t>
  </si>
  <si>
    <t xml:space="preserve">Poznámka k souboru cen:_x000d_
1. Ceny jsou určeny pro rozebrání dlažby jakékoliv tloušťky v rovině i ve sklonu._x000d_
2. V cenách nejsou započteny náklady na popř. nutné očištění, třídění a rovnání lomového kamene získaného rozebráním dlažeb, které se oceňuje cenami části A 03 ceníku 800-1 Zemní práce._x000d_
3. Přemístění vybourané dlažby z lomového kamene včetně materiálu z lože a spár na vzdálenost přes 3 m se oceňuje cenami souborů cen 997 22-1 Vodorovná doprava suti a vybouraných hmot._x000d_
</t>
  </si>
  <si>
    <t>"pro opravu anglických dvorků dle detailu č.4</t>
  </si>
  <si>
    <t>(2,30*2+1,50+1,40*2)*(0,90+1,25)</t>
  </si>
  <si>
    <t>(1,50*3+2,30+1,40+1,80+2,40)*(0,90+1,25)</t>
  </si>
  <si>
    <t>(2,30+0,60*2)*(0,90+0,75)</t>
  </si>
  <si>
    <t>132212101</t>
  </si>
  <si>
    <t>Hloubení zapažených i nezapažených rýh šířky do 600 mm ručním nebo pneumatickým nářadím s urovnáním dna do předepsaného profilu a spádu v horninách tř. 3 soudržných</t>
  </si>
  <si>
    <t>1776787749</t>
  </si>
  <si>
    <t xml:space="preserve">Poznámka k souboru cen:_x000d_
1. V cenách jsou započteny i náklady na přehození výkopku na přilehlém terénu na vzdálenost do 3 m od podélné osy rýhy nebo naložení výkopku na dopravní prostředek._x000d_
2. V cenách 12-2101 až 41-2102 jsou započteny i náklady na i svislý přesun horniny po házečkách do 2 metrů._x000d_
</t>
  </si>
  <si>
    <t>"pro opravu anglických dvorků dle detailu č. 4</t>
  </si>
  <si>
    <t>(2,30*2+1,50+1,40*2+0,60*2)*(0,60+1,25)*(1,25+0,15)</t>
  </si>
  <si>
    <t>(1,50*3+2,30+1,40+0,60*6)*(0,60+1,25)*(1,25+0,15)</t>
  </si>
  <si>
    <t>(2,30+0,60*2)*(0,60+0,75)*(1,25+0,15)</t>
  </si>
  <si>
    <t>-(2,30*1,25)*1,30*3</t>
  </si>
  <si>
    <t>-(1,50*1,25*1,30*4)</t>
  </si>
  <si>
    <t>-0,75*2,30*1,30</t>
  </si>
  <si>
    <t>151101201</t>
  </si>
  <si>
    <t>Zřízení pažení stěn výkopu bez rozepření nebo vzepření příložné, hloubky do 4 m</t>
  </si>
  <si>
    <t>801940997</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</si>
  <si>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</si>
  <si>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"pro opravu anglických dvorků</t>
  </si>
  <si>
    <t>(2,30*2+1,50+1,40*2+0,60*2+1,85*2)*1,25</t>
  </si>
  <si>
    <t>(1,50*3+2,30+1,40+0,60*6+1,85*6)*1,25</t>
  </si>
  <si>
    <t>(2,30+0,60*2+0,75*2+0,60*2)*1,25</t>
  </si>
  <si>
    <t>151101211</t>
  </si>
  <si>
    <t>Odstranění pažení stěn výkopu s uložením pažin na vzdálenost do 3 m od okraje výkopu příložné, hloubky do 4 m</t>
  </si>
  <si>
    <t>305434861</t>
  </si>
  <si>
    <t>151101301</t>
  </si>
  <si>
    <t>Zřízení rozepření zapažených stěn výkopů s potřebným přepažováním při roubení příložném, hloubky do 4 m</t>
  </si>
  <si>
    <t>1658571842</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</si>
  <si>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rýhy._x000d_
</t>
  </si>
  <si>
    <t>151101311</t>
  </si>
  <si>
    <t>Odstranění rozepření stěn výkopů s uložením materiálu na vzdálenost do 3 m od okraje výkopu roubení příložného, hloubky do 4 m</t>
  </si>
  <si>
    <t>1726346128</t>
  </si>
  <si>
    <t xml:space="preserve">Zakládání  (dle v.č.D.1.1. - 01,02,06 detailu č. 2 a 4 )</t>
  </si>
  <si>
    <t>273321311</t>
  </si>
  <si>
    <t>Základy z betonu železového (bez výztuže) desky z betonu bez zvláštních nároků na prostředí tř. C 16/20</t>
  </si>
  <si>
    <t>-1077857722</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</si>
  <si>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</si>
  <si>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"oprava anglických dvorků dle v.č.4</t>
  </si>
  <si>
    <t>(2,15*1,15)*3</t>
  </si>
  <si>
    <t>1,35*1,15*4</t>
  </si>
  <si>
    <t>0,75*2,30*1</t>
  </si>
  <si>
    <t>15,353*0,10</t>
  </si>
  <si>
    <t>273351121</t>
  </si>
  <si>
    <t>Bednění základů desek zřízení</t>
  </si>
  <si>
    <t>-195233534</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</si>
  <si>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</si>
  <si>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"oprava anglických dvorků</t>
  </si>
  <si>
    <t>(2,15+1,15*2)*3</t>
  </si>
  <si>
    <t>(1,35+1,15*2)*4</t>
  </si>
  <si>
    <t>(0,75*2+2,30)*1</t>
  </si>
  <si>
    <t>31,75*0,10</t>
  </si>
  <si>
    <t>273351122</t>
  </si>
  <si>
    <t>Bednění základů desek odstranění</t>
  </si>
  <si>
    <t>74752314</t>
  </si>
  <si>
    <t>273362021</t>
  </si>
  <si>
    <t>Výztuž základů desek ze svařovaných sítí z drátů typu KARI</t>
  </si>
  <si>
    <t>-2061787207</t>
  </si>
  <si>
    <t xml:space="preserve">Poznámka k souboru cen:_x000d_
1. Ceny platí pro desky rovné, s náběhy, hřibové nebo upnuté do žeber včetně výztuže těchto žeber._x000d_
</t>
  </si>
  <si>
    <t>15,353*4,44*0,001*1,10</t>
  </si>
  <si>
    <t>279113131</t>
  </si>
  <si>
    <t>Základové zdi z tvárnic ztraceného bednění včetně výplně z betonu bez zvláštních nároků na vliv prostředí třídy C 16/20, tloušťky zdiva 150 mm</t>
  </si>
  <si>
    <t>-1158760601</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</si>
  <si>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</si>
  <si>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(2,10+1,15*2)*(0,80+1,40)/2*3</t>
  </si>
  <si>
    <t>(1,35+1,15*2)*(0,80+1,40)/2*4</t>
  </si>
  <si>
    <t>(0,75*2+2,30)*(0,80+1,40)/2*1</t>
  </si>
  <si>
    <t>279361821</t>
  </si>
  <si>
    <t>Výztuž základových zdí nosných svislých nebo odkloněných od svislice, rovinných nebo oblých, deskových nebo žebrových, včetně výztuže jejich žeber z betonářské oceli 10 505 (R) nebo BSt 500</t>
  </si>
  <si>
    <t>513959842</t>
  </si>
  <si>
    <t>34,76*4*0,890*0,001*1,08</t>
  </si>
  <si>
    <t>34,76*4*0,395*0,001*1,08</t>
  </si>
  <si>
    <t>346244811</t>
  </si>
  <si>
    <t>Přizdívky izolační a ochranné z cihel pálených na maltu MC-10 včetně vytvoření požlábku v ohybu izolace vodorovné na svislou, se zatřenou cementovou omítkou z malty min. MC 10 tl. 20 mm pod izolaci z cihel plných dl. 290 mm, P 10 až P 20 tl. 65 mm</t>
  </si>
  <si>
    <t>48488272</t>
  </si>
  <si>
    <t xml:space="preserve">Poznámka k souboru cen:_x000d_
1. Ceny jsou určeny pro jakýkoliv způsob provádění (před provedením izolace nebo dodatečně)._x000d_
2. Jeden z Příplatků (-5995 nebo -5999) k cenám 346 24 se použije vždy, neboť izolace musí být chráněna maltou z obou stran._x000d_
3. Případné pilířky zesilující ochrannou přizdívku se oceňují samostatně._x000d_
</t>
  </si>
  <si>
    <t>"přizdívka angl. dvorků dle detailu č.4</t>
  </si>
  <si>
    <t>(2,30+1,25*2)*(0,80+1,40)/2*3</t>
  </si>
  <si>
    <t>(1,50+1,25*2)*(0,80+1,40)/2*4</t>
  </si>
  <si>
    <t>(2,30+0,75*2)*(0,80+1,40)/2*1</t>
  </si>
  <si>
    <t>-156699049</t>
  </si>
  <si>
    <t>"dle detailu č.9</t>
  </si>
  <si>
    <t>1,90*2,10+(1,90+2,10*2)*0,15</t>
  </si>
  <si>
    <t>1,80*2,10+(1,80+2,10*2)*0,15</t>
  </si>
  <si>
    <t>-2138531597</t>
  </si>
  <si>
    <t>10759159</t>
  </si>
  <si>
    <t>-1653656800</t>
  </si>
  <si>
    <t xml:space="preserve">deska tepelně izolační minerální vlna kontaktních fasád kolmé vlákno tl 20mm,   λ= 0,039 W/m2K</t>
  </si>
  <si>
    <t>-850827655</t>
  </si>
  <si>
    <t>14,22*1,02</t>
  </si>
  <si>
    <t xml:space="preserve">Pastovitá tenkovrstvá omítka škrábané struktury s fotokatalytickým efektem. Minerální, vysoce paropropustná, zvláště odolná vůči znečištění, použitelná v exteriéru. tl. 1,5 mm včetně penetrace vnějších podhledů probarvená </t>
  </si>
  <si>
    <t>1166909708</t>
  </si>
  <si>
    <t>1731133326</t>
  </si>
  <si>
    <t>-972040296</t>
  </si>
  <si>
    <t>22,0*1,05</t>
  </si>
  <si>
    <t>631311114</t>
  </si>
  <si>
    <t>Mazanina z betonu prostého bez zvýšených nároků na prostředí tl. přes 50 do 80 mm tř. C 16/20</t>
  </si>
  <si>
    <t>1616985746</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</si>
  <si>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</si>
  <si>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(2,30*1,25)*1,30*3</t>
  </si>
  <si>
    <t>(1,50*1,25*1,30*4)</t>
  </si>
  <si>
    <t>0,75*2,30*1,30</t>
  </si>
  <si>
    <t>23,206*0,05*1,05</t>
  </si>
  <si>
    <t>632451456</t>
  </si>
  <si>
    <t>Potěr pískocementový běžný tl. přes 40 do 50 mm tř. C 25</t>
  </si>
  <si>
    <t>1338946911</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</si>
  <si>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</si>
  <si>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"oprava anglických dvorků dle detailu č.4</t>
  </si>
  <si>
    <t>"spádový beton</t>
  </si>
  <si>
    <t>1,0*(0,85*2+0,10)*3</t>
  </si>
  <si>
    <t>1,0*1,0*4</t>
  </si>
  <si>
    <t>0,50*1,80*1</t>
  </si>
  <si>
    <t>635111115</t>
  </si>
  <si>
    <t>Násyp ze štěrkopísku, písku nebo kameniva pod podlahy s udusáním a urovnáním povrchu ze štěrkopísku</t>
  </si>
  <si>
    <t>-1267597027</t>
  </si>
  <si>
    <t xml:space="preserve">Poznámka k souboru cen:_x000d_
1. Ceny jsou určeny pro násyp vodorovný nebo ve spádu pod podlahy, mazaniny, dlažby a pro násypy na plochých střechách._x000d_
</t>
  </si>
  <si>
    <t>23,206*0,10</t>
  </si>
  <si>
    <t>952901106</t>
  </si>
  <si>
    <t>Čištění budov při provádění oprav a udržovacích prací oken dvojitých nebo zdvojených omytím, plochy do přes 0,6 do 1,5 m2</t>
  </si>
  <si>
    <t>-1372203580</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</si>
  <si>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</si>
  <si>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952901107</t>
  </si>
  <si>
    <t>Čištění budov při provádění oprav a udržovacích prací oken dvojitých nebo zdvojených omytím, plochy do přes 1,5 do 2,5 m2</t>
  </si>
  <si>
    <t>-560979954</t>
  </si>
  <si>
    <t>48,36*3,50</t>
  </si>
  <si>
    <t>952902121</t>
  </si>
  <si>
    <t>Čištění budov při provádění oprav a udržovacích prací podlah drsných nebo chodníků zametením</t>
  </si>
  <si>
    <t>-1434133179</t>
  </si>
  <si>
    <t>55,52*11,42</t>
  </si>
  <si>
    <t>Různé dokončovací konstrukce a práce -stavební práce pro rozvod sat.příjmu</t>
  </si>
  <si>
    <t>612325221</t>
  </si>
  <si>
    <t>Vápenocementová omítka jednotlivých malých ploch štuková na stěnách, plochy jednotlivě do 0,09 m2</t>
  </si>
  <si>
    <t>-1263157753</t>
  </si>
  <si>
    <t>"satelitní rozvod" 6*3*2*3+6*3</t>
  </si>
  <si>
    <t>971033141</t>
  </si>
  <si>
    <t>Vybourání otvorů ve zdivu základovém nebo nadzákladovém z cihel, tvárnic, příčkovek z cihel pálených na maltu vápennou nebo vápenocementovou průměru profilu do 60 mm, tl. do 300 mm</t>
  </si>
  <si>
    <t>-289017962</t>
  </si>
  <si>
    <t>"satelitní rozvod" 6*3*3</t>
  </si>
  <si>
    <t>972054141</t>
  </si>
  <si>
    <t>Vybourání otvorů ve stropech nebo klenbách železobetonových bez odstranění podlahy a násypu, plochy do 0,0225 m2, tl. do 150 mm</t>
  </si>
  <si>
    <t>-1356515216</t>
  </si>
  <si>
    <t>"satelitní rozvod" 6*3</t>
  </si>
  <si>
    <t>763164115</t>
  </si>
  <si>
    <t>Obklad ze sádrokartonových desek konstrukcí dřevěných včetně ochranných úhelníků ve tvaru L rozvinuté šíře do 0,4 m, opláštěný deskou protipožární DF, tl. 12,5 mm</t>
  </si>
  <si>
    <t>1675959082</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</si>
  <si>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</si>
  <si>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"satelitní rozvod na podestách</t>
  </si>
  <si>
    <t>(3,50+3,00)*6*3</t>
  </si>
  <si>
    <t>998763403</t>
  </si>
  <si>
    <t>Přesun hmot pro konstrukce montované z desek stanovený procentní sazbou (%) z ceny vodorovná dopravní vzdálenost do 50 m v objektech výšky přes 12 do 24 m</t>
  </si>
  <si>
    <t>-1341009031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</si>
  <si>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</si>
  <si>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962031132</t>
  </si>
  <si>
    <t>Bourání příček z cihel, tvárnic nebo příčkovek z cihel pálených, plných nebo dutých na maltu vápennou nebo vápenocementovou, tl. do 100 mm</t>
  </si>
  <si>
    <t>-611479307</t>
  </si>
  <si>
    <t>"přizdívka angl. dvorků dle detailu č. 4</t>
  </si>
  <si>
    <t>962052211</t>
  </si>
  <si>
    <t>Bourání zdiva železobetonového nadzákladového, objemu přes 1 m3</t>
  </si>
  <si>
    <t>-1117534679</t>
  </si>
  <si>
    <t xml:space="preserve">Poznámka k souboru cen:_x000d_
1. Bourání pilířů o průřezu přes 0,36 m2 se oceňuje cenami - 2210 a -2211 jako bourání zdiva nadzákladového železobetonového._x000d_
</t>
  </si>
  <si>
    <t>"anglické dvorky</t>
  </si>
  <si>
    <t>2,30*1,25*0,15*3</t>
  </si>
  <si>
    <t>(2,30+1,25*2)*0,20*(0,80+1,40)/2*3</t>
  </si>
  <si>
    <t>1,50*1,25*0,15*4</t>
  </si>
  <si>
    <t>(1,50+1,25*2)*0,20*(0,80+1,40)/2*4</t>
  </si>
  <si>
    <t>2,30*0,75*0,15*1</t>
  </si>
  <si>
    <t>(2,30+0,75*2)*0,20*(0,80+1,40)/2*1</t>
  </si>
  <si>
    <t>-497356253</t>
  </si>
  <si>
    <t>-1366616878</t>
  </si>
  <si>
    <t>-1306641695</t>
  </si>
  <si>
    <t>55,815*12 'Přepočtené koeficientem množství</t>
  </si>
  <si>
    <t>-1308854218</t>
  </si>
  <si>
    <t>904452285</t>
  </si>
  <si>
    <t>56,180-0,366</t>
  </si>
  <si>
    <t>-1405064676</t>
  </si>
  <si>
    <t xml:space="preserve">Izolace proti vodě, vlhkosti a plynům     (dle v.č.D.1.1. - 01,02,06,07  detailu č. 2 a 4 )</t>
  </si>
  <si>
    <t>711111001</t>
  </si>
  <si>
    <t>Provedení izolace proti zemní vlhkosti natěradly a tmely za studena na ploše vodorovné V nátěrem penetračním</t>
  </si>
  <si>
    <t>1874332661</t>
  </si>
  <si>
    <t xml:space="preserve">Poznámka k souboru cen:_x000d_
1. Izolace plochy jednotlivě do 10 m2 se oceňují skladebně cenou příslušné izolace a cenou 711 19-9095 Příplatek za plochu do 10 m2._x000d_
</t>
  </si>
  <si>
    <t>"oprava anglických dvorků dle detailu č. 4</t>
  </si>
  <si>
    <t>711112001</t>
  </si>
  <si>
    <t>Provedení izolace proti zemní vlhkosti natěradly a tmely za studena na ploše svislé S nátěrem penetračním</t>
  </si>
  <si>
    <t>-831282259</t>
  </si>
  <si>
    <t>"přizdívka angl. dvorků</t>
  </si>
  <si>
    <t>"stávající objekt</t>
  </si>
  <si>
    <t>2,30*((0,80+1,40)/2+0,50)*3</t>
  </si>
  <si>
    <t>1,50*((0,80+1,40)/2+0,50)*4</t>
  </si>
  <si>
    <t>2,30*((0,80+1,40)/2+0,50)*1</t>
  </si>
  <si>
    <t>345393314</t>
  </si>
  <si>
    <t>23,206*0,0003</t>
  </si>
  <si>
    <t>61,94*0,00035</t>
  </si>
  <si>
    <t>-410090638</t>
  </si>
  <si>
    <t>986673900</t>
  </si>
  <si>
    <t>(1,90+0,10*2)*(2,10+0,15+0,10)</t>
  </si>
  <si>
    <t>(1,80+0,10*2)*(2,10+0,15+0,10)</t>
  </si>
  <si>
    <t xml:space="preserve">"pohled z Horního náměstí"   </t>
  </si>
  <si>
    <t>"stříška nad balkonem detail č.8</t>
  </si>
  <si>
    <t>(2,05+0,10*2)*(0,95+0,15)*3</t>
  </si>
  <si>
    <t>109093750</t>
  </si>
  <si>
    <t>21,76*0,0003</t>
  </si>
  <si>
    <t>1897403881</t>
  </si>
  <si>
    <t>(2,05+0,10*2)*(0,95+0,15+0,10)*3</t>
  </si>
  <si>
    <t>-1834822493</t>
  </si>
  <si>
    <t>8,10*1,15</t>
  </si>
  <si>
    <t>48782690</t>
  </si>
  <si>
    <t>744196356</t>
  </si>
  <si>
    <t>14,335*1,15</t>
  </si>
  <si>
    <t>16,485*1,15 'Přepočtené koeficientem množství</t>
  </si>
  <si>
    <t>577484393</t>
  </si>
  <si>
    <t>"stříška nad balkonem</t>
  </si>
  <si>
    <t>1676025532</t>
  </si>
  <si>
    <t>-1595529724</t>
  </si>
  <si>
    <t>762</t>
  </si>
  <si>
    <t>Konstrukce tesařské</t>
  </si>
  <si>
    <t>762341139R01</t>
  </si>
  <si>
    <t>Bednění a laťování bednění střech rovných sklonu do 60 st. s vyřezáním otvorů z cementotřískových desek šroubovaných na rošt 30 mm na sraz, tloušťky desky</t>
  </si>
  <si>
    <t>1255192830</t>
  </si>
  <si>
    <t>"dle detailu č. 9</t>
  </si>
  <si>
    <t>"zastřešení vstupu</t>
  </si>
  <si>
    <t>1,80*2,15*3</t>
  </si>
  <si>
    <t>"zastřešení balkonů</t>
  </si>
  <si>
    <t>2,15*1,00*3</t>
  </si>
  <si>
    <t>998762203</t>
  </si>
  <si>
    <t>Přesun hmot pro konstrukce tesařské stanovený procentní sazbou (%) z ceny vodorovná dopravní vzdálenost do 50 m v objektech výšky přes 12 do 24 m</t>
  </si>
  <si>
    <t>-864055864</t>
  </si>
  <si>
    <t>764212634</t>
  </si>
  <si>
    <t>Oplechování střešních prvků z pozinkovaného plechu s povrchovou úpravou štítu závětrnou lištou rš 330 mm</t>
  </si>
  <si>
    <t>1818029819</t>
  </si>
  <si>
    <t>0,85*2*3</t>
  </si>
  <si>
    <t>"dle detailu č.5,9</t>
  </si>
  <si>
    <t>2,10*2*3</t>
  </si>
  <si>
    <t>764212664</t>
  </si>
  <si>
    <t>Oplechování střešních prvků z pozinkovaného plechu s povrchovou úpravou okapu okapovým plechem střechy rovné rš 330 mm</t>
  </si>
  <si>
    <t>-2054269806</t>
  </si>
  <si>
    <t>"pohled dvorní - stříška</t>
  </si>
  <si>
    <t>1,90+1,80+1,80</t>
  </si>
  <si>
    <t>2,15*3</t>
  </si>
  <si>
    <t>764311604</t>
  </si>
  <si>
    <t>Lemování zdí z pozinkovaného plechu s povrchovou úpravou boční nebo horní rovné, střech s krytinou prejzovou nebo vlnitou rš 330 mm</t>
  </si>
  <si>
    <t>1095514008</t>
  </si>
  <si>
    <t>Žlab podokapní z pozinkovaného plechu s povrchovou úpravou včetně háků a čel roh nebo kout, žlabu půlkruhového do rš 280 mm</t>
  </si>
  <si>
    <t>-1433498893</t>
  </si>
  <si>
    <t>764511661</t>
  </si>
  <si>
    <t>Žlab podokapní z pozinkovaného plechu s povrchovou úpravou včetně háků a čel kotlík hranatý, rš žlabu/průměr svodu 330/87 mm</t>
  </si>
  <si>
    <t>-345213787</t>
  </si>
  <si>
    <t xml:space="preserve">"dle detailu č.9"  3</t>
  </si>
  <si>
    <t>Svod z pozinkovaného plechu s upraveným povrchem včetně objímek, kolen a odskoků kruhový, průměru do 90 mm</t>
  </si>
  <si>
    <t>421893570</t>
  </si>
  <si>
    <t>3,0*3</t>
  </si>
  <si>
    <t>-533730146</t>
  </si>
  <si>
    <t>-2039693379</t>
  </si>
  <si>
    <t>"pohled dvorní stříška</t>
  </si>
  <si>
    <t>1,90+1,80*2</t>
  </si>
  <si>
    <t>766694111</t>
  </si>
  <si>
    <t>Montáž ostatních truhlářských konstrukcí parapetních desek dřevěných nebo plastových šířky do 300 mm, délky do 1000 mm</t>
  </si>
  <si>
    <t>-792859319</t>
  </si>
  <si>
    <t xml:space="preserve">Poznámka k souboru cen:_x000d_
1. Cenami -8111 a -8112 se oceňuje montáž vrat oboru JKPOV 611._x000d_
2. Cenami -97 . . nelze oceňovat venkovní krycí lišty balkónových dveří; tato montáž se oceňuje cenou -1610._x000d_
</t>
  </si>
  <si>
    <t xml:space="preserve">"pro odkaz 35"  4</t>
  </si>
  <si>
    <t>766694112</t>
  </si>
  <si>
    <t>Montáž ostatních truhlářských konstrukcí parapetních desek dřevěných nebo plastových šířky do 300 mm, délky přes 1000 do 1600 mm</t>
  </si>
  <si>
    <t>339776214</t>
  </si>
  <si>
    <t xml:space="preserve">"odkaz 33"  55</t>
  </si>
  <si>
    <t xml:space="preserve">"odkaz  34"  15</t>
  </si>
  <si>
    <t>766694113</t>
  </si>
  <si>
    <t>Montáž ostatních truhlářských konstrukcí parapetních desek dřevěných nebo plastových šířky do 300 mm, délky přes 1600 do 2600 mm</t>
  </si>
  <si>
    <t>-936006429</t>
  </si>
  <si>
    <t xml:space="preserve">"pro odkaz 32"   121</t>
  </si>
  <si>
    <t>607941030</t>
  </si>
  <si>
    <t>deska parapetní dřevotřísková vnitřní 0,3 x 1 m</t>
  </si>
  <si>
    <t>-772212044</t>
  </si>
  <si>
    <t xml:space="preserve">"odkaz 32"   2,35*121</t>
  </si>
  <si>
    <t xml:space="preserve">"odkaz 33"   1,70*55</t>
  </si>
  <si>
    <t xml:space="preserve">"odkaz 34"    0,80*15</t>
  </si>
  <si>
    <t xml:space="preserve">"odkaz 35"  1,60*4</t>
  </si>
  <si>
    <t>416207312</t>
  </si>
  <si>
    <t>766-B</t>
  </si>
  <si>
    <t xml:space="preserve">Konstrukce truhlářské - demontáž  ( v.č. D.1.1.- 03,05,06,07,08,  dle výpisu prvků  )</t>
  </si>
  <si>
    <t>766441821</t>
  </si>
  <si>
    <t>Demontáž parapetních desek dřevěných nebo plastových šířky do 300 mm délky přes 1m</t>
  </si>
  <si>
    <t>531618524</t>
  </si>
  <si>
    <t xml:space="preserve">"odkaz 37"  2,40</t>
  </si>
  <si>
    <t xml:space="preserve">"odkaz 38"  2,65*7</t>
  </si>
  <si>
    <t xml:space="preserve">"odkaz 39"  0,55*1</t>
  </si>
  <si>
    <t>767002</t>
  </si>
  <si>
    <t>odkaz 47, 48 : Dodávka a montáž trubkového zábradlí žárově pozinkovaného na střeše výšky 1000 mm ( popis dle výpisu prvků )</t>
  </si>
  <si>
    <t>-142151520</t>
  </si>
  <si>
    <t>7,90+4,30*2</t>
  </si>
  <si>
    <t>7670041</t>
  </si>
  <si>
    <t>Dodávka a montáž zábradlí trubkového žárově pozinkovaná ocelová trubka průměr 54 mm (popis dle detailu č. 5</t>
  </si>
  <si>
    <t>Kg</t>
  </si>
  <si>
    <t>173131118</t>
  </si>
  <si>
    <t xml:space="preserve">"pohled dvorní"  </t>
  </si>
  <si>
    <t xml:space="preserve">"vstup č.2 kg"  78,52  </t>
  </si>
  <si>
    <t xml:space="preserve">"vstup č.3 kg"  94,42  </t>
  </si>
  <si>
    <t>767008</t>
  </si>
  <si>
    <t>Odkaz deil .č.8 : Dodávka a montáž nosné konstrukce zastřešení balkónu dle výpisu oceli celkem 95 kg</t>
  </si>
  <si>
    <t>781436945</t>
  </si>
  <si>
    <t>767009</t>
  </si>
  <si>
    <t>Odkaz deil .č.9 : Dodávka a montáž nosné konstrukce zastřešení vstupů dle výpisu oceli celkem 204,80 kg</t>
  </si>
  <si>
    <t>-1268512350</t>
  </si>
  <si>
    <t>767311210R01</t>
  </si>
  <si>
    <t>Dodávka a montáž pororoštů anglických dvorků dle detailu č.4</t>
  </si>
  <si>
    <t>-837243709</t>
  </si>
  <si>
    <t>"dle detailu č. 4</t>
  </si>
  <si>
    <t>0,45*1,06*4</t>
  </si>
  <si>
    <t>0,45*0,90*8</t>
  </si>
  <si>
    <t>767510111R01</t>
  </si>
  <si>
    <t xml:space="preserve"> Dodávka a montáž nosné konstrukce pochůzího pororoštu na anglické dvorky žárově pozinkovaníé</t>
  </si>
  <si>
    <t>-2124694891</t>
  </si>
  <si>
    <t>"dle detailu č.4</t>
  </si>
  <si>
    <t>197,07</t>
  </si>
  <si>
    <t>767640111R02</t>
  </si>
  <si>
    <t>Opatření: v souladu s ČSN 731901 certifikovaný záchytný systém a zádržné systémy proti pádu z výšky a do hloubky dodávka a montáž včetně revize a předání do užívání</t>
  </si>
  <si>
    <t>318515867</t>
  </si>
  <si>
    <t xml:space="preserve">"dle samoststné projektové dokumentace a nabídky"  1</t>
  </si>
  <si>
    <t>767640111R03</t>
  </si>
  <si>
    <t xml:space="preserve">Mobilní kotevní bod určený pro osobu s postrojem a úvazem popis dle v.č.06 </t>
  </si>
  <si>
    <t>-444272299</t>
  </si>
  <si>
    <t>"střecha" 1</t>
  </si>
  <si>
    <t>767861010</t>
  </si>
  <si>
    <t>Montáž vnitřních kovových žebříků přímých délky přes 2 do 5 m, ukotvených do zdiva</t>
  </si>
  <si>
    <t>926539985</t>
  </si>
  <si>
    <t xml:space="preserve">"odkaz 67 "  3</t>
  </si>
  <si>
    <t>55355367</t>
  </si>
  <si>
    <t xml:space="preserve">Odkaz 67:   Vnější žebřík s ochranným košem , pozinkovaná ocel délky 4,00 bm</t>
  </si>
  <si>
    <t>2143746636</t>
  </si>
  <si>
    <t>767995111R01</t>
  </si>
  <si>
    <t>Odkaz 40: Dodávka a montáž okenního sušáku na prádlo délky 150 cm na plastový okenní rám , 4 uživatelské polohy</t>
  </si>
  <si>
    <t>-333412420</t>
  </si>
  <si>
    <t>767995113</t>
  </si>
  <si>
    <t>Montáž ostatních atypických zámečnických konstrukcí hmotnosti přes 10 do 20 kg</t>
  </si>
  <si>
    <t>714422985</t>
  </si>
  <si>
    <t xml:space="preserve">Poznámka k souboru cen:_x000d_
1. Určení cen se řídí hmotností jednotlivě montovaného dílu konstrukce._x000d_
</t>
  </si>
  <si>
    <t>" konzola pro TA</t>
  </si>
  <si>
    <t xml:space="preserve">"odkaz 49  "  13,44*2</t>
  </si>
  <si>
    <t>55355349</t>
  </si>
  <si>
    <t xml:space="preserve">Odkaz 49:   Atypová konzola na zavěšení antény délka 350 mm a výška 600 mm - trubka 76/6,30 mm, celková váha včetně svarů 13,44kg</t>
  </si>
  <si>
    <t>1690741074</t>
  </si>
  <si>
    <t>767995114</t>
  </si>
  <si>
    <t>Montáž ostatních atypických zámečnických konstrukcí hmotnosti přes 20 do 50 kg</t>
  </si>
  <si>
    <t>-1810294845</t>
  </si>
  <si>
    <t xml:space="preserve">"odkaz 50 "  33,34*1</t>
  </si>
  <si>
    <t>55355350</t>
  </si>
  <si>
    <t xml:space="preserve">Odkaz 50:    Atypový stožár na zeď délky 350 mm , výšky 2000 mm trubka 76/6,3 mm celková váha včetně svarů 33,34 kg</t>
  </si>
  <si>
    <t>-593642174</t>
  </si>
  <si>
    <t>-944476227</t>
  </si>
  <si>
    <t>-216441489</t>
  </si>
  <si>
    <t xml:space="preserve">"vstupy"  (1,20+1,0)*2</t>
  </si>
  <si>
    <t xml:space="preserve">                   (1,20+1,50)*2</t>
  </si>
  <si>
    <t>Demontáž ostatních zámečnických konstrukcí o hmotnosti jednotlivých dílů řezáním do 50 kg</t>
  </si>
  <si>
    <t>-2023965685</t>
  </si>
  <si>
    <t xml:space="preserve">"vstupy"  3,00*2*3*15,04</t>
  </si>
  <si>
    <t xml:space="preserve">"stříška"  2,10*2,10*15,0*3</t>
  </si>
  <si>
    <t>773</t>
  </si>
  <si>
    <t>Podlahy z litého teraca</t>
  </si>
  <si>
    <t>773211221</t>
  </si>
  <si>
    <t>Obklady schodišť přírodním litým teracem stupňů tl. do 25 mm se zábradlím rovných</t>
  </si>
  <si>
    <t>593414569</t>
  </si>
  <si>
    <t>"oprava stávajících vstupních schodů</t>
  </si>
  <si>
    <t>1,90*(0,60+0,30)+0,60*0,30*2</t>
  </si>
  <si>
    <t>1,80*(1,20+0,30+0,30)+1,50*0,30*2</t>
  </si>
  <si>
    <t>1,80*(1,20+0,90+0,60)+2,10*0,60*2</t>
  </si>
  <si>
    <t>773901112</t>
  </si>
  <si>
    <t>Opravy podlah z litého teraca strojní broušení povrchu</t>
  </si>
  <si>
    <t>-131909264</t>
  </si>
  <si>
    <t>998773203</t>
  </si>
  <si>
    <t>Přesun hmot pro podlahy teracové lité stanovený procentní sazbou (%) z ceny vodorovná dopravní vzdálenost do 50 m v objektech výšky přes 12 do 24 m</t>
  </si>
  <si>
    <t>-271635830</t>
  </si>
  <si>
    <t>784</t>
  </si>
  <si>
    <t xml:space="preserve">Dokončovací práce - malby  ( v.č. D.1.1.- 03,05,06,07,08,  dle výpisu prvků  )</t>
  </si>
  <si>
    <t>784121001</t>
  </si>
  <si>
    <t>Oškrabání malby v místnostech výšky do 3,80 m</t>
  </si>
  <si>
    <t>606389223</t>
  </si>
  <si>
    <t xml:space="preserve">Poznámka k souboru cen:_x000d_
1. Cenami souboru cen se oceňuje jakýkoli počet současně škrabaných vrstev barvy._x000d_
</t>
  </si>
  <si>
    <t>(1,20+0,60*2)*0,20*4</t>
  </si>
  <si>
    <t>(0,75+0,75+2,40*2)*0,30*5*3</t>
  </si>
  <si>
    <t xml:space="preserve">"odkaz 7 "   1,50*(0,75+0,90)/2</t>
  </si>
  <si>
    <t xml:space="preserve">"odkaz 8 "   1,00*(0,75+0,90)/2*5</t>
  </si>
  <si>
    <t xml:space="preserve">"odkaz 9 "   0,50*(0,75+0,90)/2*2</t>
  </si>
  <si>
    <t>(55,52-0,30*2-0,20*13)*2,675*6</t>
  </si>
  <si>
    <t>2,50*2,675*6</t>
  </si>
  <si>
    <t>2,50*2,675*5</t>
  </si>
  <si>
    <t>41,20*4,175</t>
  </si>
  <si>
    <t>784181121</t>
  </si>
  <si>
    <t>Penetrace podkladu jednonásobná hloubková v místnostech výšky do 3,80 m</t>
  </si>
  <si>
    <t>-1073025043</t>
  </si>
  <si>
    <t>2280,133</t>
  </si>
  <si>
    <t>784453651</t>
  </si>
  <si>
    <t>Malby směsi tekuté disperzní tónované omyvatelné dvojnásobné s penetrací místnost v do 3,8</t>
  </si>
  <si>
    <t>1775589824</t>
  </si>
  <si>
    <t>786</t>
  </si>
  <si>
    <t xml:space="preserve">Dokončovací práce - čalounické úpravy  (  dle výpisu prvků  )</t>
  </si>
  <si>
    <t>786626111</t>
  </si>
  <si>
    <t>Montáž zastiňujících žaluzií lamelových vnitřních nebo do oken dvojitých dřevěných</t>
  </si>
  <si>
    <t>-775498789</t>
  </si>
  <si>
    <t xml:space="preserve">Poznámka k souboru cen:_x000d_
1. Cenu-3111 lze použít pro jakýkoli rozměr žaluzie._x000d_
</t>
  </si>
  <si>
    <t xml:space="preserve">"odkaz 20"  0,67*1,50*442</t>
  </si>
  <si>
    <t xml:space="preserve">"odkaz 21"  0,59*1,50*15</t>
  </si>
  <si>
    <t xml:space="preserve">"odkaz 22"  0,59*0,70*15</t>
  </si>
  <si>
    <t xml:space="preserve">"odkaz 23"  0,67*0,70*9</t>
  </si>
  <si>
    <t>429729</t>
  </si>
  <si>
    <t>Vnitřní horizontální žaluzie boční vedení ocelová lanka montáž nas plastové křídlo (popis dle výpisu prvků )</t>
  </si>
  <si>
    <t>-1186518538</t>
  </si>
  <si>
    <t>998786203</t>
  </si>
  <si>
    <t>Přesun hmot pro čalounické úpravy stanovený procentní sazbou (%) z ceny vodorovná dopravní vzdálenost do 50 m v objektech výšky přes 12 do 24 m</t>
  </si>
  <si>
    <t>-940728398</t>
  </si>
  <si>
    <t>Demontáž a nová instalace satelitních antén samoststně pro každý vchod včetně rozvodů ke každému bytu, ( podrobný popis montáže a dodávky materiálu dle technické zprávy )</t>
  </si>
  <si>
    <t>1667946578</t>
  </si>
  <si>
    <t>2.2 - Nebytové prostory</t>
  </si>
  <si>
    <t>-1082462109</t>
  </si>
  <si>
    <t xml:space="preserve">"odkaz 39"  1</t>
  </si>
  <si>
    <t>2029259699</t>
  </si>
  <si>
    <t xml:space="preserve">"odkaz 37"  1</t>
  </si>
  <si>
    <t xml:space="preserve">"odkaz 38"  7</t>
  </si>
  <si>
    <t>470724105</t>
  </si>
  <si>
    <t xml:space="preserve">"odkaz 39"  0,60*1</t>
  </si>
  <si>
    <t xml:space="preserve">"odkaz 37"  2,45</t>
  </si>
  <si>
    <t xml:space="preserve">"odkaz 38"  2,70*7</t>
  </si>
  <si>
    <t>1137121252</t>
  </si>
  <si>
    <t>-412822663</t>
  </si>
  <si>
    <t>-168242293</t>
  </si>
  <si>
    <t xml:space="preserve">"odkaz 24"  0,72*1,84*3</t>
  </si>
  <si>
    <t>683112614</t>
  </si>
  <si>
    <t>210011</t>
  </si>
  <si>
    <t xml:space="preserve"> Demontáž, úprava a zpětná montáž stávajících osvětlení komerčních prostor ( světlo musí být A+/A++)</t>
  </si>
  <si>
    <t>-583751187</t>
  </si>
  <si>
    <t xml:space="preserve">"odkaz 62"   1</t>
  </si>
  <si>
    <t>2.3 - Všeobecné konstrukce a práce</t>
  </si>
  <si>
    <t xml:space="preserve">VN - Vedlejší  náklady</t>
  </si>
  <si>
    <t>R-001</t>
  </si>
  <si>
    <t>Požadavek objednatele - Označení stavby (D+M osazení informační tabule s uvedením názvu stavby, investora stavby, zhotovitele stavby, uvedením termínu a realizace stavby, uvedení kontaktu na odpovědného stavbyvedoucího)</t>
  </si>
  <si>
    <t>-1434184532</t>
  </si>
  <si>
    <t>R-013</t>
  </si>
  <si>
    <t>Zhotovitel zajistí fotodokumentaci původního a nového stavu</t>
  </si>
  <si>
    <t>1288077283</t>
  </si>
  <si>
    <t>R-014</t>
  </si>
  <si>
    <t>Povinná rezerva na nepředvídatelné konstrukce a práce - pevná částka stejná pro všechny uchazeče 600.000,-Kč</t>
  </si>
  <si>
    <t>Kč</t>
  </si>
  <si>
    <t>464160289</t>
  </si>
  <si>
    <t>R-021</t>
  </si>
  <si>
    <t>Dodání dokaldů nutných pro kolaudační řízení a užívání stavby (revize, certifikáty, atesrty, návody k použití, ….)</t>
  </si>
  <si>
    <t>kusl</t>
  </si>
  <si>
    <t>1622305625</t>
  </si>
  <si>
    <t>R-0240</t>
  </si>
  <si>
    <t>Ostatní náklady spojené s požadavky objednatele, které jsou uvedeny v jednotlivých článcích smlouvy o dílo, pokud nejsou zahrnuty v soupisech prací</t>
  </si>
  <si>
    <t>-388309935</t>
  </si>
  <si>
    <t>VN</t>
  </si>
  <si>
    <t xml:space="preserve">Vedlejší  náklady</t>
  </si>
  <si>
    <t>011002000</t>
  </si>
  <si>
    <t xml:space="preserve">Vytyčení stávajících sítí pro výkop na Horním náměstí </t>
  </si>
  <si>
    <t>CS ÚRS 2017 01</t>
  </si>
  <si>
    <t>1024</t>
  </si>
  <si>
    <t>-1851497966</t>
  </si>
  <si>
    <t xml:space="preserve">"pro opravu anglických dvorků"  1</t>
  </si>
  <si>
    <t>R-003</t>
  </si>
  <si>
    <t>Zařízení staveniště (přechodné dopravní značení, zajištění objízdných tras a uzávěr včetně příslušných povolení, ZS sociální objekty, včetně vnitrostaveništního rozvodu a napojení na media energii, zajištění informační tabule stavby, včetně nákladů</t>
  </si>
  <si>
    <t>8613097</t>
  </si>
  <si>
    <t>"včetně nákladů na energie) - kompletní zajištění včetně závěrečného úklidu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</si>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</sst>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color rgb="FF0000A8"/>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9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2" borderId="0" xfId="0" applyFont="1" applyFill="1" applyAlignment="1" applyProtection="1">
      <alignment horizontal="left" vertical="center"/>
    </xf>
    <xf numFmtId="0" fontId="5"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8" fillId="2" borderId="0" xfId="1" applyFill="1"/>
    <xf numFmtId="0" fontId="0" fillId="2" borderId="0" xfId="0" applyFill="1"/>
    <xf numFmtId="0" fontId="14" fillId="2"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3" fillId="0" borderId="23" xfId="0" applyNumberFormat="1" applyFont="1" applyBorder="1" applyAlignment="1" applyProtection="1">
      <alignment vertical="center"/>
    </xf>
    <xf numFmtId="4" fontId="33" fillId="0" borderId="24" xfId="0" applyNumberFormat="1" applyFont="1" applyBorder="1" applyAlignment="1" applyProtection="1">
      <alignment vertical="center"/>
    </xf>
    <xf numFmtId="166" fontId="33" fillId="0" borderId="24" xfId="0" applyNumberFormat="1" applyFont="1" applyBorder="1" applyAlignment="1" applyProtection="1">
      <alignment vertical="center"/>
    </xf>
    <xf numFmtId="4" fontId="33"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5" fillId="2" borderId="0" xfId="0" applyFont="1" applyFill="1" applyAlignment="1">
      <alignment horizontal="left" vertical="center"/>
    </xf>
    <xf numFmtId="0" fontId="34"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0" fillId="0" borderId="18" xfId="0" applyFont="1" applyBorder="1" applyAlignment="1" applyProtection="1">
      <alignmen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3"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xf>
    <xf numFmtId="0" fontId="40" fillId="0" borderId="5" xfId="0" applyFont="1" applyBorder="1" applyAlignment="1">
      <alignment vertical="center"/>
    </xf>
    <xf numFmtId="0" fontId="40" fillId="3" borderId="28"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167" fontId="0" fillId="3"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0" xfId="0" applyAlignment="1">
      <alignment vertical="top"/>
      <protection locked="0"/>
    </xf>
    <xf numFmtId="0" fontId="41" fillId="0" borderId="29" xfId="0" applyFont="1" applyBorder="1" applyAlignment="1">
      <alignment vertical="center" wrapText="1"/>
      <protection locked="0"/>
    </xf>
    <xf numFmtId="0" fontId="41" fillId="0" borderId="30" xfId="0" applyFont="1" applyBorder="1" applyAlignment="1">
      <alignment vertical="center" wrapText="1"/>
      <protection locked="0"/>
    </xf>
    <xf numFmtId="0" fontId="41" fillId="0" borderId="31" xfId="0" applyFont="1" applyBorder="1" applyAlignment="1">
      <alignment vertical="center" wrapText="1"/>
      <protection locked="0"/>
    </xf>
    <xf numFmtId="0" fontId="41" fillId="0" borderId="32" xfId="0" applyFont="1" applyBorder="1" applyAlignment="1">
      <alignment horizontal="center" vertical="center" wrapText="1"/>
      <protection locked="0"/>
    </xf>
    <xf numFmtId="0" fontId="42" fillId="0" borderId="1" xfId="0" applyFont="1" applyBorder="1" applyAlignment="1">
      <alignment horizontal="center" vertical="center" wrapText="1"/>
      <protection locked="0"/>
    </xf>
    <xf numFmtId="0" fontId="41" fillId="0" borderId="33" xfId="0" applyFont="1" applyBorder="1" applyAlignment="1">
      <alignment horizontal="center" vertical="center" wrapText="1"/>
      <protection locked="0"/>
    </xf>
    <xf numFmtId="0" fontId="41" fillId="0" borderId="32" xfId="0" applyFont="1" applyBorder="1" applyAlignment="1">
      <alignment vertical="center" wrapText="1"/>
      <protection locked="0"/>
    </xf>
    <xf numFmtId="0" fontId="43" fillId="0" borderId="34" xfId="0" applyFont="1" applyBorder="1" applyAlignment="1">
      <alignment horizontal="left" wrapText="1"/>
      <protection locked="0"/>
    </xf>
    <xf numFmtId="0" fontId="41" fillId="0" borderId="33" xfId="0" applyFont="1" applyBorder="1" applyAlignment="1">
      <alignment vertical="center" wrapText="1"/>
      <protection locked="0"/>
    </xf>
    <xf numFmtId="0" fontId="43" fillId="0" borderId="1" xfId="0" applyFont="1" applyBorder="1" applyAlignment="1">
      <alignment horizontal="left" vertical="center" wrapText="1"/>
      <protection locked="0"/>
    </xf>
    <xf numFmtId="0" fontId="44" fillId="0" borderId="1" xfId="0" applyFont="1" applyBorder="1" applyAlignment="1">
      <alignment horizontal="left" vertical="center" wrapText="1"/>
      <protection locked="0"/>
    </xf>
    <xf numFmtId="0" fontId="44" fillId="0" borderId="32" xfId="0" applyFont="1" applyBorder="1" applyAlignment="1">
      <alignment vertical="center" wrapText="1"/>
      <protection locked="0"/>
    </xf>
    <xf numFmtId="0" fontId="44" fillId="0" borderId="1" xfId="0" applyFont="1" applyBorder="1" applyAlignment="1">
      <alignment vertical="center" wrapText="1"/>
      <protection locked="0"/>
    </xf>
    <xf numFmtId="0" fontId="44" fillId="0" borderId="1" xfId="0" applyFont="1" applyBorder="1" applyAlignment="1">
      <alignment vertical="center"/>
      <protection locked="0"/>
    </xf>
    <xf numFmtId="0" fontId="44" fillId="0" borderId="1" xfId="0" applyFont="1" applyBorder="1" applyAlignment="1">
      <alignment horizontal="left" vertical="center"/>
      <protection locked="0"/>
    </xf>
    <xf numFmtId="49" fontId="44" fillId="0" borderId="1" xfId="0" applyNumberFormat="1" applyFont="1" applyBorder="1" applyAlignment="1">
      <alignment horizontal="left" vertical="center" wrapText="1"/>
      <protection locked="0"/>
    </xf>
    <xf numFmtId="49" fontId="44" fillId="0" borderId="1" xfId="0" applyNumberFormat="1" applyFont="1" applyBorder="1" applyAlignment="1">
      <alignment vertical="center" wrapText="1"/>
      <protection locked="0"/>
    </xf>
    <xf numFmtId="0" fontId="41" fillId="0" borderId="35" xfId="0" applyFont="1" applyBorder="1" applyAlignment="1">
      <alignment vertical="center" wrapText="1"/>
      <protection locked="0"/>
    </xf>
    <xf numFmtId="0" fontId="45" fillId="0" borderId="34" xfId="0" applyFont="1" applyBorder="1" applyAlignment="1">
      <alignment vertical="center" wrapText="1"/>
      <protection locked="0"/>
    </xf>
    <xf numFmtId="0" fontId="41" fillId="0" borderId="36" xfId="0" applyFont="1" applyBorder="1" applyAlignment="1">
      <alignment vertical="center" wrapText="1"/>
      <protection locked="0"/>
    </xf>
    <xf numFmtId="0" fontId="41" fillId="0" borderId="1" xfId="0" applyFont="1" applyBorder="1" applyAlignment="1">
      <alignment vertical="top"/>
      <protection locked="0"/>
    </xf>
    <xf numFmtId="0" fontId="41" fillId="0" borderId="0" xfId="0" applyFont="1" applyAlignment="1">
      <alignment vertical="top"/>
      <protection locked="0"/>
    </xf>
    <xf numFmtId="0" fontId="41" fillId="0" borderId="29" xfId="0" applyFont="1" applyBorder="1" applyAlignment="1">
      <alignment horizontal="left" vertical="center"/>
      <protection locked="0"/>
    </xf>
    <xf numFmtId="0" fontId="41" fillId="0" borderId="30" xfId="0" applyFont="1" applyBorder="1" applyAlignment="1">
      <alignment horizontal="left" vertical="center"/>
      <protection locked="0"/>
    </xf>
    <xf numFmtId="0" fontId="41" fillId="0" borderId="31" xfId="0" applyFont="1" applyBorder="1" applyAlignment="1">
      <alignment horizontal="left" vertical="center"/>
      <protection locked="0"/>
    </xf>
    <xf numFmtId="0" fontId="41" fillId="0" borderId="32" xfId="0" applyFont="1" applyBorder="1" applyAlignment="1">
      <alignment horizontal="left" vertical="center"/>
      <protection locked="0"/>
    </xf>
    <xf numFmtId="0" fontId="42" fillId="0" borderId="1" xfId="0" applyFont="1" applyBorder="1" applyAlignment="1">
      <alignment horizontal="center" vertical="center"/>
      <protection locked="0"/>
    </xf>
    <xf numFmtId="0" fontId="41" fillId="0" borderId="33" xfId="0" applyFont="1" applyBorder="1" applyAlignment="1">
      <alignment horizontal="left" vertical="center"/>
      <protection locked="0"/>
    </xf>
    <xf numFmtId="0" fontId="43" fillId="0" borderId="1" xfId="0" applyFont="1" applyBorder="1" applyAlignment="1">
      <alignment horizontal="left" vertical="center"/>
      <protection locked="0"/>
    </xf>
    <xf numFmtId="0" fontId="46" fillId="0" borderId="0" xfId="0" applyFont="1" applyAlignment="1">
      <alignment horizontal="left" vertical="center"/>
      <protection locked="0"/>
    </xf>
    <xf numFmtId="0" fontId="43" fillId="0" borderId="34" xfId="0" applyFont="1" applyBorder="1" applyAlignment="1">
      <alignment horizontal="left" vertical="center"/>
      <protection locked="0"/>
    </xf>
    <xf numFmtId="0" fontId="43" fillId="0" borderId="34" xfId="0" applyFont="1" applyBorder="1" applyAlignment="1">
      <alignment horizontal="center" vertical="center"/>
      <protection locked="0"/>
    </xf>
    <xf numFmtId="0" fontId="46" fillId="0" borderId="34" xfId="0" applyFont="1" applyBorder="1" applyAlignment="1">
      <alignment horizontal="left" vertical="center"/>
      <protection locked="0"/>
    </xf>
    <xf numFmtId="0" fontId="47"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4" fillId="0" borderId="1" xfId="0" applyFont="1" applyBorder="1" applyAlignment="1">
      <alignment horizontal="center" vertical="center"/>
      <protection locked="0"/>
    </xf>
    <xf numFmtId="0" fontId="44" fillId="0" borderId="32" xfId="0" applyFont="1" applyBorder="1" applyAlignment="1">
      <alignment horizontal="left" vertical="center"/>
      <protection locked="0"/>
    </xf>
    <xf numFmtId="0" fontId="44" fillId="0" borderId="1" xfId="0" applyFont="1" applyFill="1" applyBorder="1" applyAlignment="1">
      <alignment horizontal="left" vertical="center"/>
      <protection locked="0"/>
    </xf>
    <xf numFmtId="0" fontId="44" fillId="0" borderId="1" xfId="0" applyFont="1" applyFill="1" applyBorder="1" applyAlignment="1">
      <alignment horizontal="center" vertical="center"/>
      <protection locked="0"/>
    </xf>
    <xf numFmtId="0" fontId="41" fillId="0" borderId="35" xfId="0" applyFont="1" applyBorder="1" applyAlignment="1">
      <alignment horizontal="left" vertical="center"/>
      <protection locked="0"/>
    </xf>
    <xf numFmtId="0" fontId="45" fillId="0" borderId="34" xfId="0" applyFont="1" applyBorder="1" applyAlignment="1">
      <alignment horizontal="left" vertical="center"/>
      <protection locked="0"/>
    </xf>
    <xf numFmtId="0" fontId="41" fillId="0" borderId="36" xfId="0" applyFont="1" applyBorder="1" applyAlignment="1">
      <alignment horizontal="left" vertical="center"/>
      <protection locked="0"/>
    </xf>
    <xf numFmtId="0" fontId="41"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4" fillId="0" borderId="34" xfId="0" applyFont="1" applyBorder="1" applyAlignment="1">
      <alignment horizontal="left" vertical="center"/>
      <protection locked="0"/>
    </xf>
    <xf numFmtId="0" fontId="41" fillId="0" borderId="1" xfId="0" applyFont="1" applyBorder="1" applyAlignment="1">
      <alignment horizontal="left" vertical="center" wrapText="1"/>
      <protection locked="0"/>
    </xf>
    <xf numFmtId="0" fontId="44" fillId="0" borderId="1" xfId="0" applyFont="1" applyBorder="1" applyAlignment="1">
      <alignment horizontal="center" vertical="center" wrapText="1"/>
      <protection locked="0"/>
    </xf>
    <xf numFmtId="0" fontId="41" fillId="0" borderId="29" xfId="0" applyFont="1" applyBorder="1" applyAlignment="1">
      <alignment horizontal="left" vertical="center" wrapText="1"/>
      <protection locked="0"/>
    </xf>
    <xf numFmtId="0" fontId="41" fillId="0" borderId="30" xfId="0" applyFont="1" applyBorder="1" applyAlignment="1">
      <alignment horizontal="left" vertical="center" wrapText="1"/>
      <protection locked="0"/>
    </xf>
    <xf numFmtId="0" fontId="41" fillId="0" borderId="31"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6" fillId="0" borderId="32" xfId="0" applyFont="1" applyBorder="1" applyAlignment="1">
      <alignment horizontal="left" vertical="center" wrapText="1"/>
      <protection locked="0"/>
    </xf>
    <xf numFmtId="0" fontId="46"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4" fillId="0" borderId="33" xfId="0" applyFont="1" applyBorder="1" applyAlignment="1">
      <alignment horizontal="left" vertical="center"/>
      <protection locked="0"/>
    </xf>
    <xf numFmtId="0" fontId="44" fillId="0" borderId="35" xfId="0" applyFont="1" applyBorder="1" applyAlignment="1">
      <alignment horizontal="left" vertical="center" wrapText="1"/>
      <protection locked="0"/>
    </xf>
    <xf numFmtId="0" fontId="44" fillId="0" borderId="34" xfId="0" applyFont="1" applyBorder="1" applyAlignment="1">
      <alignment horizontal="left" vertical="center" wrapText="1"/>
      <protection locked="0"/>
    </xf>
    <xf numFmtId="0" fontId="44" fillId="0" borderId="36" xfId="0" applyFont="1" applyBorder="1" applyAlignment="1">
      <alignment horizontal="left" vertical="center" wrapText="1"/>
      <protection locked="0"/>
    </xf>
    <xf numFmtId="0" fontId="44" fillId="0" borderId="1" xfId="0" applyFont="1" applyBorder="1" applyAlignment="1">
      <alignment horizontal="left" vertical="top"/>
      <protection locked="0"/>
    </xf>
    <xf numFmtId="0" fontId="44" fillId="0" borderId="1" xfId="0" applyFont="1" applyBorder="1" applyAlignment="1">
      <alignment horizontal="center" vertical="top"/>
      <protection locked="0"/>
    </xf>
    <xf numFmtId="0" fontId="44" fillId="0" borderId="35" xfId="0" applyFont="1" applyBorder="1" applyAlignment="1">
      <alignment horizontal="left" vertical="center"/>
      <protection locked="0"/>
    </xf>
    <xf numFmtId="0" fontId="44" fillId="0" borderId="36" xfId="0" applyFont="1" applyBorder="1" applyAlignment="1">
      <alignment horizontal="left" vertical="center"/>
      <protection locked="0"/>
    </xf>
    <xf numFmtId="0" fontId="46" fillId="0" borderId="0" xfId="0" applyFont="1" applyAlignment="1">
      <alignment vertical="center"/>
      <protection locked="0"/>
    </xf>
    <xf numFmtId="0" fontId="43" fillId="0" borderId="1" xfId="0" applyFont="1" applyBorder="1" applyAlignment="1">
      <alignment vertical="center"/>
      <protection locked="0"/>
    </xf>
    <xf numFmtId="0" fontId="46" fillId="0" borderId="34" xfId="0" applyFont="1" applyBorder="1" applyAlignment="1">
      <alignment vertical="center"/>
      <protection locked="0"/>
    </xf>
    <xf numFmtId="0" fontId="43" fillId="0" borderId="34" xfId="0" applyFont="1" applyBorder="1" applyAlignment="1">
      <alignment vertical="center"/>
      <protection locked="0"/>
    </xf>
    <xf numFmtId="0" fontId="0" fillId="0" borderId="1" xfId="0" applyBorder="1" applyAlignment="1">
      <alignment vertical="top"/>
      <protection locked="0"/>
    </xf>
    <xf numFmtId="49" fontId="44"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3" fillId="0" borderId="34" xfId="0" applyFont="1" applyBorder="1" applyAlignment="1">
      <alignment horizontal="left"/>
      <protection locked="0"/>
    </xf>
    <xf numFmtId="0" fontId="46" fillId="0" borderId="34" xfId="0" applyFont="1" applyBorder="1" applyAlignment="1">
      <protection locked="0"/>
    </xf>
    <xf numFmtId="0" fontId="41" fillId="0" borderId="32" xfId="0" applyFont="1" applyBorder="1" applyAlignment="1">
      <alignment vertical="top"/>
      <protection locked="0"/>
    </xf>
    <xf numFmtId="0" fontId="41" fillId="0" borderId="33" xfId="0" applyFont="1" applyBorder="1" applyAlignment="1">
      <alignment vertical="top"/>
      <protection locked="0"/>
    </xf>
    <xf numFmtId="0" fontId="41" fillId="0" borderId="1" xfId="0" applyFont="1" applyBorder="1" applyAlignment="1">
      <alignment horizontal="center" vertical="center"/>
      <protection locked="0"/>
    </xf>
    <xf numFmtId="0" fontId="41" fillId="0" borderId="1" xfId="0" applyFont="1" applyBorder="1" applyAlignment="1">
      <alignment horizontal="left" vertical="top"/>
      <protection locked="0"/>
    </xf>
    <xf numFmtId="0" fontId="41" fillId="0" borderId="35" xfId="0" applyFont="1" applyBorder="1" applyAlignment="1">
      <alignment vertical="top"/>
      <protection locked="0"/>
    </xf>
    <xf numFmtId="0" fontId="41" fillId="0" borderId="34" xfId="0" applyFont="1" applyBorder="1" applyAlignment="1">
      <alignment vertical="top"/>
      <protection locked="0"/>
    </xf>
    <xf numFmtId="0" fontId="41"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c r="BS2" s="25" t="s">
        <v>8</v>
      </c>
      <c r="BT2" s="25" t="s">
        <v>9</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ht="36.96"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ht="14.4" customHeight="1">
      <c r="B5" s="29"/>
      <c r="C5" s="30"/>
      <c r="D5" s="35" t="s">
        <v>15</v>
      </c>
      <c r="E5" s="30"/>
      <c r="F5" s="30"/>
      <c r="G5" s="30"/>
      <c r="H5" s="30"/>
      <c r="I5" s="30"/>
      <c r="J5" s="30"/>
      <c r="K5" s="36" t="s">
        <v>16</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17</v>
      </c>
      <c r="BS5" s="25" t="s">
        <v>8</v>
      </c>
    </row>
    <row r="6" ht="36.96" customHeight="1">
      <c r="B6" s="29"/>
      <c r="C6" s="30"/>
      <c r="D6" s="38" t="s">
        <v>18</v>
      </c>
      <c r="E6" s="30"/>
      <c r="F6" s="30"/>
      <c r="G6" s="30"/>
      <c r="H6" s="30"/>
      <c r="I6" s="30"/>
      <c r="J6" s="30"/>
      <c r="K6" s="39" t="s">
        <v>19</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8</v>
      </c>
    </row>
    <row r="7" ht="14.4" customHeight="1">
      <c r="B7" s="29"/>
      <c r="C7" s="30"/>
      <c r="D7" s="41"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22</v>
      </c>
      <c r="AL7" s="30"/>
      <c r="AM7" s="30"/>
      <c r="AN7" s="36" t="s">
        <v>23</v>
      </c>
      <c r="AO7" s="30"/>
      <c r="AP7" s="30"/>
      <c r="AQ7" s="32"/>
      <c r="BE7" s="40"/>
      <c r="BS7" s="25" t="s">
        <v>8</v>
      </c>
    </row>
    <row r="8" ht="14.4" customHeight="1">
      <c r="B8" s="29"/>
      <c r="C8" s="30"/>
      <c r="D8" s="41" t="s">
        <v>24</v>
      </c>
      <c r="E8" s="30"/>
      <c r="F8" s="30"/>
      <c r="G8" s="30"/>
      <c r="H8" s="30"/>
      <c r="I8" s="30"/>
      <c r="J8" s="30"/>
      <c r="K8" s="36" t="s">
        <v>25</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26</v>
      </c>
      <c r="AL8" s="30"/>
      <c r="AM8" s="30"/>
      <c r="AN8" s="42" t="s">
        <v>27</v>
      </c>
      <c r="AO8" s="30"/>
      <c r="AP8" s="30"/>
      <c r="AQ8" s="32"/>
      <c r="BE8" s="40"/>
      <c r="BS8" s="25" t="s">
        <v>8</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
      <c r="BS9" s="25" t="s">
        <v>8</v>
      </c>
    </row>
    <row r="10" ht="14.4" customHeight="1">
      <c r="B10" s="29"/>
      <c r="C10" s="30"/>
      <c r="D10" s="41" t="s">
        <v>28</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29</v>
      </c>
      <c r="AL10" s="30"/>
      <c r="AM10" s="30"/>
      <c r="AN10" s="36" t="s">
        <v>23</v>
      </c>
      <c r="AO10" s="30"/>
      <c r="AP10" s="30"/>
      <c r="AQ10" s="32"/>
      <c r="BE10" s="40"/>
      <c r="BS10" s="25" t="s">
        <v>8</v>
      </c>
    </row>
    <row r="11" ht="18.48" customHeight="1">
      <c r="B11" s="29"/>
      <c r="C11" s="30"/>
      <c r="D11" s="30"/>
      <c r="E11" s="36" t="s">
        <v>30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31</v>
      </c>
      <c r="AL11" s="30"/>
      <c r="AM11" s="30"/>
      <c r="AN11" s="36" t="s">
        <v>23</v>
      </c>
      <c r="AO11" s="30"/>
      <c r="AP11" s="30"/>
      <c r="AQ11" s="32"/>
      <c r="BE11" s="40"/>
      <c r="BS11" s="25" t="s">
        <v>8</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8</v>
      </c>
    </row>
    <row r="13" ht="14.4" customHeight="1">
      <c r="B13" s="29"/>
      <c r="C13" s="30"/>
      <c r="D13" s="41" t="s">
        <v>32</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29</v>
      </c>
      <c r="AL13" s="30"/>
      <c r="AM13" s="30"/>
      <c r="AN13" s="43" t="s">
        <v>33</v>
      </c>
      <c r="AO13" s="30"/>
      <c r="AP13" s="30"/>
      <c r="AQ13" s="32"/>
      <c r="BE13" s="40"/>
      <c r="BS13" s="25" t="s">
        <v>8</v>
      </c>
    </row>
    <row r="14">
      <c r="B14" s="29"/>
      <c r="C14" s="30"/>
      <c r="D14" s="30"/>
      <c r="E14" s="43" t="s">
        <v>33</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31</v>
      </c>
      <c r="AL14" s="30"/>
      <c r="AM14" s="30"/>
      <c r="AN14" s="43" t="s">
        <v>33</v>
      </c>
      <c r="AO14" s="30"/>
      <c r="AP14" s="30"/>
      <c r="AQ14" s="32"/>
      <c r="BE14" s="40"/>
      <c r="BS14" s="25" t="s">
        <v>8</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34</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29</v>
      </c>
      <c r="AL16" s="30"/>
      <c r="AM16" s="30"/>
      <c r="AN16" s="36" t="s">
        <v>23</v>
      </c>
      <c r="AO16" s="30"/>
      <c r="AP16" s="30"/>
      <c r="AQ16" s="32"/>
      <c r="BE16" s="40"/>
      <c r="BS16" s="25" t="s">
        <v>6</v>
      </c>
    </row>
    <row r="17" ht="18.48" customHeight="1">
      <c r="B17" s="29"/>
      <c r="C17" s="30"/>
      <c r="D17" s="30"/>
      <c r="E17" s="36" t="s">
        <v>35</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31</v>
      </c>
      <c r="AL17" s="30"/>
      <c r="AM17" s="30"/>
      <c r="AN17" s="36" t="s">
        <v>23</v>
      </c>
      <c r="AO17" s="30"/>
      <c r="AP17" s="30"/>
      <c r="AQ17" s="32"/>
      <c r="BE17" s="40"/>
      <c r="BS17" s="25" t="s">
        <v>36</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8</v>
      </c>
    </row>
    <row r="19" ht="14.4" customHeight="1">
      <c r="B19" s="29"/>
      <c r="C19" s="30"/>
      <c r="D19" s="41" t="s">
        <v>37</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8</v>
      </c>
    </row>
    <row r="20" ht="57" customHeight="1">
      <c r="B20" s="29"/>
      <c r="C20" s="30"/>
      <c r="D20" s="30"/>
      <c r="E20" s="45" t="s">
        <v>38</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E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E22" s="40"/>
    </row>
    <row r="23" s="1" customFormat="1" ht="25.92" customHeight="1">
      <c r="B23" s="47"/>
      <c r="C23" s="48"/>
      <c r="D23" s="49" t="s">
        <v>39</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40"/>
    </row>
    <row r="25" s="1" customFormat="1">
      <c r="B25" s="47"/>
      <c r="C25" s="48"/>
      <c r="D25" s="48"/>
      <c r="E25" s="48"/>
      <c r="F25" s="48"/>
      <c r="G25" s="48"/>
      <c r="H25" s="48"/>
      <c r="I25" s="48"/>
      <c r="J25" s="48"/>
      <c r="K25" s="48"/>
      <c r="L25" s="53" t="s">
        <v>40</v>
      </c>
      <c r="M25" s="53"/>
      <c r="N25" s="53"/>
      <c r="O25" s="53"/>
      <c r="P25" s="48"/>
      <c r="Q25" s="48"/>
      <c r="R25" s="48"/>
      <c r="S25" s="48"/>
      <c r="T25" s="48"/>
      <c r="U25" s="48"/>
      <c r="V25" s="48"/>
      <c r="W25" s="53" t="s">
        <v>41</v>
      </c>
      <c r="X25" s="53"/>
      <c r="Y25" s="53"/>
      <c r="Z25" s="53"/>
      <c r="AA25" s="53"/>
      <c r="AB25" s="53"/>
      <c r="AC25" s="53"/>
      <c r="AD25" s="53"/>
      <c r="AE25" s="53"/>
      <c r="AF25" s="48"/>
      <c r="AG25" s="48"/>
      <c r="AH25" s="48"/>
      <c r="AI25" s="48"/>
      <c r="AJ25" s="48"/>
      <c r="AK25" s="53" t="s">
        <v>42</v>
      </c>
      <c r="AL25" s="53"/>
      <c r="AM25" s="53"/>
      <c r="AN25" s="53"/>
      <c r="AO25" s="53"/>
      <c r="AP25" s="48"/>
      <c r="AQ25" s="52"/>
      <c r="BE25" s="40"/>
    </row>
    <row r="26" s="2" customFormat="1" ht="14.4" customHeight="1">
      <c r="B26" s="54"/>
      <c r="C26" s="55"/>
      <c r="D26" s="56" t="s">
        <v>43</v>
      </c>
      <c r="E26" s="55"/>
      <c r="F26" s="56" t="s">
        <v>44</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40"/>
    </row>
    <row r="27" s="2" customFormat="1" ht="14.4" customHeight="1">
      <c r="B27" s="54"/>
      <c r="C27" s="55"/>
      <c r="D27" s="55"/>
      <c r="E27" s="55"/>
      <c r="F27" s="56" t="s">
        <v>45</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40"/>
    </row>
    <row r="28" hidden="1" s="2" customFormat="1" ht="14.4" customHeight="1">
      <c r="B28" s="54"/>
      <c r="C28" s="55"/>
      <c r="D28" s="55"/>
      <c r="E28" s="55"/>
      <c r="F28" s="56" t="s">
        <v>46</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40"/>
    </row>
    <row r="29" hidden="1" s="2" customFormat="1" ht="14.4" customHeight="1">
      <c r="B29" s="54"/>
      <c r="C29" s="55"/>
      <c r="D29" s="55"/>
      <c r="E29" s="55"/>
      <c r="F29" s="56" t="s">
        <v>47</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40"/>
    </row>
    <row r="30" hidden="1" s="2" customFormat="1" ht="14.4" customHeight="1">
      <c r="B30" s="54"/>
      <c r="C30" s="55"/>
      <c r="D30" s="55"/>
      <c r="E30" s="55"/>
      <c r="F30" s="56" t="s">
        <v>48</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40"/>
    </row>
    <row r="32" s="1" customFormat="1" ht="25.92" customHeight="1">
      <c r="B32" s="47"/>
      <c r="C32" s="60"/>
      <c r="D32" s="61" t="s">
        <v>49</v>
      </c>
      <c r="E32" s="62"/>
      <c r="F32" s="62"/>
      <c r="G32" s="62"/>
      <c r="H32" s="62"/>
      <c r="I32" s="62"/>
      <c r="J32" s="62"/>
      <c r="K32" s="62"/>
      <c r="L32" s="62"/>
      <c r="M32" s="62"/>
      <c r="N32" s="62"/>
      <c r="O32" s="62"/>
      <c r="P32" s="62"/>
      <c r="Q32" s="62"/>
      <c r="R32" s="62"/>
      <c r="S32" s="62"/>
      <c r="T32" s="63" t="s">
        <v>50</v>
      </c>
      <c r="U32" s="62"/>
      <c r="V32" s="62"/>
      <c r="W32" s="62"/>
      <c r="X32" s="64" t="s">
        <v>51</v>
      </c>
      <c r="Y32" s="62"/>
      <c r="Z32" s="62"/>
      <c r="AA32" s="62"/>
      <c r="AB32" s="62"/>
      <c r="AC32" s="62"/>
      <c r="AD32" s="62"/>
      <c r="AE32" s="62"/>
      <c r="AF32" s="62"/>
      <c r="AG32" s="62"/>
      <c r="AH32" s="62"/>
      <c r="AI32" s="62"/>
      <c r="AJ32" s="62"/>
      <c r="AK32" s="65">
        <f>SUM(AK23:AK30)</f>
        <v>0</v>
      </c>
      <c r="AL32" s="62"/>
      <c r="AM32" s="62"/>
      <c r="AN32" s="62"/>
      <c r="AO32" s="66"/>
      <c r="AP32" s="60"/>
      <c r="AQ32" s="67"/>
      <c r="BE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52</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18-Chvatal-061</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HORNÍ NÁMĚSTÍ 33,34 A 35, VÝMĚNA OKEN A ZATEPLENÍ</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24</v>
      </c>
      <c r="D44" s="75"/>
      <c r="E44" s="75"/>
      <c r="F44" s="75"/>
      <c r="G44" s="75"/>
      <c r="H44" s="75"/>
      <c r="I44" s="75"/>
      <c r="J44" s="75"/>
      <c r="K44" s="75"/>
      <c r="L44" s="85" t="str">
        <f>IF(K8="","",K8)</f>
        <v>Horní náměstí č. 33,34 a 35</v>
      </c>
      <c r="M44" s="75"/>
      <c r="N44" s="75"/>
      <c r="O44" s="75"/>
      <c r="P44" s="75"/>
      <c r="Q44" s="75"/>
      <c r="R44" s="75"/>
      <c r="S44" s="75"/>
      <c r="T44" s="75"/>
      <c r="U44" s="75"/>
      <c r="V44" s="75"/>
      <c r="W44" s="75"/>
      <c r="X44" s="75"/>
      <c r="Y44" s="75"/>
      <c r="Z44" s="75"/>
      <c r="AA44" s="75"/>
      <c r="AB44" s="75"/>
      <c r="AC44" s="75"/>
      <c r="AD44" s="75"/>
      <c r="AE44" s="75"/>
      <c r="AF44" s="75"/>
      <c r="AG44" s="75"/>
      <c r="AH44" s="75"/>
      <c r="AI44" s="77" t="s">
        <v>26</v>
      </c>
      <c r="AJ44" s="75"/>
      <c r="AK44" s="75"/>
      <c r="AL44" s="75"/>
      <c r="AM44" s="86" t="str">
        <f>IF(AN8= "","",AN8)</f>
        <v>4. 12. 2018</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28</v>
      </c>
      <c r="D46" s="75"/>
      <c r="E46" s="75"/>
      <c r="F46" s="75"/>
      <c r="G46" s="75"/>
      <c r="H46" s="75"/>
      <c r="I46" s="75"/>
      <c r="J46" s="75"/>
      <c r="K46" s="75"/>
      <c r="L46" s="78" t="str">
        <f>IF(E11= "","",E11)</f>
        <v>Statutární město Opava, Horní náměstí 69 , Opava</v>
      </c>
      <c r="M46" s="75"/>
      <c r="N46" s="75"/>
      <c r="O46" s="75"/>
      <c r="P46" s="75"/>
      <c r="Q46" s="75"/>
      <c r="R46" s="75"/>
      <c r="S46" s="75"/>
      <c r="T46" s="75"/>
      <c r="U46" s="75"/>
      <c r="V46" s="75"/>
      <c r="W46" s="75"/>
      <c r="X46" s="75"/>
      <c r="Y46" s="75"/>
      <c r="Z46" s="75"/>
      <c r="AA46" s="75"/>
      <c r="AB46" s="75"/>
      <c r="AC46" s="75"/>
      <c r="AD46" s="75"/>
      <c r="AE46" s="75"/>
      <c r="AF46" s="75"/>
      <c r="AG46" s="75"/>
      <c r="AH46" s="75"/>
      <c r="AI46" s="77" t="s">
        <v>34</v>
      </c>
      <c r="AJ46" s="75"/>
      <c r="AK46" s="75"/>
      <c r="AL46" s="75"/>
      <c r="AM46" s="78" t="str">
        <f>IF(E17="","",E17)</f>
        <v>Architektonická kancelář ing. arch.J.Chvátal</v>
      </c>
      <c r="AN46" s="78"/>
      <c r="AO46" s="78"/>
      <c r="AP46" s="78"/>
      <c r="AQ46" s="75"/>
      <c r="AR46" s="73"/>
      <c r="AS46" s="87" t="s">
        <v>53</v>
      </c>
      <c r="AT46" s="88"/>
      <c r="AU46" s="89"/>
      <c r="AV46" s="89"/>
      <c r="AW46" s="89"/>
      <c r="AX46" s="89"/>
      <c r="AY46" s="89"/>
      <c r="AZ46" s="89"/>
      <c r="BA46" s="89"/>
      <c r="BB46" s="89"/>
      <c r="BC46" s="89"/>
      <c r="BD46" s="90"/>
    </row>
    <row r="47" s="1" customFormat="1">
      <c r="B47" s="47"/>
      <c r="C47" s="77" t="s">
        <v>32</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54</v>
      </c>
      <c r="D49" s="98"/>
      <c r="E49" s="98"/>
      <c r="F49" s="98"/>
      <c r="G49" s="98"/>
      <c r="H49" s="99"/>
      <c r="I49" s="100" t="s">
        <v>55</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56</v>
      </c>
      <c r="AH49" s="98"/>
      <c r="AI49" s="98"/>
      <c r="AJ49" s="98"/>
      <c r="AK49" s="98"/>
      <c r="AL49" s="98"/>
      <c r="AM49" s="98"/>
      <c r="AN49" s="100" t="s">
        <v>57</v>
      </c>
      <c r="AO49" s="98"/>
      <c r="AP49" s="98"/>
      <c r="AQ49" s="102" t="s">
        <v>58</v>
      </c>
      <c r="AR49" s="73"/>
      <c r="AS49" s="103" t="s">
        <v>59</v>
      </c>
      <c r="AT49" s="104" t="s">
        <v>60</v>
      </c>
      <c r="AU49" s="104" t="s">
        <v>61</v>
      </c>
      <c r="AV49" s="104" t="s">
        <v>62</v>
      </c>
      <c r="AW49" s="104" t="s">
        <v>63</v>
      </c>
      <c r="AX49" s="104" t="s">
        <v>64</v>
      </c>
      <c r="AY49" s="104" t="s">
        <v>65</v>
      </c>
      <c r="AZ49" s="104" t="s">
        <v>66</v>
      </c>
      <c r="BA49" s="104" t="s">
        <v>67</v>
      </c>
      <c r="BB49" s="104" t="s">
        <v>68</v>
      </c>
      <c r="BC49" s="104" t="s">
        <v>69</v>
      </c>
      <c r="BD49" s="105" t="s">
        <v>70</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71</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ROUND(AG52+AG57,2)</f>
        <v>0</v>
      </c>
      <c r="AH51" s="111"/>
      <c r="AI51" s="111"/>
      <c r="AJ51" s="111"/>
      <c r="AK51" s="111"/>
      <c r="AL51" s="111"/>
      <c r="AM51" s="111"/>
      <c r="AN51" s="112">
        <f>SUM(AG51,AT51)</f>
        <v>0</v>
      </c>
      <c r="AO51" s="112"/>
      <c r="AP51" s="112"/>
      <c r="AQ51" s="113" t="s">
        <v>23</v>
      </c>
      <c r="AR51" s="84"/>
      <c r="AS51" s="114">
        <f>ROUND(AS52+AS57,2)</f>
        <v>0</v>
      </c>
      <c r="AT51" s="115">
        <f>ROUND(SUM(AV51:AW51),2)</f>
        <v>0</v>
      </c>
      <c r="AU51" s="116">
        <f>ROUND(AU52+AU57,5)</f>
        <v>0</v>
      </c>
      <c r="AV51" s="115">
        <f>ROUND(AZ51*L26,2)</f>
        <v>0</v>
      </c>
      <c r="AW51" s="115">
        <f>ROUND(BA51*L27,2)</f>
        <v>0</v>
      </c>
      <c r="AX51" s="115">
        <f>ROUND(BB51*L26,2)</f>
        <v>0</v>
      </c>
      <c r="AY51" s="115">
        <f>ROUND(BC51*L27,2)</f>
        <v>0</v>
      </c>
      <c r="AZ51" s="115">
        <f>ROUND(AZ52+AZ57,2)</f>
        <v>0</v>
      </c>
      <c r="BA51" s="115">
        <f>ROUND(BA52+BA57,2)</f>
        <v>0</v>
      </c>
      <c r="BB51" s="115">
        <f>ROUND(BB52+BB57,2)</f>
        <v>0</v>
      </c>
      <c r="BC51" s="115">
        <f>ROUND(BC52+BC57,2)</f>
        <v>0</v>
      </c>
      <c r="BD51" s="117">
        <f>ROUND(BD52+BD57,2)</f>
        <v>0</v>
      </c>
      <c r="BS51" s="118" t="s">
        <v>72</v>
      </c>
      <c r="BT51" s="118" t="s">
        <v>73</v>
      </c>
      <c r="BU51" s="119" t="s">
        <v>74</v>
      </c>
      <c r="BV51" s="118" t="s">
        <v>75</v>
      </c>
      <c r="BW51" s="118" t="s">
        <v>7</v>
      </c>
      <c r="BX51" s="118" t="s">
        <v>76</v>
      </c>
      <c r="CL51" s="118" t="s">
        <v>21</v>
      </c>
    </row>
    <row r="52" s="5" customFormat="1" ht="16.5" customHeight="1">
      <c r="B52" s="120"/>
      <c r="C52" s="121"/>
      <c r="D52" s="122" t="s">
        <v>77</v>
      </c>
      <c r="E52" s="122"/>
      <c r="F52" s="122"/>
      <c r="G52" s="122"/>
      <c r="H52" s="122"/>
      <c r="I52" s="123"/>
      <c r="J52" s="122" t="s">
        <v>78</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ROUND(SUM(AG53:AG56),2)</f>
        <v>0</v>
      </c>
      <c r="AH52" s="123"/>
      <c r="AI52" s="123"/>
      <c r="AJ52" s="123"/>
      <c r="AK52" s="123"/>
      <c r="AL52" s="123"/>
      <c r="AM52" s="123"/>
      <c r="AN52" s="125">
        <f>SUM(AG52,AT52)</f>
        <v>0</v>
      </c>
      <c r="AO52" s="123"/>
      <c r="AP52" s="123"/>
      <c r="AQ52" s="126" t="s">
        <v>79</v>
      </c>
      <c r="AR52" s="127"/>
      <c r="AS52" s="128">
        <f>ROUND(SUM(AS53:AS56),2)</f>
        <v>0</v>
      </c>
      <c r="AT52" s="129">
        <f>ROUND(SUM(AV52:AW52),2)</f>
        <v>0</v>
      </c>
      <c r="AU52" s="130">
        <f>ROUND(SUM(AU53:AU56),5)</f>
        <v>0</v>
      </c>
      <c r="AV52" s="129">
        <f>ROUND(AZ52*L26,2)</f>
        <v>0</v>
      </c>
      <c r="AW52" s="129">
        <f>ROUND(BA52*L27,2)</f>
        <v>0</v>
      </c>
      <c r="AX52" s="129">
        <f>ROUND(BB52*L26,2)</f>
        <v>0</v>
      </c>
      <c r="AY52" s="129">
        <f>ROUND(BC52*L27,2)</f>
        <v>0</v>
      </c>
      <c r="AZ52" s="129">
        <f>ROUND(SUM(AZ53:AZ56),2)</f>
        <v>0</v>
      </c>
      <c r="BA52" s="129">
        <f>ROUND(SUM(BA53:BA56),2)</f>
        <v>0</v>
      </c>
      <c r="BB52" s="129">
        <f>ROUND(SUM(BB53:BB56),2)</f>
        <v>0</v>
      </c>
      <c r="BC52" s="129">
        <f>ROUND(SUM(BC53:BC56),2)</f>
        <v>0</v>
      </c>
      <c r="BD52" s="131">
        <f>ROUND(SUM(BD53:BD56),2)</f>
        <v>0</v>
      </c>
      <c r="BS52" s="132" t="s">
        <v>72</v>
      </c>
      <c r="BT52" s="132" t="s">
        <v>77</v>
      </c>
      <c r="BU52" s="132" t="s">
        <v>74</v>
      </c>
      <c r="BV52" s="132" t="s">
        <v>75</v>
      </c>
      <c r="BW52" s="132" t="s">
        <v>80</v>
      </c>
      <c r="BX52" s="132" t="s">
        <v>7</v>
      </c>
      <c r="CL52" s="132" t="s">
        <v>21</v>
      </c>
      <c r="CM52" s="132" t="s">
        <v>77</v>
      </c>
    </row>
    <row r="53" s="6" customFormat="1" ht="16.5" customHeight="1">
      <c r="A53" s="133" t="s">
        <v>81</v>
      </c>
      <c r="B53" s="134"/>
      <c r="C53" s="135"/>
      <c r="D53" s="135"/>
      <c r="E53" s="136" t="s">
        <v>82</v>
      </c>
      <c r="F53" s="136"/>
      <c r="G53" s="136"/>
      <c r="H53" s="136"/>
      <c r="I53" s="136"/>
      <c r="J53" s="135"/>
      <c r="K53" s="136" t="s">
        <v>83</v>
      </c>
      <c r="L53" s="136"/>
      <c r="M53" s="136"/>
      <c r="N53" s="136"/>
      <c r="O53" s="136"/>
      <c r="P53" s="136"/>
      <c r="Q53" s="136"/>
      <c r="R53" s="136"/>
      <c r="S53" s="136"/>
      <c r="T53" s="136"/>
      <c r="U53" s="136"/>
      <c r="V53" s="136"/>
      <c r="W53" s="136"/>
      <c r="X53" s="136"/>
      <c r="Y53" s="136"/>
      <c r="Z53" s="136"/>
      <c r="AA53" s="136"/>
      <c r="AB53" s="136"/>
      <c r="AC53" s="136"/>
      <c r="AD53" s="136"/>
      <c r="AE53" s="136"/>
      <c r="AF53" s="136"/>
      <c r="AG53" s="137">
        <f>'1.1 - Bytové prostory'!J29</f>
        <v>0</v>
      </c>
      <c r="AH53" s="135"/>
      <c r="AI53" s="135"/>
      <c r="AJ53" s="135"/>
      <c r="AK53" s="135"/>
      <c r="AL53" s="135"/>
      <c r="AM53" s="135"/>
      <c r="AN53" s="137">
        <f>SUM(AG53,AT53)</f>
        <v>0</v>
      </c>
      <c r="AO53" s="135"/>
      <c r="AP53" s="135"/>
      <c r="AQ53" s="138" t="s">
        <v>84</v>
      </c>
      <c r="AR53" s="139"/>
      <c r="AS53" s="140">
        <v>0</v>
      </c>
      <c r="AT53" s="141">
        <f>ROUND(SUM(AV53:AW53),2)</f>
        <v>0</v>
      </c>
      <c r="AU53" s="142">
        <f>'1.1 - Bytové prostory'!P109</f>
        <v>0</v>
      </c>
      <c r="AV53" s="141">
        <f>'1.1 - Bytové prostory'!J32</f>
        <v>0</v>
      </c>
      <c r="AW53" s="141">
        <f>'1.1 - Bytové prostory'!J33</f>
        <v>0</v>
      </c>
      <c r="AX53" s="141">
        <f>'1.1 - Bytové prostory'!J34</f>
        <v>0</v>
      </c>
      <c r="AY53" s="141">
        <f>'1.1 - Bytové prostory'!J35</f>
        <v>0</v>
      </c>
      <c r="AZ53" s="141">
        <f>'1.1 - Bytové prostory'!F32</f>
        <v>0</v>
      </c>
      <c r="BA53" s="141">
        <f>'1.1 - Bytové prostory'!F33</f>
        <v>0</v>
      </c>
      <c r="BB53" s="141">
        <f>'1.1 - Bytové prostory'!F34</f>
        <v>0</v>
      </c>
      <c r="BC53" s="141">
        <f>'1.1 - Bytové prostory'!F35</f>
        <v>0</v>
      </c>
      <c r="BD53" s="143">
        <f>'1.1 - Bytové prostory'!F36</f>
        <v>0</v>
      </c>
      <c r="BT53" s="144" t="s">
        <v>85</v>
      </c>
      <c r="BV53" s="144" t="s">
        <v>75</v>
      </c>
      <c r="BW53" s="144" t="s">
        <v>86</v>
      </c>
      <c r="BX53" s="144" t="s">
        <v>80</v>
      </c>
      <c r="CL53" s="144" t="s">
        <v>21</v>
      </c>
    </row>
    <row r="54" s="6" customFormat="1" ht="16.5" customHeight="1">
      <c r="A54" s="133" t="s">
        <v>81</v>
      </c>
      <c r="B54" s="134"/>
      <c r="C54" s="135"/>
      <c r="D54" s="135"/>
      <c r="E54" s="136" t="s">
        <v>87</v>
      </c>
      <c r="F54" s="136"/>
      <c r="G54" s="136"/>
      <c r="H54" s="136"/>
      <c r="I54" s="136"/>
      <c r="J54" s="135"/>
      <c r="K54" s="136" t="s">
        <v>88</v>
      </c>
      <c r="L54" s="136"/>
      <c r="M54" s="136"/>
      <c r="N54" s="136"/>
      <c r="O54" s="136"/>
      <c r="P54" s="136"/>
      <c r="Q54" s="136"/>
      <c r="R54" s="136"/>
      <c r="S54" s="136"/>
      <c r="T54" s="136"/>
      <c r="U54" s="136"/>
      <c r="V54" s="136"/>
      <c r="W54" s="136"/>
      <c r="X54" s="136"/>
      <c r="Y54" s="136"/>
      <c r="Z54" s="136"/>
      <c r="AA54" s="136"/>
      <c r="AB54" s="136"/>
      <c r="AC54" s="136"/>
      <c r="AD54" s="136"/>
      <c r="AE54" s="136"/>
      <c r="AF54" s="136"/>
      <c r="AG54" s="137">
        <f>'1.2 - Nebytové prostory'!J29</f>
        <v>0</v>
      </c>
      <c r="AH54" s="135"/>
      <c r="AI54" s="135"/>
      <c r="AJ54" s="135"/>
      <c r="AK54" s="135"/>
      <c r="AL54" s="135"/>
      <c r="AM54" s="135"/>
      <c r="AN54" s="137">
        <f>SUM(AG54,AT54)</f>
        <v>0</v>
      </c>
      <c r="AO54" s="135"/>
      <c r="AP54" s="135"/>
      <c r="AQ54" s="138" t="s">
        <v>84</v>
      </c>
      <c r="AR54" s="139"/>
      <c r="AS54" s="140">
        <v>0</v>
      </c>
      <c r="AT54" s="141">
        <f>ROUND(SUM(AV54:AW54),2)</f>
        <v>0</v>
      </c>
      <c r="AU54" s="142">
        <f>'1.2 - Nebytové prostory'!P103</f>
        <v>0</v>
      </c>
      <c r="AV54" s="141">
        <f>'1.2 - Nebytové prostory'!J32</f>
        <v>0</v>
      </c>
      <c r="AW54" s="141">
        <f>'1.2 - Nebytové prostory'!J33</f>
        <v>0</v>
      </c>
      <c r="AX54" s="141">
        <f>'1.2 - Nebytové prostory'!J34</f>
        <v>0</v>
      </c>
      <c r="AY54" s="141">
        <f>'1.2 - Nebytové prostory'!J35</f>
        <v>0</v>
      </c>
      <c r="AZ54" s="141">
        <f>'1.2 - Nebytové prostory'!F32</f>
        <v>0</v>
      </c>
      <c r="BA54" s="141">
        <f>'1.2 - Nebytové prostory'!F33</f>
        <v>0</v>
      </c>
      <c r="BB54" s="141">
        <f>'1.2 - Nebytové prostory'!F34</f>
        <v>0</v>
      </c>
      <c r="BC54" s="141">
        <f>'1.2 - Nebytové prostory'!F35</f>
        <v>0</v>
      </c>
      <c r="BD54" s="143">
        <f>'1.2 - Nebytové prostory'!F36</f>
        <v>0</v>
      </c>
      <c r="BT54" s="144" t="s">
        <v>85</v>
      </c>
      <c r="BV54" s="144" t="s">
        <v>75</v>
      </c>
      <c r="BW54" s="144" t="s">
        <v>89</v>
      </c>
      <c r="BX54" s="144" t="s">
        <v>80</v>
      </c>
      <c r="CL54" s="144" t="s">
        <v>21</v>
      </c>
    </row>
    <row r="55" s="6" customFormat="1" ht="16.5" customHeight="1">
      <c r="A55" s="133" t="s">
        <v>81</v>
      </c>
      <c r="B55" s="134"/>
      <c r="C55" s="135"/>
      <c r="D55" s="135"/>
      <c r="E55" s="136" t="s">
        <v>90</v>
      </c>
      <c r="F55" s="136"/>
      <c r="G55" s="136"/>
      <c r="H55" s="136"/>
      <c r="I55" s="136"/>
      <c r="J55" s="135"/>
      <c r="K55" s="136" t="s">
        <v>91</v>
      </c>
      <c r="L55" s="136"/>
      <c r="M55" s="136"/>
      <c r="N55" s="136"/>
      <c r="O55" s="136"/>
      <c r="P55" s="136"/>
      <c r="Q55" s="136"/>
      <c r="R55" s="136"/>
      <c r="S55" s="136"/>
      <c r="T55" s="136"/>
      <c r="U55" s="136"/>
      <c r="V55" s="136"/>
      <c r="W55" s="136"/>
      <c r="X55" s="136"/>
      <c r="Y55" s="136"/>
      <c r="Z55" s="136"/>
      <c r="AA55" s="136"/>
      <c r="AB55" s="136"/>
      <c r="AC55" s="136"/>
      <c r="AD55" s="136"/>
      <c r="AE55" s="136"/>
      <c r="AF55" s="136"/>
      <c r="AG55" s="137">
        <f>'1.3 - Hromosvod'!J29</f>
        <v>0</v>
      </c>
      <c r="AH55" s="135"/>
      <c r="AI55" s="135"/>
      <c r="AJ55" s="135"/>
      <c r="AK55" s="135"/>
      <c r="AL55" s="135"/>
      <c r="AM55" s="135"/>
      <c r="AN55" s="137">
        <f>SUM(AG55,AT55)</f>
        <v>0</v>
      </c>
      <c r="AO55" s="135"/>
      <c r="AP55" s="135"/>
      <c r="AQ55" s="138" t="s">
        <v>84</v>
      </c>
      <c r="AR55" s="139"/>
      <c r="AS55" s="140">
        <v>0</v>
      </c>
      <c r="AT55" s="141">
        <f>ROUND(SUM(AV55:AW55),2)</f>
        <v>0</v>
      </c>
      <c r="AU55" s="142">
        <f>'1.3 - Hromosvod'!P84</f>
        <v>0</v>
      </c>
      <c r="AV55" s="141">
        <f>'1.3 - Hromosvod'!J32</f>
        <v>0</v>
      </c>
      <c r="AW55" s="141">
        <f>'1.3 - Hromosvod'!J33</f>
        <v>0</v>
      </c>
      <c r="AX55" s="141">
        <f>'1.3 - Hromosvod'!J34</f>
        <v>0</v>
      </c>
      <c r="AY55" s="141">
        <f>'1.3 - Hromosvod'!J35</f>
        <v>0</v>
      </c>
      <c r="AZ55" s="141">
        <f>'1.3 - Hromosvod'!F32</f>
        <v>0</v>
      </c>
      <c r="BA55" s="141">
        <f>'1.3 - Hromosvod'!F33</f>
        <v>0</v>
      </c>
      <c r="BB55" s="141">
        <f>'1.3 - Hromosvod'!F34</f>
        <v>0</v>
      </c>
      <c r="BC55" s="141">
        <f>'1.3 - Hromosvod'!F35</f>
        <v>0</v>
      </c>
      <c r="BD55" s="143">
        <f>'1.3 - Hromosvod'!F36</f>
        <v>0</v>
      </c>
      <c r="BT55" s="144" t="s">
        <v>85</v>
      </c>
      <c r="BV55" s="144" t="s">
        <v>75</v>
      </c>
      <c r="BW55" s="144" t="s">
        <v>92</v>
      </c>
      <c r="BX55" s="144" t="s">
        <v>80</v>
      </c>
      <c r="CL55" s="144" t="s">
        <v>21</v>
      </c>
    </row>
    <row r="56" s="6" customFormat="1" ht="16.5" customHeight="1">
      <c r="A56" s="133" t="s">
        <v>81</v>
      </c>
      <c r="B56" s="134"/>
      <c r="C56" s="135"/>
      <c r="D56" s="135"/>
      <c r="E56" s="136" t="s">
        <v>93</v>
      </c>
      <c r="F56" s="136"/>
      <c r="G56" s="136"/>
      <c r="H56" s="136"/>
      <c r="I56" s="136"/>
      <c r="J56" s="135"/>
      <c r="K56" s="136" t="s">
        <v>94</v>
      </c>
      <c r="L56" s="136"/>
      <c r="M56" s="136"/>
      <c r="N56" s="136"/>
      <c r="O56" s="136"/>
      <c r="P56" s="136"/>
      <c r="Q56" s="136"/>
      <c r="R56" s="136"/>
      <c r="S56" s="136"/>
      <c r="T56" s="136"/>
      <c r="U56" s="136"/>
      <c r="V56" s="136"/>
      <c r="W56" s="136"/>
      <c r="X56" s="136"/>
      <c r="Y56" s="136"/>
      <c r="Z56" s="136"/>
      <c r="AA56" s="136"/>
      <c r="AB56" s="136"/>
      <c r="AC56" s="136"/>
      <c r="AD56" s="136"/>
      <c r="AE56" s="136"/>
      <c r="AF56" s="136"/>
      <c r="AG56" s="137">
        <f>'1.4 - Všeobecné konstrukc...'!J29</f>
        <v>0</v>
      </c>
      <c r="AH56" s="135"/>
      <c r="AI56" s="135"/>
      <c r="AJ56" s="135"/>
      <c r="AK56" s="135"/>
      <c r="AL56" s="135"/>
      <c r="AM56" s="135"/>
      <c r="AN56" s="137">
        <f>SUM(AG56,AT56)</f>
        <v>0</v>
      </c>
      <c r="AO56" s="135"/>
      <c r="AP56" s="135"/>
      <c r="AQ56" s="138" t="s">
        <v>84</v>
      </c>
      <c r="AR56" s="139"/>
      <c r="AS56" s="140">
        <v>0</v>
      </c>
      <c r="AT56" s="141">
        <f>ROUND(SUM(AV56:AW56),2)</f>
        <v>0</v>
      </c>
      <c r="AU56" s="142">
        <f>'1.4 - Všeobecné konstrukc...'!P83</f>
        <v>0</v>
      </c>
      <c r="AV56" s="141">
        <f>'1.4 - Všeobecné konstrukc...'!J32</f>
        <v>0</v>
      </c>
      <c r="AW56" s="141">
        <f>'1.4 - Všeobecné konstrukc...'!J33</f>
        <v>0</v>
      </c>
      <c r="AX56" s="141">
        <f>'1.4 - Všeobecné konstrukc...'!J34</f>
        <v>0</v>
      </c>
      <c r="AY56" s="141">
        <f>'1.4 - Všeobecné konstrukc...'!J35</f>
        <v>0</v>
      </c>
      <c r="AZ56" s="141">
        <f>'1.4 - Všeobecné konstrukc...'!F32</f>
        <v>0</v>
      </c>
      <c r="BA56" s="141">
        <f>'1.4 - Všeobecné konstrukc...'!F33</f>
        <v>0</v>
      </c>
      <c r="BB56" s="141">
        <f>'1.4 - Všeobecné konstrukc...'!F34</f>
        <v>0</v>
      </c>
      <c r="BC56" s="141">
        <f>'1.4 - Všeobecné konstrukc...'!F35</f>
        <v>0</v>
      </c>
      <c r="BD56" s="143">
        <f>'1.4 - Všeobecné konstrukc...'!F36</f>
        <v>0</v>
      </c>
      <c r="BT56" s="144" t="s">
        <v>85</v>
      </c>
      <c r="BV56" s="144" t="s">
        <v>75</v>
      </c>
      <c r="BW56" s="144" t="s">
        <v>95</v>
      </c>
      <c r="BX56" s="144" t="s">
        <v>80</v>
      </c>
      <c r="CL56" s="144" t="s">
        <v>21</v>
      </c>
    </row>
    <row r="57" s="5" customFormat="1" ht="16.5" customHeight="1">
      <c r="B57" s="120"/>
      <c r="C57" s="121"/>
      <c r="D57" s="122" t="s">
        <v>85</v>
      </c>
      <c r="E57" s="122"/>
      <c r="F57" s="122"/>
      <c r="G57" s="122"/>
      <c r="H57" s="122"/>
      <c r="I57" s="123"/>
      <c r="J57" s="122" t="s">
        <v>96</v>
      </c>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4">
        <f>ROUND(SUM(AG58:AG60),2)</f>
        <v>0</v>
      </c>
      <c r="AH57" s="123"/>
      <c r="AI57" s="123"/>
      <c r="AJ57" s="123"/>
      <c r="AK57" s="123"/>
      <c r="AL57" s="123"/>
      <c r="AM57" s="123"/>
      <c r="AN57" s="125">
        <f>SUM(AG57,AT57)</f>
        <v>0</v>
      </c>
      <c r="AO57" s="123"/>
      <c r="AP57" s="123"/>
      <c r="AQ57" s="126" t="s">
        <v>79</v>
      </c>
      <c r="AR57" s="127"/>
      <c r="AS57" s="128">
        <f>ROUND(SUM(AS58:AS60),2)</f>
        <v>0</v>
      </c>
      <c r="AT57" s="129">
        <f>ROUND(SUM(AV57:AW57),2)</f>
        <v>0</v>
      </c>
      <c r="AU57" s="130">
        <f>ROUND(SUM(AU58:AU60),5)</f>
        <v>0</v>
      </c>
      <c r="AV57" s="129">
        <f>ROUND(AZ57*L26,2)</f>
        <v>0</v>
      </c>
      <c r="AW57" s="129">
        <f>ROUND(BA57*L27,2)</f>
        <v>0</v>
      </c>
      <c r="AX57" s="129">
        <f>ROUND(BB57*L26,2)</f>
        <v>0</v>
      </c>
      <c r="AY57" s="129">
        <f>ROUND(BC57*L27,2)</f>
        <v>0</v>
      </c>
      <c r="AZ57" s="129">
        <f>ROUND(SUM(AZ58:AZ60),2)</f>
        <v>0</v>
      </c>
      <c r="BA57" s="129">
        <f>ROUND(SUM(BA58:BA60),2)</f>
        <v>0</v>
      </c>
      <c r="BB57" s="129">
        <f>ROUND(SUM(BB58:BB60),2)</f>
        <v>0</v>
      </c>
      <c r="BC57" s="129">
        <f>ROUND(SUM(BC58:BC60),2)</f>
        <v>0</v>
      </c>
      <c r="BD57" s="131">
        <f>ROUND(SUM(BD58:BD60),2)</f>
        <v>0</v>
      </c>
      <c r="BS57" s="132" t="s">
        <v>72</v>
      </c>
      <c r="BT57" s="132" t="s">
        <v>77</v>
      </c>
      <c r="BU57" s="132" t="s">
        <v>74</v>
      </c>
      <c r="BV57" s="132" t="s">
        <v>75</v>
      </c>
      <c r="BW57" s="132" t="s">
        <v>97</v>
      </c>
      <c r="BX57" s="132" t="s">
        <v>7</v>
      </c>
      <c r="CL57" s="132" t="s">
        <v>21</v>
      </c>
      <c r="CM57" s="132" t="s">
        <v>77</v>
      </c>
    </row>
    <row r="58" s="6" customFormat="1" ht="16.5" customHeight="1">
      <c r="A58" s="133" t="s">
        <v>81</v>
      </c>
      <c r="B58" s="134"/>
      <c r="C58" s="135"/>
      <c r="D58" s="135"/>
      <c r="E58" s="136" t="s">
        <v>98</v>
      </c>
      <c r="F58" s="136"/>
      <c r="G58" s="136"/>
      <c r="H58" s="136"/>
      <c r="I58" s="136"/>
      <c r="J58" s="135"/>
      <c r="K58" s="136" t="s">
        <v>83</v>
      </c>
      <c r="L58" s="136"/>
      <c r="M58" s="136"/>
      <c r="N58" s="136"/>
      <c r="O58" s="136"/>
      <c r="P58" s="136"/>
      <c r="Q58" s="136"/>
      <c r="R58" s="136"/>
      <c r="S58" s="136"/>
      <c r="T58" s="136"/>
      <c r="U58" s="136"/>
      <c r="V58" s="136"/>
      <c r="W58" s="136"/>
      <c r="X58" s="136"/>
      <c r="Y58" s="136"/>
      <c r="Z58" s="136"/>
      <c r="AA58" s="136"/>
      <c r="AB58" s="136"/>
      <c r="AC58" s="136"/>
      <c r="AD58" s="136"/>
      <c r="AE58" s="136"/>
      <c r="AF58" s="136"/>
      <c r="AG58" s="137">
        <f>'2.1 - Bytové prostory'!J29</f>
        <v>0</v>
      </c>
      <c r="AH58" s="135"/>
      <c r="AI58" s="135"/>
      <c r="AJ58" s="135"/>
      <c r="AK58" s="135"/>
      <c r="AL58" s="135"/>
      <c r="AM58" s="135"/>
      <c r="AN58" s="137">
        <f>SUM(AG58,AT58)</f>
        <v>0</v>
      </c>
      <c r="AO58" s="135"/>
      <c r="AP58" s="135"/>
      <c r="AQ58" s="138" t="s">
        <v>84</v>
      </c>
      <c r="AR58" s="139"/>
      <c r="AS58" s="140">
        <v>0</v>
      </c>
      <c r="AT58" s="141">
        <f>ROUND(SUM(AV58:AW58),2)</f>
        <v>0</v>
      </c>
      <c r="AU58" s="142">
        <f>'2.1 - Bytové prostory'!P108</f>
        <v>0</v>
      </c>
      <c r="AV58" s="141">
        <f>'2.1 - Bytové prostory'!J32</f>
        <v>0</v>
      </c>
      <c r="AW58" s="141">
        <f>'2.1 - Bytové prostory'!J33</f>
        <v>0</v>
      </c>
      <c r="AX58" s="141">
        <f>'2.1 - Bytové prostory'!J34</f>
        <v>0</v>
      </c>
      <c r="AY58" s="141">
        <f>'2.1 - Bytové prostory'!J35</f>
        <v>0</v>
      </c>
      <c r="AZ58" s="141">
        <f>'2.1 - Bytové prostory'!F32</f>
        <v>0</v>
      </c>
      <c r="BA58" s="141">
        <f>'2.1 - Bytové prostory'!F33</f>
        <v>0</v>
      </c>
      <c r="BB58" s="141">
        <f>'2.1 - Bytové prostory'!F34</f>
        <v>0</v>
      </c>
      <c r="BC58" s="141">
        <f>'2.1 - Bytové prostory'!F35</f>
        <v>0</v>
      </c>
      <c r="BD58" s="143">
        <f>'2.1 - Bytové prostory'!F36</f>
        <v>0</v>
      </c>
      <c r="BT58" s="144" t="s">
        <v>85</v>
      </c>
      <c r="BV58" s="144" t="s">
        <v>75</v>
      </c>
      <c r="BW58" s="144" t="s">
        <v>99</v>
      </c>
      <c r="BX58" s="144" t="s">
        <v>97</v>
      </c>
      <c r="CL58" s="144" t="s">
        <v>21</v>
      </c>
    </row>
    <row r="59" s="6" customFormat="1" ht="16.5" customHeight="1">
      <c r="A59" s="133" t="s">
        <v>81</v>
      </c>
      <c r="B59" s="134"/>
      <c r="C59" s="135"/>
      <c r="D59" s="135"/>
      <c r="E59" s="136" t="s">
        <v>100</v>
      </c>
      <c r="F59" s="136"/>
      <c r="G59" s="136"/>
      <c r="H59" s="136"/>
      <c r="I59" s="136"/>
      <c r="J59" s="135"/>
      <c r="K59" s="136" t="s">
        <v>88</v>
      </c>
      <c r="L59" s="136"/>
      <c r="M59" s="136"/>
      <c r="N59" s="136"/>
      <c r="O59" s="136"/>
      <c r="P59" s="136"/>
      <c r="Q59" s="136"/>
      <c r="R59" s="136"/>
      <c r="S59" s="136"/>
      <c r="T59" s="136"/>
      <c r="U59" s="136"/>
      <c r="V59" s="136"/>
      <c r="W59" s="136"/>
      <c r="X59" s="136"/>
      <c r="Y59" s="136"/>
      <c r="Z59" s="136"/>
      <c r="AA59" s="136"/>
      <c r="AB59" s="136"/>
      <c r="AC59" s="136"/>
      <c r="AD59" s="136"/>
      <c r="AE59" s="136"/>
      <c r="AF59" s="136"/>
      <c r="AG59" s="137">
        <f>'2.2 - Nebytové prostory'!J29</f>
        <v>0</v>
      </c>
      <c r="AH59" s="135"/>
      <c r="AI59" s="135"/>
      <c r="AJ59" s="135"/>
      <c r="AK59" s="135"/>
      <c r="AL59" s="135"/>
      <c r="AM59" s="135"/>
      <c r="AN59" s="137">
        <f>SUM(AG59,AT59)</f>
        <v>0</v>
      </c>
      <c r="AO59" s="135"/>
      <c r="AP59" s="135"/>
      <c r="AQ59" s="138" t="s">
        <v>84</v>
      </c>
      <c r="AR59" s="139"/>
      <c r="AS59" s="140">
        <v>0</v>
      </c>
      <c r="AT59" s="141">
        <f>ROUND(SUM(AV59:AW59),2)</f>
        <v>0</v>
      </c>
      <c r="AU59" s="142">
        <f>'2.2 - Nebytové prostory'!P88</f>
        <v>0</v>
      </c>
      <c r="AV59" s="141">
        <f>'2.2 - Nebytové prostory'!J32</f>
        <v>0</v>
      </c>
      <c r="AW59" s="141">
        <f>'2.2 - Nebytové prostory'!J33</f>
        <v>0</v>
      </c>
      <c r="AX59" s="141">
        <f>'2.2 - Nebytové prostory'!J34</f>
        <v>0</v>
      </c>
      <c r="AY59" s="141">
        <f>'2.2 - Nebytové prostory'!J35</f>
        <v>0</v>
      </c>
      <c r="AZ59" s="141">
        <f>'2.2 - Nebytové prostory'!F32</f>
        <v>0</v>
      </c>
      <c r="BA59" s="141">
        <f>'2.2 - Nebytové prostory'!F33</f>
        <v>0</v>
      </c>
      <c r="BB59" s="141">
        <f>'2.2 - Nebytové prostory'!F34</f>
        <v>0</v>
      </c>
      <c r="BC59" s="141">
        <f>'2.2 - Nebytové prostory'!F35</f>
        <v>0</v>
      </c>
      <c r="BD59" s="143">
        <f>'2.2 - Nebytové prostory'!F36</f>
        <v>0</v>
      </c>
      <c r="BT59" s="144" t="s">
        <v>85</v>
      </c>
      <c r="BV59" s="144" t="s">
        <v>75</v>
      </c>
      <c r="BW59" s="144" t="s">
        <v>101</v>
      </c>
      <c r="BX59" s="144" t="s">
        <v>97</v>
      </c>
      <c r="CL59" s="144" t="s">
        <v>21</v>
      </c>
    </row>
    <row r="60" s="6" customFormat="1" ht="16.5" customHeight="1">
      <c r="A60" s="133" t="s">
        <v>81</v>
      </c>
      <c r="B60" s="134"/>
      <c r="C60" s="135"/>
      <c r="D60" s="135"/>
      <c r="E60" s="136" t="s">
        <v>102</v>
      </c>
      <c r="F60" s="136"/>
      <c r="G60" s="136"/>
      <c r="H60" s="136"/>
      <c r="I60" s="136"/>
      <c r="J60" s="135"/>
      <c r="K60" s="136" t="s">
        <v>94</v>
      </c>
      <c r="L60" s="136"/>
      <c r="M60" s="136"/>
      <c r="N60" s="136"/>
      <c r="O60" s="136"/>
      <c r="P60" s="136"/>
      <c r="Q60" s="136"/>
      <c r="R60" s="136"/>
      <c r="S60" s="136"/>
      <c r="T60" s="136"/>
      <c r="U60" s="136"/>
      <c r="V60" s="136"/>
      <c r="W60" s="136"/>
      <c r="X60" s="136"/>
      <c r="Y60" s="136"/>
      <c r="Z60" s="136"/>
      <c r="AA60" s="136"/>
      <c r="AB60" s="136"/>
      <c r="AC60" s="136"/>
      <c r="AD60" s="136"/>
      <c r="AE60" s="136"/>
      <c r="AF60" s="136"/>
      <c r="AG60" s="137">
        <f>'2.3 - Všeobecné konstrukc...'!J29</f>
        <v>0</v>
      </c>
      <c r="AH60" s="135"/>
      <c r="AI60" s="135"/>
      <c r="AJ60" s="135"/>
      <c r="AK60" s="135"/>
      <c r="AL60" s="135"/>
      <c r="AM60" s="135"/>
      <c r="AN60" s="137">
        <f>SUM(AG60,AT60)</f>
        <v>0</v>
      </c>
      <c r="AO60" s="135"/>
      <c r="AP60" s="135"/>
      <c r="AQ60" s="138" t="s">
        <v>84</v>
      </c>
      <c r="AR60" s="139"/>
      <c r="AS60" s="145">
        <v>0</v>
      </c>
      <c r="AT60" s="146">
        <f>ROUND(SUM(AV60:AW60),2)</f>
        <v>0</v>
      </c>
      <c r="AU60" s="147">
        <f>'2.3 - Všeobecné konstrukc...'!P84</f>
        <v>0</v>
      </c>
      <c r="AV60" s="146">
        <f>'2.3 - Všeobecné konstrukc...'!J32</f>
        <v>0</v>
      </c>
      <c r="AW60" s="146">
        <f>'2.3 - Všeobecné konstrukc...'!J33</f>
        <v>0</v>
      </c>
      <c r="AX60" s="146">
        <f>'2.3 - Všeobecné konstrukc...'!J34</f>
        <v>0</v>
      </c>
      <c r="AY60" s="146">
        <f>'2.3 - Všeobecné konstrukc...'!J35</f>
        <v>0</v>
      </c>
      <c r="AZ60" s="146">
        <f>'2.3 - Všeobecné konstrukc...'!F32</f>
        <v>0</v>
      </c>
      <c r="BA60" s="146">
        <f>'2.3 - Všeobecné konstrukc...'!F33</f>
        <v>0</v>
      </c>
      <c r="BB60" s="146">
        <f>'2.3 - Všeobecné konstrukc...'!F34</f>
        <v>0</v>
      </c>
      <c r="BC60" s="146">
        <f>'2.3 - Všeobecné konstrukc...'!F35</f>
        <v>0</v>
      </c>
      <c r="BD60" s="148">
        <f>'2.3 - Všeobecné konstrukc...'!F36</f>
        <v>0</v>
      </c>
      <c r="BT60" s="144" t="s">
        <v>85</v>
      </c>
      <c r="BV60" s="144" t="s">
        <v>75</v>
      </c>
      <c r="BW60" s="144" t="s">
        <v>103</v>
      </c>
      <c r="BX60" s="144" t="s">
        <v>97</v>
      </c>
      <c r="CL60" s="144" t="s">
        <v>21</v>
      </c>
    </row>
    <row r="61" s="1" customFormat="1" ht="30" customHeight="1">
      <c r="B61" s="47"/>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3"/>
    </row>
    <row r="62" s="1" customFormat="1" ht="6.96" customHeight="1">
      <c r="B62" s="68"/>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73"/>
    </row>
  </sheetData>
  <sheetProtection sheet="1" formatColumns="0" formatRows="0" objects="1" scenarios="1" spinCount="100000" saltValue="Z57XWIUOtn4i/BJNxL4e1kcICyppzdkyd8yLPb23hmNn8qSRojH0aJCrXu0q5Yph6itDaanDSPXfwJj4peIO8A==" hashValue="wlOjHzzFxyV8fddvZneWtsRflONFk4iq5uvlb8KYCK4eVM/Kh3zJGtrruKm1s7zu/MQMdemS5R4F108/YKcpgQ==" algorithmName="SHA-512" password="CC35"/>
  <mergeCells count="73">
    <mergeCell ref="BE5:BE32"/>
    <mergeCell ref="W30:AE30"/>
    <mergeCell ref="X32:AB32"/>
    <mergeCell ref="AK32:AO32"/>
    <mergeCell ref="AR2:BE2"/>
    <mergeCell ref="K5:AO5"/>
    <mergeCell ref="W28:AE28"/>
    <mergeCell ref="AK28:AO28"/>
    <mergeCell ref="AN59:AP59"/>
    <mergeCell ref="AN57:AP57"/>
    <mergeCell ref="AN54:AP54"/>
    <mergeCell ref="AN55:AP55"/>
    <mergeCell ref="AN56:AP56"/>
    <mergeCell ref="AN58:AP58"/>
    <mergeCell ref="AN60:AP60"/>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E58:I58"/>
    <mergeCell ref="C49:G49"/>
    <mergeCell ref="D52:H52"/>
    <mergeCell ref="E53:I53"/>
    <mergeCell ref="E54:I54"/>
    <mergeCell ref="E55:I55"/>
    <mergeCell ref="E56:I56"/>
    <mergeCell ref="D57:H57"/>
    <mergeCell ref="E59:I59"/>
    <mergeCell ref="E60:I60"/>
    <mergeCell ref="AM46:AP46"/>
    <mergeCell ref="AS46:AT48"/>
    <mergeCell ref="AN49:AP49"/>
    <mergeCell ref="L42:AO42"/>
    <mergeCell ref="AM44:AN44"/>
    <mergeCell ref="I49:AF49"/>
    <mergeCell ref="AG49:AM49"/>
    <mergeCell ref="K53:AF53"/>
    <mergeCell ref="K54:AF54"/>
    <mergeCell ref="K55:AF55"/>
    <mergeCell ref="K56:AF56"/>
    <mergeCell ref="J57:AF57"/>
    <mergeCell ref="K58:AF58"/>
    <mergeCell ref="K59:AF59"/>
    <mergeCell ref="K60:AF60"/>
    <mergeCell ref="AN53:AP53"/>
    <mergeCell ref="AN52:AP52"/>
    <mergeCell ref="AG52:AM52"/>
    <mergeCell ref="AG53:AM53"/>
    <mergeCell ref="AG54:AM54"/>
    <mergeCell ref="AG55:AM55"/>
    <mergeCell ref="AG56:AM56"/>
    <mergeCell ref="AG57:AM57"/>
    <mergeCell ref="AG58:AM58"/>
    <mergeCell ref="AG59:AM59"/>
    <mergeCell ref="AG60:AM60"/>
    <mergeCell ref="AG51:AM51"/>
    <mergeCell ref="AN51:AP51"/>
  </mergeCells>
  <hyperlinks>
    <hyperlink ref="K1:S1" location="C2" display="1) Rekapitulace stavby"/>
    <hyperlink ref="W1:AI1" location="C51" display="2) Rekapitulace objektů stavby a soupisů prací"/>
    <hyperlink ref="A53" location="'1.1 - Bytové prostory'!C2" display="/"/>
    <hyperlink ref="A54" location="'1.2 - Nebytové prostory'!C2" display="/"/>
    <hyperlink ref="A55" location="'1.3 - Hromosvod'!C2" display="/"/>
    <hyperlink ref="A56" location="'1.4 - Všeobecné konstrukc...'!C2" display="/"/>
    <hyperlink ref="A58" location="'2.1 - Bytové prostory'!C2" display="/"/>
    <hyperlink ref="A59" location="'2.2 - Nebytové prostory'!C2" display="/"/>
    <hyperlink ref="A60" location="'2.3 - Všeobecné konstrukc...'!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104</v>
      </c>
      <c r="G1" s="152" t="s">
        <v>105</v>
      </c>
      <c r="H1" s="152"/>
      <c r="I1" s="153"/>
      <c r="J1" s="152" t="s">
        <v>106</v>
      </c>
      <c r="K1" s="151" t="s">
        <v>107</v>
      </c>
      <c r="L1" s="152" t="s">
        <v>108</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86</v>
      </c>
    </row>
    <row r="3" ht="6.96" customHeight="1">
      <c r="B3" s="26"/>
      <c r="C3" s="27"/>
      <c r="D3" s="27"/>
      <c r="E3" s="27"/>
      <c r="F3" s="27"/>
      <c r="G3" s="27"/>
      <c r="H3" s="27"/>
      <c r="I3" s="154"/>
      <c r="J3" s="27"/>
      <c r="K3" s="28"/>
      <c r="AT3" s="25" t="s">
        <v>77</v>
      </c>
    </row>
    <row r="4" ht="36.96" customHeight="1">
      <c r="B4" s="29"/>
      <c r="C4" s="30"/>
      <c r="D4" s="31" t="s">
        <v>109</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HORNÍ NÁMĚSTÍ 33,34 A 35, VÝMĚNA OKEN A ZATEPLENÍ</v>
      </c>
      <c r="F7" s="41"/>
      <c r="G7" s="41"/>
      <c r="H7" s="41"/>
      <c r="I7" s="155"/>
      <c r="J7" s="30"/>
      <c r="K7" s="32"/>
    </row>
    <row r="8">
      <c r="B8" s="29"/>
      <c r="C8" s="30"/>
      <c r="D8" s="41" t="s">
        <v>110</v>
      </c>
      <c r="E8" s="30"/>
      <c r="F8" s="30"/>
      <c r="G8" s="30"/>
      <c r="H8" s="30"/>
      <c r="I8" s="155"/>
      <c r="J8" s="30"/>
      <c r="K8" s="32"/>
    </row>
    <row r="9" s="1" customFormat="1" ht="16.5" customHeight="1">
      <c r="B9" s="47"/>
      <c r="C9" s="48"/>
      <c r="D9" s="48"/>
      <c r="E9" s="156" t="s">
        <v>111</v>
      </c>
      <c r="F9" s="48"/>
      <c r="G9" s="48"/>
      <c r="H9" s="48"/>
      <c r="I9" s="157"/>
      <c r="J9" s="48"/>
      <c r="K9" s="52"/>
    </row>
    <row r="10" s="1" customFormat="1">
      <c r="B10" s="47"/>
      <c r="C10" s="48"/>
      <c r="D10" s="41" t="s">
        <v>112</v>
      </c>
      <c r="E10" s="48"/>
      <c r="F10" s="48"/>
      <c r="G10" s="48"/>
      <c r="H10" s="48"/>
      <c r="I10" s="157"/>
      <c r="J10" s="48"/>
      <c r="K10" s="52"/>
    </row>
    <row r="11" s="1" customFormat="1" ht="36.96" customHeight="1">
      <c r="B11" s="47"/>
      <c r="C11" s="48"/>
      <c r="D11" s="48"/>
      <c r="E11" s="158" t="s">
        <v>113</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23</v>
      </c>
      <c r="K13" s="52"/>
    </row>
    <row r="14" s="1" customFormat="1" ht="14.4" customHeight="1">
      <c r="B14" s="47"/>
      <c r="C14" s="48"/>
      <c r="D14" s="41" t="s">
        <v>24</v>
      </c>
      <c r="E14" s="48"/>
      <c r="F14" s="36" t="s">
        <v>25</v>
      </c>
      <c r="G14" s="48"/>
      <c r="H14" s="48"/>
      <c r="I14" s="159" t="s">
        <v>26</v>
      </c>
      <c r="J14" s="160" t="str">
        <f>'Rekapitulace stavby'!AN8</f>
        <v>4. 12. 2018</v>
      </c>
      <c r="K14" s="52"/>
    </row>
    <row r="15" s="1" customFormat="1" ht="10.8" customHeight="1">
      <c r="B15" s="47"/>
      <c r="C15" s="48"/>
      <c r="D15" s="48"/>
      <c r="E15" s="48"/>
      <c r="F15" s="48"/>
      <c r="G15" s="48"/>
      <c r="H15" s="48"/>
      <c r="I15" s="157"/>
      <c r="J15" s="48"/>
      <c r="K15" s="52"/>
    </row>
    <row r="16" s="1" customFormat="1" ht="14.4" customHeight="1">
      <c r="B16" s="47"/>
      <c r="C16" s="48"/>
      <c r="D16" s="41" t="s">
        <v>28</v>
      </c>
      <c r="E16" s="48"/>
      <c r="F16" s="48"/>
      <c r="G16" s="48"/>
      <c r="H16" s="48"/>
      <c r="I16" s="159" t="s">
        <v>29</v>
      </c>
      <c r="J16" s="36" t="s">
        <v>23</v>
      </c>
      <c r="K16" s="52"/>
    </row>
    <row r="17" s="1" customFormat="1" ht="18" customHeight="1">
      <c r="B17" s="47"/>
      <c r="C17" s="48"/>
      <c r="D17" s="48"/>
      <c r="E17" s="36" t="s">
        <v>30</v>
      </c>
      <c r="F17" s="48"/>
      <c r="G17" s="48"/>
      <c r="H17" s="48"/>
      <c r="I17" s="159" t="s">
        <v>31</v>
      </c>
      <c r="J17" s="36" t="s">
        <v>23</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29</v>
      </c>
      <c r="J22" s="36" t="s">
        <v>23</v>
      </c>
      <c r="K22" s="52"/>
    </row>
    <row r="23" s="1" customFormat="1" ht="18" customHeight="1">
      <c r="B23" s="47"/>
      <c r="C23" s="48"/>
      <c r="D23" s="48"/>
      <c r="E23" s="36" t="s">
        <v>35</v>
      </c>
      <c r="F23" s="48"/>
      <c r="G23" s="48"/>
      <c r="H23" s="48"/>
      <c r="I23" s="159" t="s">
        <v>31</v>
      </c>
      <c r="J23" s="36" t="s">
        <v>23</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23</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39</v>
      </c>
      <c r="E29" s="48"/>
      <c r="F29" s="48"/>
      <c r="G29" s="48"/>
      <c r="H29" s="48"/>
      <c r="I29" s="157"/>
      <c r="J29" s="168">
        <f>ROUND(J109,2)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41</v>
      </c>
      <c r="G31" s="48"/>
      <c r="H31" s="48"/>
      <c r="I31" s="169" t="s">
        <v>40</v>
      </c>
      <c r="J31" s="53" t="s">
        <v>42</v>
      </c>
      <c r="K31" s="52"/>
    </row>
    <row r="32" s="1" customFormat="1" ht="14.4" customHeight="1">
      <c r="B32" s="47"/>
      <c r="C32" s="48"/>
      <c r="D32" s="56" t="s">
        <v>43</v>
      </c>
      <c r="E32" s="56" t="s">
        <v>44</v>
      </c>
      <c r="F32" s="170">
        <f>ROUND(SUM(BE109:BE1375), 2)</f>
        <v>0</v>
      </c>
      <c r="G32" s="48"/>
      <c r="H32" s="48"/>
      <c r="I32" s="171">
        <v>0.20999999999999999</v>
      </c>
      <c r="J32" s="170">
        <f>ROUND(ROUND((SUM(BE109:BE1375)), 2)*I32, 2)</f>
        <v>0</v>
      </c>
      <c r="K32" s="52"/>
    </row>
    <row r="33" s="1" customFormat="1" ht="14.4" customHeight="1">
      <c r="B33" s="47"/>
      <c r="C33" s="48"/>
      <c r="D33" s="48"/>
      <c r="E33" s="56" t="s">
        <v>45</v>
      </c>
      <c r="F33" s="170">
        <f>ROUND(SUM(BF109:BF1375), 2)</f>
        <v>0</v>
      </c>
      <c r="G33" s="48"/>
      <c r="H33" s="48"/>
      <c r="I33" s="171">
        <v>0.14999999999999999</v>
      </c>
      <c r="J33" s="170">
        <f>ROUND(ROUND((SUM(BF109:BF1375)), 2)*I33, 2)</f>
        <v>0</v>
      </c>
      <c r="K33" s="52"/>
    </row>
    <row r="34" hidden="1" s="1" customFormat="1" ht="14.4" customHeight="1">
      <c r="B34" s="47"/>
      <c r="C34" s="48"/>
      <c r="D34" s="48"/>
      <c r="E34" s="56" t="s">
        <v>46</v>
      </c>
      <c r="F34" s="170">
        <f>ROUND(SUM(BG109:BG1375), 2)</f>
        <v>0</v>
      </c>
      <c r="G34" s="48"/>
      <c r="H34" s="48"/>
      <c r="I34" s="171">
        <v>0.20999999999999999</v>
      </c>
      <c r="J34" s="170">
        <v>0</v>
      </c>
      <c r="K34" s="52"/>
    </row>
    <row r="35" hidden="1" s="1" customFormat="1" ht="14.4" customHeight="1">
      <c r="B35" s="47"/>
      <c r="C35" s="48"/>
      <c r="D35" s="48"/>
      <c r="E35" s="56" t="s">
        <v>47</v>
      </c>
      <c r="F35" s="170">
        <f>ROUND(SUM(BH109:BH1375), 2)</f>
        <v>0</v>
      </c>
      <c r="G35" s="48"/>
      <c r="H35" s="48"/>
      <c r="I35" s="171">
        <v>0.14999999999999999</v>
      </c>
      <c r="J35" s="170">
        <v>0</v>
      </c>
      <c r="K35" s="52"/>
    </row>
    <row r="36" hidden="1" s="1" customFormat="1" ht="14.4" customHeight="1">
      <c r="B36" s="47"/>
      <c r="C36" s="48"/>
      <c r="D36" s="48"/>
      <c r="E36" s="56" t="s">
        <v>48</v>
      </c>
      <c r="F36" s="170">
        <f>ROUND(SUM(BI109:BI1375),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49</v>
      </c>
      <c r="E38" s="99"/>
      <c r="F38" s="99"/>
      <c r="G38" s="174" t="s">
        <v>50</v>
      </c>
      <c r="H38" s="175" t="s">
        <v>51</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HORNÍ NÁMĚSTÍ 33,34 A 35, VÝMĚNA OKEN A ZATEPLENÍ</v>
      </c>
      <c r="F47" s="41"/>
      <c r="G47" s="41"/>
      <c r="H47" s="41"/>
      <c r="I47" s="157"/>
      <c r="J47" s="48"/>
      <c r="K47" s="52"/>
    </row>
    <row r="48">
      <c r="B48" s="29"/>
      <c r="C48" s="41" t="s">
        <v>110</v>
      </c>
      <c r="D48" s="30"/>
      <c r="E48" s="30"/>
      <c r="F48" s="30"/>
      <c r="G48" s="30"/>
      <c r="H48" s="30"/>
      <c r="I48" s="155"/>
      <c r="J48" s="30"/>
      <c r="K48" s="32"/>
    </row>
    <row r="49" s="1" customFormat="1" ht="16.5" customHeight="1">
      <c r="B49" s="47"/>
      <c r="C49" s="48"/>
      <c r="D49" s="48"/>
      <c r="E49" s="156" t="s">
        <v>111</v>
      </c>
      <c r="F49" s="48"/>
      <c r="G49" s="48"/>
      <c r="H49" s="48"/>
      <c r="I49" s="157"/>
      <c r="J49" s="48"/>
      <c r="K49" s="52"/>
    </row>
    <row r="50" s="1" customFormat="1" ht="14.4" customHeight="1">
      <c r="B50" s="47"/>
      <c r="C50" s="41" t="s">
        <v>112</v>
      </c>
      <c r="D50" s="48"/>
      <c r="E50" s="48"/>
      <c r="F50" s="48"/>
      <c r="G50" s="48"/>
      <c r="H50" s="48"/>
      <c r="I50" s="157"/>
      <c r="J50" s="48"/>
      <c r="K50" s="52"/>
    </row>
    <row r="51" s="1" customFormat="1" ht="17.25" customHeight="1">
      <c r="B51" s="47"/>
      <c r="C51" s="48"/>
      <c r="D51" s="48"/>
      <c r="E51" s="158" t="str">
        <f>E11</f>
        <v>1.1 - Bytové prostory</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24</v>
      </c>
      <c r="D53" s="48"/>
      <c r="E53" s="48"/>
      <c r="F53" s="36" t="str">
        <f>F14</f>
        <v>Horní náměstí č. 33,34 a 35</v>
      </c>
      <c r="G53" s="48"/>
      <c r="H53" s="48"/>
      <c r="I53" s="159" t="s">
        <v>26</v>
      </c>
      <c r="J53" s="160" t="str">
        <f>IF(J14="","",J14)</f>
        <v>4. 12. 2018</v>
      </c>
      <c r="K53" s="52"/>
    </row>
    <row r="54" s="1" customFormat="1" ht="6.96" customHeight="1">
      <c r="B54" s="47"/>
      <c r="C54" s="48"/>
      <c r="D54" s="48"/>
      <c r="E54" s="48"/>
      <c r="F54" s="48"/>
      <c r="G54" s="48"/>
      <c r="H54" s="48"/>
      <c r="I54" s="157"/>
      <c r="J54" s="48"/>
      <c r="K54" s="52"/>
    </row>
    <row r="55" s="1" customFormat="1">
      <c r="B55" s="47"/>
      <c r="C55" s="41" t="s">
        <v>28</v>
      </c>
      <c r="D55" s="48"/>
      <c r="E55" s="48"/>
      <c r="F55" s="36" t="str">
        <f>E17</f>
        <v>Statutární město Opava, Horní náměstí 69 , Opava</v>
      </c>
      <c r="G55" s="48"/>
      <c r="H55" s="48"/>
      <c r="I55" s="159" t="s">
        <v>34</v>
      </c>
      <c r="J55" s="45" t="str">
        <f>E23</f>
        <v>Architektonická kancelář ing. arch.J.Chvátal</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115</v>
      </c>
      <c r="D58" s="172"/>
      <c r="E58" s="172"/>
      <c r="F58" s="172"/>
      <c r="G58" s="172"/>
      <c r="H58" s="172"/>
      <c r="I58" s="186"/>
      <c r="J58" s="187" t="s">
        <v>116</v>
      </c>
      <c r="K58" s="188"/>
    </row>
    <row r="59" s="1" customFormat="1" ht="10.32" customHeight="1">
      <c r="B59" s="47"/>
      <c r="C59" s="48"/>
      <c r="D59" s="48"/>
      <c r="E59" s="48"/>
      <c r="F59" s="48"/>
      <c r="G59" s="48"/>
      <c r="H59" s="48"/>
      <c r="I59" s="157"/>
      <c r="J59" s="48"/>
      <c r="K59" s="52"/>
    </row>
    <row r="60" s="1" customFormat="1" ht="29.28" customHeight="1">
      <c r="B60" s="47"/>
      <c r="C60" s="189" t="s">
        <v>117</v>
      </c>
      <c r="D60" s="48"/>
      <c r="E60" s="48"/>
      <c r="F60" s="48"/>
      <c r="G60" s="48"/>
      <c r="H60" s="48"/>
      <c r="I60" s="157"/>
      <c r="J60" s="168">
        <f>J109</f>
        <v>0</v>
      </c>
      <c r="K60" s="52"/>
      <c r="AU60" s="25" t="s">
        <v>118</v>
      </c>
    </row>
    <row r="61" s="8" customFormat="1" ht="24.96" customHeight="1">
      <c r="B61" s="190"/>
      <c r="C61" s="191"/>
      <c r="D61" s="192" t="s">
        <v>119</v>
      </c>
      <c r="E61" s="193"/>
      <c r="F61" s="193"/>
      <c r="G61" s="193"/>
      <c r="H61" s="193"/>
      <c r="I61" s="194"/>
      <c r="J61" s="195">
        <f>J110</f>
        <v>0</v>
      </c>
      <c r="K61" s="196"/>
    </row>
    <row r="62" s="9" customFormat="1" ht="19.92" customHeight="1">
      <c r="B62" s="197"/>
      <c r="C62" s="198"/>
      <c r="D62" s="199" t="s">
        <v>120</v>
      </c>
      <c r="E62" s="200"/>
      <c r="F62" s="200"/>
      <c r="G62" s="200"/>
      <c r="H62" s="200"/>
      <c r="I62" s="201"/>
      <c r="J62" s="202">
        <f>J111</f>
        <v>0</v>
      </c>
      <c r="K62" s="203"/>
    </row>
    <row r="63" s="9" customFormat="1" ht="19.92" customHeight="1">
      <c r="B63" s="197"/>
      <c r="C63" s="198"/>
      <c r="D63" s="199" t="s">
        <v>121</v>
      </c>
      <c r="E63" s="200"/>
      <c r="F63" s="200"/>
      <c r="G63" s="200"/>
      <c r="H63" s="200"/>
      <c r="I63" s="201"/>
      <c r="J63" s="202">
        <f>J128</f>
        <v>0</v>
      </c>
      <c r="K63" s="203"/>
    </row>
    <row r="64" s="9" customFormat="1" ht="19.92" customHeight="1">
      <c r="B64" s="197"/>
      <c r="C64" s="198"/>
      <c r="D64" s="199" t="s">
        <v>122</v>
      </c>
      <c r="E64" s="200"/>
      <c r="F64" s="200"/>
      <c r="G64" s="200"/>
      <c r="H64" s="200"/>
      <c r="I64" s="201"/>
      <c r="J64" s="202">
        <f>J133</f>
        <v>0</v>
      </c>
      <c r="K64" s="203"/>
    </row>
    <row r="65" s="9" customFormat="1" ht="19.92" customHeight="1">
      <c r="B65" s="197"/>
      <c r="C65" s="198"/>
      <c r="D65" s="199" t="s">
        <v>123</v>
      </c>
      <c r="E65" s="200"/>
      <c r="F65" s="200"/>
      <c r="G65" s="200"/>
      <c r="H65" s="200"/>
      <c r="I65" s="201"/>
      <c r="J65" s="202">
        <f>J282</f>
        <v>0</v>
      </c>
      <c r="K65" s="203"/>
    </row>
    <row r="66" s="9" customFormat="1" ht="19.92" customHeight="1">
      <c r="B66" s="197"/>
      <c r="C66" s="198"/>
      <c r="D66" s="199" t="s">
        <v>124</v>
      </c>
      <c r="E66" s="200"/>
      <c r="F66" s="200"/>
      <c r="G66" s="200"/>
      <c r="H66" s="200"/>
      <c r="I66" s="201"/>
      <c r="J66" s="202">
        <f>J668</f>
        <v>0</v>
      </c>
      <c r="K66" s="203"/>
    </row>
    <row r="67" s="9" customFormat="1" ht="19.92" customHeight="1">
      <c r="B67" s="197"/>
      <c r="C67" s="198"/>
      <c r="D67" s="199" t="s">
        <v>125</v>
      </c>
      <c r="E67" s="200"/>
      <c r="F67" s="200"/>
      <c r="G67" s="200"/>
      <c r="H67" s="200"/>
      <c r="I67" s="201"/>
      <c r="J67" s="202">
        <f>J700</f>
        <v>0</v>
      </c>
      <c r="K67" s="203"/>
    </row>
    <row r="68" s="9" customFormat="1" ht="19.92" customHeight="1">
      <c r="B68" s="197"/>
      <c r="C68" s="198"/>
      <c r="D68" s="199" t="s">
        <v>126</v>
      </c>
      <c r="E68" s="200"/>
      <c r="F68" s="200"/>
      <c r="G68" s="200"/>
      <c r="H68" s="200"/>
      <c r="I68" s="201"/>
      <c r="J68" s="202">
        <f>J730</f>
        <v>0</v>
      </c>
      <c r="K68" s="203"/>
    </row>
    <row r="69" s="9" customFormat="1" ht="19.92" customHeight="1">
      <c r="B69" s="197"/>
      <c r="C69" s="198"/>
      <c r="D69" s="199" t="s">
        <v>127</v>
      </c>
      <c r="E69" s="200"/>
      <c r="F69" s="200"/>
      <c r="G69" s="200"/>
      <c r="H69" s="200"/>
      <c r="I69" s="201"/>
      <c r="J69" s="202">
        <f>J849</f>
        <v>0</v>
      </c>
      <c r="K69" s="203"/>
    </row>
    <row r="70" s="9" customFormat="1" ht="19.92" customHeight="1">
      <c r="B70" s="197"/>
      <c r="C70" s="198"/>
      <c r="D70" s="199" t="s">
        <v>128</v>
      </c>
      <c r="E70" s="200"/>
      <c r="F70" s="200"/>
      <c r="G70" s="200"/>
      <c r="H70" s="200"/>
      <c r="I70" s="201"/>
      <c r="J70" s="202">
        <f>J953</f>
        <v>0</v>
      </c>
      <c r="K70" s="203"/>
    </row>
    <row r="71" s="9" customFormat="1" ht="19.92" customHeight="1">
      <c r="B71" s="197"/>
      <c r="C71" s="198"/>
      <c r="D71" s="199" t="s">
        <v>129</v>
      </c>
      <c r="E71" s="200"/>
      <c r="F71" s="200"/>
      <c r="G71" s="200"/>
      <c r="H71" s="200"/>
      <c r="I71" s="201"/>
      <c r="J71" s="202">
        <f>J968</f>
        <v>0</v>
      </c>
      <c r="K71" s="203"/>
    </row>
    <row r="72" s="8" customFormat="1" ht="24.96" customHeight="1">
      <c r="B72" s="190"/>
      <c r="C72" s="191"/>
      <c r="D72" s="192" t="s">
        <v>130</v>
      </c>
      <c r="E72" s="193"/>
      <c r="F72" s="193"/>
      <c r="G72" s="193"/>
      <c r="H72" s="193"/>
      <c r="I72" s="194"/>
      <c r="J72" s="195">
        <f>J971</f>
        <v>0</v>
      </c>
      <c r="K72" s="196"/>
    </row>
    <row r="73" s="9" customFormat="1" ht="19.92" customHeight="1">
      <c r="B73" s="197"/>
      <c r="C73" s="198"/>
      <c r="D73" s="199" t="s">
        <v>131</v>
      </c>
      <c r="E73" s="200"/>
      <c r="F73" s="200"/>
      <c r="G73" s="200"/>
      <c r="H73" s="200"/>
      <c r="I73" s="201"/>
      <c r="J73" s="202">
        <f>J972</f>
        <v>0</v>
      </c>
      <c r="K73" s="203"/>
    </row>
    <row r="74" s="9" customFormat="1" ht="19.92" customHeight="1">
      <c r="B74" s="197"/>
      <c r="C74" s="198"/>
      <c r="D74" s="199" t="s">
        <v>132</v>
      </c>
      <c r="E74" s="200"/>
      <c r="F74" s="200"/>
      <c r="G74" s="200"/>
      <c r="H74" s="200"/>
      <c r="I74" s="201"/>
      <c r="J74" s="202">
        <f>J989</f>
        <v>0</v>
      </c>
      <c r="K74" s="203"/>
    </row>
    <row r="75" s="9" customFormat="1" ht="19.92" customHeight="1">
      <c r="B75" s="197"/>
      <c r="C75" s="198"/>
      <c r="D75" s="199" t="s">
        <v>133</v>
      </c>
      <c r="E75" s="200"/>
      <c r="F75" s="200"/>
      <c r="G75" s="200"/>
      <c r="H75" s="200"/>
      <c r="I75" s="201"/>
      <c r="J75" s="202">
        <f>J1064</f>
        <v>0</v>
      </c>
      <c r="K75" s="203"/>
    </row>
    <row r="76" s="9" customFormat="1" ht="19.92" customHeight="1">
      <c r="B76" s="197"/>
      <c r="C76" s="198"/>
      <c r="D76" s="199" t="s">
        <v>134</v>
      </c>
      <c r="E76" s="200"/>
      <c r="F76" s="200"/>
      <c r="G76" s="200"/>
      <c r="H76" s="200"/>
      <c r="I76" s="201"/>
      <c r="J76" s="202">
        <f>J1074</f>
        <v>0</v>
      </c>
      <c r="K76" s="203"/>
    </row>
    <row r="77" s="9" customFormat="1" ht="19.92" customHeight="1">
      <c r="B77" s="197"/>
      <c r="C77" s="198"/>
      <c r="D77" s="199" t="s">
        <v>135</v>
      </c>
      <c r="E77" s="200"/>
      <c r="F77" s="200"/>
      <c r="G77" s="200"/>
      <c r="H77" s="200"/>
      <c r="I77" s="201"/>
      <c r="J77" s="202">
        <f>J1145</f>
        <v>0</v>
      </c>
      <c r="K77" s="203"/>
    </row>
    <row r="78" s="9" customFormat="1" ht="19.92" customHeight="1">
      <c r="B78" s="197"/>
      <c r="C78" s="198"/>
      <c r="D78" s="199" t="s">
        <v>136</v>
      </c>
      <c r="E78" s="200"/>
      <c r="F78" s="200"/>
      <c r="G78" s="200"/>
      <c r="H78" s="200"/>
      <c r="I78" s="201"/>
      <c r="J78" s="202">
        <f>J1153</f>
        <v>0</v>
      </c>
      <c r="K78" s="203"/>
    </row>
    <row r="79" s="9" customFormat="1" ht="19.92" customHeight="1">
      <c r="B79" s="197"/>
      <c r="C79" s="198"/>
      <c r="D79" s="199" t="s">
        <v>137</v>
      </c>
      <c r="E79" s="200"/>
      <c r="F79" s="200"/>
      <c r="G79" s="200"/>
      <c r="H79" s="200"/>
      <c r="I79" s="201"/>
      <c r="J79" s="202">
        <f>J1189</f>
        <v>0</v>
      </c>
      <c r="K79" s="203"/>
    </row>
    <row r="80" s="9" customFormat="1" ht="19.92" customHeight="1">
      <c r="B80" s="197"/>
      <c r="C80" s="198"/>
      <c r="D80" s="199" t="s">
        <v>138</v>
      </c>
      <c r="E80" s="200"/>
      <c r="F80" s="200"/>
      <c r="G80" s="200"/>
      <c r="H80" s="200"/>
      <c r="I80" s="201"/>
      <c r="J80" s="202">
        <f>J1227</f>
        <v>0</v>
      </c>
      <c r="K80" s="203"/>
    </row>
    <row r="81" s="9" customFormat="1" ht="19.92" customHeight="1">
      <c r="B81" s="197"/>
      <c r="C81" s="198"/>
      <c r="D81" s="199" t="s">
        <v>139</v>
      </c>
      <c r="E81" s="200"/>
      <c r="F81" s="200"/>
      <c r="G81" s="200"/>
      <c r="H81" s="200"/>
      <c r="I81" s="201"/>
      <c r="J81" s="202">
        <f>J1262</f>
        <v>0</v>
      </c>
      <c r="K81" s="203"/>
    </row>
    <row r="82" s="9" customFormat="1" ht="19.92" customHeight="1">
      <c r="B82" s="197"/>
      <c r="C82" s="198"/>
      <c r="D82" s="199" t="s">
        <v>140</v>
      </c>
      <c r="E82" s="200"/>
      <c r="F82" s="200"/>
      <c r="G82" s="200"/>
      <c r="H82" s="200"/>
      <c r="I82" s="201"/>
      <c r="J82" s="202">
        <f>J1283</f>
        <v>0</v>
      </c>
      <c r="K82" s="203"/>
    </row>
    <row r="83" s="9" customFormat="1" ht="19.92" customHeight="1">
      <c r="B83" s="197"/>
      <c r="C83" s="198"/>
      <c r="D83" s="199" t="s">
        <v>141</v>
      </c>
      <c r="E83" s="200"/>
      <c r="F83" s="200"/>
      <c r="G83" s="200"/>
      <c r="H83" s="200"/>
      <c r="I83" s="201"/>
      <c r="J83" s="202">
        <f>J1306</f>
        <v>0</v>
      </c>
      <c r="K83" s="203"/>
    </row>
    <row r="84" s="9" customFormat="1" ht="19.92" customHeight="1">
      <c r="B84" s="197"/>
      <c r="C84" s="198"/>
      <c r="D84" s="199" t="s">
        <v>142</v>
      </c>
      <c r="E84" s="200"/>
      <c r="F84" s="200"/>
      <c r="G84" s="200"/>
      <c r="H84" s="200"/>
      <c r="I84" s="201"/>
      <c r="J84" s="202">
        <f>J1336</f>
        <v>0</v>
      </c>
      <c r="K84" s="203"/>
    </row>
    <row r="85" s="8" customFormat="1" ht="24.96" customHeight="1">
      <c r="B85" s="190"/>
      <c r="C85" s="191"/>
      <c r="D85" s="192" t="s">
        <v>143</v>
      </c>
      <c r="E85" s="193"/>
      <c r="F85" s="193"/>
      <c r="G85" s="193"/>
      <c r="H85" s="193"/>
      <c r="I85" s="194"/>
      <c r="J85" s="195">
        <f>J1360</f>
        <v>0</v>
      </c>
      <c r="K85" s="196"/>
    </row>
    <row r="86" s="9" customFormat="1" ht="19.92" customHeight="1">
      <c r="B86" s="197"/>
      <c r="C86" s="198"/>
      <c r="D86" s="199" t="s">
        <v>144</v>
      </c>
      <c r="E86" s="200"/>
      <c r="F86" s="200"/>
      <c r="G86" s="200"/>
      <c r="H86" s="200"/>
      <c r="I86" s="201"/>
      <c r="J86" s="202">
        <f>J1361</f>
        <v>0</v>
      </c>
      <c r="K86" s="203"/>
    </row>
    <row r="87" s="8" customFormat="1" ht="24.96" customHeight="1">
      <c r="B87" s="190"/>
      <c r="C87" s="191"/>
      <c r="D87" s="192" t="s">
        <v>145</v>
      </c>
      <c r="E87" s="193"/>
      <c r="F87" s="193"/>
      <c r="G87" s="193"/>
      <c r="H87" s="193"/>
      <c r="I87" s="194"/>
      <c r="J87" s="195">
        <f>J1372</f>
        <v>0</v>
      </c>
      <c r="K87" s="196"/>
    </row>
    <row r="88" s="1" customFormat="1" ht="21.84" customHeight="1">
      <c r="B88" s="47"/>
      <c r="C88" s="48"/>
      <c r="D88" s="48"/>
      <c r="E88" s="48"/>
      <c r="F88" s="48"/>
      <c r="G88" s="48"/>
      <c r="H88" s="48"/>
      <c r="I88" s="157"/>
      <c r="J88" s="48"/>
      <c r="K88" s="52"/>
    </row>
    <row r="89" s="1" customFormat="1" ht="6.96" customHeight="1">
      <c r="B89" s="68"/>
      <c r="C89" s="69"/>
      <c r="D89" s="69"/>
      <c r="E89" s="69"/>
      <c r="F89" s="69"/>
      <c r="G89" s="69"/>
      <c r="H89" s="69"/>
      <c r="I89" s="179"/>
      <c r="J89" s="69"/>
      <c r="K89" s="70"/>
    </row>
    <row r="93" s="1" customFormat="1" ht="6.96" customHeight="1">
      <c r="B93" s="71"/>
      <c r="C93" s="72"/>
      <c r="D93" s="72"/>
      <c r="E93" s="72"/>
      <c r="F93" s="72"/>
      <c r="G93" s="72"/>
      <c r="H93" s="72"/>
      <c r="I93" s="182"/>
      <c r="J93" s="72"/>
      <c r="K93" s="72"/>
      <c r="L93" s="73"/>
    </row>
    <row r="94" s="1" customFormat="1" ht="36.96" customHeight="1">
      <c r="B94" s="47"/>
      <c r="C94" s="74" t="s">
        <v>146</v>
      </c>
      <c r="D94" s="75"/>
      <c r="E94" s="75"/>
      <c r="F94" s="75"/>
      <c r="G94" s="75"/>
      <c r="H94" s="75"/>
      <c r="I94" s="204"/>
      <c r="J94" s="75"/>
      <c r="K94" s="75"/>
      <c r="L94" s="73"/>
    </row>
    <row r="95" s="1" customFormat="1" ht="6.96" customHeight="1">
      <c r="B95" s="47"/>
      <c r="C95" s="75"/>
      <c r="D95" s="75"/>
      <c r="E95" s="75"/>
      <c r="F95" s="75"/>
      <c r="G95" s="75"/>
      <c r="H95" s="75"/>
      <c r="I95" s="204"/>
      <c r="J95" s="75"/>
      <c r="K95" s="75"/>
      <c r="L95" s="73"/>
    </row>
    <row r="96" s="1" customFormat="1" ht="14.4" customHeight="1">
      <c r="B96" s="47"/>
      <c r="C96" s="77" t="s">
        <v>18</v>
      </c>
      <c r="D96" s="75"/>
      <c r="E96" s="75"/>
      <c r="F96" s="75"/>
      <c r="G96" s="75"/>
      <c r="H96" s="75"/>
      <c r="I96" s="204"/>
      <c r="J96" s="75"/>
      <c r="K96" s="75"/>
      <c r="L96" s="73"/>
    </row>
    <row r="97" s="1" customFormat="1" ht="16.5" customHeight="1">
      <c r="B97" s="47"/>
      <c r="C97" s="75"/>
      <c r="D97" s="75"/>
      <c r="E97" s="205" t="str">
        <f>E7</f>
        <v>HORNÍ NÁMĚSTÍ 33,34 A 35, VÝMĚNA OKEN A ZATEPLENÍ</v>
      </c>
      <c r="F97" s="77"/>
      <c r="G97" s="77"/>
      <c r="H97" s="77"/>
      <c r="I97" s="204"/>
      <c r="J97" s="75"/>
      <c r="K97" s="75"/>
      <c r="L97" s="73"/>
    </row>
    <row r="98">
      <c r="B98" s="29"/>
      <c r="C98" s="77" t="s">
        <v>110</v>
      </c>
      <c r="D98" s="206"/>
      <c r="E98" s="206"/>
      <c r="F98" s="206"/>
      <c r="G98" s="206"/>
      <c r="H98" s="206"/>
      <c r="I98" s="149"/>
      <c r="J98" s="206"/>
      <c r="K98" s="206"/>
      <c r="L98" s="207"/>
    </row>
    <row r="99" s="1" customFormat="1" ht="16.5" customHeight="1">
      <c r="B99" s="47"/>
      <c r="C99" s="75"/>
      <c r="D99" s="75"/>
      <c r="E99" s="205" t="s">
        <v>111</v>
      </c>
      <c r="F99" s="75"/>
      <c r="G99" s="75"/>
      <c r="H99" s="75"/>
      <c r="I99" s="204"/>
      <c r="J99" s="75"/>
      <c r="K99" s="75"/>
      <c r="L99" s="73"/>
    </row>
    <row r="100" s="1" customFormat="1" ht="14.4" customHeight="1">
      <c r="B100" s="47"/>
      <c r="C100" s="77" t="s">
        <v>112</v>
      </c>
      <c r="D100" s="75"/>
      <c r="E100" s="75"/>
      <c r="F100" s="75"/>
      <c r="G100" s="75"/>
      <c r="H100" s="75"/>
      <c r="I100" s="204"/>
      <c r="J100" s="75"/>
      <c r="K100" s="75"/>
      <c r="L100" s="73"/>
    </row>
    <row r="101" s="1" customFormat="1" ht="17.25" customHeight="1">
      <c r="B101" s="47"/>
      <c r="C101" s="75"/>
      <c r="D101" s="75"/>
      <c r="E101" s="83" t="str">
        <f>E11</f>
        <v>1.1 - Bytové prostory</v>
      </c>
      <c r="F101" s="75"/>
      <c r="G101" s="75"/>
      <c r="H101" s="75"/>
      <c r="I101" s="204"/>
      <c r="J101" s="75"/>
      <c r="K101" s="75"/>
      <c r="L101" s="73"/>
    </row>
    <row r="102" s="1" customFormat="1" ht="6.96" customHeight="1">
      <c r="B102" s="47"/>
      <c r="C102" s="75"/>
      <c r="D102" s="75"/>
      <c r="E102" s="75"/>
      <c r="F102" s="75"/>
      <c r="G102" s="75"/>
      <c r="H102" s="75"/>
      <c r="I102" s="204"/>
      <c r="J102" s="75"/>
      <c r="K102" s="75"/>
      <c r="L102" s="73"/>
    </row>
    <row r="103" s="1" customFormat="1" ht="18" customHeight="1">
      <c r="B103" s="47"/>
      <c r="C103" s="77" t="s">
        <v>24</v>
      </c>
      <c r="D103" s="75"/>
      <c r="E103" s="75"/>
      <c r="F103" s="208" t="str">
        <f>F14</f>
        <v>Horní náměstí č. 33,34 a 35</v>
      </c>
      <c r="G103" s="75"/>
      <c r="H103" s="75"/>
      <c r="I103" s="209" t="s">
        <v>26</v>
      </c>
      <c r="J103" s="86" t="str">
        <f>IF(J14="","",J14)</f>
        <v>4. 12. 2018</v>
      </c>
      <c r="K103" s="75"/>
      <c r="L103" s="73"/>
    </row>
    <row r="104" s="1" customFormat="1" ht="6.96" customHeight="1">
      <c r="B104" s="47"/>
      <c r="C104" s="75"/>
      <c r="D104" s="75"/>
      <c r="E104" s="75"/>
      <c r="F104" s="75"/>
      <c r="G104" s="75"/>
      <c r="H104" s="75"/>
      <c r="I104" s="204"/>
      <c r="J104" s="75"/>
      <c r="K104" s="75"/>
      <c r="L104" s="73"/>
    </row>
    <row r="105" s="1" customFormat="1">
      <c r="B105" s="47"/>
      <c r="C105" s="77" t="s">
        <v>28</v>
      </c>
      <c r="D105" s="75"/>
      <c r="E105" s="75"/>
      <c r="F105" s="208" t="str">
        <f>E17</f>
        <v>Statutární město Opava, Horní náměstí 69 , Opava</v>
      </c>
      <c r="G105" s="75"/>
      <c r="H105" s="75"/>
      <c r="I105" s="209" t="s">
        <v>34</v>
      </c>
      <c r="J105" s="208" t="str">
        <f>E23</f>
        <v>Architektonická kancelář ing. arch.J.Chvátal</v>
      </c>
      <c r="K105" s="75"/>
      <c r="L105" s="73"/>
    </row>
    <row r="106" s="1" customFormat="1" ht="14.4" customHeight="1">
      <c r="B106" s="47"/>
      <c r="C106" s="77" t="s">
        <v>32</v>
      </c>
      <c r="D106" s="75"/>
      <c r="E106" s="75"/>
      <c r="F106" s="208" t="str">
        <f>IF(E20="","",E20)</f>
        <v/>
      </c>
      <c r="G106" s="75"/>
      <c r="H106" s="75"/>
      <c r="I106" s="204"/>
      <c r="J106" s="75"/>
      <c r="K106" s="75"/>
      <c r="L106" s="73"/>
    </row>
    <row r="107" s="1" customFormat="1" ht="10.32" customHeight="1">
      <c r="B107" s="47"/>
      <c r="C107" s="75"/>
      <c r="D107" s="75"/>
      <c r="E107" s="75"/>
      <c r="F107" s="75"/>
      <c r="G107" s="75"/>
      <c r="H107" s="75"/>
      <c r="I107" s="204"/>
      <c r="J107" s="75"/>
      <c r="K107" s="75"/>
      <c r="L107" s="73"/>
    </row>
    <row r="108" s="10" customFormat="1" ht="29.28" customHeight="1">
      <c r="B108" s="210"/>
      <c r="C108" s="211" t="s">
        <v>147</v>
      </c>
      <c r="D108" s="212" t="s">
        <v>58</v>
      </c>
      <c r="E108" s="212" t="s">
        <v>54</v>
      </c>
      <c r="F108" s="212" t="s">
        <v>148</v>
      </c>
      <c r="G108" s="212" t="s">
        <v>149</v>
      </c>
      <c r="H108" s="212" t="s">
        <v>150</v>
      </c>
      <c r="I108" s="213" t="s">
        <v>151</v>
      </c>
      <c r="J108" s="212" t="s">
        <v>116</v>
      </c>
      <c r="K108" s="214" t="s">
        <v>152</v>
      </c>
      <c r="L108" s="215"/>
      <c r="M108" s="103" t="s">
        <v>153</v>
      </c>
      <c r="N108" s="104" t="s">
        <v>43</v>
      </c>
      <c r="O108" s="104" t="s">
        <v>154</v>
      </c>
      <c r="P108" s="104" t="s">
        <v>155</v>
      </c>
      <c r="Q108" s="104" t="s">
        <v>156</v>
      </c>
      <c r="R108" s="104" t="s">
        <v>157</v>
      </c>
      <c r="S108" s="104" t="s">
        <v>158</v>
      </c>
      <c r="T108" s="105" t="s">
        <v>159</v>
      </c>
    </row>
    <row r="109" s="1" customFormat="1" ht="29.28" customHeight="1">
      <c r="B109" s="47"/>
      <c r="C109" s="109" t="s">
        <v>117</v>
      </c>
      <c r="D109" s="75"/>
      <c r="E109" s="75"/>
      <c r="F109" s="75"/>
      <c r="G109" s="75"/>
      <c r="H109" s="75"/>
      <c r="I109" s="204"/>
      <c r="J109" s="216">
        <f>BK109</f>
        <v>0</v>
      </c>
      <c r="K109" s="75"/>
      <c r="L109" s="73"/>
      <c r="M109" s="106"/>
      <c r="N109" s="107"/>
      <c r="O109" s="107"/>
      <c r="P109" s="217">
        <f>P110+P971+P1360+P1372</f>
        <v>0</v>
      </c>
      <c r="Q109" s="107"/>
      <c r="R109" s="217">
        <f>R110+R971+R1360+R1372</f>
        <v>192.42352647947101</v>
      </c>
      <c r="S109" s="107"/>
      <c r="T109" s="218">
        <f>T110+T971+T1360+T1372</f>
        <v>80.351392650000008</v>
      </c>
      <c r="AT109" s="25" t="s">
        <v>72</v>
      </c>
      <c r="AU109" s="25" t="s">
        <v>118</v>
      </c>
      <c r="BK109" s="219">
        <f>BK110+BK971+BK1360+BK1372</f>
        <v>0</v>
      </c>
    </row>
    <row r="110" s="11" customFormat="1" ht="37.44001" customHeight="1">
      <c r="B110" s="220"/>
      <c r="C110" s="221"/>
      <c r="D110" s="222" t="s">
        <v>72</v>
      </c>
      <c r="E110" s="223" t="s">
        <v>160</v>
      </c>
      <c r="F110" s="223" t="s">
        <v>161</v>
      </c>
      <c r="G110" s="221"/>
      <c r="H110" s="221"/>
      <c r="I110" s="224"/>
      <c r="J110" s="225">
        <f>BK110</f>
        <v>0</v>
      </c>
      <c r="K110" s="221"/>
      <c r="L110" s="226"/>
      <c r="M110" s="227"/>
      <c r="N110" s="228"/>
      <c r="O110" s="228"/>
      <c r="P110" s="229">
        <f>P111+P128+P133+P282+P668+P700+P730+P849+P953+P968</f>
        <v>0</v>
      </c>
      <c r="Q110" s="228"/>
      <c r="R110" s="229">
        <f>R111+R128+R133+R282+R668+R700+R730+R849+R953+R968</f>
        <v>171.47106651252102</v>
      </c>
      <c r="S110" s="228"/>
      <c r="T110" s="230">
        <f>T111+T128+T133+T282+T668+T700+T730+T849+T953+T968</f>
        <v>72.907602000000011</v>
      </c>
      <c r="AR110" s="231" t="s">
        <v>77</v>
      </c>
      <c r="AT110" s="232" t="s">
        <v>72</v>
      </c>
      <c r="AU110" s="232" t="s">
        <v>73</v>
      </c>
      <c r="AY110" s="231" t="s">
        <v>162</v>
      </c>
      <c r="BK110" s="233">
        <f>BK111+BK128+BK133+BK282+BK668+BK700+BK730+BK849+BK953+BK968</f>
        <v>0</v>
      </c>
    </row>
    <row r="111" s="11" customFormat="1" ht="19.92" customHeight="1">
      <c r="B111" s="220"/>
      <c r="C111" s="221"/>
      <c r="D111" s="222" t="s">
        <v>72</v>
      </c>
      <c r="E111" s="234" t="s">
        <v>163</v>
      </c>
      <c r="F111" s="234" t="s">
        <v>164</v>
      </c>
      <c r="G111" s="221"/>
      <c r="H111" s="221"/>
      <c r="I111" s="224"/>
      <c r="J111" s="235">
        <f>BK111</f>
        <v>0</v>
      </c>
      <c r="K111" s="221"/>
      <c r="L111" s="226"/>
      <c r="M111" s="227"/>
      <c r="N111" s="228"/>
      <c r="O111" s="228"/>
      <c r="P111" s="229">
        <f>SUM(P112:P127)</f>
        <v>0</v>
      </c>
      <c r="Q111" s="228"/>
      <c r="R111" s="229">
        <f>SUM(R112:R127)</f>
        <v>8.9927341599999995</v>
      </c>
      <c r="S111" s="228"/>
      <c r="T111" s="230">
        <f>SUM(T112:T127)</f>
        <v>0</v>
      </c>
      <c r="AR111" s="231" t="s">
        <v>77</v>
      </c>
      <c r="AT111" s="232" t="s">
        <v>72</v>
      </c>
      <c r="AU111" s="232" t="s">
        <v>77</v>
      </c>
      <c r="AY111" s="231" t="s">
        <v>162</v>
      </c>
      <c r="BK111" s="233">
        <f>SUM(BK112:BK127)</f>
        <v>0</v>
      </c>
    </row>
    <row r="112" s="1" customFormat="1" ht="25.5" customHeight="1">
      <c r="B112" s="47"/>
      <c r="C112" s="236" t="s">
        <v>77</v>
      </c>
      <c r="D112" s="236" t="s">
        <v>165</v>
      </c>
      <c r="E112" s="237" t="s">
        <v>166</v>
      </c>
      <c r="F112" s="238" t="s">
        <v>167</v>
      </c>
      <c r="G112" s="239" t="s">
        <v>168</v>
      </c>
      <c r="H112" s="240">
        <v>7</v>
      </c>
      <c r="I112" s="241"/>
      <c r="J112" s="242">
        <f>ROUND(I112*H112,2)</f>
        <v>0</v>
      </c>
      <c r="K112" s="238" t="s">
        <v>169</v>
      </c>
      <c r="L112" s="73"/>
      <c r="M112" s="243" t="s">
        <v>23</v>
      </c>
      <c r="N112" s="244" t="s">
        <v>45</v>
      </c>
      <c r="O112" s="48"/>
      <c r="P112" s="245">
        <f>O112*H112</f>
        <v>0</v>
      </c>
      <c r="Q112" s="245">
        <v>0.12021</v>
      </c>
      <c r="R112" s="245">
        <f>Q112*H112</f>
        <v>0.84146999999999994</v>
      </c>
      <c r="S112" s="245">
        <v>0</v>
      </c>
      <c r="T112" s="246">
        <f>S112*H112</f>
        <v>0</v>
      </c>
      <c r="AR112" s="25" t="s">
        <v>170</v>
      </c>
      <c r="AT112" s="25" t="s">
        <v>165</v>
      </c>
      <c r="AU112" s="25" t="s">
        <v>85</v>
      </c>
      <c r="AY112" s="25" t="s">
        <v>162</v>
      </c>
      <c r="BE112" s="247">
        <f>IF(N112="základní",J112,0)</f>
        <v>0</v>
      </c>
      <c r="BF112" s="247">
        <f>IF(N112="snížená",J112,0)</f>
        <v>0</v>
      </c>
      <c r="BG112" s="247">
        <f>IF(N112="zákl. přenesená",J112,0)</f>
        <v>0</v>
      </c>
      <c r="BH112" s="247">
        <f>IF(N112="sníž. přenesená",J112,0)</f>
        <v>0</v>
      </c>
      <c r="BI112" s="247">
        <f>IF(N112="nulová",J112,0)</f>
        <v>0</v>
      </c>
      <c r="BJ112" s="25" t="s">
        <v>85</v>
      </c>
      <c r="BK112" s="247">
        <f>ROUND(I112*H112,2)</f>
        <v>0</v>
      </c>
      <c r="BL112" s="25" t="s">
        <v>170</v>
      </c>
      <c r="BM112" s="25" t="s">
        <v>171</v>
      </c>
    </row>
    <row r="113" s="12" customFormat="1">
      <c r="B113" s="248"/>
      <c r="C113" s="249"/>
      <c r="D113" s="250" t="s">
        <v>172</v>
      </c>
      <c r="E113" s="251" t="s">
        <v>23</v>
      </c>
      <c r="F113" s="252" t="s">
        <v>173</v>
      </c>
      <c r="G113" s="249"/>
      <c r="H113" s="253">
        <v>7</v>
      </c>
      <c r="I113" s="254"/>
      <c r="J113" s="249"/>
      <c r="K113" s="249"/>
      <c r="L113" s="255"/>
      <c r="M113" s="256"/>
      <c r="N113" s="257"/>
      <c r="O113" s="257"/>
      <c r="P113" s="257"/>
      <c r="Q113" s="257"/>
      <c r="R113" s="257"/>
      <c r="S113" s="257"/>
      <c r="T113" s="258"/>
      <c r="AT113" s="259" t="s">
        <v>172</v>
      </c>
      <c r="AU113" s="259" t="s">
        <v>85</v>
      </c>
      <c r="AV113" s="12" t="s">
        <v>85</v>
      </c>
      <c r="AW113" s="12" t="s">
        <v>36</v>
      </c>
      <c r="AX113" s="12" t="s">
        <v>77</v>
      </c>
      <c r="AY113" s="259" t="s">
        <v>162</v>
      </c>
    </row>
    <row r="114" s="1" customFormat="1" ht="25.5" customHeight="1">
      <c r="B114" s="47"/>
      <c r="C114" s="236" t="s">
        <v>85</v>
      </c>
      <c r="D114" s="236" t="s">
        <v>165</v>
      </c>
      <c r="E114" s="237" t="s">
        <v>174</v>
      </c>
      <c r="F114" s="238" t="s">
        <v>175</v>
      </c>
      <c r="G114" s="239" t="s">
        <v>176</v>
      </c>
      <c r="H114" s="240">
        <v>1.857</v>
      </c>
      <c r="I114" s="241"/>
      <c r="J114" s="242">
        <f>ROUND(I114*H114,2)</f>
        <v>0</v>
      </c>
      <c r="K114" s="238" t="s">
        <v>169</v>
      </c>
      <c r="L114" s="73"/>
      <c r="M114" s="243" t="s">
        <v>23</v>
      </c>
      <c r="N114" s="244" t="s">
        <v>45</v>
      </c>
      <c r="O114" s="48"/>
      <c r="P114" s="245">
        <f>O114*H114</f>
        <v>0</v>
      </c>
      <c r="Q114" s="245">
        <v>1.8775</v>
      </c>
      <c r="R114" s="245">
        <f>Q114*H114</f>
        <v>3.4865174999999997</v>
      </c>
      <c r="S114" s="245">
        <v>0</v>
      </c>
      <c r="T114" s="246">
        <f>S114*H114</f>
        <v>0</v>
      </c>
      <c r="AR114" s="25" t="s">
        <v>170</v>
      </c>
      <c r="AT114" s="25" t="s">
        <v>165</v>
      </c>
      <c r="AU114" s="25" t="s">
        <v>85</v>
      </c>
      <c r="AY114" s="25" t="s">
        <v>162</v>
      </c>
      <c r="BE114" s="247">
        <f>IF(N114="základní",J114,0)</f>
        <v>0</v>
      </c>
      <c r="BF114" s="247">
        <f>IF(N114="snížená",J114,0)</f>
        <v>0</v>
      </c>
      <c r="BG114" s="247">
        <f>IF(N114="zákl. přenesená",J114,0)</f>
        <v>0</v>
      </c>
      <c r="BH114" s="247">
        <f>IF(N114="sníž. přenesená",J114,0)</f>
        <v>0</v>
      </c>
      <c r="BI114" s="247">
        <f>IF(N114="nulová",J114,0)</f>
        <v>0</v>
      </c>
      <c r="BJ114" s="25" t="s">
        <v>85</v>
      </c>
      <c r="BK114" s="247">
        <f>ROUND(I114*H114,2)</f>
        <v>0</v>
      </c>
      <c r="BL114" s="25" t="s">
        <v>170</v>
      </c>
      <c r="BM114" s="25" t="s">
        <v>177</v>
      </c>
    </row>
    <row r="115" s="13" customFormat="1">
      <c r="B115" s="260"/>
      <c r="C115" s="261"/>
      <c r="D115" s="250" t="s">
        <v>172</v>
      </c>
      <c r="E115" s="262" t="s">
        <v>23</v>
      </c>
      <c r="F115" s="263" t="s">
        <v>178</v>
      </c>
      <c r="G115" s="261"/>
      <c r="H115" s="262" t="s">
        <v>23</v>
      </c>
      <c r="I115" s="264"/>
      <c r="J115" s="261"/>
      <c r="K115" s="261"/>
      <c r="L115" s="265"/>
      <c r="M115" s="266"/>
      <c r="N115" s="267"/>
      <c r="O115" s="267"/>
      <c r="P115" s="267"/>
      <c r="Q115" s="267"/>
      <c r="R115" s="267"/>
      <c r="S115" s="267"/>
      <c r="T115" s="268"/>
      <c r="AT115" s="269" t="s">
        <v>172</v>
      </c>
      <c r="AU115" s="269" t="s">
        <v>85</v>
      </c>
      <c r="AV115" s="13" t="s">
        <v>77</v>
      </c>
      <c r="AW115" s="13" t="s">
        <v>36</v>
      </c>
      <c r="AX115" s="13" t="s">
        <v>73</v>
      </c>
      <c r="AY115" s="269" t="s">
        <v>162</v>
      </c>
    </row>
    <row r="116" s="12" customFormat="1">
      <c r="B116" s="248"/>
      <c r="C116" s="249"/>
      <c r="D116" s="250" t="s">
        <v>172</v>
      </c>
      <c r="E116" s="251" t="s">
        <v>23</v>
      </c>
      <c r="F116" s="252" t="s">
        <v>179</v>
      </c>
      <c r="G116" s="249"/>
      <c r="H116" s="253">
        <v>0.371</v>
      </c>
      <c r="I116" s="254"/>
      <c r="J116" s="249"/>
      <c r="K116" s="249"/>
      <c r="L116" s="255"/>
      <c r="M116" s="256"/>
      <c r="N116" s="257"/>
      <c r="O116" s="257"/>
      <c r="P116" s="257"/>
      <c r="Q116" s="257"/>
      <c r="R116" s="257"/>
      <c r="S116" s="257"/>
      <c r="T116" s="258"/>
      <c r="AT116" s="259" t="s">
        <v>172</v>
      </c>
      <c r="AU116" s="259" t="s">
        <v>85</v>
      </c>
      <c r="AV116" s="12" t="s">
        <v>85</v>
      </c>
      <c r="AW116" s="12" t="s">
        <v>36</v>
      </c>
      <c r="AX116" s="12" t="s">
        <v>73</v>
      </c>
      <c r="AY116" s="259" t="s">
        <v>162</v>
      </c>
    </row>
    <row r="117" s="12" customFormat="1">
      <c r="B117" s="248"/>
      <c r="C117" s="249"/>
      <c r="D117" s="250" t="s">
        <v>172</v>
      </c>
      <c r="E117" s="251" t="s">
        <v>23</v>
      </c>
      <c r="F117" s="252" t="s">
        <v>180</v>
      </c>
      <c r="G117" s="249"/>
      <c r="H117" s="253">
        <v>1.238</v>
      </c>
      <c r="I117" s="254"/>
      <c r="J117" s="249"/>
      <c r="K117" s="249"/>
      <c r="L117" s="255"/>
      <c r="M117" s="256"/>
      <c r="N117" s="257"/>
      <c r="O117" s="257"/>
      <c r="P117" s="257"/>
      <c r="Q117" s="257"/>
      <c r="R117" s="257"/>
      <c r="S117" s="257"/>
      <c r="T117" s="258"/>
      <c r="AT117" s="259" t="s">
        <v>172</v>
      </c>
      <c r="AU117" s="259" t="s">
        <v>85</v>
      </c>
      <c r="AV117" s="12" t="s">
        <v>85</v>
      </c>
      <c r="AW117" s="12" t="s">
        <v>36</v>
      </c>
      <c r="AX117" s="12" t="s">
        <v>73</v>
      </c>
      <c r="AY117" s="259" t="s">
        <v>162</v>
      </c>
    </row>
    <row r="118" s="12" customFormat="1">
      <c r="B118" s="248"/>
      <c r="C118" s="249"/>
      <c r="D118" s="250" t="s">
        <v>172</v>
      </c>
      <c r="E118" s="251" t="s">
        <v>23</v>
      </c>
      <c r="F118" s="252" t="s">
        <v>181</v>
      </c>
      <c r="G118" s="249"/>
      <c r="H118" s="253">
        <v>0.248</v>
      </c>
      <c r="I118" s="254"/>
      <c r="J118" s="249"/>
      <c r="K118" s="249"/>
      <c r="L118" s="255"/>
      <c r="M118" s="256"/>
      <c r="N118" s="257"/>
      <c r="O118" s="257"/>
      <c r="P118" s="257"/>
      <c r="Q118" s="257"/>
      <c r="R118" s="257"/>
      <c r="S118" s="257"/>
      <c r="T118" s="258"/>
      <c r="AT118" s="259" t="s">
        <v>172</v>
      </c>
      <c r="AU118" s="259" t="s">
        <v>85</v>
      </c>
      <c r="AV118" s="12" t="s">
        <v>85</v>
      </c>
      <c r="AW118" s="12" t="s">
        <v>36</v>
      </c>
      <c r="AX118" s="12" t="s">
        <v>73</v>
      </c>
      <c r="AY118" s="259" t="s">
        <v>162</v>
      </c>
    </row>
    <row r="119" s="14" customFormat="1">
      <c r="B119" s="270"/>
      <c r="C119" s="271"/>
      <c r="D119" s="250" t="s">
        <v>172</v>
      </c>
      <c r="E119" s="272" t="s">
        <v>23</v>
      </c>
      <c r="F119" s="273" t="s">
        <v>182</v>
      </c>
      <c r="G119" s="271"/>
      <c r="H119" s="274">
        <v>1.857</v>
      </c>
      <c r="I119" s="275"/>
      <c r="J119" s="271"/>
      <c r="K119" s="271"/>
      <c r="L119" s="276"/>
      <c r="M119" s="277"/>
      <c r="N119" s="278"/>
      <c r="O119" s="278"/>
      <c r="P119" s="278"/>
      <c r="Q119" s="278"/>
      <c r="R119" s="278"/>
      <c r="S119" s="278"/>
      <c r="T119" s="279"/>
      <c r="AT119" s="280" t="s">
        <v>172</v>
      </c>
      <c r="AU119" s="280" t="s">
        <v>85</v>
      </c>
      <c r="AV119" s="14" t="s">
        <v>170</v>
      </c>
      <c r="AW119" s="14" t="s">
        <v>36</v>
      </c>
      <c r="AX119" s="14" t="s">
        <v>77</v>
      </c>
      <c r="AY119" s="280" t="s">
        <v>162</v>
      </c>
    </row>
    <row r="120" s="1" customFormat="1" ht="25.5" customHeight="1">
      <c r="B120" s="47"/>
      <c r="C120" s="236" t="s">
        <v>163</v>
      </c>
      <c r="D120" s="236" t="s">
        <v>165</v>
      </c>
      <c r="E120" s="237" t="s">
        <v>183</v>
      </c>
      <c r="F120" s="238" t="s">
        <v>184</v>
      </c>
      <c r="G120" s="239" t="s">
        <v>176</v>
      </c>
      <c r="H120" s="240">
        <v>1.026</v>
      </c>
      <c r="I120" s="241"/>
      <c r="J120" s="242">
        <f>ROUND(I120*H120,2)</f>
        <v>0</v>
      </c>
      <c r="K120" s="238" t="s">
        <v>169</v>
      </c>
      <c r="L120" s="73"/>
      <c r="M120" s="243" t="s">
        <v>23</v>
      </c>
      <c r="N120" s="244" t="s">
        <v>45</v>
      </c>
      <c r="O120" s="48"/>
      <c r="P120" s="245">
        <f>O120*H120</f>
        <v>0</v>
      </c>
      <c r="Q120" s="245">
        <v>1.8109599999999999</v>
      </c>
      <c r="R120" s="245">
        <f>Q120*H120</f>
        <v>1.85804496</v>
      </c>
      <c r="S120" s="245">
        <v>0</v>
      </c>
      <c r="T120" s="246">
        <f>S120*H120</f>
        <v>0</v>
      </c>
      <c r="AR120" s="25" t="s">
        <v>170</v>
      </c>
      <c r="AT120" s="25" t="s">
        <v>165</v>
      </c>
      <c r="AU120" s="25" t="s">
        <v>85</v>
      </c>
      <c r="AY120" s="25" t="s">
        <v>162</v>
      </c>
      <c r="BE120" s="247">
        <f>IF(N120="základní",J120,0)</f>
        <v>0</v>
      </c>
      <c r="BF120" s="247">
        <f>IF(N120="snížená",J120,0)</f>
        <v>0</v>
      </c>
      <c r="BG120" s="247">
        <f>IF(N120="zákl. přenesená",J120,0)</f>
        <v>0</v>
      </c>
      <c r="BH120" s="247">
        <f>IF(N120="sníž. přenesená",J120,0)</f>
        <v>0</v>
      </c>
      <c r="BI120" s="247">
        <f>IF(N120="nulová",J120,0)</f>
        <v>0</v>
      </c>
      <c r="BJ120" s="25" t="s">
        <v>85</v>
      </c>
      <c r="BK120" s="247">
        <f>ROUND(I120*H120,2)</f>
        <v>0</v>
      </c>
      <c r="BL120" s="25" t="s">
        <v>170</v>
      </c>
      <c r="BM120" s="25" t="s">
        <v>185</v>
      </c>
    </row>
    <row r="121" s="12" customFormat="1">
      <c r="B121" s="248"/>
      <c r="C121" s="249"/>
      <c r="D121" s="250" t="s">
        <v>172</v>
      </c>
      <c r="E121" s="251" t="s">
        <v>23</v>
      </c>
      <c r="F121" s="252" t="s">
        <v>186</v>
      </c>
      <c r="G121" s="249"/>
      <c r="H121" s="253">
        <v>1.026</v>
      </c>
      <c r="I121" s="254"/>
      <c r="J121" s="249"/>
      <c r="K121" s="249"/>
      <c r="L121" s="255"/>
      <c r="M121" s="256"/>
      <c r="N121" s="257"/>
      <c r="O121" s="257"/>
      <c r="P121" s="257"/>
      <c r="Q121" s="257"/>
      <c r="R121" s="257"/>
      <c r="S121" s="257"/>
      <c r="T121" s="258"/>
      <c r="AT121" s="259" t="s">
        <v>172</v>
      </c>
      <c r="AU121" s="259" t="s">
        <v>85</v>
      </c>
      <c r="AV121" s="12" t="s">
        <v>85</v>
      </c>
      <c r="AW121" s="12" t="s">
        <v>36</v>
      </c>
      <c r="AX121" s="12" t="s">
        <v>77</v>
      </c>
      <c r="AY121" s="259" t="s">
        <v>162</v>
      </c>
    </row>
    <row r="122" s="1" customFormat="1" ht="38.25" customHeight="1">
      <c r="B122" s="47"/>
      <c r="C122" s="236" t="s">
        <v>170</v>
      </c>
      <c r="D122" s="236" t="s">
        <v>165</v>
      </c>
      <c r="E122" s="237" t="s">
        <v>187</v>
      </c>
      <c r="F122" s="238" t="s">
        <v>188</v>
      </c>
      <c r="G122" s="239" t="s">
        <v>189</v>
      </c>
      <c r="H122" s="240">
        <v>0.87</v>
      </c>
      <c r="I122" s="241"/>
      <c r="J122" s="242">
        <f>ROUND(I122*H122,2)</f>
        <v>0</v>
      </c>
      <c r="K122" s="238" t="s">
        <v>169</v>
      </c>
      <c r="L122" s="73"/>
      <c r="M122" s="243" t="s">
        <v>23</v>
      </c>
      <c r="N122" s="244" t="s">
        <v>45</v>
      </c>
      <c r="O122" s="48"/>
      <c r="P122" s="245">
        <f>O122*H122</f>
        <v>0</v>
      </c>
      <c r="Q122" s="245">
        <v>0.25591000000000003</v>
      </c>
      <c r="R122" s="245">
        <f>Q122*H122</f>
        <v>0.22264170000000003</v>
      </c>
      <c r="S122" s="245">
        <v>0</v>
      </c>
      <c r="T122" s="246">
        <f>S122*H122</f>
        <v>0</v>
      </c>
      <c r="AR122" s="25" t="s">
        <v>170</v>
      </c>
      <c r="AT122" s="25" t="s">
        <v>165</v>
      </c>
      <c r="AU122" s="25" t="s">
        <v>85</v>
      </c>
      <c r="AY122" s="25" t="s">
        <v>162</v>
      </c>
      <c r="BE122" s="247">
        <f>IF(N122="základní",J122,0)</f>
        <v>0</v>
      </c>
      <c r="BF122" s="247">
        <f>IF(N122="snížená",J122,0)</f>
        <v>0</v>
      </c>
      <c r="BG122" s="247">
        <f>IF(N122="zákl. přenesená",J122,0)</f>
        <v>0</v>
      </c>
      <c r="BH122" s="247">
        <f>IF(N122="sníž. přenesená",J122,0)</f>
        <v>0</v>
      </c>
      <c r="BI122" s="247">
        <f>IF(N122="nulová",J122,0)</f>
        <v>0</v>
      </c>
      <c r="BJ122" s="25" t="s">
        <v>85</v>
      </c>
      <c r="BK122" s="247">
        <f>ROUND(I122*H122,2)</f>
        <v>0</v>
      </c>
      <c r="BL122" s="25" t="s">
        <v>170</v>
      </c>
      <c r="BM122" s="25" t="s">
        <v>190</v>
      </c>
    </row>
    <row r="123" s="12" customFormat="1">
      <c r="B123" s="248"/>
      <c r="C123" s="249"/>
      <c r="D123" s="250" t="s">
        <v>172</v>
      </c>
      <c r="E123" s="251" t="s">
        <v>23</v>
      </c>
      <c r="F123" s="252" t="s">
        <v>191</v>
      </c>
      <c r="G123" s="249"/>
      <c r="H123" s="253">
        <v>0.87</v>
      </c>
      <c r="I123" s="254"/>
      <c r="J123" s="249"/>
      <c r="K123" s="249"/>
      <c r="L123" s="255"/>
      <c r="M123" s="256"/>
      <c r="N123" s="257"/>
      <c r="O123" s="257"/>
      <c r="P123" s="257"/>
      <c r="Q123" s="257"/>
      <c r="R123" s="257"/>
      <c r="S123" s="257"/>
      <c r="T123" s="258"/>
      <c r="AT123" s="259" t="s">
        <v>172</v>
      </c>
      <c r="AU123" s="259" t="s">
        <v>85</v>
      </c>
      <c r="AV123" s="12" t="s">
        <v>85</v>
      </c>
      <c r="AW123" s="12" t="s">
        <v>36</v>
      </c>
      <c r="AX123" s="12" t="s">
        <v>77</v>
      </c>
      <c r="AY123" s="259" t="s">
        <v>162</v>
      </c>
    </row>
    <row r="124" s="1" customFormat="1" ht="25.5" customHeight="1">
      <c r="B124" s="47"/>
      <c r="C124" s="236" t="s">
        <v>192</v>
      </c>
      <c r="D124" s="236" t="s">
        <v>165</v>
      </c>
      <c r="E124" s="237" t="s">
        <v>193</v>
      </c>
      <c r="F124" s="238" t="s">
        <v>194</v>
      </c>
      <c r="G124" s="239" t="s">
        <v>168</v>
      </c>
      <c r="H124" s="240">
        <v>1</v>
      </c>
      <c r="I124" s="241"/>
      <c r="J124" s="242">
        <f>ROUND(I124*H124,2)</f>
        <v>0</v>
      </c>
      <c r="K124" s="238" t="s">
        <v>23</v>
      </c>
      <c r="L124" s="73"/>
      <c r="M124" s="243" t="s">
        <v>23</v>
      </c>
      <c r="N124" s="244" t="s">
        <v>45</v>
      </c>
      <c r="O124" s="48"/>
      <c r="P124" s="245">
        <f>O124*H124</f>
        <v>0</v>
      </c>
      <c r="Q124" s="245">
        <v>2.58406</v>
      </c>
      <c r="R124" s="245">
        <f>Q124*H124</f>
        <v>2.58406</v>
      </c>
      <c r="S124" s="245">
        <v>0</v>
      </c>
      <c r="T124" s="246">
        <f>S124*H124</f>
        <v>0</v>
      </c>
      <c r="AR124" s="25" t="s">
        <v>170</v>
      </c>
      <c r="AT124" s="25" t="s">
        <v>165</v>
      </c>
      <c r="AU124" s="25" t="s">
        <v>85</v>
      </c>
      <c r="AY124" s="25" t="s">
        <v>162</v>
      </c>
      <c r="BE124" s="247">
        <f>IF(N124="základní",J124,0)</f>
        <v>0</v>
      </c>
      <c r="BF124" s="247">
        <f>IF(N124="snížená",J124,0)</f>
        <v>0</v>
      </c>
      <c r="BG124" s="247">
        <f>IF(N124="zákl. přenesená",J124,0)</f>
        <v>0</v>
      </c>
      <c r="BH124" s="247">
        <f>IF(N124="sníž. přenesená",J124,0)</f>
        <v>0</v>
      </c>
      <c r="BI124" s="247">
        <f>IF(N124="nulová",J124,0)</f>
        <v>0</v>
      </c>
      <c r="BJ124" s="25" t="s">
        <v>85</v>
      </c>
      <c r="BK124" s="247">
        <f>ROUND(I124*H124,2)</f>
        <v>0</v>
      </c>
      <c r="BL124" s="25" t="s">
        <v>170</v>
      </c>
      <c r="BM124" s="25" t="s">
        <v>195</v>
      </c>
    </row>
    <row r="125" s="13" customFormat="1">
      <c r="B125" s="260"/>
      <c r="C125" s="261"/>
      <c r="D125" s="250" t="s">
        <v>172</v>
      </c>
      <c r="E125" s="262" t="s">
        <v>23</v>
      </c>
      <c r="F125" s="263" t="s">
        <v>196</v>
      </c>
      <c r="G125" s="261"/>
      <c r="H125" s="262" t="s">
        <v>23</v>
      </c>
      <c r="I125" s="264"/>
      <c r="J125" s="261"/>
      <c r="K125" s="261"/>
      <c r="L125" s="265"/>
      <c r="M125" s="266"/>
      <c r="N125" s="267"/>
      <c r="O125" s="267"/>
      <c r="P125" s="267"/>
      <c r="Q125" s="267"/>
      <c r="R125" s="267"/>
      <c r="S125" s="267"/>
      <c r="T125" s="268"/>
      <c r="AT125" s="269" t="s">
        <v>172</v>
      </c>
      <c r="AU125" s="269" t="s">
        <v>85</v>
      </c>
      <c r="AV125" s="13" t="s">
        <v>77</v>
      </c>
      <c r="AW125" s="13" t="s">
        <v>36</v>
      </c>
      <c r="AX125" s="13" t="s">
        <v>73</v>
      </c>
      <c r="AY125" s="269" t="s">
        <v>162</v>
      </c>
    </row>
    <row r="126" s="13" customFormat="1">
      <c r="B126" s="260"/>
      <c r="C126" s="261"/>
      <c r="D126" s="250" t="s">
        <v>172</v>
      </c>
      <c r="E126" s="262" t="s">
        <v>23</v>
      </c>
      <c r="F126" s="263" t="s">
        <v>197</v>
      </c>
      <c r="G126" s="261"/>
      <c r="H126" s="262" t="s">
        <v>23</v>
      </c>
      <c r="I126" s="264"/>
      <c r="J126" s="261"/>
      <c r="K126" s="261"/>
      <c r="L126" s="265"/>
      <c r="M126" s="266"/>
      <c r="N126" s="267"/>
      <c r="O126" s="267"/>
      <c r="P126" s="267"/>
      <c r="Q126" s="267"/>
      <c r="R126" s="267"/>
      <c r="S126" s="267"/>
      <c r="T126" s="268"/>
      <c r="AT126" s="269" t="s">
        <v>172</v>
      </c>
      <c r="AU126" s="269" t="s">
        <v>85</v>
      </c>
      <c r="AV126" s="13" t="s">
        <v>77</v>
      </c>
      <c r="AW126" s="13" t="s">
        <v>36</v>
      </c>
      <c r="AX126" s="13" t="s">
        <v>73</v>
      </c>
      <c r="AY126" s="269" t="s">
        <v>162</v>
      </c>
    </row>
    <row r="127" s="12" customFormat="1">
      <c r="B127" s="248"/>
      <c r="C127" s="249"/>
      <c r="D127" s="250" t="s">
        <v>172</v>
      </c>
      <c r="E127" s="251" t="s">
        <v>23</v>
      </c>
      <c r="F127" s="252" t="s">
        <v>198</v>
      </c>
      <c r="G127" s="249"/>
      <c r="H127" s="253">
        <v>1</v>
      </c>
      <c r="I127" s="254"/>
      <c r="J127" s="249"/>
      <c r="K127" s="249"/>
      <c r="L127" s="255"/>
      <c r="M127" s="256"/>
      <c r="N127" s="257"/>
      <c r="O127" s="257"/>
      <c r="P127" s="257"/>
      <c r="Q127" s="257"/>
      <c r="R127" s="257"/>
      <c r="S127" s="257"/>
      <c r="T127" s="258"/>
      <c r="AT127" s="259" t="s">
        <v>172</v>
      </c>
      <c r="AU127" s="259" t="s">
        <v>85</v>
      </c>
      <c r="AV127" s="12" t="s">
        <v>85</v>
      </c>
      <c r="AW127" s="12" t="s">
        <v>36</v>
      </c>
      <c r="AX127" s="12" t="s">
        <v>77</v>
      </c>
      <c r="AY127" s="259" t="s">
        <v>162</v>
      </c>
    </row>
    <row r="128" s="11" customFormat="1" ht="29.88" customHeight="1">
      <c r="B128" s="220"/>
      <c r="C128" s="221"/>
      <c r="D128" s="222" t="s">
        <v>72</v>
      </c>
      <c r="E128" s="234" t="s">
        <v>170</v>
      </c>
      <c r="F128" s="234" t="s">
        <v>199</v>
      </c>
      <c r="G128" s="221"/>
      <c r="H128" s="221"/>
      <c r="I128" s="224"/>
      <c r="J128" s="235">
        <f>BK128</f>
        <v>0</v>
      </c>
      <c r="K128" s="221"/>
      <c r="L128" s="226"/>
      <c r="M128" s="227"/>
      <c r="N128" s="228"/>
      <c r="O128" s="228"/>
      <c r="P128" s="229">
        <f>SUM(P129:P132)</f>
        <v>0</v>
      </c>
      <c r="Q128" s="228"/>
      <c r="R128" s="229">
        <f>SUM(R129:R132)</f>
        <v>3.27674829</v>
      </c>
      <c r="S128" s="228"/>
      <c r="T128" s="230">
        <f>SUM(T129:T132)</f>
        <v>0</v>
      </c>
      <c r="AR128" s="231" t="s">
        <v>77</v>
      </c>
      <c r="AT128" s="232" t="s">
        <v>72</v>
      </c>
      <c r="AU128" s="232" t="s">
        <v>77</v>
      </c>
      <c r="AY128" s="231" t="s">
        <v>162</v>
      </c>
      <c r="BK128" s="233">
        <f>SUM(BK129:BK132)</f>
        <v>0</v>
      </c>
    </row>
    <row r="129" s="1" customFormat="1" ht="51" customHeight="1">
      <c r="B129" s="47"/>
      <c r="C129" s="236" t="s">
        <v>200</v>
      </c>
      <c r="D129" s="236" t="s">
        <v>165</v>
      </c>
      <c r="E129" s="237" t="s">
        <v>201</v>
      </c>
      <c r="F129" s="238" t="s">
        <v>202</v>
      </c>
      <c r="G129" s="239" t="s">
        <v>189</v>
      </c>
      <c r="H129" s="240">
        <v>15.375</v>
      </c>
      <c r="I129" s="241"/>
      <c r="J129" s="242">
        <f>ROUND(I129*H129,2)</f>
        <v>0</v>
      </c>
      <c r="K129" s="238" t="s">
        <v>169</v>
      </c>
      <c r="L129" s="73"/>
      <c r="M129" s="243" t="s">
        <v>23</v>
      </c>
      <c r="N129" s="244" t="s">
        <v>45</v>
      </c>
      <c r="O129" s="48"/>
      <c r="P129" s="245">
        <f>O129*H129</f>
        <v>0</v>
      </c>
      <c r="Q129" s="245">
        <v>0.21312184000000001</v>
      </c>
      <c r="R129" s="245">
        <f>Q129*H129</f>
        <v>3.27674829</v>
      </c>
      <c r="S129" s="245">
        <v>0</v>
      </c>
      <c r="T129" s="246">
        <f>S129*H129</f>
        <v>0</v>
      </c>
      <c r="AR129" s="25" t="s">
        <v>170</v>
      </c>
      <c r="AT129" s="25" t="s">
        <v>165</v>
      </c>
      <c r="AU129" s="25" t="s">
        <v>85</v>
      </c>
      <c r="AY129" s="25" t="s">
        <v>162</v>
      </c>
      <c r="BE129" s="247">
        <f>IF(N129="základní",J129,0)</f>
        <v>0</v>
      </c>
      <c r="BF129" s="247">
        <f>IF(N129="snížená",J129,0)</f>
        <v>0</v>
      </c>
      <c r="BG129" s="247">
        <f>IF(N129="zákl. přenesená",J129,0)</f>
        <v>0</v>
      </c>
      <c r="BH129" s="247">
        <f>IF(N129="sníž. přenesená",J129,0)</f>
        <v>0</v>
      </c>
      <c r="BI129" s="247">
        <f>IF(N129="nulová",J129,0)</f>
        <v>0</v>
      </c>
      <c r="BJ129" s="25" t="s">
        <v>85</v>
      </c>
      <c r="BK129" s="247">
        <f>ROUND(I129*H129,2)</f>
        <v>0</v>
      </c>
      <c r="BL129" s="25" t="s">
        <v>170</v>
      </c>
      <c r="BM129" s="25" t="s">
        <v>203</v>
      </c>
    </row>
    <row r="130" s="13" customFormat="1">
      <c r="B130" s="260"/>
      <c r="C130" s="261"/>
      <c r="D130" s="250" t="s">
        <v>172</v>
      </c>
      <c r="E130" s="262" t="s">
        <v>23</v>
      </c>
      <c r="F130" s="263" t="s">
        <v>204</v>
      </c>
      <c r="G130" s="261"/>
      <c r="H130" s="262" t="s">
        <v>23</v>
      </c>
      <c r="I130" s="264"/>
      <c r="J130" s="261"/>
      <c r="K130" s="261"/>
      <c r="L130" s="265"/>
      <c r="M130" s="266"/>
      <c r="N130" s="267"/>
      <c r="O130" s="267"/>
      <c r="P130" s="267"/>
      <c r="Q130" s="267"/>
      <c r="R130" s="267"/>
      <c r="S130" s="267"/>
      <c r="T130" s="268"/>
      <c r="AT130" s="269" t="s">
        <v>172</v>
      </c>
      <c r="AU130" s="269" t="s">
        <v>85</v>
      </c>
      <c r="AV130" s="13" t="s">
        <v>77</v>
      </c>
      <c r="AW130" s="13" t="s">
        <v>36</v>
      </c>
      <c r="AX130" s="13" t="s">
        <v>73</v>
      </c>
      <c r="AY130" s="269" t="s">
        <v>162</v>
      </c>
    </row>
    <row r="131" s="13" customFormat="1">
      <c r="B131" s="260"/>
      <c r="C131" s="261"/>
      <c r="D131" s="250" t="s">
        <v>172</v>
      </c>
      <c r="E131" s="262" t="s">
        <v>23</v>
      </c>
      <c r="F131" s="263" t="s">
        <v>205</v>
      </c>
      <c r="G131" s="261"/>
      <c r="H131" s="262" t="s">
        <v>23</v>
      </c>
      <c r="I131" s="264"/>
      <c r="J131" s="261"/>
      <c r="K131" s="261"/>
      <c r="L131" s="265"/>
      <c r="M131" s="266"/>
      <c r="N131" s="267"/>
      <c r="O131" s="267"/>
      <c r="P131" s="267"/>
      <c r="Q131" s="267"/>
      <c r="R131" s="267"/>
      <c r="S131" s="267"/>
      <c r="T131" s="268"/>
      <c r="AT131" s="269" t="s">
        <v>172</v>
      </c>
      <c r="AU131" s="269" t="s">
        <v>85</v>
      </c>
      <c r="AV131" s="13" t="s">
        <v>77</v>
      </c>
      <c r="AW131" s="13" t="s">
        <v>36</v>
      </c>
      <c r="AX131" s="13" t="s">
        <v>73</v>
      </c>
      <c r="AY131" s="269" t="s">
        <v>162</v>
      </c>
    </row>
    <row r="132" s="12" customFormat="1">
      <c r="B132" s="248"/>
      <c r="C132" s="249"/>
      <c r="D132" s="250" t="s">
        <v>172</v>
      </c>
      <c r="E132" s="251" t="s">
        <v>23</v>
      </c>
      <c r="F132" s="252" t="s">
        <v>206</v>
      </c>
      <c r="G132" s="249"/>
      <c r="H132" s="253">
        <v>15.375</v>
      </c>
      <c r="I132" s="254"/>
      <c r="J132" s="249"/>
      <c r="K132" s="249"/>
      <c r="L132" s="255"/>
      <c r="M132" s="256"/>
      <c r="N132" s="257"/>
      <c r="O132" s="257"/>
      <c r="P132" s="257"/>
      <c r="Q132" s="257"/>
      <c r="R132" s="257"/>
      <c r="S132" s="257"/>
      <c r="T132" s="258"/>
      <c r="AT132" s="259" t="s">
        <v>172</v>
      </c>
      <c r="AU132" s="259" t="s">
        <v>85</v>
      </c>
      <c r="AV132" s="12" t="s">
        <v>85</v>
      </c>
      <c r="AW132" s="12" t="s">
        <v>36</v>
      </c>
      <c r="AX132" s="12" t="s">
        <v>77</v>
      </c>
      <c r="AY132" s="259" t="s">
        <v>162</v>
      </c>
    </row>
    <row r="133" s="11" customFormat="1" ht="29.88" customHeight="1">
      <c r="B133" s="220"/>
      <c r="C133" s="221"/>
      <c r="D133" s="222" t="s">
        <v>72</v>
      </c>
      <c r="E133" s="234" t="s">
        <v>207</v>
      </c>
      <c r="F133" s="234" t="s">
        <v>208</v>
      </c>
      <c r="G133" s="221"/>
      <c r="H133" s="221"/>
      <c r="I133" s="224"/>
      <c r="J133" s="235">
        <f>BK133</f>
        <v>0</v>
      </c>
      <c r="K133" s="221"/>
      <c r="L133" s="226"/>
      <c r="M133" s="227"/>
      <c r="N133" s="228"/>
      <c r="O133" s="228"/>
      <c r="P133" s="229">
        <f>SUM(P134:P281)</f>
        <v>0</v>
      </c>
      <c r="Q133" s="228"/>
      <c r="R133" s="229">
        <f>SUM(R134:R281)</f>
        <v>13.429477710000001</v>
      </c>
      <c r="S133" s="228"/>
      <c r="T133" s="230">
        <f>SUM(T134:T281)</f>
        <v>0</v>
      </c>
      <c r="AR133" s="231" t="s">
        <v>77</v>
      </c>
      <c r="AT133" s="232" t="s">
        <v>72</v>
      </c>
      <c r="AU133" s="232" t="s">
        <v>77</v>
      </c>
      <c r="AY133" s="231" t="s">
        <v>162</v>
      </c>
      <c r="BK133" s="233">
        <f>SUM(BK134:BK281)</f>
        <v>0</v>
      </c>
    </row>
    <row r="134" s="1" customFormat="1" ht="38.25" customHeight="1">
      <c r="B134" s="47"/>
      <c r="C134" s="236" t="s">
        <v>209</v>
      </c>
      <c r="D134" s="236" t="s">
        <v>165</v>
      </c>
      <c r="E134" s="237" t="s">
        <v>210</v>
      </c>
      <c r="F134" s="238" t="s">
        <v>211</v>
      </c>
      <c r="G134" s="239" t="s">
        <v>189</v>
      </c>
      <c r="H134" s="240">
        <v>6.75</v>
      </c>
      <c r="I134" s="241"/>
      <c r="J134" s="242">
        <f>ROUND(I134*H134,2)</f>
        <v>0</v>
      </c>
      <c r="K134" s="238" t="s">
        <v>169</v>
      </c>
      <c r="L134" s="73"/>
      <c r="M134" s="243" t="s">
        <v>23</v>
      </c>
      <c r="N134" s="244" t="s">
        <v>45</v>
      </c>
      <c r="O134" s="48"/>
      <c r="P134" s="245">
        <f>O134*H134</f>
        <v>0</v>
      </c>
      <c r="Q134" s="245">
        <v>0.018380000000000001</v>
      </c>
      <c r="R134" s="245">
        <f>Q134*H134</f>
        <v>0.12406500000000001</v>
      </c>
      <c r="S134" s="245">
        <v>0</v>
      </c>
      <c r="T134" s="246">
        <f>S134*H134</f>
        <v>0</v>
      </c>
      <c r="AR134" s="25" t="s">
        <v>170</v>
      </c>
      <c r="AT134" s="25" t="s">
        <v>165</v>
      </c>
      <c r="AU134" s="25" t="s">
        <v>85</v>
      </c>
      <c r="AY134" s="25" t="s">
        <v>162</v>
      </c>
      <c r="BE134" s="247">
        <f>IF(N134="základní",J134,0)</f>
        <v>0</v>
      </c>
      <c r="BF134" s="247">
        <f>IF(N134="snížená",J134,0)</f>
        <v>0</v>
      </c>
      <c r="BG134" s="247">
        <f>IF(N134="zákl. přenesená",J134,0)</f>
        <v>0</v>
      </c>
      <c r="BH134" s="247">
        <f>IF(N134="sníž. přenesená",J134,0)</f>
        <v>0</v>
      </c>
      <c r="BI134" s="247">
        <f>IF(N134="nulová",J134,0)</f>
        <v>0</v>
      </c>
      <c r="BJ134" s="25" t="s">
        <v>85</v>
      </c>
      <c r="BK134" s="247">
        <f>ROUND(I134*H134,2)</f>
        <v>0</v>
      </c>
      <c r="BL134" s="25" t="s">
        <v>170</v>
      </c>
      <c r="BM134" s="25" t="s">
        <v>212</v>
      </c>
    </row>
    <row r="135" s="1" customFormat="1">
      <c r="B135" s="47"/>
      <c r="C135" s="75"/>
      <c r="D135" s="250" t="s">
        <v>213</v>
      </c>
      <c r="E135" s="75"/>
      <c r="F135" s="281" t="s">
        <v>214</v>
      </c>
      <c r="G135" s="75"/>
      <c r="H135" s="75"/>
      <c r="I135" s="204"/>
      <c r="J135" s="75"/>
      <c r="K135" s="75"/>
      <c r="L135" s="73"/>
      <c r="M135" s="282"/>
      <c r="N135" s="48"/>
      <c r="O135" s="48"/>
      <c r="P135" s="48"/>
      <c r="Q135" s="48"/>
      <c r="R135" s="48"/>
      <c r="S135" s="48"/>
      <c r="T135" s="96"/>
      <c r="AT135" s="25" t="s">
        <v>213</v>
      </c>
      <c r="AU135" s="25" t="s">
        <v>85</v>
      </c>
    </row>
    <row r="136" s="13" customFormat="1">
      <c r="B136" s="260"/>
      <c r="C136" s="261"/>
      <c r="D136" s="250" t="s">
        <v>172</v>
      </c>
      <c r="E136" s="262" t="s">
        <v>23</v>
      </c>
      <c r="F136" s="263" t="s">
        <v>178</v>
      </c>
      <c r="G136" s="261"/>
      <c r="H136" s="262" t="s">
        <v>23</v>
      </c>
      <c r="I136" s="264"/>
      <c r="J136" s="261"/>
      <c r="K136" s="261"/>
      <c r="L136" s="265"/>
      <c r="M136" s="266"/>
      <c r="N136" s="267"/>
      <c r="O136" s="267"/>
      <c r="P136" s="267"/>
      <c r="Q136" s="267"/>
      <c r="R136" s="267"/>
      <c r="S136" s="267"/>
      <c r="T136" s="268"/>
      <c r="AT136" s="269" t="s">
        <v>172</v>
      </c>
      <c r="AU136" s="269" t="s">
        <v>85</v>
      </c>
      <c r="AV136" s="13" t="s">
        <v>77</v>
      </c>
      <c r="AW136" s="13" t="s">
        <v>36</v>
      </c>
      <c r="AX136" s="13" t="s">
        <v>73</v>
      </c>
      <c r="AY136" s="269" t="s">
        <v>162</v>
      </c>
    </row>
    <row r="137" s="12" customFormat="1">
      <c r="B137" s="248"/>
      <c r="C137" s="249"/>
      <c r="D137" s="250" t="s">
        <v>172</v>
      </c>
      <c r="E137" s="251" t="s">
        <v>23</v>
      </c>
      <c r="F137" s="252" t="s">
        <v>215</v>
      </c>
      <c r="G137" s="249"/>
      <c r="H137" s="253">
        <v>1.3500000000000001</v>
      </c>
      <c r="I137" s="254"/>
      <c r="J137" s="249"/>
      <c r="K137" s="249"/>
      <c r="L137" s="255"/>
      <c r="M137" s="256"/>
      <c r="N137" s="257"/>
      <c r="O137" s="257"/>
      <c r="P137" s="257"/>
      <c r="Q137" s="257"/>
      <c r="R137" s="257"/>
      <c r="S137" s="257"/>
      <c r="T137" s="258"/>
      <c r="AT137" s="259" t="s">
        <v>172</v>
      </c>
      <c r="AU137" s="259" t="s">
        <v>85</v>
      </c>
      <c r="AV137" s="12" t="s">
        <v>85</v>
      </c>
      <c r="AW137" s="12" t="s">
        <v>36</v>
      </c>
      <c r="AX137" s="12" t="s">
        <v>73</v>
      </c>
      <c r="AY137" s="259" t="s">
        <v>162</v>
      </c>
    </row>
    <row r="138" s="12" customFormat="1">
      <c r="B138" s="248"/>
      <c r="C138" s="249"/>
      <c r="D138" s="250" t="s">
        <v>172</v>
      </c>
      <c r="E138" s="251" t="s">
        <v>23</v>
      </c>
      <c r="F138" s="252" t="s">
        <v>216</v>
      </c>
      <c r="G138" s="249"/>
      <c r="H138" s="253">
        <v>4.5</v>
      </c>
      <c r="I138" s="254"/>
      <c r="J138" s="249"/>
      <c r="K138" s="249"/>
      <c r="L138" s="255"/>
      <c r="M138" s="256"/>
      <c r="N138" s="257"/>
      <c r="O138" s="257"/>
      <c r="P138" s="257"/>
      <c r="Q138" s="257"/>
      <c r="R138" s="257"/>
      <c r="S138" s="257"/>
      <c r="T138" s="258"/>
      <c r="AT138" s="259" t="s">
        <v>172</v>
      </c>
      <c r="AU138" s="259" t="s">
        <v>85</v>
      </c>
      <c r="AV138" s="12" t="s">
        <v>85</v>
      </c>
      <c r="AW138" s="12" t="s">
        <v>36</v>
      </c>
      <c r="AX138" s="12" t="s">
        <v>73</v>
      </c>
      <c r="AY138" s="259" t="s">
        <v>162</v>
      </c>
    </row>
    <row r="139" s="12" customFormat="1">
      <c r="B139" s="248"/>
      <c r="C139" s="249"/>
      <c r="D139" s="250" t="s">
        <v>172</v>
      </c>
      <c r="E139" s="251" t="s">
        <v>23</v>
      </c>
      <c r="F139" s="252" t="s">
        <v>217</v>
      </c>
      <c r="G139" s="249"/>
      <c r="H139" s="253">
        <v>0.90000000000000002</v>
      </c>
      <c r="I139" s="254"/>
      <c r="J139" s="249"/>
      <c r="K139" s="249"/>
      <c r="L139" s="255"/>
      <c r="M139" s="256"/>
      <c r="N139" s="257"/>
      <c r="O139" s="257"/>
      <c r="P139" s="257"/>
      <c r="Q139" s="257"/>
      <c r="R139" s="257"/>
      <c r="S139" s="257"/>
      <c r="T139" s="258"/>
      <c r="AT139" s="259" t="s">
        <v>172</v>
      </c>
      <c r="AU139" s="259" t="s">
        <v>85</v>
      </c>
      <c r="AV139" s="12" t="s">
        <v>85</v>
      </c>
      <c r="AW139" s="12" t="s">
        <v>36</v>
      </c>
      <c r="AX139" s="12" t="s">
        <v>73</v>
      </c>
      <c r="AY139" s="259" t="s">
        <v>162</v>
      </c>
    </row>
    <row r="140" s="14" customFormat="1">
      <c r="B140" s="270"/>
      <c r="C140" s="271"/>
      <c r="D140" s="250" t="s">
        <v>172</v>
      </c>
      <c r="E140" s="272" t="s">
        <v>23</v>
      </c>
      <c r="F140" s="273" t="s">
        <v>182</v>
      </c>
      <c r="G140" s="271"/>
      <c r="H140" s="274">
        <v>6.75</v>
      </c>
      <c r="I140" s="275"/>
      <c r="J140" s="271"/>
      <c r="K140" s="271"/>
      <c r="L140" s="276"/>
      <c r="M140" s="277"/>
      <c r="N140" s="278"/>
      <c r="O140" s="278"/>
      <c r="P140" s="278"/>
      <c r="Q140" s="278"/>
      <c r="R140" s="278"/>
      <c r="S140" s="278"/>
      <c r="T140" s="279"/>
      <c r="AT140" s="280" t="s">
        <v>172</v>
      </c>
      <c r="AU140" s="280" t="s">
        <v>85</v>
      </c>
      <c r="AV140" s="14" t="s">
        <v>170</v>
      </c>
      <c r="AW140" s="14" t="s">
        <v>36</v>
      </c>
      <c r="AX140" s="14" t="s">
        <v>77</v>
      </c>
      <c r="AY140" s="280" t="s">
        <v>162</v>
      </c>
    </row>
    <row r="141" s="1" customFormat="1" ht="25.5" customHeight="1">
      <c r="B141" s="47"/>
      <c r="C141" s="236" t="s">
        <v>218</v>
      </c>
      <c r="D141" s="236" t="s">
        <v>165</v>
      </c>
      <c r="E141" s="237" t="s">
        <v>219</v>
      </c>
      <c r="F141" s="238" t="s">
        <v>220</v>
      </c>
      <c r="G141" s="239" t="s">
        <v>189</v>
      </c>
      <c r="H141" s="240">
        <v>6.75</v>
      </c>
      <c r="I141" s="241"/>
      <c r="J141" s="242">
        <f>ROUND(I141*H141,2)</f>
        <v>0</v>
      </c>
      <c r="K141" s="238" t="s">
        <v>169</v>
      </c>
      <c r="L141" s="73"/>
      <c r="M141" s="243" t="s">
        <v>23</v>
      </c>
      <c r="N141" s="244" t="s">
        <v>45</v>
      </c>
      <c r="O141" s="48"/>
      <c r="P141" s="245">
        <f>O141*H141</f>
        <v>0</v>
      </c>
      <c r="Q141" s="245">
        <v>0.0079000000000000008</v>
      </c>
      <c r="R141" s="245">
        <f>Q141*H141</f>
        <v>0.053325000000000004</v>
      </c>
      <c r="S141" s="245">
        <v>0</v>
      </c>
      <c r="T141" s="246">
        <f>S141*H141</f>
        <v>0</v>
      </c>
      <c r="AR141" s="25" t="s">
        <v>170</v>
      </c>
      <c r="AT141" s="25" t="s">
        <v>165</v>
      </c>
      <c r="AU141" s="25" t="s">
        <v>85</v>
      </c>
      <c r="AY141" s="25" t="s">
        <v>162</v>
      </c>
      <c r="BE141" s="247">
        <f>IF(N141="základní",J141,0)</f>
        <v>0</v>
      </c>
      <c r="BF141" s="247">
        <f>IF(N141="snížená",J141,0)</f>
        <v>0</v>
      </c>
      <c r="BG141" s="247">
        <f>IF(N141="zákl. přenesená",J141,0)</f>
        <v>0</v>
      </c>
      <c r="BH141" s="247">
        <f>IF(N141="sníž. přenesená",J141,0)</f>
        <v>0</v>
      </c>
      <c r="BI141" s="247">
        <f>IF(N141="nulová",J141,0)</f>
        <v>0</v>
      </c>
      <c r="BJ141" s="25" t="s">
        <v>85</v>
      </c>
      <c r="BK141" s="247">
        <f>ROUND(I141*H141,2)</f>
        <v>0</v>
      </c>
      <c r="BL141" s="25" t="s">
        <v>170</v>
      </c>
      <c r="BM141" s="25" t="s">
        <v>221</v>
      </c>
    </row>
    <row r="142" s="1" customFormat="1">
      <c r="B142" s="47"/>
      <c r="C142" s="75"/>
      <c r="D142" s="250" t="s">
        <v>213</v>
      </c>
      <c r="E142" s="75"/>
      <c r="F142" s="281" t="s">
        <v>214</v>
      </c>
      <c r="G142" s="75"/>
      <c r="H142" s="75"/>
      <c r="I142" s="204"/>
      <c r="J142" s="75"/>
      <c r="K142" s="75"/>
      <c r="L142" s="73"/>
      <c r="M142" s="282"/>
      <c r="N142" s="48"/>
      <c r="O142" s="48"/>
      <c r="P142" s="48"/>
      <c r="Q142" s="48"/>
      <c r="R142" s="48"/>
      <c r="S142" s="48"/>
      <c r="T142" s="96"/>
      <c r="AT142" s="25" t="s">
        <v>213</v>
      </c>
      <c r="AU142" s="25" t="s">
        <v>85</v>
      </c>
    </row>
    <row r="143" s="13" customFormat="1">
      <c r="B143" s="260"/>
      <c r="C143" s="261"/>
      <c r="D143" s="250" t="s">
        <v>172</v>
      </c>
      <c r="E143" s="262" t="s">
        <v>23</v>
      </c>
      <c r="F143" s="263" t="s">
        <v>178</v>
      </c>
      <c r="G143" s="261"/>
      <c r="H143" s="262" t="s">
        <v>23</v>
      </c>
      <c r="I143" s="264"/>
      <c r="J143" s="261"/>
      <c r="K143" s="261"/>
      <c r="L143" s="265"/>
      <c r="M143" s="266"/>
      <c r="N143" s="267"/>
      <c r="O143" s="267"/>
      <c r="P143" s="267"/>
      <c r="Q143" s="267"/>
      <c r="R143" s="267"/>
      <c r="S143" s="267"/>
      <c r="T143" s="268"/>
      <c r="AT143" s="269" t="s">
        <v>172</v>
      </c>
      <c r="AU143" s="269" t="s">
        <v>85</v>
      </c>
      <c r="AV143" s="13" t="s">
        <v>77</v>
      </c>
      <c r="AW143" s="13" t="s">
        <v>36</v>
      </c>
      <c r="AX143" s="13" t="s">
        <v>73</v>
      </c>
      <c r="AY143" s="269" t="s">
        <v>162</v>
      </c>
    </row>
    <row r="144" s="12" customFormat="1">
      <c r="B144" s="248"/>
      <c r="C144" s="249"/>
      <c r="D144" s="250" t="s">
        <v>172</v>
      </c>
      <c r="E144" s="251" t="s">
        <v>23</v>
      </c>
      <c r="F144" s="252" t="s">
        <v>215</v>
      </c>
      <c r="G144" s="249"/>
      <c r="H144" s="253">
        <v>1.3500000000000001</v>
      </c>
      <c r="I144" s="254"/>
      <c r="J144" s="249"/>
      <c r="K144" s="249"/>
      <c r="L144" s="255"/>
      <c r="M144" s="256"/>
      <c r="N144" s="257"/>
      <c r="O144" s="257"/>
      <c r="P144" s="257"/>
      <c r="Q144" s="257"/>
      <c r="R144" s="257"/>
      <c r="S144" s="257"/>
      <c r="T144" s="258"/>
      <c r="AT144" s="259" t="s">
        <v>172</v>
      </c>
      <c r="AU144" s="259" t="s">
        <v>85</v>
      </c>
      <c r="AV144" s="12" t="s">
        <v>85</v>
      </c>
      <c r="AW144" s="12" t="s">
        <v>36</v>
      </c>
      <c r="AX144" s="12" t="s">
        <v>73</v>
      </c>
      <c r="AY144" s="259" t="s">
        <v>162</v>
      </c>
    </row>
    <row r="145" s="12" customFormat="1">
      <c r="B145" s="248"/>
      <c r="C145" s="249"/>
      <c r="D145" s="250" t="s">
        <v>172</v>
      </c>
      <c r="E145" s="251" t="s">
        <v>23</v>
      </c>
      <c r="F145" s="252" t="s">
        <v>216</v>
      </c>
      <c r="G145" s="249"/>
      <c r="H145" s="253">
        <v>4.5</v>
      </c>
      <c r="I145" s="254"/>
      <c r="J145" s="249"/>
      <c r="K145" s="249"/>
      <c r="L145" s="255"/>
      <c r="M145" s="256"/>
      <c r="N145" s="257"/>
      <c r="O145" s="257"/>
      <c r="P145" s="257"/>
      <c r="Q145" s="257"/>
      <c r="R145" s="257"/>
      <c r="S145" s="257"/>
      <c r="T145" s="258"/>
      <c r="AT145" s="259" t="s">
        <v>172</v>
      </c>
      <c r="AU145" s="259" t="s">
        <v>85</v>
      </c>
      <c r="AV145" s="12" t="s">
        <v>85</v>
      </c>
      <c r="AW145" s="12" t="s">
        <v>36</v>
      </c>
      <c r="AX145" s="12" t="s">
        <v>73</v>
      </c>
      <c r="AY145" s="259" t="s">
        <v>162</v>
      </c>
    </row>
    <row r="146" s="12" customFormat="1">
      <c r="B146" s="248"/>
      <c r="C146" s="249"/>
      <c r="D146" s="250" t="s">
        <v>172</v>
      </c>
      <c r="E146" s="251" t="s">
        <v>23</v>
      </c>
      <c r="F146" s="252" t="s">
        <v>217</v>
      </c>
      <c r="G146" s="249"/>
      <c r="H146" s="253">
        <v>0.90000000000000002</v>
      </c>
      <c r="I146" s="254"/>
      <c r="J146" s="249"/>
      <c r="K146" s="249"/>
      <c r="L146" s="255"/>
      <c r="M146" s="256"/>
      <c r="N146" s="257"/>
      <c r="O146" s="257"/>
      <c r="P146" s="257"/>
      <c r="Q146" s="257"/>
      <c r="R146" s="257"/>
      <c r="S146" s="257"/>
      <c r="T146" s="258"/>
      <c r="AT146" s="259" t="s">
        <v>172</v>
      </c>
      <c r="AU146" s="259" t="s">
        <v>85</v>
      </c>
      <c r="AV146" s="12" t="s">
        <v>85</v>
      </c>
      <c r="AW146" s="12" t="s">
        <v>36</v>
      </c>
      <c r="AX146" s="12" t="s">
        <v>73</v>
      </c>
      <c r="AY146" s="259" t="s">
        <v>162</v>
      </c>
    </row>
    <row r="147" s="14" customFormat="1">
      <c r="B147" s="270"/>
      <c r="C147" s="271"/>
      <c r="D147" s="250" t="s">
        <v>172</v>
      </c>
      <c r="E147" s="272" t="s">
        <v>23</v>
      </c>
      <c r="F147" s="273" t="s">
        <v>182</v>
      </c>
      <c r="G147" s="271"/>
      <c r="H147" s="274">
        <v>6.75</v>
      </c>
      <c r="I147" s="275"/>
      <c r="J147" s="271"/>
      <c r="K147" s="271"/>
      <c r="L147" s="276"/>
      <c r="M147" s="277"/>
      <c r="N147" s="278"/>
      <c r="O147" s="278"/>
      <c r="P147" s="278"/>
      <c r="Q147" s="278"/>
      <c r="R147" s="278"/>
      <c r="S147" s="278"/>
      <c r="T147" s="279"/>
      <c r="AT147" s="280" t="s">
        <v>172</v>
      </c>
      <c r="AU147" s="280" t="s">
        <v>85</v>
      </c>
      <c r="AV147" s="14" t="s">
        <v>170</v>
      </c>
      <c r="AW147" s="14" t="s">
        <v>36</v>
      </c>
      <c r="AX147" s="14" t="s">
        <v>77</v>
      </c>
      <c r="AY147" s="280" t="s">
        <v>162</v>
      </c>
    </row>
    <row r="148" s="1" customFormat="1" ht="16.5" customHeight="1">
      <c r="B148" s="47"/>
      <c r="C148" s="236" t="s">
        <v>222</v>
      </c>
      <c r="D148" s="236" t="s">
        <v>165</v>
      </c>
      <c r="E148" s="237" t="s">
        <v>223</v>
      </c>
      <c r="F148" s="238" t="s">
        <v>224</v>
      </c>
      <c r="G148" s="239" t="s">
        <v>189</v>
      </c>
      <c r="H148" s="240">
        <v>318.66500000000002</v>
      </c>
      <c r="I148" s="241"/>
      <c r="J148" s="242">
        <f>ROUND(I148*H148,2)</f>
        <v>0</v>
      </c>
      <c r="K148" s="238" t="s">
        <v>169</v>
      </c>
      <c r="L148" s="73"/>
      <c r="M148" s="243" t="s">
        <v>23</v>
      </c>
      <c r="N148" s="244" t="s">
        <v>45</v>
      </c>
      <c r="O148" s="48"/>
      <c r="P148" s="245">
        <f>O148*H148</f>
        <v>0</v>
      </c>
      <c r="Q148" s="245">
        <v>0.033579999999999999</v>
      </c>
      <c r="R148" s="245">
        <f>Q148*H148</f>
        <v>10.7007707</v>
      </c>
      <c r="S148" s="245">
        <v>0</v>
      </c>
      <c r="T148" s="246">
        <f>S148*H148</f>
        <v>0</v>
      </c>
      <c r="AR148" s="25" t="s">
        <v>170</v>
      </c>
      <c r="AT148" s="25" t="s">
        <v>165</v>
      </c>
      <c r="AU148" s="25" t="s">
        <v>85</v>
      </c>
      <c r="AY148" s="25" t="s">
        <v>162</v>
      </c>
      <c r="BE148" s="247">
        <f>IF(N148="základní",J148,0)</f>
        <v>0</v>
      </c>
      <c r="BF148" s="247">
        <f>IF(N148="snížená",J148,0)</f>
        <v>0</v>
      </c>
      <c r="BG148" s="247">
        <f>IF(N148="zákl. přenesená",J148,0)</f>
        <v>0</v>
      </c>
      <c r="BH148" s="247">
        <f>IF(N148="sníž. přenesená",J148,0)</f>
        <v>0</v>
      </c>
      <c r="BI148" s="247">
        <f>IF(N148="nulová",J148,0)</f>
        <v>0</v>
      </c>
      <c r="BJ148" s="25" t="s">
        <v>85</v>
      </c>
      <c r="BK148" s="247">
        <f>ROUND(I148*H148,2)</f>
        <v>0</v>
      </c>
      <c r="BL148" s="25" t="s">
        <v>170</v>
      </c>
      <c r="BM148" s="25" t="s">
        <v>225</v>
      </c>
    </row>
    <row r="149" s="1" customFormat="1">
      <c r="B149" s="47"/>
      <c r="C149" s="75"/>
      <c r="D149" s="250" t="s">
        <v>213</v>
      </c>
      <c r="E149" s="75"/>
      <c r="F149" s="281" t="s">
        <v>226</v>
      </c>
      <c r="G149" s="75"/>
      <c r="H149" s="75"/>
      <c r="I149" s="204"/>
      <c r="J149" s="75"/>
      <c r="K149" s="75"/>
      <c r="L149" s="73"/>
      <c r="M149" s="282"/>
      <c r="N149" s="48"/>
      <c r="O149" s="48"/>
      <c r="P149" s="48"/>
      <c r="Q149" s="48"/>
      <c r="R149" s="48"/>
      <c r="S149" s="48"/>
      <c r="T149" s="96"/>
      <c r="AT149" s="25" t="s">
        <v>213</v>
      </c>
      <c r="AU149" s="25" t="s">
        <v>85</v>
      </c>
    </row>
    <row r="150" s="13" customFormat="1">
      <c r="B150" s="260"/>
      <c r="C150" s="261"/>
      <c r="D150" s="250" t="s">
        <v>172</v>
      </c>
      <c r="E150" s="262" t="s">
        <v>23</v>
      </c>
      <c r="F150" s="263" t="s">
        <v>227</v>
      </c>
      <c r="G150" s="261"/>
      <c r="H150" s="262" t="s">
        <v>23</v>
      </c>
      <c r="I150" s="264"/>
      <c r="J150" s="261"/>
      <c r="K150" s="261"/>
      <c r="L150" s="265"/>
      <c r="M150" s="266"/>
      <c r="N150" s="267"/>
      <c r="O150" s="267"/>
      <c r="P150" s="267"/>
      <c r="Q150" s="267"/>
      <c r="R150" s="267"/>
      <c r="S150" s="267"/>
      <c r="T150" s="268"/>
      <c r="AT150" s="269" t="s">
        <v>172</v>
      </c>
      <c r="AU150" s="269" t="s">
        <v>85</v>
      </c>
      <c r="AV150" s="13" t="s">
        <v>77</v>
      </c>
      <c r="AW150" s="13" t="s">
        <v>36</v>
      </c>
      <c r="AX150" s="13" t="s">
        <v>73</v>
      </c>
      <c r="AY150" s="269" t="s">
        <v>162</v>
      </c>
    </row>
    <row r="151" s="13" customFormat="1">
      <c r="B151" s="260"/>
      <c r="C151" s="261"/>
      <c r="D151" s="250" t="s">
        <v>172</v>
      </c>
      <c r="E151" s="262" t="s">
        <v>23</v>
      </c>
      <c r="F151" s="263" t="s">
        <v>228</v>
      </c>
      <c r="G151" s="261"/>
      <c r="H151" s="262" t="s">
        <v>23</v>
      </c>
      <c r="I151" s="264"/>
      <c r="J151" s="261"/>
      <c r="K151" s="261"/>
      <c r="L151" s="265"/>
      <c r="M151" s="266"/>
      <c r="N151" s="267"/>
      <c r="O151" s="267"/>
      <c r="P151" s="267"/>
      <c r="Q151" s="267"/>
      <c r="R151" s="267"/>
      <c r="S151" s="267"/>
      <c r="T151" s="268"/>
      <c r="AT151" s="269" t="s">
        <v>172</v>
      </c>
      <c r="AU151" s="269" t="s">
        <v>85</v>
      </c>
      <c r="AV151" s="13" t="s">
        <v>77</v>
      </c>
      <c r="AW151" s="13" t="s">
        <v>36</v>
      </c>
      <c r="AX151" s="13" t="s">
        <v>73</v>
      </c>
      <c r="AY151" s="269" t="s">
        <v>162</v>
      </c>
    </row>
    <row r="152" s="12" customFormat="1">
      <c r="B152" s="248"/>
      <c r="C152" s="249"/>
      <c r="D152" s="250" t="s">
        <v>172</v>
      </c>
      <c r="E152" s="251" t="s">
        <v>23</v>
      </c>
      <c r="F152" s="252" t="s">
        <v>229</v>
      </c>
      <c r="G152" s="249"/>
      <c r="H152" s="253">
        <v>2.1600000000000001</v>
      </c>
      <c r="I152" s="254"/>
      <c r="J152" s="249"/>
      <c r="K152" s="249"/>
      <c r="L152" s="255"/>
      <c r="M152" s="256"/>
      <c r="N152" s="257"/>
      <c r="O152" s="257"/>
      <c r="P152" s="257"/>
      <c r="Q152" s="257"/>
      <c r="R152" s="257"/>
      <c r="S152" s="257"/>
      <c r="T152" s="258"/>
      <c r="AT152" s="259" t="s">
        <v>172</v>
      </c>
      <c r="AU152" s="259" t="s">
        <v>85</v>
      </c>
      <c r="AV152" s="12" t="s">
        <v>85</v>
      </c>
      <c r="AW152" s="12" t="s">
        <v>36</v>
      </c>
      <c r="AX152" s="12" t="s">
        <v>73</v>
      </c>
      <c r="AY152" s="259" t="s">
        <v>162</v>
      </c>
    </row>
    <row r="153" s="12" customFormat="1">
      <c r="B153" s="248"/>
      <c r="C153" s="249"/>
      <c r="D153" s="250" t="s">
        <v>172</v>
      </c>
      <c r="E153" s="251" t="s">
        <v>23</v>
      </c>
      <c r="F153" s="252" t="s">
        <v>230</v>
      </c>
      <c r="G153" s="249"/>
      <c r="H153" s="253">
        <v>6.6500000000000004</v>
      </c>
      <c r="I153" s="254"/>
      <c r="J153" s="249"/>
      <c r="K153" s="249"/>
      <c r="L153" s="255"/>
      <c r="M153" s="256"/>
      <c r="N153" s="257"/>
      <c r="O153" s="257"/>
      <c r="P153" s="257"/>
      <c r="Q153" s="257"/>
      <c r="R153" s="257"/>
      <c r="S153" s="257"/>
      <c r="T153" s="258"/>
      <c r="AT153" s="259" t="s">
        <v>172</v>
      </c>
      <c r="AU153" s="259" t="s">
        <v>85</v>
      </c>
      <c r="AV153" s="12" t="s">
        <v>85</v>
      </c>
      <c r="AW153" s="12" t="s">
        <v>36</v>
      </c>
      <c r="AX153" s="12" t="s">
        <v>73</v>
      </c>
      <c r="AY153" s="259" t="s">
        <v>162</v>
      </c>
    </row>
    <row r="154" s="13" customFormat="1">
      <c r="B154" s="260"/>
      <c r="C154" s="261"/>
      <c r="D154" s="250" t="s">
        <v>172</v>
      </c>
      <c r="E154" s="262" t="s">
        <v>23</v>
      </c>
      <c r="F154" s="263" t="s">
        <v>231</v>
      </c>
      <c r="G154" s="261"/>
      <c r="H154" s="262" t="s">
        <v>23</v>
      </c>
      <c r="I154" s="264"/>
      <c r="J154" s="261"/>
      <c r="K154" s="261"/>
      <c r="L154" s="265"/>
      <c r="M154" s="266"/>
      <c r="N154" s="267"/>
      <c r="O154" s="267"/>
      <c r="P154" s="267"/>
      <c r="Q154" s="267"/>
      <c r="R154" s="267"/>
      <c r="S154" s="267"/>
      <c r="T154" s="268"/>
      <c r="AT154" s="269" t="s">
        <v>172</v>
      </c>
      <c r="AU154" s="269" t="s">
        <v>85</v>
      </c>
      <c r="AV154" s="13" t="s">
        <v>77</v>
      </c>
      <c r="AW154" s="13" t="s">
        <v>36</v>
      </c>
      <c r="AX154" s="13" t="s">
        <v>73</v>
      </c>
      <c r="AY154" s="269" t="s">
        <v>162</v>
      </c>
    </row>
    <row r="155" s="13" customFormat="1">
      <c r="B155" s="260"/>
      <c r="C155" s="261"/>
      <c r="D155" s="250" t="s">
        <v>172</v>
      </c>
      <c r="E155" s="262" t="s">
        <v>23</v>
      </c>
      <c r="F155" s="263" t="s">
        <v>232</v>
      </c>
      <c r="G155" s="261"/>
      <c r="H155" s="262" t="s">
        <v>23</v>
      </c>
      <c r="I155" s="264"/>
      <c r="J155" s="261"/>
      <c r="K155" s="261"/>
      <c r="L155" s="265"/>
      <c r="M155" s="266"/>
      <c r="N155" s="267"/>
      <c r="O155" s="267"/>
      <c r="P155" s="267"/>
      <c r="Q155" s="267"/>
      <c r="R155" s="267"/>
      <c r="S155" s="267"/>
      <c r="T155" s="268"/>
      <c r="AT155" s="269" t="s">
        <v>172</v>
      </c>
      <c r="AU155" s="269" t="s">
        <v>85</v>
      </c>
      <c r="AV155" s="13" t="s">
        <v>77</v>
      </c>
      <c r="AW155" s="13" t="s">
        <v>36</v>
      </c>
      <c r="AX155" s="13" t="s">
        <v>73</v>
      </c>
      <c r="AY155" s="269" t="s">
        <v>162</v>
      </c>
    </row>
    <row r="156" s="12" customFormat="1">
      <c r="B156" s="248"/>
      <c r="C156" s="249"/>
      <c r="D156" s="250" t="s">
        <v>172</v>
      </c>
      <c r="E156" s="251" t="s">
        <v>23</v>
      </c>
      <c r="F156" s="252" t="s">
        <v>233</v>
      </c>
      <c r="G156" s="249"/>
      <c r="H156" s="253">
        <v>28.350000000000001</v>
      </c>
      <c r="I156" s="254"/>
      <c r="J156" s="249"/>
      <c r="K156" s="249"/>
      <c r="L156" s="255"/>
      <c r="M156" s="256"/>
      <c r="N156" s="257"/>
      <c r="O156" s="257"/>
      <c r="P156" s="257"/>
      <c r="Q156" s="257"/>
      <c r="R156" s="257"/>
      <c r="S156" s="257"/>
      <c r="T156" s="258"/>
      <c r="AT156" s="259" t="s">
        <v>172</v>
      </c>
      <c r="AU156" s="259" t="s">
        <v>85</v>
      </c>
      <c r="AV156" s="12" t="s">
        <v>85</v>
      </c>
      <c r="AW156" s="12" t="s">
        <v>36</v>
      </c>
      <c r="AX156" s="12" t="s">
        <v>73</v>
      </c>
      <c r="AY156" s="259" t="s">
        <v>162</v>
      </c>
    </row>
    <row r="157" s="12" customFormat="1">
      <c r="B157" s="248"/>
      <c r="C157" s="249"/>
      <c r="D157" s="250" t="s">
        <v>172</v>
      </c>
      <c r="E157" s="251" t="s">
        <v>23</v>
      </c>
      <c r="F157" s="252" t="s">
        <v>234</v>
      </c>
      <c r="G157" s="249"/>
      <c r="H157" s="253">
        <v>4.3200000000000003</v>
      </c>
      <c r="I157" s="254"/>
      <c r="J157" s="249"/>
      <c r="K157" s="249"/>
      <c r="L157" s="255"/>
      <c r="M157" s="256"/>
      <c r="N157" s="257"/>
      <c r="O157" s="257"/>
      <c r="P157" s="257"/>
      <c r="Q157" s="257"/>
      <c r="R157" s="257"/>
      <c r="S157" s="257"/>
      <c r="T157" s="258"/>
      <c r="AT157" s="259" t="s">
        <v>172</v>
      </c>
      <c r="AU157" s="259" t="s">
        <v>85</v>
      </c>
      <c r="AV157" s="12" t="s">
        <v>85</v>
      </c>
      <c r="AW157" s="12" t="s">
        <v>36</v>
      </c>
      <c r="AX157" s="12" t="s">
        <v>73</v>
      </c>
      <c r="AY157" s="259" t="s">
        <v>162</v>
      </c>
    </row>
    <row r="158" s="12" customFormat="1">
      <c r="B158" s="248"/>
      <c r="C158" s="249"/>
      <c r="D158" s="250" t="s">
        <v>172</v>
      </c>
      <c r="E158" s="251" t="s">
        <v>23</v>
      </c>
      <c r="F158" s="252" t="s">
        <v>235</v>
      </c>
      <c r="G158" s="249"/>
      <c r="H158" s="253">
        <v>116.55</v>
      </c>
      <c r="I158" s="254"/>
      <c r="J158" s="249"/>
      <c r="K158" s="249"/>
      <c r="L158" s="255"/>
      <c r="M158" s="256"/>
      <c r="N158" s="257"/>
      <c r="O158" s="257"/>
      <c r="P158" s="257"/>
      <c r="Q158" s="257"/>
      <c r="R158" s="257"/>
      <c r="S158" s="257"/>
      <c r="T158" s="258"/>
      <c r="AT158" s="259" t="s">
        <v>172</v>
      </c>
      <c r="AU158" s="259" t="s">
        <v>85</v>
      </c>
      <c r="AV158" s="12" t="s">
        <v>85</v>
      </c>
      <c r="AW158" s="12" t="s">
        <v>36</v>
      </c>
      <c r="AX158" s="12" t="s">
        <v>73</v>
      </c>
      <c r="AY158" s="259" t="s">
        <v>162</v>
      </c>
    </row>
    <row r="159" s="13" customFormat="1">
      <c r="B159" s="260"/>
      <c r="C159" s="261"/>
      <c r="D159" s="250" t="s">
        <v>172</v>
      </c>
      <c r="E159" s="262" t="s">
        <v>23</v>
      </c>
      <c r="F159" s="263" t="s">
        <v>236</v>
      </c>
      <c r="G159" s="261"/>
      <c r="H159" s="262" t="s">
        <v>23</v>
      </c>
      <c r="I159" s="264"/>
      <c r="J159" s="261"/>
      <c r="K159" s="261"/>
      <c r="L159" s="265"/>
      <c r="M159" s="266"/>
      <c r="N159" s="267"/>
      <c r="O159" s="267"/>
      <c r="P159" s="267"/>
      <c r="Q159" s="267"/>
      <c r="R159" s="267"/>
      <c r="S159" s="267"/>
      <c r="T159" s="268"/>
      <c r="AT159" s="269" t="s">
        <v>172</v>
      </c>
      <c r="AU159" s="269" t="s">
        <v>85</v>
      </c>
      <c r="AV159" s="13" t="s">
        <v>77</v>
      </c>
      <c r="AW159" s="13" t="s">
        <v>36</v>
      </c>
      <c r="AX159" s="13" t="s">
        <v>73</v>
      </c>
      <c r="AY159" s="269" t="s">
        <v>162</v>
      </c>
    </row>
    <row r="160" s="12" customFormat="1">
      <c r="B160" s="248"/>
      <c r="C160" s="249"/>
      <c r="D160" s="250" t="s">
        <v>172</v>
      </c>
      <c r="E160" s="251" t="s">
        <v>23</v>
      </c>
      <c r="F160" s="252" t="s">
        <v>237</v>
      </c>
      <c r="G160" s="249"/>
      <c r="H160" s="253">
        <v>2.8799999999999999</v>
      </c>
      <c r="I160" s="254"/>
      <c r="J160" s="249"/>
      <c r="K160" s="249"/>
      <c r="L160" s="255"/>
      <c r="M160" s="256"/>
      <c r="N160" s="257"/>
      <c r="O160" s="257"/>
      <c r="P160" s="257"/>
      <c r="Q160" s="257"/>
      <c r="R160" s="257"/>
      <c r="S160" s="257"/>
      <c r="T160" s="258"/>
      <c r="AT160" s="259" t="s">
        <v>172</v>
      </c>
      <c r="AU160" s="259" t="s">
        <v>85</v>
      </c>
      <c r="AV160" s="12" t="s">
        <v>85</v>
      </c>
      <c r="AW160" s="12" t="s">
        <v>36</v>
      </c>
      <c r="AX160" s="12" t="s">
        <v>73</v>
      </c>
      <c r="AY160" s="259" t="s">
        <v>162</v>
      </c>
    </row>
    <row r="161" s="12" customFormat="1">
      <c r="B161" s="248"/>
      <c r="C161" s="249"/>
      <c r="D161" s="250" t="s">
        <v>172</v>
      </c>
      <c r="E161" s="251" t="s">
        <v>23</v>
      </c>
      <c r="F161" s="252" t="s">
        <v>238</v>
      </c>
      <c r="G161" s="249"/>
      <c r="H161" s="253">
        <v>17.010000000000002</v>
      </c>
      <c r="I161" s="254"/>
      <c r="J161" s="249"/>
      <c r="K161" s="249"/>
      <c r="L161" s="255"/>
      <c r="M161" s="256"/>
      <c r="N161" s="257"/>
      <c r="O161" s="257"/>
      <c r="P161" s="257"/>
      <c r="Q161" s="257"/>
      <c r="R161" s="257"/>
      <c r="S161" s="257"/>
      <c r="T161" s="258"/>
      <c r="AT161" s="259" t="s">
        <v>172</v>
      </c>
      <c r="AU161" s="259" t="s">
        <v>85</v>
      </c>
      <c r="AV161" s="12" t="s">
        <v>85</v>
      </c>
      <c r="AW161" s="12" t="s">
        <v>36</v>
      </c>
      <c r="AX161" s="12" t="s">
        <v>73</v>
      </c>
      <c r="AY161" s="259" t="s">
        <v>162</v>
      </c>
    </row>
    <row r="162" s="13" customFormat="1">
      <c r="B162" s="260"/>
      <c r="C162" s="261"/>
      <c r="D162" s="250" t="s">
        <v>172</v>
      </c>
      <c r="E162" s="262" t="s">
        <v>23</v>
      </c>
      <c r="F162" s="263" t="s">
        <v>178</v>
      </c>
      <c r="G162" s="261"/>
      <c r="H162" s="262" t="s">
        <v>23</v>
      </c>
      <c r="I162" s="264"/>
      <c r="J162" s="261"/>
      <c r="K162" s="261"/>
      <c r="L162" s="265"/>
      <c r="M162" s="266"/>
      <c r="N162" s="267"/>
      <c r="O162" s="267"/>
      <c r="P162" s="267"/>
      <c r="Q162" s="267"/>
      <c r="R162" s="267"/>
      <c r="S162" s="267"/>
      <c r="T162" s="268"/>
      <c r="AT162" s="269" t="s">
        <v>172</v>
      </c>
      <c r="AU162" s="269" t="s">
        <v>85</v>
      </c>
      <c r="AV162" s="13" t="s">
        <v>77</v>
      </c>
      <c r="AW162" s="13" t="s">
        <v>36</v>
      </c>
      <c r="AX162" s="13" t="s">
        <v>73</v>
      </c>
      <c r="AY162" s="269" t="s">
        <v>162</v>
      </c>
    </row>
    <row r="163" s="12" customFormat="1">
      <c r="B163" s="248"/>
      <c r="C163" s="249"/>
      <c r="D163" s="250" t="s">
        <v>172</v>
      </c>
      <c r="E163" s="251" t="s">
        <v>23</v>
      </c>
      <c r="F163" s="252" t="s">
        <v>239</v>
      </c>
      <c r="G163" s="249"/>
      <c r="H163" s="253">
        <v>53.280000000000001</v>
      </c>
      <c r="I163" s="254"/>
      <c r="J163" s="249"/>
      <c r="K163" s="249"/>
      <c r="L163" s="255"/>
      <c r="M163" s="256"/>
      <c r="N163" s="257"/>
      <c r="O163" s="257"/>
      <c r="P163" s="257"/>
      <c r="Q163" s="257"/>
      <c r="R163" s="257"/>
      <c r="S163" s="257"/>
      <c r="T163" s="258"/>
      <c r="AT163" s="259" t="s">
        <v>172</v>
      </c>
      <c r="AU163" s="259" t="s">
        <v>85</v>
      </c>
      <c r="AV163" s="12" t="s">
        <v>85</v>
      </c>
      <c r="AW163" s="12" t="s">
        <v>36</v>
      </c>
      <c r="AX163" s="12" t="s">
        <v>73</v>
      </c>
      <c r="AY163" s="259" t="s">
        <v>162</v>
      </c>
    </row>
    <row r="164" s="12" customFormat="1">
      <c r="B164" s="248"/>
      <c r="C164" s="249"/>
      <c r="D164" s="250" t="s">
        <v>172</v>
      </c>
      <c r="E164" s="251" t="s">
        <v>23</v>
      </c>
      <c r="F164" s="252" t="s">
        <v>240</v>
      </c>
      <c r="G164" s="249"/>
      <c r="H164" s="253">
        <v>84.915000000000006</v>
      </c>
      <c r="I164" s="254"/>
      <c r="J164" s="249"/>
      <c r="K164" s="249"/>
      <c r="L164" s="255"/>
      <c r="M164" s="256"/>
      <c r="N164" s="257"/>
      <c r="O164" s="257"/>
      <c r="P164" s="257"/>
      <c r="Q164" s="257"/>
      <c r="R164" s="257"/>
      <c r="S164" s="257"/>
      <c r="T164" s="258"/>
      <c r="AT164" s="259" t="s">
        <v>172</v>
      </c>
      <c r="AU164" s="259" t="s">
        <v>85</v>
      </c>
      <c r="AV164" s="12" t="s">
        <v>85</v>
      </c>
      <c r="AW164" s="12" t="s">
        <v>36</v>
      </c>
      <c r="AX164" s="12" t="s">
        <v>73</v>
      </c>
      <c r="AY164" s="259" t="s">
        <v>162</v>
      </c>
    </row>
    <row r="165" s="13" customFormat="1">
      <c r="B165" s="260"/>
      <c r="C165" s="261"/>
      <c r="D165" s="250" t="s">
        <v>172</v>
      </c>
      <c r="E165" s="262" t="s">
        <v>23</v>
      </c>
      <c r="F165" s="263" t="s">
        <v>241</v>
      </c>
      <c r="G165" s="261"/>
      <c r="H165" s="262" t="s">
        <v>23</v>
      </c>
      <c r="I165" s="264"/>
      <c r="J165" s="261"/>
      <c r="K165" s="261"/>
      <c r="L165" s="265"/>
      <c r="M165" s="266"/>
      <c r="N165" s="267"/>
      <c r="O165" s="267"/>
      <c r="P165" s="267"/>
      <c r="Q165" s="267"/>
      <c r="R165" s="267"/>
      <c r="S165" s="267"/>
      <c r="T165" s="268"/>
      <c r="AT165" s="269" t="s">
        <v>172</v>
      </c>
      <c r="AU165" s="269" t="s">
        <v>85</v>
      </c>
      <c r="AV165" s="13" t="s">
        <v>77</v>
      </c>
      <c r="AW165" s="13" t="s">
        <v>36</v>
      </c>
      <c r="AX165" s="13" t="s">
        <v>73</v>
      </c>
      <c r="AY165" s="269" t="s">
        <v>162</v>
      </c>
    </row>
    <row r="166" s="12" customFormat="1">
      <c r="B166" s="248"/>
      <c r="C166" s="249"/>
      <c r="D166" s="250" t="s">
        <v>172</v>
      </c>
      <c r="E166" s="251" t="s">
        <v>23</v>
      </c>
      <c r="F166" s="252" t="s">
        <v>242</v>
      </c>
      <c r="G166" s="249"/>
      <c r="H166" s="253">
        <v>2.5499999999999998</v>
      </c>
      <c r="I166" s="254"/>
      <c r="J166" s="249"/>
      <c r="K166" s="249"/>
      <c r="L166" s="255"/>
      <c r="M166" s="256"/>
      <c r="N166" s="257"/>
      <c r="O166" s="257"/>
      <c r="P166" s="257"/>
      <c r="Q166" s="257"/>
      <c r="R166" s="257"/>
      <c r="S166" s="257"/>
      <c r="T166" s="258"/>
      <c r="AT166" s="259" t="s">
        <v>172</v>
      </c>
      <c r="AU166" s="259" t="s">
        <v>85</v>
      </c>
      <c r="AV166" s="12" t="s">
        <v>85</v>
      </c>
      <c r="AW166" s="12" t="s">
        <v>36</v>
      </c>
      <c r="AX166" s="12" t="s">
        <v>73</v>
      </c>
      <c r="AY166" s="259" t="s">
        <v>162</v>
      </c>
    </row>
    <row r="167" s="14" customFormat="1">
      <c r="B167" s="270"/>
      <c r="C167" s="271"/>
      <c r="D167" s="250" t="s">
        <v>172</v>
      </c>
      <c r="E167" s="272" t="s">
        <v>23</v>
      </c>
      <c r="F167" s="273" t="s">
        <v>182</v>
      </c>
      <c r="G167" s="271"/>
      <c r="H167" s="274">
        <v>318.66500000000002</v>
      </c>
      <c r="I167" s="275"/>
      <c r="J167" s="271"/>
      <c r="K167" s="271"/>
      <c r="L167" s="276"/>
      <c r="M167" s="277"/>
      <c r="N167" s="278"/>
      <c r="O167" s="278"/>
      <c r="P167" s="278"/>
      <c r="Q167" s="278"/>
      <c r="R167" s="278"/>
      <c r="S167" s="278"/>
      <c r="T167" s="279"/>
      <c r="AT167" s="280" t="s">
        <v>172</v>
      </c>
      <c r="AU167" s="280" t="s">
        <v>85</v>
      </c>
      <c r="AV167" s="14" t="s">
        <v>170</v>
      </c>
      <c r="AW167" s="14" t="s">
        <v>36</v>
      </c>
      <c r="AX167" s="14" t="s">
        <v>77</v>
      </c>
      <c r="AY167" s="280" t="s">
        <v>162</v>
      </c>
    </row>
    <row r="168" s="1" customFormat="1" ht="38.25" customHeight="1">
      <c r="B168" s="47"/>
      <c r="C168" s="236" t="s">
        <v>243</v>
      </c>
      <c r="D168" s="236" t="s">
        <v>165</v>
      </c>
      <c r="E168" s="237" t="s">
        <v>244</v>
      </c>
      <c r="F168" s="238" t="s">
        <v>245</v>
      </c>
      <c r="G168" s="239" t="s">
        <v>189</v>
      </c>
      <c r="H168" s="240">
        <v>3.5</v>
      </c>
      <c r="I168" s="241"/>
      <c r="J168" s="242">
        <f>ROUND(I168*H168,2)</f>
        <v>0</v>
      </c>
      <c r="K168" s="238" t="s">
        <v>169</v>
      </c>
      <c r="L168" s="73"/>
      <c r="M168" s="243" t="s">
        <v>23</v>
      </c>
      <c r="N168" s="244" t="s">
        <v>45</v>
      </c>
      <c r="O168" s="48"/>
      <c r="P168" s="245">
        <f>O168*H168</f>
        <v>0</v>
      </c>
      <c r="Q168" s="245">
        <v>0.027</v>
      </c>
      <c r="R168" s="245">
        <f>Q168*H168</f>
        <v>0.094500000000000001</v>
      </c>
      <c r="S168" s="245">
        <v>0</v>
      </c>
      <c r="T168" s="246">
        <f>S168*H168</f>
        <v>0</v>
      </c>
      <c r="AR168" s="25" t="s">
        <v>170</v>
      </c>
      <c r="AT168" s="25" t="s">
        <v>165</v>
      </c>
      <c r="AU168" s="25" t="s">
        <v>85</v>
      </c>
      <c r="AY168" s="25" t="s">
        <v>162</v>
      </c>
      <c r="BE168" s="247">
        <f>IF(N168="základní",J168,0)</f>
        <v>0</v>
      </c>
      <c r="BF168" s="247">
        <f>IF(N168="snížená",J168,0)</f>
        <v>0</v>
      </c>
      <c r="BG168" s="247">
        <f>IF(N168="zákl. přenesená",J168,0)</f>
        <v>0</v>
      </c>
      <c r="BH168" s="247">
        <f>IF(N168="sníž. přenesená",J168,0)</f>
        <v>0</v>
      </c>
      <c r="BI168" s="247">
        <f>IF(N168="nulová",J168,0)</f>
        <v>0</v>
      </c>
      <c r="BJ168" s="25" t="s">
        <v>85</v>
      </c>
      <c r="BK168" s="247">
        <f>ROUND(I168*H168,2)</f>
        <v>0</v>
      </c>
      <c r="BL168" s="25" t="s">
        <v>170</v>
      </c>
      <c r="BM168" s="25" t="s">
        <v>246</v>
      </c>
    </row>
    <row r="169" s="1" customFormat="1">
      <c r="B169" s="47"/>
      <c r="C169" s="75"/>
      <c r="D169" s="250" t="s">
        <v>213</v>
      </c>
      <c r="E169" s="75"/>
      <c r="F169" s="281" t="s">
        <v>247</v>
      </c>
      <c r="G169" s="75"/>
      <c r="H169" s="75"/>
      <c r="I169" s="204"/>
      <c r="J169" s="75"/>
      <c r="K169" s="75"/>
      <c r="L169" s="73"/>
      <c r="M169" s="282"/>
      <c r="N169" s="48"/>
      <c r="O169" s="48"/>
      <c r="P169" s="48"/>
      <c r="Q169" s="48"/>
      <c r="R169" s="48"/>
      <c r="S169" s="48"/>
      <c r="T169" s="96"/>
      <c r="AT169" s="25" t="s">
        <v>213</v>
      </c>
      <c r="AU169" s="25" t="s">
        <v>85</v>
      </c>
    </row>
    <row r="170" s="13" customFormat="1">
      <c r="B170" s="260"/>
      <c r="C170" s="261"/>
      <c r="D170" s="250" t="s">
        <v>172</v>
      </c>
      <c r="E170" s="262" t="s">
        <v>23</v>
      </c>
      <c r="F170" s="263" t="s">
        <v>248</v>
      </c>
      <c r="G170" s="261"/>
      <c r="H170" s="262" t="s">
        <v>23</v>
      </c>
      <c r="I170" s="264"/>
      <c r="J170" s="261"/>
      <c r="K170" s="261"/>
      <c r="L170" s="265"/>
      <c r="M170" s="266"/>
      <c r="N170" s="267"/>
      <c r="O170" s="267"/>
      <c r="P170" s="267"/>
      <c r="Q170" s="267"/>
      <c r="R170" s="267"/>
      <c r="S170" s="267"/>
      <c r="T170" s="268"/>
      <c r="AT170" s="269" t="s">
        <v>172</v>
      </c>
      <c r="AU170" s="269" t="s">
        <v>85</v>
      </c>
      <c r="AV170" s="13" t="s">
        <v>77</v>
      </c>
      <c r="AW170" s="13" t="s">
        <v>36</v>
      </c>
      <c r="AX170" s="13" t="s">
        <v>73</v>
      </c>
      <c r="AY170" s="269" t="s">
        <v>162</v>
      </c>
    </row>
    <row r="171" s="13" customFormat="1">
      <c r="B171" s="260"/>
      <c r="C171" s="261"/>
      <c r="D171" s="250" t="s">
        <v>172</v>
      </c>
      <c r="E171" s="262" t="s">
        <v>23</v>
      </c>
      <c r="F171" s="263" t="s">
        <v>249</v>
      </c>
      <c r="G171" s="261"/>
      <c r="H171" s="262" t="s">
        <v>23</v>
      </c>
      <c r="I171" s="264"/>
      <c r="J171" s="261"/>
      <c r="K171" s="261"/>
      <c r="L171" s="265"/>
      <c r="M171" s="266"/>
      <c r="N171" s="267"/>
      <c r="O171" s="267"/>
      <c r="P171" s="267"/>
      <c r="Q171" s="267"/>
      <c r="R171" s="267"/>
      <c r="S171" s="267"/>
      <c r="T171" s="268"/>
      <c r="AT171" s="269" t="s">
        <v>172</v>
      </c>
      <c r="AU171" s="269" t="s">
        <v>85</v>
      </c>
      <c r="AV171" s="13" t="s">
        <v>77</v>
      </c>
      <c r="AW171" s="13" t="s">
        <v>36</v>
      </c>
      <c r="AX171" s="13" t="s">
        <v>73</v>
      </c>
      <c r="AY171" s="269" t="s">
        <v>162</v>
      </c>
    </row>
    <row r="172" s="13" customFormat="1">
      <c r="B172" s="260"/>
      <c r="C172" s="261"/>
      <c r="D172" s="250" t="s">
        <v>172</v>
      </c>
      <c r="E172" s="262" t="s">
        <v>23</v>
      </c>
      <c r="F172" s="263" t="s">
        <v>250</v>
      </c>
      <c r="G172" s="261"/>
      <c r="H172" s="262" t="s">
        <v>23</v>
      </c>
      <c r="I172" s="264"/>
      <c r="J172" s="261"/>
      <c r="K172" s="261"/>
      <c r="L172" s="265"/>
      <c r="M172" s="266"/>
      <c r="N172" s="267"/>
      <c r="O172" s="267"/>
      <c r="P172" s="267"/>
      <c r="Q172" s="267"/>
      <c r="R172" s="267"/>
      <c r="S172" s="267"/>
      <c r="T172" s="268"/>
      <c r="AT172" s="269" t="s">
        <v>172</v>
      </c>
      <c r="AU172" s="269" t="s">
        <v>85</v>
      </c>
      <c r="AV172" s="13" t="s">
        <v>77</v>
      </c>
      <c r="AW172" s="13" t="s">
        <v>36</v>
      </c>
      <c r="AX172" s="13" t="s">
        <v>73</v>
      </c>
      <c r="AY172" s="269" t="s">
        <v>162</v>
      </c>
    </row>
    <row r="173" s="12" customFormat="1">
      <c r="B173" s="248"/>
      <c r="C173" s="249"/>
      <c r="D173" s="250" t="s">
        <v>172</v>
      </c>
      <c r="E173" s="251" t="s">
        <v>23</v>
      </c>
      <c r="F173" s="252" t="s">
        <v>251</v>
      </c>
      <c r="G173" s="249"/>
      <c r="H173" s="253">
        <v>3.5</v>
      </c>
      <c r="I173" s="254"/>
      <c r="J173" s="249"/>
      <c r="K173" s="249"/>
      <c r="L173" s="255"/>
      <c r="M173" s="256"/>
      <c r="N173" s="257"/>
      <c r="O173" s="257"/>
      <c r="P173" s="257"/>
      <c r="Q173" s="257"/>
      <c r="R173" s="257"/>
      <c r="S173" s="257"/>
      <c r="T173" s="258"/>
      <c r="AT173" s="259" t="s">
        <v>172</v>
      </c>
      <c r="AU173" s="259" t="s">
        <v>85</v>
      </c>
      <c r="AV173" s="12" t="s">
        <v>85</v>
      </c>
      <c r="AW173" s="12" t="s">
        <v>36</v>
      </c>
      <c r="AX173" s="12" t="s">
        <v>77</v>
      </c>
      <c r="AY173" s="259" t="s">
        <v>162</v>
      </c>
    </row>
    <row r="174" s="1" customFormat="1" ht="16.5" customHeight="1">
      <c r="B174" s="47"/>
      <c r="C174" s="236" t="s">
        <v>252</v>
      </c>
      <c r="D174" s="236" t="s">
        <v>165</v>
      </c>
      <c r="E174" s="237" t="s">
        <v>253</v>
      </c>
      <c r="F174" s="238" t="s">
        <v>254</v>
      </c>
      <c r="G174" s="239" t="s">
        <v>189</v>
      </c>
      <c r="H174" s="240">
        <v>27.960000000000001</v>
      </c>
      <c r="I174" s="241"/>
      <c r="J174" s="242">
        <f>ROUND(I174*H174,2)</f>
        <v>0</v>
      </c>
      <c r="K174" s="238" t="s">
        <v>169</v>
      </c>
      <c r="L174" s="73"/>
      <c r="M174" s="243" t="s">
        <v>23</v>
      </c>
      <c r="N174" s="244" t="s">
        <v>45</v>
      </c>
      <c r="O174" s="48"/>
      <c r="P174" s="245">
        <f>O174*H174</f>
        <v>0</v>
      </c>
      <c r="Q174" s="245">
        <v>0.042599999999999999</v>
      </c>
      <c r="R174" s="245">
        <f>Q174*H174</f>
        <v>1.1910959999999999</v>
      </c>
      <c r="S174" s="245">
        <v>0</v>
      </c>
      <c r="T174" s="246">
        <f>S174*H174</f>
        <v>0</v>
      </c>
      <c r="AR174" s="25" t="s">
        <v>170</v>
      </c>
      <c r="AT174" s="25" t="s">
        <v>165</v>
      </c>
      <c r="AU174" s="25" t="s">
        <v>85</v>
      </c>
      <c r="AY174" s="25" t="s">
        <v>162</v>
      </c>
      <c r="BE174" s="247">
        <f>IF(N174="základní",J174,0)</f>
        <v>0</v>
      </c>
      <c r="BF174" s="247">
        <f>IF(N174="snížená",J174,0)</f>
        <v>0</v>
      </c>
      <c r="BG174" s="247">
        <f>IF(N174="zákl. přenesená",J174,0)</f>
        <v>0</v>
      </c>
      <c r="BH174" s="247">
        <f>IF(N174="sníž. přenesená",J174,0)</f>
        <v>0</v>
      </c>
      <c r="BI174" s="247">
        <f>IF(N174="nulová",J174,0)</f>
        <v>0</v>
      </c>
      <c r="BJ174" s="25" t="s">
        <v>85</v>
      </c>
      <c r="BK174" s="247">
        <f>ROUND(I174*H174,2)</f>
        <v>0</v>
      </c>
      <c r="BL174" s="25" t="s">
        <v>170</v>
      </c>
      <c r="BM174" s="25" t="s">
        <v>255</v>
      </c>
    </row>
    <row r="175" s="1" customFormat="1">
      <c r="B175" s="47"/>
      <c r="C175" s="75"/>
      <c r="D175" s="250" t="s">
        <v>213</v>
      </c>
      <c r="E175" s="75"/>
      <c r="F175" s="281" t="s">
        <v>226</v>
      </c>
      <c r="G175" s="75"/>
      <c r="H175" s="75"/>
      <c r="I175" s="204"/>
      <c r="J175" s="75"/>
      <c r="K175" s="75"/>
      <c r="L175" s="73"/>
      <c r="M175" s="282"/>
      <c r="N175" s="48"/>
      <c r="O175" s="48"/>
      <c r="P175" s="48"/>
      <c r="Q175" s="48"/>
      <c r="R175" s="48"/>
      <c r="S175" s="48"/>
      <c r="T175" s="96"/>
      <c r="AT175" s="25" t="s">
        <v>213</v>
      </c>
      <c r="AU175" s="25" t="s">
        <v>85</v>
      </c>
    </row>
    <row r="176" s="13" customFormat="1">
      <c r="B176" s="260"/>
      <c r="C176" s="261"/>
      <c r="D176" s="250" t="s">
        <v>172</v>
      </c>
      <c r="E176" s="262" t="s">
        <v>23</v>
      </c>
      <c r="F176" s="263" t="s">
        <v>248</v>
      </c>
      <c r="G176" s="261"/>
      <c r="H176" s="262" t="s">
        <v>23</v>
      </c>
      <c r="I176" s="264"/>
      <c r="J176" s="261"/>
      <c r="K176" s="261"/>
      <c r="L176" s="265"/>
      <c r="M176" s="266"/>
      <c r="N176" s="267"/>
      <c r="O176" s="267"/>
      <c r="P176" s="267"/>
      <c r="Q176" s="267"/>
      <c r="R176" s="267"/>
      <c r="S176" s="267"/>
      <c r="T176" s="268"/>
      <c r="AT176" s="269" t="s">
        <v>172</v>
      </c>
      <c r="AU176" s="269" t="s">
        <v>85</v>
      </c>
      <c r="AV176" s="13" t="s">
        <v>77</v>
      </c>
      <c r="AW176" s="13" t="s">
        <v>36</v>
      </c>
      <c r="AX176" s="13" t="s">
        <v>73</v>
      </c>
      <c r="AY176" s="269" t="s">
        <v>162</v>
      </c>
    </row>
    <row r="177" s="13" customFormat="1">
      <c r="B177" s="260"/>
      <c r="C177" s="261"/>
      <c r="D177" s="250" t="s">
        <v>172</v>
      </c>
      <c r="E177" s="262" t="s">
        <v>23</v>
      </c>
      <c r="F177" s="263" t="s">
        <v>232</v>
      </c>
      <c r="G177" s="261"/>
      <c r="H177" s="262" t="s">
        <v>23</v>
      </c>
      <c r="I177" s="264"/>
      <c r="J177" s="261"/>
      <c r="K177" s="261"/>
      <c r="L177" s="265"/>
      <c r="M177" s="266"/>
      <c r="N177" s="267"/>
      <c r="O177" s="267"/>
      <c r="P177" s="267"/>
      <c r="Q177" s="267"/>
      <c r="R177" s="267"/>
      <c r="S177" s="267"/>
      <c r="T177" s="268"/>
      <c r="AT177" s="269" t="s">
        <v>172</v>
      </c>
      <c r="AU177" s="269" t="s">
        <v>85</v>
      </c>
      <c r="AV177" s="13" t="s">
        <v>77</v>
      </c>
      <c r="AW177" s="13" t="s">
        <v>36</v>
      </c>
      <c r="AX177" s="13" t="s">
        <v>73</v>
      </c>
      <c r="AY177" s="269" t="s">
        <v>162</v>
      </c>
    </row>
    <row r="178" s="12" customFormat="1">
      <c r="B178" s="248"/>
      <c r="C178" s="249"/>
      <c r="D178" s="250" t="s">
        <v>172</v>
      </c>
      <c r="E178" s="251" t="s">
        <v>23</v>
      </c>
      <c r="F178" s="252" t="s">
        <v>256</v>
      </c>
      <c r="G178" s="249"/>
      <c r="H178" s="253">
        <v>4.5</v>
      </c>
      <c r="I178" s="254"/>
      <c r="J178" s="249"/>
      <c r="K178" s="249"/>
      <c r="L178" s="255"/>
      <c r="M178" s="256"/>
      <c r="N178" s="257"/>
      <c r="O178" s="257"/>
      <c r="P178" s="257"/>
      <c r="Q178" s="257"/>
      <c r="R178" s="257"/>
      <c r="S178" s="257"/>
      <c r="T178" s="258"/>
      <c r="AT178" s="259" t="s">
        <v>172</v>
      </c>
      <c r="AU178" s="259" t="s">
        <v>85</v>
      </c>
      <c r="AV178" s="12" t="s">
        <v>85</v>
      </c>
      <c r="AW178" s="12" t="s">
        <v>36</v>
      </c>
      <c r="AX178" s="12" t="s">
        <v>73</v>
      </c>
      <c r="AY178" s="259" t="s">
        <v>162</v>
      </c>
    </row>
    <row r="179" s="12" customFormat="1">
      <c r="B179" s="248"/>
      <c r="C179" s="249"/>
      <c r="D179" s="250" t="s">
        <v>172</v>
      </c>
      <c r="E179" s="251" t="s">
        <v>23</v>
      </c>
      <c r="F179" s="252" t="s">
        <v>257</v>
      </c>
      <c r="G179" s="249"/>
      <c r="H179" s="253">
        <v>2.8799999999999999</v>
      </c>
      <c r="I179" s="254"/>
      <c r="J179" s="249"/>
      <c r="K179" s="249"/>
      <c r="L179" s="255"/>
      <c r="M179" s="256"/>
      <c r="N179" s="257"/>
      <c r="O179" s="257"/>
      <c r="P179" s="257"/>
      <c r="Q179" s="257"/>
      <c r="R179" s="257"/>
      <c r="S179" s="257"/>
      <c r="T179" s="258"/>
      <c r="AT179" s="259" t="s">
        <v>172</v>
      </c>
      <c r="AU179" s="259" t="s">
        <v>85</v>
      </c>
      <c r="AV179" s="12" t="s">
        <v>85</v>
      </c>
      <c r="AW179" s="12" t="s">
        <v>36</v>
      </c>
      <c r="AX179" s="12" t="s">
        <v>73</v>
      </c>
      <c r="AY179" s="259" t="s">
        <v>162</v>
      </c>
    </row>
    <row r="180" s="12" customFormat="1">
      <c r="B180" s="248"/>
      <c r="C180" s="249"/>
      <c r="D180" s="250" t="s">
        <v>172</v>
      </c>
      <c r="E180" s="251" t="s">
        <v>23</v>
      </c>
      <c r="F180" s="252" t="s">
        <v>258</v>
      </c>
      <c r="G180" s="249"/>
      <c r="H180" s="253">
        <v>5.2000000000000002</v>
      </c>
      <c r="I180" s="254"/>
      <c r="J180" s="249"/>
      <c r="K180" s="249"/>
      <c r="L180" s="255"/>
      <c r="M180" s="256"/>
      <c r="N180" s="257"/>
      <c r="O180" s="257"/>
      <c r="P180" s="257"/>
      <c r="Q180" s="257"/>
      <c r="R180" s="257"/>
      <c r="S180" s="257"/>
      <c r="T180" s="258"/>
      <c r="AT180" s="259" t="s">
        <v>172</v>
      </c>
      <c r="AU180" s="259" t="s">
        <v>85</v>
      </c>
      <c r="AV180" s="12" t="s">
        <v>85</v>
      </c>
      <c r="AW180" s="12" t="s">
        <v>36</v>
      </c>
      <c r="AX180" s="12" t="s">
        <v>73</v>
      </c>
      <c r="AY180" s="259" t="s">
        <v>162</v>
      </c>
    </row>
    <row r="181" s="12" customFormat="1">
      <c r="B181" s="248"/>
      <c r="C181" s="249"/>
      <c r="D181" s="250" t="s">
        <v>172</v>
      </c>
      <c r="E181" s="251" t="s">
        <v>23</v>
      </c>
      <c r="F181" s="252" t="s">
        <v>259</v>
      </c>
      <c r="G181" s="249"/>
      <c r="H181" s="253">
        <v>5.4000000000000004</v>
      </c>
      <c r="I181" s="254"/>
      <c r="J181" s="249"/>
      <c r="K181" s="249"/>
      <c r="L181" s="255"/>
      <c r="M181" s="256"/>
      <c r="N181" s="257"/>
      <c r="O181" s="257"/>
      <c r="P181" s="257"/>
      <c r="Q181" s="257"/>
      <c r="R181" s="257"/>
      <c r="S181" s="257"/>
      <c r="T181" s="258"/>
      <c r="AT181" s="259" t="s">
        <v>172</v>
      </c>
      <c r="AU181" s="259" t="s">
        <v>85</v>
      </c>
      <c r="AV181" s="12" t="s">
        <v>85</v>
      </c>
      <c r="AW181" s="12" t="s">
        <v>36</v>
      </c>
      <c r="AX181" s="12" t="s">
        <v>73</v>
      </c>
      <c r="AY181" s="259" t="s">
        <v>162</v>
      </c>
    </row>
    <row r="182" s="12" customFormat="1">
      <c r="B182" s="248"/>
      <c r="C182" s="249"/>
      <c r="D182" s="250" t="s">
        <v>172</v>
      </c>
      <c r="E182" s="251" t="s">
        <v>23</v>
      </c>
      <c r="F182" s="252" t="s">
        <v>260</v>
      </c>
      <c r="G182" s="249"/>
      <c r="H182" s="253">
        <v>3.7799999999999998</v>
      </c>
      <c r="I182" s="254"/>
      <c r="J182" s="249"/>
      <c r="K182" s="249"/>
      <c r="L182" s="255"/>
      <c r="M182" s="256"/>
      <c r="N182" s="257"/>
      <c r="O182" s="257"/>
      <c r="P182" s="257"/>
      <c r="Q182" s="257"/>
      <c r="R182" s="257"/>
      <c r="S182" s="257"/>
      <c r="T182" s="258"/>
      <c r="AT182" s="259" t="s">
        <v>172</v>
      </c>
      <c r="AU182" s="259" t="s">
        <v>85</v>
      </c>
      <c r="AV182" s="12" t="s">
        <v>85</v>
      </c>
      <c r="AW182" s="12" t="s">
        <v>36</v>
      </c>
      <c r="AX182" s="12" t="s">
        <v>73</v>
      </c>
      <c r="AY182" s="259" t="s">
        <v>162</v>
      </c>
    </row>
    <row r="183" s="12" customFormat="1">
      <c r="B183" s="248"/>
      <c r="C183" s="249"/>
      <c r="D183" s="250" t="s">
        <v>172</v>
      </c>
      <c r="E183" s="251" t="s">
        <v>23</v>
      </c>
      <c r="F183" s="252" t="s">
        <v>261</v>
      </c>
      <c r="G183" s="249"/>
      <c r="H183" s="253">
        <v>6.2000000000000002</v>
      </c>
      <c r="I183" s="254"/>
      <c r="J183" s="249"/>
      <c r="K183" s="249"/>
      <c r="L183" s="255"/>
      <c r="M183" s="256"/>
      <c r="N183" s="257"/>
      <c r="O183" s="257"/>
      <c r="P183" s="257"/>
      <c r="Q183" s="257"/>
      <c r="R183" s="257"/>
      <c r="S183" s="257"/>
      <c r="T183" s="258"/>
      <c r="AT183" s="259" t="s">
        <v>172</v>
      </c>
      <c r="AU183" s="259" t="s">
        <v>85</v>
      </c>
      <c r="AV183" s="12" t="s">
        <v>85</v>
      </c>
      <c r="AW183" s="12" t="s">
        <v>36</v>
      </c>
      <c r="AX183" s="12" t="s">
        <v>73</v>
      </c>
      <c r="AY183" s="259" t="s">
        <v>162</v>
      </c>
    </row>
    <row r="184" s="14" customFormat="1">
      <c r="B184" s="270"/>
      <c r="C184" s="271"/>
      <c r="D184" s="250" t="s">
        <v>172</v>
      </c>
      <c r="E184" s="272" t="s">
        <v>23</v>
      </c>
      <c r="F184" s="273" t="s">
        <v>182</v>
      </c>
      <c r="G184" s="271"/>
      <c r="H184" s="274">
        <v>27.960000000000001</v>
      </c>
      <c r="I184" s="275"/>
      <c r="J184" s="271"/>
      <c r="K184" s="271"/>
      <c r="L184" s="276"/>
      <c r="M184" s="277"/>
      <c r="N184" s="278"/>
      <c r="O184" s="278"/>
      <c r="P184" s="278"/>
      <c r="Q184" s="278"/>
      <c r="R184" s="278"/>
      <c r="S184" s="278"/>
      <c r="T184" s="279"/>
      <c r="AT184" s="280" t="s">
        <v>172</v>
      </c>
      <c r="AU184" s="280" t="s">
        <v>85</v>
      </c>
      <c r="AV184" s="14" t="s">
        <v>170</v>
      </c>
      <c r="AW184" s="14" t="s">
        <v>36</v>
      </c>
      <c r="AX184" s="14" t="s">
        <v>77</v>
      </c>
      <c r="AY184" s="280" t="s">
        <v>162</v>
      </c>
    </row>
    <row r="185" s="1" customFormat="1" ht="25.5" customHeight="1">
      <c r="B185" s="47"/>
      <c r="C185" s="236" t="s">
        <v>262</v>
      </c>
      <c r="D185" s="236" t="s">
        <v>165</v>
      </c>
      <c r="E185" s="237" t="s">
        <v>263</v>
      </c>
      <c r="F185" s="238" t="s">
        <v>264</v>
      </c>
      <c r="G185" s="239" t="s">
        <v>265</v>
      </c>
      <c r="H185" s="240">
        <v>1437.2000000000001</v>
      </c>
      <c r="I185" s="241"/>
      <c r="J185" s="242">
        <f>ROUND(I185*H185,2)</f>
        <v>0</v>
      </c>
      <c r="K185" s="238" t="s">
        <v>23</v>
      </c>
      <c r="L185" s="73"/>
      <c r="M185" s="243" t="s">
        <v>23</v>
      </c>
      <c r="N185" s="244" t="s">
        <v>45</v>
      </c>
      <c r="O185" s="48"/>
      <c r="P185" s="245">
        <f>O185*H185</f>
        <v>0</v>
      </c>
      <c r="Q185" s="245">
        <v>0.00044000000000000002</v>
      </c>
      <c r="R185" s="245">
        <f>Q185*H185</f>
        <v>0.63236800000000004</v>
      </c>
      <c r="S185" s="245">
        <v>0</v>
      </c>
      <c r="T185" s="246">
        <f>S185*H185</f>
        <v>0</v>
      </c>
      <c r="AR185" s="25" t="s">
        <v>170</v>
      </c>
      <c r="AT185" s="25" t="s">
        <v>165</v>
      </c>
      <c r="AU185" s="25" t="s">
        <v>85</v>
      </c>
      <c r="AY185" s="25" t="s">
        <v>162</v>
      </c>
      <c r="BE185" s="247">
        <f>IF(N185="základní",J185,0)</f>
        <v>0</v>
      </c>
      <c r="BF185" s="247">
        <f>IF(N185="snížená",J185,0)</f>
        <v>0</v>
      </c>
      <c r="BG185" s="247">
        <f>IF(N185="zákl. přenesená",J185,0)</f>
        <v>0</v>
      </c>
      <c r="BH185" s="247">
        <f>IF(N185="sníž. přenesená",J185,0)</f>
        <v>0</v>
      </c>
      <c r="BI185" s="247">
        <f>IF(N185="nulová",J185,0)</f>
        <v>0</v>
      </c>
      <c r="BJ185" s="25" t="s">
        <v>85</v>
      </c>
      <c r="BK185" s="247">
        <f>ROUND(I185*H185,2)</f>
        <v>0</v>
      </c>
      <c r="BL185" s="25" t="s">
        <v>170</v>
      </c>
      <c r="BM185" s="25" t="s">
        <v>266</v>
      </c>
    </row>
    <row r="186" s="13" customFormat="1">
      <c r="B186" s="260"/>
      <c r="C186" s="261"/>
      <c r="D186" s="250" t="s">
        <v>172</v>
      </c>
      <c r="E186" s="262" t="s">
        <v>23</v>
      </c>
      <c r="F186" s="263" t="s">
        <v>267</v>
      </c>
      <c r="G186" s="261"/>
      <c r="H186" s="262" t="s">
        <v>23</v>
      </c>
      <c r="I186" s="264"/>
      <c r="J186" s="261"/>
      <c r="K186" s="261"/>
      <c r="L186" s="265"/>
      <c r="M186" s="266"/>
      <c r="N186" s="267"/>
      <c r="O186" s="267"/>
      <c r="P186" s="267"/>
      <c r="Q186" s="267"/>
      <c r="R186" s="267"/>
      <c r="S186" s="267"/>
      <c r="T186" s="268"/>
      <c r="AT186" s="269" t="s">
        <v>172</v>
      </c>
      <c r="AU186" s="269" t="s">
        <v>85</v>
      </c>
      <c r="AV186" s="13" t="s">
        <v>77</v>
      </c>
      <c r="AW186" s="13" t="s">
        <v>36</v>
      </c>
      <c r="AX186" s="13" t="s">
        <v>73</v>
      </c>
      <c r="AY186" s="269" t="s">
        <v>162</v>
      </c>
    </row>
    <row r="187" s="13" customFormat="1">
      <c r="B187" s="260"/>
      <c r="C187" s="261"/>
      <c r="D187" s="250" t="s">
        <v>172</v>
      </c>
      <c r="E187" s="262" t="s">
        <v>23</v>
      </c>
      <c r="F187" s="263" t="s">
        <v>232</v>
      </c>
      <c r="G187" s="261"/>
      <c r="H187" s="262" t="s">
        <v>23</v>
      </c>
      <c r="I187" s="264"/>
      <c r="J187" s="261"/>
      <c r="K187" s="261"/>
      <c r="L187" s="265"/>
      <c r="M187" s="266"/>
      <c r="N187" s="267"/>
      <c r="O187" s="267"/>
      <c r="P187" s="267"/>
      <c r="Q187" s="267"/>
      <c r="R187" s="267"/>
      <c r="S187" s="267"/>
      <c r="T187" s="268"/>
      <c r="AT187" s="269" t="s">
        <v>172</v>
      </c>
      <c r="AU187" s="269" t="s">
        <v>85</v>
      </c>
      <c r="AV187" s="13" t="s">
        <v>77</v>
      </c>
      <c r="AW187" s="13" t="s">
        <v>36</v>
      </c>
      <c r="AX187" s="13" t="s">
        <v>73</v>
      </c>
      <c r="AY187" s="269" t="s">
        <v>162</v>
      </c>
    </row>
    <row r="188" s="12" customFormat="1">
      <c r="B188" s="248"/>
      <c r="C188" s="249"/>
      <c r="D188" s="250" t="s">
        <v>172</v>
      </c>
      <c r="E188" s="251" t="s">
        <v>23</v>
      </c>
      <c r="F188" s="252" t="s">
        <v>268</v>
      </c>
      <c r="G188" s="249"/>
      <c r="H188" s="253">
        <v>117</v>
      </c>
      <c r="I188" s="254"/>
      <c r="J188" s="249"/>
      <c r="K188" s="249"/>
      <c r="L188" s="255"/>
      <c r="M188" s="256"/>
      <c r="N188" s="257"/>
      <c r="O188" s="257"/>
      <c r="P188" s="257"/>
      <c r="Q188" s="257"/>
      <c r="R188" s="257"/>
      <c r="S188" s="257"/>
      <c r="T188" s="258"/>
      <c r="AT188" s="259" t="s">
        <v>172</v>
      </c>
      <c r="AU188" s="259" t="s">
        <v>85</v>
      </c>
      <c r="AV188" s="12" t="s">
        <v>85</v>
      </c>
      <c r="AW188" s="12" t="s">
        <v>36</v>
      </c>
      <c r="AX188" s="12" t="s">
        <v>73</v>
      </c>
      <c r="AY188" s="259" t="s">
        <v>162</v>
      </c>
    </row>
    <row r="189" s="12" customFormat="1">
      <c r="B189" s="248"/>
      <c r="C189" s="249"/>
      <c r="D189" s="250" t="s">
        <v>172</v>
      </c>
      <c r="E189" s="251" t="s">
        <v>23</v>
      </c>
      <c r="F189" s="252" t="s">
        <v>269</v>
      </c>
      <c r="G189" s="249"/>
      <c r="H189" s="253">
        <v>18.899999999999999</v>
      </c>
      <c r="I189" s="254"/>
      <c r="J189" s="249"/>
      <c r="K189" s="249"/>
      <c r="L189" s="255"/>
      <c r="M189" s="256"/>
      <c r="N189" s="257"/>
      <c r="O189" s="257"/>
      <c r="P189" s="257"/>
      <c r="Q189" s="257"/>
      <c r="R189" s="257"/>
      <c r="S189" s="257"/>
      <c r="T189" s="258"/>
      <c r="AT189" s="259" t="s">
        <v>172</v>
      </c>
      <c r="AU189" s="259" t="s">
        <v>85</v>
      </c>
      <c r="AV189" s="12" t="s">
        <v>85</v>
      </c>
      <c r="AW189" s="12" t="s">
        <v>36</v>
      </c>
      <c r="AX189" s="12" t="s">
        <v>73</v>
      </c>
      <c r="AY189" s="259" t="s">
        <v>162</v>
      </c>
    </row>
    <row r="190" s="12" customFormat="1">
      <c r="B190" s="248"/>
      <c r="C190" s="249"/>
      <c r="D190" s="250" t="s">
        <v>172</v>
      </c>
      <c r="E190" s="251" t="s">
        <v>23</v>
      </c>
      <c r="F190" s="252" t="s">
        <v>270</v>
      </c>
      <c r="G190" s="249"/>
      <c r="H190" s="253">
        <v>546</v>
      </c>
      <c r="I190" s="254"/>
      <c r="J190" s="249"/>
      <c r="K190" s="249"/>
      <c r="L190" s="255"/>
      <c r="M190" s="256"/>
      <c r="N190" s="257"/>
      <c r="O190" s="257"/>
      <c r="P190" s="257"/>
      <c r="Q190" s="257"/>
      <c r="R190" s="257"/>
      <c r="S190" s="257"/>
      <c r="T190" s="258"/>
      <c r="AT190" s="259" t="s">
        <v>172</v>
      </c>
      <c r="AU190" s="259" t="s">
        <v>85</v>
      </c>
      <c r="AV190" s="12" t="s">
        <v>85</v>
      </c>
      <c r="AW190" s="12" t="s">
        <v>36</v>
      </c>
      <c r="AX190" s="12" t="s">
        <v>73</v>
      </c>
      <c r="AY190" s="259" t="s">
        <v>162</v>
      </c>
    </row>
    <row r="191" s="13" customFormat="1">
      <c r="B191" s="260"/>
      <c r="C191" s="261"/>
      <c r="D191" s="250" t="s">
        <v>172</v>
      </c>
      <c r="E191" s="262" t="s">
        <v>23</v>
      </c>
      <c r="F191" s="263" t="s">
        <v>236</v>
      </c>
      <c r="G191" s="261"/>
      <c r="H191" s="262" t="s">
        <v>23</v>
      </c>
      <c r="I191" s="264"/>
      <c r="J191" s="261"/>
      <c r="K191" s="261"/>
      <c r="L191" s="265"/>
      <c r="M191" s="266"/>
      <c r="N191" s="267"/>
      <c r="O191" s="267"/>
      <c r="P191" s="267"/>
      <c r="Q191" s="267"/>
      <c r="R191" s="267"/>
      <c r="S191" s="267"/>
      <c r="T191" s="268"/>
      <c r="AT191" s="269" t="s">
        <v>172</v>
      </c>
      <c r="AU191" s="269" t="s">
        <v>85</v>
      </c>
      <c r="AV191" s="13" t="s">
        <v>77</v>
      </c>
      <c r="AW191" s="13" t="s">
        <v>36</v>
      </c>
      <c r="AX191" s="13" t="s">
        <v>73</v>
      </c>
      <c r="AY191" s="269" t="s">
        <v>162</v>
      </c>
    </row>
    <row r="192" s="12" customFormat="1">
      <c r="B192" s="248"/>
      <c r="C192" s="249"/>
      <c r="D192" s="250" t="s">
        <v>172</v>
      </c>
      <c r="E192" s="251" t="s">
        <v>23</v>
      </c>
      <c r="F192" s="252" t="s">
        <v>271</v>
      </c>
      <c r="G192" s="249"/>
      <c r="H192" s="253">
        <v>12.6</v>
      </c>
      <c r="I192" s="254"/>
      <c r="J192" s="249"/>
      <c r="K192" s="249"/>
      <c r="L192" s="255"/>
      <c r="M192" s="256"/>
      <c r="N192" s="257"/>
      <c r="O192" s="257"/>
      <c r="P192" s="257"/>
      <c r="Q192" s="257"/>
      <c r="R192" s="257"/>
      <c r="S192" s="257"/>
      <c r="T192" s="258"/>
      <c r="AT192" s="259" t="s">
        <v>172</v>
      </c>
      <c r="AU192" s="259" t="s">
        <v>85</v>
      </c>
      <c r="AV192" s="12" t="s">
        <v>85</v>
      </c>
      <c r="AW192" s="12" t="s">
        <v>36</v>
      </c>
      <c r="AX192" s="12" t="s">
        <v>73</v>
      </c>
      <c r="AY192" s="259" t="s">
        <v>162</v>
      </c>
    </row>
    <row r="193" s="12" customFormat="1">
      <c r="B193" s="248"/>
      <c r="C193" s="249"/>
      <c r="D193" s="250" t="s">
        <v>172</v>
      </c>
      <c r="E193" s="251" t="s">
        <v>23</v>
      </c>
      <c r="F193" s="252" t="s">
        <v>272</v>
      </c>
      <c r="G193" s="249"/>
      <c r="H193" s="253">
        <v>70.200000000000003</v>
      </c>
      <c r="I193" s="254"/>
      <c r="J193" s="249"/>
      <c r="K193" s="249"/>
      <c r="L193" s="255"/>
      <c r="M193" s="256"/>
      <c r="N193" s="257"/>
      <c r="O193" s="257"/>
      <c r="P193" s="257"/>
      <c r="Q193" s="257"/>
      <c r="R193" s="257"/>
      <c r="S193" s="257"/>
      <c r="T193" s="258"/>
      <c r="AT193" s="259" t="s">
        <v>172</v>
      </c>
      <c r="AU193" s="259" t="s">
        <v>85</v>
      </c>
      <c r="AV193" s="12" t="s">
        <v>85</v>
      </c>
      <c r="AW193" s="12" t="s">
        <v>36</v>
      </c>
      <c r="AX193" s="12" t="s">
        <v>73</v>
      </c>
      <c r="AY193" s="259" t="s">
        <v>162</v>
      </c>
    </row>
    <row r="194" s="13" customFormat="1">
      <c r="B194" s="260"/>
      <c r="C194" s="261"/>
      <c r="D194" s="250" t="s">
        <v>172</v>
      </c>
      <c r="E194" s="262" t="s">
        <v>23</v>
      </c>
      <c r="F194" s="263" t="s">
        <v>178</v>
      </c>
      <c r="G194" s="261"/>
      <c r="H194" s="262" t="s">
        <v>23</v>
      </c>
      <c r="I194" s="264"/>
      <c r="J194" s="261"/>
      <c r="K194" s="261"/>
      <c r="L194" s="265"/>
      <c r="M194" s="266"/>
      <c r="N194" s="267"/>
      <c r="O194" s="267"/>
      <c r="P194" s="267"/>
      <c r="Q194" s="267"/>
      <c r="R194" s="267"/>
      <c r="S194" s="267"/>
      <c r="T194" s="268"/>
      <c r="AT194" s="269" t="s">
        <v>172</v>
      </c>
      <c r="AU194" s="269" t="s">
        <v>85</v>
      </c>
      <c r="AV194" s="13" t="s">
        <v>77</v>
      </c>
      <c r="AW194" s="13" t="s">
        <v>36</v>
      </c>
      <c r="AX194" s="13" t="s">
        <v>73</v>
      </c>
      <c r="AY194" s="269" t="s">
        <v>162</v>
      </c>
    </row>
    <row r="195" s="12" customFormat="1">
      <c r="B195" s="248"/>
      <c r="C195" s="249"/>
      <c r="D195" s="250" t="s">
        <v>172</v>
      </c>
      <c r="E195" s="251" t="s">
        <v>23</v>
      </c>
      <c r="F195" s="252" t="s">
        <v>273</v>
      </c>
      <c r="G195" s="249"/>
      <c r="H195" s="253">
        <v>233.09999999999999</v>
      </c>
      <c r="I195" s="254"/>
      <c r="J195" s="249"/>
      <c r="K195" s="249"/>
      <c r="L195" s="255"/>
      <c r="M195" s="256"/>
      <c r="N195" s="257"/>
      <c r="O195" s="257"/>
      <c r="P195" s="257"/>
      <c r="Q195" s="257"/>
      <c r="R195" s="257"/>
      <c r="S195" s="257"/>
      <c r="T195" s="258"/>
      <c r="AT195" s="259" t="s">
        <v>172</v>
      </c>
      <c r="AU195" s="259" t="s">
        <v>85</v>
      </c>
      <c r="AV195" s="12" t="s">
        <v>85</v>
      </c>
      <c r="AW195" s="12" t="s">
        <v>36</v>
      </c>
      <c r="AX195" s="12" t="s">
        <v>73</v>
      </c>
      <c r="AY195" s="259" t="s">
        <v>162</v>
      </c>
    </row>
    <row r="196" s="12" customFormat="1">
      <c r="B196" s="248"/>
      <c r="C196" s="249"/>
      <c r="D196" s="250" t="s">
        <v>172</v>
      </c>
      <c r="E196" s="251" t="s">
        <v>23</v>
      </c>
      <c r="F196" s="252" t="s">
        <v>274</v>
      </c>
      <c r="G196" s="249"/>
      <c r="H196" s="253">
        <v>397.80000000000001</v>
      </c>
      <c r="I196" s="254"/>
      <c r="J196" s="249"/>
      <c r="K196" s="249"/>
      <c r="L196" s="255"/>
      <c r="M196" s="256"/>
      <c r="N196" s="257"/>
      <c r="O196" s="257"/>
      <c r="P196" s="257"/>
      <c r="Q196" s="257"/>
      <c r="R196" s="257"/>
      <c r="S196" s="257"/>
      <c r="T196" s="258"/>
      <c r="AT196" s="259" t="s">
        <v>172</v>
      </c>
      <c r="AU196" s="259" t="s">
        <v>85</v>
      </c>
      <c r="AV196" s="12" t="s">
        <v>85</v>
      </c>
      <c r="AW196" s="12" t="s">
        <v>36</v>
      </c>
      <c r="AX196" s="12" t="s">
        <v>73</v>
      </c>
      <c r="AY196" s="259" t="s">
        <v>162</v>
      </c>
    </row>
    <row r="197" s="13" customFormat="1">
      <c r="B197" s="260"/>
      <c r="C197" s="261"/>
      <c r="D197" s="250" t="s">
        <v>172</v>
      </c>
      <c r="E197" s="262" t="s">
        <v>23</v>
      </c>
      <c r="F197" s="263" t="s">
        <v>241</v>
      </c>
      <c r="G197" s="261"/>
      <c r="H197" s="262" t="s">
        <v>23</v>
      </c>
      <c r="I197" s="264"/>
      <c r="J197" s="261"/>
      <c r="K197" s="261"/>
      <c r="L197" s="265"/>
      <c r="M197" s="266"/>
      <c r="N197" s="267"/>
      <c r="O197" s="267"/>
      <c r="P197" s="267"/>
      <c r="Q197" s="267"/>
      <c r="R197" s="267"/>
      <c r="S197" s="267"/>
      <c r="T197" s="268"/>
      <c r="AT197" s="269" t="s">
        <v>172</v>
      </c>
      <c r="AU197" s="269" t="s">
        <v>85</v>
      </c>
      <c r="AV197" s="13" t="s">
        <v>77</v>
      </c>
      <c r="AW197" s="13" t="s">
        <v>36</v>
      </c>
      <c r="AX197" s="13" t="s">
        <v>73</v>
      </c>
      <c r="AY197" s="269" t="s">
        <v>162</v>
      </c>
    </row>
    <row r="198" s="12" customFormat="1">
      <c r="B198" s="248"/>
      <c r="C198" s="249"/>
      <c r="D198" s="250" t="s">
        <v>172</v>
      </c>
      <c r="E198" s="251" t="s">
        <v>23</v>
      </c>
      <c r="F198" s="252" t="s">
        <v>275</v>
      </c>
      <c r="G198" s="249"/>
      <c r="H198" s="253">
        <v>9.5999999999999996</v>
      </c>
      <c r="I198" s="254"/>
      <c r="J198" s="249"/>
      <c r="K198" s="249"/>
      <c r="L198" s="255"/>
      <c r="M198" s="256"/>
      <c r="N198" s="257"/>
      <c r="O198" s="257"/>
      <c r="P198" s="257"/>
      <c r="Q198" s="257"/>
      <c r="R198" s="257"/>
      <c r="S198" s="257"/>
      <c r="T198" s="258"/>
      <c r="AT198" s="259" t="s">
        <v>172</v>
      </c>
      <c r="AU198" s="259" t="s">
        <v>85</v>
      </c>
      <c r="AV198" s="12" t="s">
        <v>85</v>
      </c>
      <c r="AW198" s="12" t="s">
        <v>36</v>
      </c>
      <c r="AX198" s="12" t="s">
        <v>73</v>
      </c>
      <c r="AY198" s="259" t="s">
        <v>162</v>
      </c>
    </row>
    <row r="199" s="15" customFormat="1">
      <c r="B199" s="283"/>
      <c r="C199" s="284"/>
      <c r="D199" s="250" t="s">
        <v>172</v>
      </c>
      <c r="E199" s="285" t="s">
        <v>23</v>
      </c>
      <c r="F199" s="286" t="s">
        <v>276</v>
      </c>
      <c r="G199" s="284"/>
      <c r="H199" s="287">
        <v>1405.2000000000001</v>
      </c>
      <c r="I199" s="288"/>
      <c r="J199" s="284"/>
      <c r="K199" s="284"/>
      <c r="L199" s="289"/>
      <c r="M199" s="290"/>
      <c r="N199" s="291"/>
      <c r="O199" s="291"/>
      <c r="P199" s="291"/>
      <c r="Q199" s="291"/>
      <c r="R199" s="291"/>
      <c r="S199" s="291"/>
      <c r="T199" s="292"/>
      <c r="AT199" s="293" t="s">
        <v>172</v>
      </c>
      <c r="AU199" s="293" t="s">
        <v>85</v>
      </c>
      <c r="AV199" s="15" t="s">
        <v>163</v>
      </c>
      <c r="AW199" s="15" t="s">
        <v>36</v>
      </c>
      <c r="AX199" s="15" t="s">
        <v>73</v>
      </c>
      <c r="AY199" s="293" t="s">
        <v>162</v>
      </c>
    </row>
    <row r="200" s="13" customFormat="1">
      <c r="B200" s="260"/>
      <c r="C200" s="261"/>
      <c r="D200" s="250" t="s">
        <v>172</v>
      </c>
      <c r="E200" s="262" t="s">
        <v>23</v>
      </c>
      <c r="F200" s="263" t="s">
        <v>277</v>
      </c>
      <c r="G200" s="261"/>
      <c r="H200" s="262" t="s">
        <v>23</v>
      </c>
      <c r="I200" s="264"/>
      <c r="J200" s="261"/>
      <c r="K200" s="261"/>
      <c r="L200" s="265"/>
      <c r="M200" s="266"/>
      <c r="N200" s="267"/>
      <c r="O200" s="267"/>
      <c r="P200" s="267"/>
      <c r="Q200" s="267"/>
      <c r="R200" s="267"/>
      <c r="S200" s="267"/>
      <c r="T200" s="268"/>
      <c r="AT200" s="269" t="s">
        <v>172</v>
      </c>
      <c r="AU200" s="269" t="s">
        <v>85</v>
      </c>
      <c r="AV200" s="13" t="s">
        <v>77</v>
      </c>
      <c r="AW200" s="13" t="s">
        <v>36</v>
      </c>
      <c r="AX200" s="13" t="s">
        <v>73</v>
      </c>
      <c r="AY200" s="269" t="s">
        <v>162</v>
      </c>
    </row>
    <row r="201" s="12" customFormat="1">
      <c r="B201" s="248"/>
      <c r="C201" s="249"/>
      <c r="D201" s="250" t="s">
        <v>172</v>
      </c>
      <c r="E201" s="251" t="s">
        <v>23</v>
      </c>
      <c r="F201" s="252" t="s">
        <v>278</v>
      </c>
      <c r="G201" s="249"/>
      <c r="H201" s="253">
        <v>18</v>
      </c>
      <c r="I201" s="254"/>
      <c r="J201" s="249"/>
      <c r="K201" s="249"/>
      <c r="L201" s="255"/>
      <c r="M201" s="256"/>
      <c r="N201" s="257"/>
      <c r="O201" s="257"/>
      <c r="P201" s="257"/>
      <c r="Q201" s="257"/>
      <c r="R201" s="257"/>
      <c r="S201" s="257"/>
      <c r="T201" s="258"/>
      <c r="AT201" s="259" t="s">
        <v>172</v>
      </c>
      <c r="AU201" s="259" t="s">
        <v>85</v>
      </c>
      <c r="AV201" s="12" t="s">
        <v>85</v>
      </c>
      <c r="AW201" s="12" t="s">
        <v>36</v>
      </c>
      <c r="AX201" s="12" t="s">
        <v>73</v>
      </c>
      <c r="AY201" s="259" t="s">
        <v>162</v>
      </c>
    </row>
    <row r="202" s="12" customFormat="1">
      <c r="B202" s="248"/>
      <c r="C202" s="249"/>
      <c r="D202" s="250" t="s">
        <v>172</v>
      </c>
      <c r="E202" s="251" t="s">
        <v>23</v>
      </c>
      <c r="F202" s="252" t="s">
        <v>279</v>
      </c>
      <c r="G202" s="249"/>
      <c r="H202" s="253">
        <v>14</v>
      </c>
      <c r="I202" s="254"/>
      <c r="J202" s="249"/>
      <c r="K202" s="249"/>
      <c r="L202" s="255"/>
      <c r="M202" s="256"/>
      <c r="N202" s="257"/>
      <c r="O202" s="257"/>
      <c r="P202" s="257"/>
      <c r="Q202" s="257"/>
      <c r="R202" s="257"/>
      <c r="S202" s="257"/>
      <c r="T202" s="258"/>
      <c r="AT202" s="259" t="s">
        <v>172</v>
      </c>
      <c r="AU202" s="259" t="s">
        <v>85</v>
      </c>
      <c r="AV202" s="12" t="s">
        <v>85</v>
      </c>
      <c r="AW202" s="12" t="s">
        <v>36</v>
      </c>
      <c r="AX202" s="12" t="s">
        <v>73</v>
      </c>
      <c r="AY202" s="259" t="s">
        <v>162</v>
      </c>
    </row>
    <row r="203" s="15" customFormat="1">
      <c r="B203" s="283"/>
      <c r="C203" s="284"/>
      <c r="D203" s="250" t="s">
        <v>172</v>
      </c>
      <c r="E203" s="285" t="s">
        <v>23</v>
      </c>
      <c r="F203" s="286" t="s">
        <v>276</v>
      </c>
      <c r="G203" s="284"/>
      <c r="H203" s="287">
        <v>32</v>
      </c>
      <c r="I203" s="288"/>
      <c r="J203" s="284"/>
      <c r="K203" s="284"/>
      <c r="L203" s="289"/>
      <c r="M203" s="290"/>
      <c r="N203" s="291"/>
      <c r="O203" s="291"/>
      <c r="P203" s="291"/>
      <c r="Q203" s="291"/>
      <c r="R203" s="291"/>
      <c r="S203" s="291"/>
      <c r="T203" s="292"/>
      <c r="AT203" s="293" t="s">
        <v>172</v>
      </c>
      <c r="AU203" s="293" t="s">
        <v>85</v>
      </c>
      <c r="AV203" s="15" t="s">
        <v>163</v>
      </c>
      <c r="AW203" s="15" t="s">
        <v>36</v>
      </c>
      <c r="AX203" s="15" t="s">
        <v>73</v>
      </c>
      <c r="AY203" s="293" t="s">
        <v>162</v>
      </c>
    </row>
    <row r="204" s="14" customFormat="1">
      <c r="B204" s="270"/>
      <c r="C204" s="271"/>
      <c r="D204" s="250" t="s">
        <v>172</v>
      </c>
      <c r="E204" s="272" t="s">
        <v>23</v>
      </c>
      <c r="F204" s="273" t="s">
        <v>182</v>
      </c>
      <c r="G204" s="271"/>
      <c r="H204" s="274">
        <v>1437.2000000000001</v>
      </c>
      <c r="I204" s="275"/>
      <c r="J204" s="271"/>
      <c r="K204" s="271"/>
      <c r="L204" s="276"/>
      <c r="M204" s="277"/>
      <c r="N204" s="278"/>
      <c r="O204" s="278"/>
      <c r="P204" s="278"/>
      <c r="Q204" s="278"/>
      <c r="R204" s="278"/>
      <c r="S204" s="278"/>
      <c r="T204" s="279"/>
      <c r="AT204" s="280" t="s">
        <v>172</v>
      </c>
      <c r="AU204" s="280" t="s">
        <v>85</v>
      </c>
      <c r="AV204" s="14" t="s">
        <v>170</v>
      </c>
      <c r="AW204" s="14" t="s">
        <v>36</v>
      </c>
      <c r="AX204" s="14" t="s">
        <v>77</v>
      </c>
      <c r="AY204" s="280" t="s">
        <v>162</v>
      </c>
    </row>
    <row r="205" s="1" customFormat="1" ht="25.5" customHeight="1">
      <c r="B205" s="47"/>
      <c r="C205" s="236" t="s">
        <v>280</v>
      </c>
      <c r="D205" s="236" t="s">
        <v>165</v>
      </c>
      <c r="E205" s="237" t="s">
        <v>281</v>
      </c>
      <c r="F205" s="238" t="s">
        <v>282</v>
      </c>
      <c r="G205" s="239" t="s">
        <v>189</v>
      </c>
      <c r="H205" s="240">
        <v>1073.1600000000001</v>
      </c>
      <c r="I205" s="241"/>
      <c r="J205" s="242">
        <f>ROUND(I205*H205,2)</f>
        <v>0</v>
      </c>
      <c r="K205" s="238" t="s">
        <v>169</v>
      </c>
      <c r="L205" s="73"/>
      <c r="M205" s="243" t="s">
        <v>23</v>
      </c>
      <c r="N205" s="244" t="s">
        <v>45</v>
      </c>
      <c r="O205" s="48"/>
      <c r="P205" s="245">
        <f>O205*H205</f>
        <v>0</v>
      </c>
      <c r="Q205" s="245">
        <v>0</v>
      </c>
      <c r="R205" s="245">
        <f>Q205*H205</f>
        <v>0</v>
      </c>
      <c r="S205" s="245">
        <v>0</v>
      </c>
      <c r="T205" s="246">
        <f>S205*H205</f>
        <v>0</v>
      </c>
      <c r="AR205" s="25" t="s">
        <v>170</v>
      </c>
      <c r="AT205" s="25" t="s">
        <v>165</v>
      </c>
      <c r="AU205" s="25" t="s">
        <v>85</v>
      </c>
      <c r="AY205" s="25" t="s">
        <v>162</v>
      </c>
      <c r="BE205" s="247">
        <f>IF(N205="základní",J205,0)</f>
        <v>0</v>
      </c>
      <c r="BF205" s="247">
        <f>IF(N205="snížená",J205,0)</f>
        <v>0</v>
      </c>
      <c r="BG205" s="247">
        <f>IF(N205="zákl. přenesená",J205,0)</f>
        <v>0</v>
      </c>
      <c r="BH205" s="247">
        <f>IF(N205="sníž. přenesená",J205,0)</f>
        <v>0</v>
      </c>
      <c r="BI205" s="247">
        <f>IF(N205="nulová",J205,0)</f>
        <v>0</v>
      </c>
      <c r="BJ205" s="25" t="s">
        <v>85</v>
      </c>
      <c r="BK205" s="247">
        <f>ROUND(I205*H205,2)</f>
        <v>0</v>
      </c>
      <c r="BL205" s="25" t="s">
        <v>170</v>
      </c>
      <c r="BM205" s="25" t="s">
        <v>283</v>
      </c>
    </row>
    <row r="206" s="1" customFormat="1">
      <c r="B206" s="47"/>
      <c r="C206" s="75"/>
      <c r="D206" s="250" t="s">
        <v>213</v>
      </c>
      <c r="E206" s="75"/>
      <c r="F206" s="281" t="s">
        <v>284</v>
      </c>
      <c r="G206" s="75"/>
      <c r="H206" s="75"/>
      <c r="I206" s="204"/>
      <c r="J206" s="75"/>
      <c r="K206" s="75"/>
      <c r="L206" s="73"/>
      <c r="M206" s="282"/>
      <c r="N206" s="48"/>
      <c r="O206" s="48"/>
      <c r="P206" s="48"/>
      <c r="Q206" s="48"/>
      <c r="R206" s="48"/>
      <c r="S206" s="48"/>
      <c r="T206" s="96"/>
      <c r="AT206" s="25" t="s">
        <v>213</v>
      </c>
      <c r="AU206" s="25" t="s">
        <v>85</v>
      </c>
    </row>
    <row r="207" s="13" customFormat="1">
      <c r="B207" s="260"/>
      <c r="C207" s="261"/>
      <c r="D207" s="250" t="s">
        <v>172</v>
      </c>
      <c r="E207" s="262" t="s">
        <v>23</v>
      </c>
      <c r="F207" s="263" t="s">
        <v>285</v>
      </c>
      <c r="G207" s="261"/>
      <c r="H207" s="262" t="s">
        <v>23</v>
      </c>
      <c r="I207" s="264"/>
      <c r="J207" s="261"/>
      <c r="K207" s="261"/>
      <c r="L207" s="265"/>
      <c r="M207" s="266"/>
      <c r="N207" s="267"/>
      <c r="O207" s="267"/>
      <c r="P207" s="267"/>
      <c r="Q207" s="267"/>
      <c r="R207" s="267"/>
      <c r="S207" s="267"/>
      <c r="T207" s="268"/>
      <c r="AT207" s="269" t="s">
        <v>172</v>
      </c>
      <c r="AU207" s="269" t="s">
        <v>85</v>
      </c>
      <c r="AV207" s="13" t="s">
        <v>77</v>
      </c>
      <c r="AW207" s="13" t="s">
        <v>36</v>
      </c>
      <c r="AX207" s="13" t="s">
        <v>73</v>
      </c>
      <c r="AY207" s="269" t="s">
        <v>162</v>
      </c>
    </row>
    <row r="208" s="13" customFormat="1">
      <c r="B208" s="260"/>
      <c r="C208" s="261"/>
      <c r="D208" s="250" t="s">
        <v>172</v>
      </c>
      <c r="E208" s="262" t="s">
        <v>23</v>
      </c>
      <c r="F208" s="263" t="s">
        <v>286</v>
      </c>
      <c r="G208" s="261"/>
      <c r="H208" s="262" t="s">
        <v>23</v>
      </c>
      <c r="I208" s="264"/>
      <c r="J208" s="261"/>
      <c r="K208" s="261"/>
      <c r="L208" s="265"/>
      <c r="M208" s="266"/>
      <c r="N208" s="267"/>
      <c r="O208" s="267"/>
      <c r="P208" s="267"/>
      <c r="Q208" s="267"/>
      <c r="R208" s="267"/>
      <c r="S208" s="267"/>
      <c r="T208" s="268"/>
      <c r="AT208" s="269" t="s">
        <v>172</v>
      </c>
      <c r="AU208" s="269" t="s">
        <v>85</v>
      </c>
      <c r="AV208" s="13" t="s">
        <v>77</v>
      </c>
      <c r="AW208" s="13" t="s">
        <v>36</v>
      </c>
      <c r="AX208" s="13" t="s">
        <v>73</v>
      </c>
      <c r="AY208" s="269" t="s">
        <v>162</v>
      </c>
    </row>
    <row r="209" s="12" customFormat="1">
      <c r="B209" s="248"/>
      <c r="C209" s="249"/>
      <c r="D209" s="250" t="s">
        <v>172</v>
      </c>
      <c r="E209" s="251" t="s">
        <v>23</v>
      </c>
      <c r="F209" s="252" t="s">
        <v>287</v>
      </c>
      <c r="G209" s="249"/>
      <c r="H209" s="253">
        <v>416.39999999999998</v>
      </c>
      <c r="I209" s="254"/>
      <c r="J209" s="249"/>
      <c r="K209" s="249"/>
      <c r="L209" s="255"/>
      <c r="M209" s="256"/>
      <c r="N209" s="257"/>
      <c r="O209" s="257"/>
      <c r="P209" s="257"/>
      <c r="Q209" s="257"/>
      <c r="R209" s="257"/>
      <c r="S209" s="257"/>
      <c r="T209" s="258"/>
      <c r="AT209" s="259" t="s">
        <v>172</v>
      </c>
      <c r="AU209" s="259" t="s">
        <v>85</v>
      </c>
      <c r="AV209" s="12" t="s">
        <v>85</v>
      </c>
      <c r="AW209" s="12" t="s">
        <v>36</v>
      </c>
      <c r="AX209" s="12" t="s">
        <v>73</v>
      </c>
      <c r="AY209" s="259" t="s">
        <v>162</v>
      </c>
    </row>
    <row r="210" s="12" customFormat="1">
      <c r="B210" s="248"/>
      <c r="C210" s="249"/>
      <c r="D210" s="250" t="s">
        <v>172</v>
      </c>
      <c r="E210" s="251" t="s">
        <v>23</v>
      </c>
      <c r="F210" s="252" t="s">
        <v>288</v>
      </c>
      <c r="G210" s="249"/>
      <c r="H210" s="253">
        <v>72.180000000000007</v>
      </c>
      <c r="I210" s="254"/>
      <c r="J210" s="249"/>
      <c r="K210" s="249"/>
      <c r="L210" s="255"/>
      <c r="M210" s="256"/>
      <c r="N210" s="257"/>
      <c r="O210" s="257"/>
      <c r="P210" s="257"/>
      <c r="Q210" s="257"/>
      <c r="R210" s="257"/>
      <c r="S210" s="257"/>
      <c r="T210" s="258"/>
      <c r="AT210" s="259" t="s">
        <v>172</v>
      </c>
      <c r="AU210" s="259" t="s">
        <v>85</v>
      </c>
      <c r="AV210" s="12" t="s">
        <v>85</v>
      </c>
      <c r="AW210" s="12" t="s">
        <v>36</v>
      </c>
      <c r="AX210" s="12" t="s">
        <v>73</v>
      </c>
      <c r="AY210" s="259" t="s">
        <v>162</v>
      </c>
    </row>
    <row r="211" s="12" customFormat="1">
      <c r="B211" s="248"/>
      <c r="C211" s="249"/>
      <c r="D211" s="250" t="s">
        <v>172</v>
      </c>
      <c r="E211" s="251" t="s">
        <v>23</v>
      </c>
      <c r="F211" s="252" t="s">
        <v>287</v>
      </c>
      <c r="G211" s="249"/>
      <c r="H211" s="253">
        <v>416.39999999999998</v>
      </c>
      <c r="I211" s="254"/>
      <c r="J211" s="249"/>
      <c r="K211" s="249"/>
      <c r="L211" s="255"/>
      <c r="M211" s="256"/>
      <c r="N211" s="257"/>
      <c r="O211" s="257"/>
      <c r="P211" s="257"/>
      <c r="Q211" s="257"/>
      <c r="R211" s="257"/>
      <c r="S211" s="257"/>
      <c r="T211" s="258"/>
      <c r="AT211" s="259" t="s">
        <v>172</v>
      </c>
      <c r="AU211" s="259" t="s">
        <v>85</v>
      </c>
      <c r="AV211" s="12" t="s">
        <v>85</v>
      </c>
      <c r="AW211" s="12" t="s">
        <v>36</v>
      </c>
      <c r="AX211" s="12" t="s">
        <v>73</v>
      </c>
      <c r="AY211" s="259" t="s">
        <v>162</v>
      </c>
    </row>
    <row r="212" s="12" customFormat="1">
      <c r="B212" s="248"/>
      <c r="C212" s="249"/>
      <c r="D212" s="250" t="s">
        <v>172</v>
      </c>
      <c r="E212" s="251" t="s">
        <v>23</v>
      </c>
      <c r="F212" s="252" t="s">
        <v>289</v>
      </c>
      <c r="G212" s="249"/>
      <c r="H212" s="253">
        <v>70.680000000000007</v>
      </c>
      <c r="I212" s="254"/>
      <c r="J212" s="249"/>
      <c r="K212" s="249"/>
      <c r="L212" s="255"/>
      <c r="M212" s="256"/>
      <c r="N212" s="257"/>
      <c r="O212" s="257"/>
      <c r="P212" s="257"/>
      <c r="Q212" s="257"/>
      <c r="R212" s="257"/>
      <c r="S212" s="257"/>
      <c r="T212" s="258"/>
      <c r="AT212" s="259" t="s">
        <v>172</v>
      </c>
      <c r="AU212" s="259" t="s">
        <v>85</v>
      </c>
      <c r="AV212" s="12" t="s">
        <v>85</v>
      </c>
      <c r="AW212" s="12" t="s">
        <v>36</v>
      </c>
      <c r="AX212" s="12" t="s">
        <v>73</v>
      </c>
      <c r="AY212" s="259" t="s">
        <v>162</v>
      </c>
    </row>
    <row r="213" s="12" customFormat="1">
      <c r="B213" s="248"/>
      <c r="C213" s="249"/>
      <c r="D213" s="250" t="s">
        <v>172</v>
      </c>
      <c r="E213" s="251" t="s">
        <v>23</v>
      </c>
      <c r="F213" s="252" t="s">
        <v>290</v>
      </c>
      <c r="G213" s="249"/>
      <c r="H213" s="253">
        <v>49.5</v>
      </c>
      <c r="I213" s="254"/>
      <c r="J213" s="249"/>
      <c r="K213" s="249"/>
      <c r="L213" s="255"/>
      <c r="M213" s="256"/>
      <c r="N213" s="257"/>
      <c r="O213" s="257"/>
      <c r="P213" s="257"/>
      <c r="Q213" s="257"/>
      <c r="R213" s="257"/>
      <c r="S213" s="257"/>
      <c r="T213" s="258"/>
      <c r="AT213" s="259" t="s">
        <v>172</v>
      </c>
      <c r="AU213" s="259" t="s">
        <v>85</v>
      </c>
      <c r="AV213" s="12" t="s">
        <v>85</v>
      </c>
      <c r="AW213" s="12" t="s">
        <v>36</v>
      </c>
      <c r="AX213" s="12" t="s">
        <v>73</v>
      </c>
      <c r="AY213" s="259" t="s">
        <v>162</v>
      </c>
    </row>
    <row r="214" s="15" customFormat="1">
      <c r="B214" s="283"/>
      <c r="C214" s="284"/>
      <c r="D214" s="250" t="s">
        <v>172</v>
      </c>
      <c r="E214" s="285" t="s">
        <v>23</v>
      </c>
      <c r="F214" s="286" t="s">
        <v>276</v>
      </c>
      <c r="G214" s="284"/>
      <c r="H214" s="287">
        <v>1025.1600000000001</v>
      </c>
      <c r="I214" s="288"/>
      <c r="J214" s="284"/>
      <c r="K214" s="284"/>
      <c r="L214" s="289"/>
      <c r="M214" s="290"/>
      <c r="N214" s="291"/>
      <c r="O214" s="291"/>
      <c r="P214" s="291"/>
      <c r="Q214" s="291"/>
      <c r="R214" s="291"/>
      <c r="S214" s="291"/>
      <c r="T214" s="292"/>
      <c r="AT214" s="293" t="s">
        <v>172</v>
      </c>
      <c r="AU214" s="293" t="s">
        <v>85</v>
      </c>
      <c r="AV214" s="15" t="s">
        <v>163</v>
      </c>
      <c r="AW214" s="15" t="s">
        <v>36</v>
      </c>
      <c r="AX214" s="15" t="s">
        <v>73</v>
      </c>
      <c r="AY214" s="293" t="s">
        <v>162</v>
      </c>
    </row>
    <row r="215" s="13" customFormat="1">
      <c r="B215" s="260"/>
      <c r="C215" s="261"/>
      <c r="D215" s="250" t="s">
        <v>172</v>
      </c>
      <c r="E215" s="262" t="s">
        <v>23</v>
      </c>
      <c r="F215" s="263" t="s">
        <v>248</v>
      </c>
      <c r="G215" s="261"/>
      <c r="H215" s="262" t="s">
        <v>23</v>
      </c>
      <c r="I215" s="264"/>
      <c r="J215" s="261"/>
      <c r="K215" s="261"/>
      <c r="L215" s="265"/>
      <c r="M215" s="266"/>
      <c r="N215" s="267"/>
      <c r="O215" s="267"/>
      <c r="P215" s="267"/>
      <c r="Q215" s="267"/>
      <c r="R215" s="267"/>
      <c r="S215" s="267"/>
      <c r="T215" s="268"/>
      <c r="AT215" s="269" t="s">
        <v>172</v>
      </c>
      <c r="AU215" s="269" t="s">
        <v>85</v>
      </c>
      <c r="AV215" s="13" t="s">
        <v>77</v>
      </c>
      <c r="AW215" s="13" t="s">
        <v>36</v>
      </c>
      <c r="AX215" s="13" t="s">
        <v>73</v>
      </c>
      <c r="AY215" s="269" t="s">
        <v>162</v>
      </c>
    </row>
    <row r="216" s="12" customFormat="1">
      <c r="B216" s="248"/>
      <c r="C216" s="249"/>
      <c r="D216" s="250" t="s">
        <v>172</v>
      </c>
      <c r="E216" s="251" t="s">
        <v>23</v>
      </c>
      <c r="F216" s="252" t="s">
        <v>291</v>
      </c>
      <c r="G216" s="249"/>
      <c r="H216" s="253">
        <v>48</v>
      </c>
      <c r="I216" s="254"/>
      <c r="J216" s="249"/>
      <c r="K216" s="249"/>
      <c r="L216" s="255"/>
      <c r="M216" s="256"/>
      <c r="N216" s="257"/>
      <c r="O216" s="257"/>
      <c r="P216" s="257"/>
      <c r="Q216" s="257"/>
      <c r="R216" s="257"/>
      <c r="S216" s="257"/>
      <c r="T216" s="258"/>
      <c r="AT216" s="259" t="s">
        <v>172</v>
      </c>
      <c r="AU216" s="259" t="s">
        <v>85</v>
      </c>
      <c r="AV216" s="12" t="s">
        <v>85</v>
      </c>
      <c r="AW216" s="12" t="s">
        <v>36</v>
      </c>
      <c r="AX216" s="12" t="s">
        <v>73</v>
      </c>
      <c r="AY216" s="259" t="s">
        <v>162</v>
      </c>
    </row>
    <row r="217" s="15" customFormat="1">
      <c r="B217" s="283"/>
      <c r="C217" s="284"/>
      <c r="D217" s="250" t="s">
        <v>172</v>
      </c>
      <c r="E217" s="285" t="s">
        <v>23</v>
      </c>
      <c r="F217" s="286" t="s">
        <v>276</v>
      </c>
      <c r="G217" s="284"/>
      <c r="H217" s="287">
        <v>48</v>
      </c>
      <c r="I217" s="288"/>
      <c r="J217" s="284"/>
      <c r="K217" s="284"/>
      <c r="L217" s="289"/>
      <c r="M217" s="290"/>
      <c r="N217" s="291"/>
      <c r="O217" s="291"/>
      <c r="P217" s="291"/>
      <c r="Q217" s="291"/>
      <c r="R217" s="291"/>
      <c r="S217" s="291"/>
      <c r="T217" s="292"/>
      <c r="AT217" s="293" t="s">
        <v>172</v>
      </c>
      <c r="AU217" s="293" t="s">
        <v>85</v>
      </c>
      <c r="AV217" s="15" t="s">
        <v>163</v>
      </c>
      <c r="AW217" s="15" t="s">
        <v>36</v>
      </c>
      <c r="AX217" s="15" t="s">
        <v>73</v>
      </c>
      <c r="AY217" s="293" t="s">
        <v>162</v>
      </c>
    </row>
    <row r="218" s="14" customFormat="1">
      <c r="B218" s="270"/>
      <c r="C218" s="271"/>
      <c r="D218" s="250" t="s">
        <v>172</v>
      </c>
      <c r="E218" s="272" t="s">
        <v>23</v>
      </c>
      <c r="F218" s="273" t="s">
        <v>182</v>
      </c>
      <c r="G218" s="271"/>
      <c r="H218" s="274">
        <v>1073.1600000000001</v>
      </c>
      <c r="I218" s="275"/>
      <c r="J218" s="271"/>
      <c r="K218" s="271"/>
      <c r="L218" s="276"/>
      <c r="M218" s="277"/>
      <c r="N218" s="278"/>
      <c r="O218" s="278"/>
      <c r="P218" s="278"/>
      <c r="Q218" s="278"/>
      <c r="R218" s="278"/>
      <c r="S218" s="278"/>
      <c r="T218" s="279"/>
      <c r="AT218" s="280" t="s">
        <v>172</v>
      </c>
      <c r="AU218" s="280" t="s">
        <v>85</v>
      </c>
      <c r="AV218" s="14" t="s">
        <v>170</v>
      </c>
      <c r="AW218" s="14" t="s">
        <v>36</v>
      </c>
      <c r="AX218" s="14" t="s">
        <v>77</v>
      </c>
      <c r="AY218" s="280" t="s">
        <v>162</v>
      </c>
    </row>
    <row r="219" s="1" customFormat="1" ht="25.5" customHeight="1">
      <c r="B219" s="47"/>
      <c r="C219" s="236" t="s">
        <v>292</v>
      </c>
      <c r="D219" s="236" t="s">
        <v>165</v>
      </c>
      <c r="E219" s="237" t="s">
        <v>293</v>
      </c>
      <c r="F219" s="238" t="s">
        <v>294</v>
      </c>
      <c r="G219" s="239" t="s">
        <v>189</v>
      </c>
      <c r="H219" s="240">
        <v>644.14599999999996</v>
      </c>
      <c r="I219" s="241"/>
      <c r="J219" s="242">
        <f>ROUND(I219*H219,2)</f>
        <v>0</v>
      </c>
      <c r="K219" s="238" t="s">
        <v>169</v>
      </c>
      <c r="L219" s="73"/>
      <c r="M219" s="243" t="s">
        <v>23</v>
      </c>
      <c r="N219" s="244" t="s">
        <v>45</v>
      </c>
      <c r="O219" s="48"/>
      <c r="P219" s="245">
        <f>O219*H219</f>
        <v>0</v>
      </c>
      <c r="Q219" s="245">
        <v>0</v>
      </c>
      <c r="R219" s="245">
        <f>Q219*H219</f>
        <v>0</v>
      </c>
      <c r="S219" s="245">
        <v>0</v>
      </c>
      <c r="T219" s="246">
        <f>S219*H219</f>
        <v>0</v>
      </c>
      <c r="AR219" s="25" t="s">
        <v>170</v>
      </c>
      <c r="AT219" s="25" t="s">
        <v>165</v>
      </c>
      <c r="AU219" s="25" t="s">
        <v>85</v>
      </c>
      <c r="AY219" s="25" t="s">
        <v>162</v>
      </c>
      <c r="BE219" s="247">
        <f>IF(N219="základní",J219,0)</f>
        <v>0</v>
      </c>
      <c r="BF219" s="247">
        <f>IF(N219="snížená",J219,0)</f>
        <v>0</v>
      </c>
      <c r="BG219" s="247">
        <f>IF(N219="zákl. přenesená",J219,0)</f>
        <v>0</v>
      </c>
      <c r="BH219" s="247">
        <f>IF(N219="sníž. přenesená",J219,0)</f>
        <v>0</v>
      </c>
      <c r="BI219" s="247">
        <f>IF(N219="nulová",J219,0)</f>
        <v>0</v>
      </c>
      <c r="BJ219" s="25" t="s">
        <v>85</v>
      </c>
      <c r="BK219" s="247">
        <f>ROUND(I219*H219,2)</f>
        <v>0</v>
      </c>
      <c r="BL219" s="25" t="s">
        <v>170</v>
      </c>
      <c r="BM219" s="25" t="s">
        <v>295</v>
      </c>
    </row>
    <row r="220" s="1" customFormat="1">
      <c r="B220" s="47"/>
      <c r="C220" s="75"/>
      <c r="D220" s="250" t="s">
        <v>213</v>
      </c>
      <c r="E220" s="75"/>
      <c r="F220" s="281" t="s">
        <v>284</v>
      </c>
      <c r="G220" s="75"/>
      <c r="H220" s="75"/>
      <c r="I220" s="204"/>
      <c r="J220" s="75"/>
      <c r="K220" s="75"/>
      <c r="L220" s="73"/>
      <c r="M220" s="282"/>
      <c r="N220" s="48"/>
      <c r="O220" s="48"/>
      <c r="P220" s="48"/>
      <c r="Q220" s="48"/>
      <c r="R220" s="48"/>
      <c r="S220" s="48"/>
      <c r="T220" s="96"/>
      <c r="AT220" s="25" t="s">
        <v>213</v>
      </c>
      <c r="AU220" s="25" t="s">
        <v>85</v>
      </c>
    </row>
    <row r="221" s="13" customFormat="1">
      <c r="B221" s="260"/>
      <c r="C221" s="261"/>
      <c r="D221" s="250" t="s">
        <v>172</v>
      </c>
      <c r="E221" s="262" t="s">
        <v>23</v>
      </c>
      <c r="F221" s="263" t="s">
        <v>296</v>
      </c>
      <c r="G221" s="261"/>
      <c r="H221" s="262" t="s">
        <v>23</v>
      </c>
      <c r="I221" s="264"/>
      <c r="J221" s="261"/>
      <c r="K221" s="261"/>
      <c r="L221" s="265"/>
      <c r="M221" s="266"/>
      <c r="N221" s="267"/>
      <c r="O221" s="267"/>
      <c r="P221" s="267"/>
      <c r="Q221" s="267"/>
      <c r="R221" s="267"/>
      <c r="S221" s="267"/>
      <c r="T221" s="268"/>
      <c r="AT221" s="269" t="s">
        <v>172</v>
      </c>
      <c r="AU221" s="269" t="s">
        <v>85</v>
      </c>
      <c r="AV221" s="13" t="s">
        <v>77</v>
      </c>
      <c r="AW221" s="13" t="s">
        <v>36</v>
      </c>
      <c r="AX221" s="13" t="s">
        <v>73</v>
      </c>
      <c r="AY221" s="269" t="s">
        <v>162</v>
      </c>
    </row>
    <row r="222" s="13" customFormat="1">
      <c r="B222" s="260"/>
      <c r="C222" s="261"/>
      <c r="D222" s="250" t="s">
        <v>172</v>
      </c>
      <c r="E222" s="262" t="s">
        <v>23</v>
      </c>
      <c r="F222" s="263" t="s">
        <v>232</v>
      </c>
      <c r="G222" s="261"/>
      <c r="H222" s="262" t="s">
        <v>23</v>
      </c>
      <c r="I222" s="264"/>
      <c r="J222" s="261"/>
      <c r="K222" s="261"/>
      <c r="L222" s="265"/>
      <c r="M222" s="266"/>
      <c r="N222" s="267"/>
      <c r="O222" s="267"/>
      <c r="P222" s="267"/>
      <c r="Q222" s="267"/>
      <c r="R222" s="267"/>
      <c r="S222" s="267"/>
      <c r="T222" s="268"/>
      <c r="AT222" s="269" t="s">
        <v>172</v>
      </c>
      <c r="AU222" s="269" t="s">
        <v>85</v>
      </c>
      <c r="AV222" s="13" t="s">
        <v>77</v>
      </c>
      <c r="AW222" s="13" t="s">
        <v>36</v>
      </c>
      <c r="AX222" s="13" t="s">
        <v>73</v>
      </c>
      <c r="AY222" s="269" t="s">
        <v>162</v>
      </c>
    </row>
    <row r="223" s="12" customFormat="1">
      <c r="B223" s="248"/>
      <c r="C223" s="249"/>
      <c r="D223" s="250" t="s">
        <v>172</v>
      </c>
      <c r="E223" s="251" t="s">
        <v>23</v>
      </c>
      <c r="F223" s="252" t="s">
        <v>297</v>
      </c>
      <c r="G223" s="249"/>
      <c r="H223" s="253">
        <v>45.563000000000002</v>
      </c>
      <c r="I223" s="254"/>
      <c r="J223" s="249"/>
      <c r="K223" s="249"/>
      <c r="L223" s="255"/>
      <c r="M223" s="256"/>
      <c r="N223" s="257"/>
      <c r="O223" s="257"/>
      <c r="P223" s="257"/>
      <c r="Q223" s="257"/>
      <c r="R223" s="257"/>
      <c r="S223" s="257"/>
      <c r="T223" s="258"/>
      <c r="AT223" s="259" t="s">
        <v>172</v>
      </c>
      <c r="AU223" s="259" t="s">
        <v>85</v>
      </c>
      <c r="AV223" s="12" t="s">
        <v>85</v>
      </c>
      <c r="AW223" s="12" t="s">
        <v>36</v>
      </c>
      <c r="AX223" s="12" t="s">
        <v>73</v>
      </c>
      <c r="AY223" s="259" t="s">
        <v>162</v>
      </c>
    </row>
    <row r="224" s="12" customFormat="1">
      <c r="B224" s="248"/>
      <c r="C224" s="249"/>
      <c r="D224" s="250" t="s">
        <v>172</v>
      </c>
      <c r="E224" s="251" t="s">
        <v>23</v>
      </c>
      <c r="F224" s="252" t="s">
        <v>298</v>
      </c>
      <c r="G224" s="249"/>
      <c r="H224" s="253">
        <v>7.4249999999999998</v>
      </c>
      <c r="I224" s="254"/>
      <c r="J224" s="249"/>
      <c r="K224" s="249"/>
      <c r="L224" s="255"/>
      <c r="M224" s="256"/>
      <c r="N224" s="257"/>
      <c r="O224" s="257"/>
      <c r="P224" s="257"/>
      <c r="Q224" s="257"/>
      <c r="R224" s="257"/>
      <c r="S224" s="257"/>
      <c r="T224" s="258"/>
      <c r="AT224" s="259" t="s">
        <v>172</v>
      </c>
      <c r="AU224" s="259" t="s">
        <v>85</v>
      </c>
      <c r="AV224" s="12" t="s">
        <v>85</v>
      </c>
      <c r="AW224" s="12" t="s">
        <v>36</v>
      </c>
      <c r="AX224" s="12" t="s">
        <v>73</v>
      </c>
      <c r="AY224" s="259" t="s">
        <v>162</v>
      </c>
    </row>
    <row r="225" s="12" customFormat="1">
      <c r="B225" s="248"/>
      <c r="C225" s="249"/>
      <c r="D225" s="250" t="s">
        <v>172</v>
      </c>
      <c r="E225" s="251" t="s">
        <v>23</v>
      </c>
      <c r="F225" s="252" t="s">
        <v>299</v>
      </c>
      <c r="G225" s="249"/>
      <c r="H225" s="253">
        <v>259.875</v>
      </c>
      <c r="I225" s="254"/>
      <c r="J225" s="249"/>
      <c r="K225" s="249"/>
      <c r="L225" s="255"/>
      <c r="M225" s="256"/>
      <c r="N225" s="257"/>
      <c r="O225" s="257"/>
      <c r="P225" s="257"/>
      <c r="Q225" s="257"/>
      <c r="R225" s="257"/>
      <c r="S225" s="257"/>
      <c r="T225" s="258"/>
      <c r="AT225" s="259" t="s">
        <v>172</v>
      </c>
      <c r="AU225" s="259" t="s">
        <v>85</v>
      </c>
      <c r="AV225" s="12" t="s">
        <v>85</v>
      </c>
      <c r="AW225" s="12" t="s">
        <v>36</v>
      </c>
      <c r="AX225" s="12" t="s">
        <v>73</v>
      </c>
      <c r="AY225" s="259" t="s">
        <v>162</v>
      </c>
    </row>
    <row r="226" s="13" customFormat="1">
      <c r="B226" s="260"/>
      <c r="C226" s="261"/>
      <c r="D226" s="250" t="s">
        <v>172</v>
      </c>
      <c r="E226" s="262" t="s">
        <v>23</v>
      </c>
      <c r="F226" s="263" t="s">
        <v>236</v>
      </c>
      <c r="G226" s="261"/>
      <c r="H226" s="262" t="s">
        <v>23</v>
      </c>
      <c r="I226" s="264"/>
      <c r="J226" s="261"/>
      <c r="K226" s="261"/>
      <c r="L226" s="265"/>
      <c r="M226" s="266"/>
      <c r="N226" s="267"/>
      <c r="O226" s="267"/>
      <c r="P226" s="267"/>
      <c r="Q226" s="267"/>
      <c r="R226" s="267"/>
      <c r="S226" s="267"/>
      <c r="T226" s="268"/>
      <c r="AT226" s="269" t="s">
        <v>172</v>
      </c>
      <c r="AU226" s="269" t="s">
        <v>85</v>
      </c>
      <c r="AV226" s="13" t="s">
        <v>77</v>
      </c>
      <c r="AW226" s="13" t="s">
        <v>36</v>
      </c>
      <c r="AX226" s="13" t="s">
        <v>73</v>
      </c>
      <c r="AY226" s="269" t="s">
        <v>162</v>
      </c>
    </row>
    <row r="227" s="12" customFormat="1">
      <c r="B227" s="248"/>
      <c r="C227" s="249"/>
      <c r="D227" s="250" t="s">
        <v>172</v>
      </c>
      <c r="E227" s="251" t="s">
        <v>23</v>
      </c>
      <c r="F227" s="252" t="s">
        <v>300</v>
      </c>
      <c r="G227" s="249"/>
      <c r="H227" s="253">
        <v>4.9500000000000002</v>
      </c>
      <c r="I227" s="254"/>
      <c r="J227" s="249"/>
      <c r="K227" s="249"/>
      <c r="L227" s="255"/>
      <c r="M227" s="256"/>
      <c r="N227" s="257"/>
      <c r="O227" s="257"/>
      <c r="P227" s="257"/>
      <c r="Q227" s="257"/>
      <c r="R227" s="257"/>
      <c r="S227" s="257"/>
      <c r="T227" s="258"/>
      <c r="AT227" s="259" t="s">
        <v>172</v>
      </c>
      <c r="AU227" s="259" t="s">
        <v>85</v>
      </c>
      <c r="AV227" s="12" t="s">
        <v>85</v>
      </c>
      <c r="AW227" s="12" t="s">
        <v>36</v>
      </c>
      <c r="AX227" s="12" t="s">
        <v>73</v>
      </c>
      <c r="AY227" s="259" t="s">
        <v>162</v>
      </c>
    </row>
    <row r="228" s="12" customFormat="1">
      <c r="B228" s="248"/>
      <c r="C228" s="249"/>
      <c r="D228" s="250" t="s">
        <v>172</v>
      </c>
      <c r="E228" s="251" t="s">
        <v>23</v>
      </c>
      <c r="F228" s="252" t="s">
        <v>301</v>
      </c>
      <c r="G228" s="249"/>
      <c r="H228" s="253">
        <v>32.399999999999999</v>
      </c>
      <c r="I228" s="254"/>
      <c r="J228" s="249"/>
      <c r="K228" s="249"/>
      <c r="L228" s="255"/>
      <c r="M228" s="256"/>
      <c r="N228" s="257"/>
      <c r="O228" s="257"/>
      <c r="P228" s="257"/>
      <c r="Q228" s="257"/>
      <c r="R228" s="257"/>
      <c r="S228" s="257"/>
      <c r="T228" s="258"/>
      <c r="AT228" s="259" t="s">
        <v>172</v>
      </c>
      <c r="AU228" s="259" t="s">
        <v>85</v>
      </c>
      <c r="AV228" s="12" t="s">
        <v>85</v>
      </c>
      <c r="AW228" s="12" t="s">
        <v>36</v>
      </c>
      <c r="AX228" s="12" t="s">
        <v>73</v>
      </c>
      <c r="AY228" s="259" t="s">
        <v>162</v>
      </c>
    </row>
    <row r="229" s="13" customFormat="1">
      <c r="B229" s="260"/>
      <c r="C229" s="261"/>
      <c r="D229" s="250" t="s">
        <v>172</v>
      </c>
      <c r="E229" s="262" t="s">
        <v>23</v>
      </c>
      <c r="F229" s="263" t="s">
        <v>178</v>
      </c>
      <c r="G229" s="261"/>
      <c r="H229" s="262" t="s">
        <v>23</v>
      </c>
      <c r="I229" s="264"/>
      <c r="J229" s="261"/>
      <c r="K229" s="261"/>
      <c r="L229" s="265"/>
      <c r="M229" s="266"/>
      <c r="N229" s="267"/>
      <c r="O229" s="267"/>
      <c r="P229" s="267"/>
      <c r="Q229" s="267"/>
      <c r="R229" s="267"/>
      <c r="S229" s="267"/>
      <c r="T229" s="268"/>
      <c r="AT229" s="269" t="s">
        <v>172</v>
      </c>
      <c r="AU229" s="269" t="s">
        <v>85</v>
      </c>
      <c r="AV229" s="13" t="s">
        <v>77</v>
      </c>
      <c r="AW229" s="13" t="s">
        <v>36</v>
      </c>
      <c r="AX229" s="13" t="s">
        <v>73</v>
      </c>
      <c r="AY229" s="269" t="s">
        <v>162</v>
      </c>
    </row>
    <row r="230" s="12" customFormat="1">
      <c r="B230" s="248"/>
      <c r="C230" s="249"/>
      <c r="D230" s="250" t="s">
        <v>172</v>
      </c>
      <c r="E230" s="251" t="s">
        <v>23</v>
      </c>
      <c r="F230" s="252" t="s">
        <v>302</v>
      </c>
      <c r="G230" s="249"/>
      <c r="H230" s="253">
        <v>91.575000000000003</v>
      </c>
      <c r="I230" s="254"/>
      <c r="J230" s="249"/>
      <c r="K230" s="249"/>
      <c r="L230" s="255"/>
      <c r="M230" s="256"/>
      <c r="N230" s="257"/>
      <c r="O230" s="257"/>
      <c r="P230" s="257"/>
      <c r="Q230" s="257"/>
      <c r="R230" s="257"/>
      <c r="S230" s="257"/>
      <c r="T230" s="258"/>
      <c r="AT230" s="259" t="s">
        <v>172</v>
      </c>
      <c r="AU230" s="259" t="s">
        <v>85</v>
      </c>
      <c r="AV230" s="12" t="s">
        <v>85</v>
      </c>
      <c r="AW230" s="12" t="s">
        <v>36</v>
      </c>
      <c r="AX230" s="12" t="s">
        <v>73</v>
      </c>
      <c r="AY230" s="259" t="s">
        <v>162</v>
      </c>
    </row>
    <row r="231" s="12" customFormat="1">
      <c r="B231" s="248"/>
      <c r="C231" s="249"/>
      <c r="D231" s="250" t="s">
        <v>172</v>
      </c>
      <c r="E231" s="251" t="s">
        <v>23</v>
      </c>
      <c r="F231" s="252" t="s">
        <v>303</v>
      </c>
      <c r="G231" s="249"/>
      <c r="H231" s="253">
        <v>189.33799999999999</v>
      </c>
      <c r="I231" s="254"/>
      <c r="J231" s="249"/>
      <c r="K231" s="249"/>
      <c r="L231" s="255"/>
      <c r="M231" s="256"/>
      <c r="N231" s="257"/>
      <c r="O231" s="257"/>
      <c r="P231" s="257"/>
      <c r="Q231" s="257"/>
      <c r="R231" s="257"/>
      <c r="S231" s="257"/>
      <c r="T231" s="258"/>
      <c r="AT231" s="259" t="s">
        <v>172</v>
      </c>
      <c r="AU231" s="259" t="s">
        <v>85</v>
      </c>
      <c r="AV231" s="12" t="s">
        <v>85</v>
      </c>
      <c r="AW231" s="12" t="s">
        <v>36</v>
      </c>
      <c r="AX231" s="12" t="s">
        <v>73</v>
      </c>
      <c r="AY231" s="259" t="s">
        <v>162</v>
      </c>
    </row>
    <row r="232" s="13" customFormat="1">
      <c r="B232" s="260"/>
      <c r="C232" s="261"/>
      <c r="D232" s="250" t="s">
        <v>172</v>
      </c>
      <c r="E232" s="262" t="s">
        <v>23</v>
      </c>
      <c r="F232" s="263" t="s">
        <v>241</v>
      </c>
      <c r="G232" s="261"/>
      <c r="H232" s="262" t="s">
        <v>23</v>
      </c>
      <c r="I232" s="264"/>
      <c r="J232" s="261"/>
      <c r="K232" s="261"/>
      <c r="L232" s="265"/>
      <c r="M232" s="266"/>
      <c r="N232" s="267"/>
      <c r="O232" s="267"/>
      <c r="P232" s="267"/>
      <c r="Q232" s="267"/>
      <c r="R232" s="267"/>
      <c r="S232" s="267"/>
      <c r="T232" s="268"/>
      <c r="AT232" s="269" t="s">
        <v>172</v>
      </c>
      <c r="AU232" s="269" t="s">
        <v>85</v>
      </c>
      <c r="AV232" s="13" t="s">
        <v>77</v>
      </c>
      <c r="AW232" s="13" t="s">
        <v>36</v>
      </c>
      <c r="AX232" s="13" t="s">
        <v>73</v>
      </c>
      <c r="AY232" s="269" t="s">
        <v>162</v>
      </c>
    </row>
    <row r="233" s="12" customFormat="1">
      <c r="B233" s="248"/>
      <c r="C233" s="249"/>
      <c r="D233" s="250" t="s">
        <v>172</v>
      </c>
      <c r="E233" s="251" t="s">
        <v>23</v>
      </c>
      <c r="F233" s="252" t="s">
        <v>304</v>
      </c>
      <c r="G233" s="249"/>
      <c r="H233" s="253">
        <v>5.5199999999999996</v>
      </c>
      <c r="I233" s="254"/>
      <c r="J233" s="249"/>
      <c r="K233" s="249"/>
      <c r="L233" s="255"/>
      <c r="M233" s="256"/>
      <c r="N233" s="257"/>
      <c r="O233" s="257"/>
      <c r="P233" s="257"/>
      <c r="Q233" s="257"/>
      <c r="R233" s="257"/>
      <c r="S233" s="257"/>
      <c r="T233" s="258"/>
      <c r="AT233" s="259" t="s">
        <v>172</v>
      </c>
      <c r="AU233" s="259" t="s">
        <v>85</v>
      </c>
      <c r="AV233" s="12" t="s">
        <v>85</v>
      </c>
      <c r="AW233" s="12" t="s">
        <v>36</v>
      </c>
      <c r="AX233" s="12" t="s">
        <v>73</v>
      </c>
      <c r="AY233" s="259" t="s">
        <v>162</v>
      </c>
    </row>
    <row r="234" s="15" customFormat="1">
      <c r="B234" s="283"/>
      <c r="C234" s="284"/>
      <c r="D234" s="250" t="s">
        <v>172</v>
      </c>
      <c r="E234" s="285" t="s">
        <v>23</v>
      </c>
      <c r="F234" s="286" t="s">
        <v>276</v>
      </c>
      <c r="G234" s="284"/>
      <c r="H234" s="287">
        <v>636.64599999999996</v>
      </c>
      <c r="I234" s="288"/>
      <c r="J234" s="284"/>
      <c r="K234" s="284"/>
      <c r="L234" s="289"/>
      <c r="M234" s="290"/>
      <c r="N234" s="291"/>
      <c r="O234" s="291"/>
      <c r="P234" s="291"/>
      <c r="Q234" s="291"/>
      <c r="R234" s="291"/>
      <c r="S234" s="291"/>
      <c r="T234" s="292"/>
      <c r="AT234" s="293" t="s">
        <v>172</v>
      </c>
      <c r="AU234" s="293" t="s">
        <v>85</v>
      </c>
      <c r="AV234" s="15" t="s">
        <v>163</v>
      </c>
      <c r="AW234" s="15" t="s">
        <v>36</v>
      </c>
      <c r="AX234" s="15" t="s">
        <v>73</v>
      </c>
      <c r="AY234" s="293" t="s">
        <v>162</v>
      </c>
    </row>
    <row r="235" s="13" customFormat="1">
      <c r="B235" s="260"/>
      <c r="C235" s="261"/>
      <c r="D235" s="250" t="s">
        <v>172</v>
      </c>
      <c r="E235" s="262" t="s">
        <v>23</v>
      </c>
      <c r="F235" s="263" t="s">
        <v>248</v>
      </c>
      <c r="G235" s="261"/>
      <c r="H235" s="262" t="s">
        <v>23</v>
      </c>
      <c r="I235" s="264"/>
      <c r="J235" s="261"/>
      <c r="K235" s="261"/>
      <c r="L235" s="265"/>
      <c r="M235" s="266"/>
      <c r="N235" s="267"/>
      <c r="O235" s="267"/>
      <c r="P235" s="267"/>
      <c r="Q235" s="267"/>
      <c r="R235" s="267"/>
      <c r="S235" s="267"/>
      <c r="T235" s="268"/>
      <c r="AT235" s="269" t="s">
        <v>172</v>
      </c>
      <c r="AU235" s="269" t="s">
        <v>85</v>
      </c>
      <c r="AV235" s="13" t="s">
        <v>77</v>
      </c>
      <c r="AW235" s="13" t="s">
        <v>36</v>
      </c>
      <c r="AX235" s="13" t="s">
        <v>73</v>
      </c>
      <c r="AY235" s="269" t="s">
        <v>162</v>
      </c>
    </row>
    <row r="236" s="12" customFormat="1">
      <c r="B236" s="248"/>
      <c r="C236" s="249"/>
      <c r="D236" s="250" t="s">
        <v>172</v>
      </c>
      <c r="E236" s="251" t="s">
        <v>23</v>
      </c>
      <c r="F236" s="252" t="s">
        <v>305</v>
      </c>
      <c r="G236" s="249"/>
      <c r="H236" s="253">
        <v>7.5</v>
      </c>
      <c r="I236" s="254"/>
      <c r="J236" s="249"/>
      <c r="K236" s="249"/>
      <c r="L236" s="255"/>
      <c r="M236" s="256"/>
      <c r="N236" s="257"/>
      <c r="O236" s="257"/>
      <c r="P236" s="257"/>
      <c r="Q236" s="257"/>
      <c r="R236" s="257"/>
      <c r="S236" s="257"/>
      <c r="T236" s="258"/>
      <c r="AT236" s="259" t="s">
        <v>172</v>
      </c>
      <c r="AU236" s="259" t="s">
        <v>85</v>
      </c>
      <c r="AV236" s="12" t="s">
        <v>85</v>
      </c>
      <c r="AW236" s="12" t="s">
        <v>36</v>
      </c>
      <c r="AX236" s="12" t="s">
        <v>73</v>
      </c>
      <c r="AY236" s="259" t="s">
        <v>162</v>
      </c>
    </row>
    <row r="237" s="15" customFormat="1">
      <c r="B237" s="283"/>
      <c r="C237" s="284"/>
      <c r="D237" s="250" t="s">
        <v>172</v>
      </c>
      <c r="E237" s="285" t="s">
        <v>23</v>
      </c>
      <c r="F237" s="286" t="s">
        <v>276</v>
      </c>
      <c r="G237" s="284"/>
      <c r="H237" s="287">
        <v>7.5</v>
      </c>
      <c r="I237" s="288"/>
      <c r="J237" s="284"/>
      <c r="K237" s="284"/>
      <c r="L237" s="289"/>
      <c r="M237" s="290"/>
      <c r="N237" s="291"/>
      <c r="O237" s="291"/>
      <c r="P237" s="291"/>
      <c r="Q237" s="291"/>
      <c r="R237" s="291"/>
      <c r="S237" s="291"/>
      <c r="T237" s="292"/>
      <c r="AT237" s="293" t="s">
        <v>172</v>
      </c>
      <c r="AU237" s="293" t="s">
        <v>85</v>
      </c>
      <c r="AV237" s="15" t="s">
        <v>163</v>
      </c>
      <c r="AW237" s="15" t="s">
        <v>36</v>
      </c>
      <c r="AX237" s="15" t="s">
        <v>73</v>
      </c>
      <c r="AY237" s="293" t="s">
        <v>162</v>
      </c>
    </row>
    <row r="238" s="14" customFormat="1">
      <c r="B238" s="270"/>
      <c r="C238" s="271"/>
      <c r="D238" s="250" t="s">
        <v>172</v>
      </c>
      <c r="E238" s="272" t="s">
        <v>23</v>
      </c>
      <c r="F238" s="273" t="s">
        <v>182</v>
      </c>
      <c r="G238" s="271"/>
      <c r="H238" s="274">
        <v>644.14599999999996</v>
      </c>
      <c r="I238" s="275"/>
      <c r="J238" s="271"/>
      <c r="K238" s="271"/>
      <c r="L238" s="276"/>
      <c r="M238" s="277"/>
      <c r="N238" s="278"/>
      <c r="O238" s="278"/>
      <c r="P238" s="278"/>
      <c r="Q238" s="278"/>
      <c r="R238" s="278"/>
      <c r="S238" s="278"/>
      <c r="T238" s="279"/>
      <c r="AT238" s="280" t="s">
        <v>172</v>
      </c>
      <c r="AU238" s="280" t="s">
        <v>85</v>
      </c>
      <c r="AV238" s="14" t="s">
        <v>170</v>
      </c>
      <c r="AW238" s="14" t="s">
        <v>36</v>
      </c>
      <c r="AX238" s="14" t="s">
        <v>77</v>
      </c>
      <c r="AY238" s="280" t="s">
        <v>162</v>
      </c>
    </row>
    <row r="239" s="1" customFormat="1" ht="16.5" customHeight="1">
      <c r="B239" s="47"/>
      <c r="C239" s="236" t="s">
        <v>10</v>
      </c>
      <c r="D239" s="236" t="s">
        <v>165</v>
      </c>
      <c r="E239" s="237" t="s">
        <v>306</v>
      </c>
      <c r="F239" s="238" t="s">
        <v>307</v>
      </c>
      <c r="G239" s="239" t="s">
        <v>265</v>
      </c>
      <c r="H239" s="240">
        <v>399.25</v>
      </c>
      <c r="I239" s="241"/>
      <c r="J239" s="242">
        <f>ROUND(I239*H239,2)</f>
        <v>0</v>
      </c>
      <c r="K239" s="238" t="s">
        <v>169</v>
      </c>
      <c r="L239" s="73"/>
      <c r="M239" s="243" t="s">
        <v>23</v>
      </c>
      <c r="N239" s="244" t="s">
        <v>45</v>
      </c>
      <c r="O239" s="48"/>
      <c r="P239" s="245">
        <f>O239*H239</f>
        <v>0</v>
      </c>
      <c r="Q239" s="245">
        <v>0.0015</v>
      </c>
      <c r="R239" s="245">
        <f>Q239*H239</f>
        <v>0.59887500000000005</v>
      </c>
      <c r="S239" s="245">
        <v>0</v>
      </c>
      <c r="T239" s="246">
        <f>S239*H239</f>
        <v>0</v>
      </c>
      <c r="AR239" s="25" t="s">
        <v>170</v>
      </c>
      <c r="AT239" s="25" t="s">
        <v>165</v>
      </c>
      <c r="AU239" s="25" t="s">
        <v>85</v>
      </c>
      <c r="AY239" s="25" t="s">
        <v>162</v>
      </c>
      <c r="BE239" s="247">
        <f>IF(N239="základní",J239,0)</f>
        <v>0</v>
      </c>
      <c r="BF239" s="247">
        <f>IF(N239="snížená",J239,0)</f>
        <v>0</v>
      </c>
      <c r="BG239" s="247">
        <f>IF(N239="zákl. přenesená",J239,0)</f>
        <v>0</v>
      </c>
      <c r="BH239" s="247">
        <f>IF(N239="sníž. přenesená",J239,0)</f>
        <v>0</v>
      </c>
      <c r="BI239" s="247">
        <f>IF(N239="nulová",J239,0)</f>
        <v>0</v>
      </c>
      <c r="BJ239" s="25" t="s">
        <v>85</v>
      </c>
      <c r="BK239" s="247">
        <f>ROUND(I239*H239,2)</f>
        <v>0</v>
      </c>
      <c r="BL239" s="25" t="s">
        <v>170</v>
      </c>
      <c r="BM239" s="25" t="s">
        <v>308</v>
      </c>
    </row>
    <row r="240" s="1" customFormat="1">
      <c r="B240" s="47"/>
      <c r="C240" s="75"/>
      <c r="D240" s="250" t="s">
        <v>213</v>
      </c>
      <c r="E240" s="75"/>
      <c r="F240" s="281" t="s">
        <v>309</v>
      </c>
      <c r="G240" s="75"/>
      <c r="H240" s="75"/>
      <c r="I240" s="204"/>
      <c r="J240" s="75"/>
      <c r="K240" s="75"/>
      <c r="L240" s="73"/>
      <c r="M240" s="282"/>
      <c r="N240" s="48"/>
      <c r="O240" s="48"/>
      <c r="P240" s="48"/>
      <c r="Q240" s="48"/>
      <c r="R240" s="48"/>
      <c r="S240" s="48"/>
      <c r="T240" s="96"/>
      <c r="AT240" s="25" t="s">
        <v>213</v>
      </c>
      <c r="AU240" s="25" t="s">
        <v>85</v>
      </c>
    </row>
    <row r="241" s="13" customFormat="1">
      <c r="B241" s="260"/>
      <c r="C241" s="261"/>
      <c r="D241" s="250" t="s">
        <v>172</v>
      </c>
      <c r="E241" s="262" t="s">
        <v>23</v>
      </c>
      <c r="F241" s="263" t="s">
        <v>227</v>
      </c>
      <c r="G241" s="261"/>
      <c r="H241" s="262" t="s">
        <v>23</v>
      </c>
      <c r="I241" s="264"/>
      <c r="J241" s="261"/>
      <c r="K241" s="261"/>
      <c r="L241" s="265"/>
      <c r="M241" s="266"/>
      <c r="N241" s="267"/>
      <c r="O241" s="267"/>
      <c r="P241" s="267"/>
      <c r="Q241" s="267"/>
      <c r="R241" s="267"/>
      <c r="S241" s="267"/>
      <c r="T241" s="268"/>
      <c r="AT241" s="269" t="s">
        <v>172</v>
      </c>
      <c r="AU241" s="269" t="s">
        <v>85</v>
      </c>
      <c r="AV241" s="13" t="s">
        <v>77</v>
      </c>
      <c r="AW241" s="13" t="s">
        <v>36</v>
      </c>
      <c r="AX241" s="13" t="s">
        <v>73</v>
      </c>
      <c r="AY241" s="269" t="s">
        <v>162</v>
      </c>
    </row>
    <row r="242" s="12" customFormat="1">
      <c r="B242" s="248"/>
      <c r="C242" s="249"/>
      <c r="D242" s="250" t="s">
        <v>172</v>
      </c>
      <c r="E242" s="251" t="s">
        <v>23</v>
      </c>
      <c r="F242" s="252" t="s">
        <v>310</v>
      </c>
      <c r="G242" s="249"/>
      <c r="H242" s="253">
        <v>6</v>
      </c>
      <c r="I242" s="254"/>
      <c r="J242" s="249"/>
      <c r="K242" s="249"/>
      <c r="L242" s="255"/>
      <c r="M242" s="256"/>
      <c r="N242" s="257"/>
      <c r="O242" s="257"/>
      <c r="P242" s="257"/>
      <c r="Q242" s="257"/>
      <c r="R242" s="257"/>
      <c r="S242" s="257"/>
      <c r="T242" s="258"/>
      <c r="AT242" s="259" t="s">
        <v>172</v>
      </c>
      <c r="AU242" s="259" t="s">
        <v>85</v>
      </c>
      <c r="AV242" s="12" t="s">
        <v>85</v>
      </c>
      <c r="AW242" s="12" t="s">
        <v>36</v>
      </c>
      <c r="AX242" s="12" t="s">
        <v>73</v>
      </c>
      <c r="AY242" s="259" t="s">
        <v>162</v>
      </c>
    </row>
    <row r="243" s="13" customFormat="1">
      <c r="B243" s="260"/>
      <c r="C243" s="261"/>
      <c r="D243" s="250" t="s">
        <v>172</v>
      </c>
      <c r="E243" s="262" t="s">
        <v>23</v>
      </c>
      <c r="F243" s="263" t="s">
        <v>231</v>
      </c>
      <c r="G243" s="261"/>
      <c r="H243" s="262" t="s">
        <v>23</v>
      </c>
      <c r="I243" s="264"/>
      <c r="J243" s="261"/>
      <c r="K243" s="261"/>
      <c r="L243" s="265"/>
      <c r="M243" s="266"/>
      <c r="N243" s="267"/>
      <c r="O243" s="267"/>
      <c r="P243" s="267"/>
      <c r="Q243" s="267"/>
      <c r="R243" s="267"/>
      <c r="S243" s="267"/>
      <c r="T243" s="268"/>
      <c r="AT243" s="269" t="s">
        <v>172</v>
      </c>
      <c r="AU243" s="269" t="s">
        <v>85</v>
      </c>
      <c r="AV243" s="13" t="s">
        <v>77</v>
      </c>
      <c r="AW243" s="13" t="s">
        <v>36</v>
      </c>
      <c r="AX243" s="13" t="s">
        <v>73</v>
      </c>
      <c r="AY243" s="269" t="s">
        <v>162</v>
      </c>
    </row>
    <row r="244" s="13" customFormat="1">
      <c r="B244" s="260"/>
      <c r="C244" s="261"/>
      <c r="D244" s="250" t="s">
        <v>172</v>
      </c>
      <c r="E244" s="262" t="s">
        <v>23</v>
      </c>
      <c r="F244" s="263" t="s">
        <v>232</v>
      </c>
      <c r="G244" s="261"/>
      <c r="H244" s="262" t="s">
        <v>23</v>
      </c>
      <c r="I244" s="264"/>
      <c r="J244" s="261"/>
      <c r="K244" s="261"/>
      <c r="L244" s="265"/>
      <c r="M244" s="266"/>
      <c r="N244" s="267"/>
      <c r="O244" s="267"/>
      <c r="P244" s="267"/>
      <c r="Q244" s="267"/>
      <c r="R244" s="267"/>
      <c r="S244" s="267"/>
      <c r="T244" s="268"/>
      <c r="AT244" s="269" t="s">
        <v>172</v>
      </c>
      <c r="AU244" s="269" t="s">
        <v>85</v>
      </c>
      <c r="AV244" s="13" t="s">
        <v>77</v>
      </c>
      <c r="AW244" s="13" t="s">
        <v>36</v>
      </c>
      <c r="AX244" s="13" t="s">
        <v>73</v>
      </c>
      <c r="AY244" s="269" t="s">
        <v>162</v>
      </c>
    </row>
    <row r="245" s="13" customFormat="1">
      <c r="B245" s="260"/>
      <c r="C245" s="261"/>
      <c r="D245" s="250" t="s">
        <v>172</v>
      </c>
      <c r="E245" s="262" t="s">
        <v>23</v>
      </c>
      <c r="F245" s="263" t="s">
        <v>311</v>
      </c>
      <c r="G245" s="261"/>
      <c r="H245" s="262" t="s">
        <v>23</v>
      </c>
      <c r="I245" s="264"/>
      <c r="J245" s="261"/>
      <c r="K245" s="261"/>
      <c r="L245" s="265"/>
      <c r="M245" s="266"/>
      <c r="N245" s="267"/>
      <c r="O245" s="267"/>
      <c r="P245" s="267"/>
      <c r="Q245" s="267"/>
      <c r="R245" s="267"/>
      <c r="S245" s="267"/>
      <c r="T245" s="268"/>
      <c r="AT245" s="269" t="s">
        <v>172</v>
      </c>
      <c r="AU245" s="269" t="s">
        <v>85</v>
      </c>
      <c r="AV245" s="13" t="s">
        <v>77</v>
      </c>
      <c r="AW245" s="13" t="s">
        <v>36</v>
      </c>
      <c r="AX245" s="13" t="s">
        <v>73</v>
      </c>
      <c r="AY245" s="269" t="s">
        <v>162</v>
      </c>
    </row>
    <row r="246" s="12" customFormat="1">
      <c r="B246" s="248"/>
      <c r="C246" s="249"/>
      <c r="D246" s="250" t="s">
        <v>172</v>
      </c>
      <c r="E246" s="251" t="s">
        <v>23</v>
      </c>
      <c r="F246" s="252" t="s">
        <v>312</v>
      </c>
      <c r="G246" s="249"/>
      <c r="H246" s="253">
        <v>12</v>
      </c>
      <c r="I246" s="254"/>
      <c r="J246" s="249"/>
      <c r="K246" s="249"/>
      <c r="L246" s="255"/>
      <c r="M246" s="256"/>
      <c r="N246" s="257"/>
      <c r="O246" s="257"/>
      <c r="P246" s="257"/>
      <c r="Q246" s="257"/>
      <c r="R246" s="257"/>
      <c r="S246" s="257"/>
      <c r="T246" s="258"/>
      <c r="AT246" s="259" t="s">
        <v>172</v>
      </c>
      <c r="AU246" s="259" t="s">
        <v>85</v>
      </c>
      <c r="AV246" s="12" t="s">
        <v>85</v>
      </c>
      <c r="AW246" s="12" t="s">
        <v>36</v>
      </c>
      <c r="AX246" s="12" t="s">
        <v>73</v>
      </c>
      <c r="AY246" s="259" t="s">
        <v>162</v>
      </c>
    </row>
    <row r="247" s="12" customFormat="1">
      <c r="B247" s="248"/>
      <c r="C247" s="249"/>
      <c r="D247" s="250" t="s">
        <v>172</v>
      </c>
      <c r="E247" s="251" t="s">
        <v>23</v>
      </c>
      <c r="F247" s="252" t="s">
        <v>313</v>
      </c>
      <c r="G247" s="249"/>
      <c r="H247" s="253">
        <v>10</v>
      </c>
      <c r="I247" s="254"/>
      <c r="J247" s="249"/>
      <c r="K247" s="249"/>
      <c r="L247" s="255"/>
      <c r="M247" s="256"/>
      <c r="N247" s="257"/>
      <c r="O247" s="257"/>
      <c r="P247" s="257"/>
      <c r="Q247" s="257"/>
      <c r="R247" s="257"/>
      <c r="S247" s="257"/>
      <c r="T247" s="258"/>
      <c r="AT247" s="259" t="s">
        <v>172</v>
      </c>
      <c r="AU247" s="259" t="s">
        <v>85</v>
      </c>
      <c r="AV247" s="12" t="s">
        <v>85</v>
      </c>
      <c r="AW247" s="12" t="s">
        <v>36</v>
      </c>
      <c r="AX247" s="12" t="s">
        <v>73</v>
      </c>
      <c r="AY247" s="259" t="s">
        <v>162</v>
      </c>
    </row>
    <row r="248" s="12" customFormat="1">
      <c r="B248" s="248"/>
      <c r="C248" s="249"/>
      <c r="D248" s="250" t="s">
        <v>172</v>
      </c>
      <c r="E248" s="251" t="s">
        <v>23</v>
      </c>
      <c r="F248" s="252" t="s">
        <v>314</v>
      </c>
      <c r="G248" s="249"/>
      <c r="H248" s="253">
        <v>184.5</v>
      </c>
      <c r="I248" s="254"/>
      <c r="J248" s="249"/>
      <c r="K248" s="249"/>
      <c r="L248" s="255"/>
      <c r="M248" s="256"/>
      <c r="N248" s="257"/>
      <c r="O248" s="257"/>
      <c r="P248" s="257"/>
      <c r="Q248" s="257"/>
      <c r="R248" s="257"/>
      <c r="S248" s="257"/>
      <c r="T248" s="258"/>
      <c r="AT248" s="259" t="s">
        <v>172</v>
      </c>
      <c r="AU248" s="259" t="s">
        <v>85</v>
      </c>
      <c r="AV248" s="12" t="s">
        <v>85</v>
      </c>
      <c r="AW248" s="12" t="s">
        <v>36</v>
      </c>
      <c r="AX248" s="12" t="s">
        <v>73</v>
      </c>
      <c r="AY248" s="259" t="s">
        <v>162</v>
      </c>
    </row>
    <row r="249" s="13" customFormat="1">
      <c r="B249" s="260"/>
      <c r="C249" s="261"/>
      <c r="D249" s="250" t="s">
        <v>172</v>
      </c>
      <c r="E249" s="262" t="s">
        <v>23</v>
      </c>
      <c r="F249" s="263" t="s">
        <v>236</v>
      </c>
      <c r="G249" s="261"/>
      <c r="H249" s="262" t="s">
        <v>23</v>
      </c>
      <c r="I249" s="264"/>
      <c r="J249" s="261"/>
      <c r="K249" s="261"/>
      <c r="L249" s="265"/>
      <c r="M249" s="266"/>
      <c r="N249" s="267"/>
      <c r="O249" s="267"/>
      <c r="P249" s="267"/>
      <c r="Q249" s="267"/>
      <c r="R249" s="267"/>
      <c r="S249" s="267"/>
      <c r="T249" s="268"/>
      <c r="AT249" s="269" t="s">
        <v>172</v>
      </c>
      <c r="AU249" s="269" t="s">
        <v>85</v>
      </c>
      <c r="AV249" s="13" t="s">
        <v>77</v>
      </c>
      <c r="AW249" s="13" t="s">
        <v>36</v>
      </c>
      <c r="AX249" s="13" t="s">
        <v>73</v>
      </c>
      <c r="AY249" s="269" t="s">
        <v>162</v>
      </c>
    </row>
    <row r="250" s="12" customFormat="1">
      <c r="B250" s="248"/>
      <c r="C250" s="249"/>
      <c r="D250" s="250" t="s">
        <v>172</v>
      </c>
      <c r="E250" s="251" t="s">
        <v>23</v>
      </c>
      <c r="F250" s="252" t="s">
        <v>315</v>
      </c>
      <c r="G250" s="249"/>
      <c r="H250" s="253">
        <v>16.5</v>
      </c>
      <c r="I250" s="254"/>
      <c r="J250" s="249"/>
      <c r="K250" s="249"/>
      <c r="L250" s="255"/>
      <c r="M250" s="256"/>
      <c r="N250" s="257"/>
      <c r="O250" s="257"/>
      <c r="P250" s="257"/>
      <c r="Q250" s="257"/>
      <c r="R250" s="257"/>
      <c r="S250" s="257"/>
      <c r="T250" s="258"/>
      <c r="AT250" s="259" t="s">
        <v>172</v>
      </c>
      <c r="AU250" s="259" t="s">
        <v>85</v>
      </c>
      <c r="AV250" s="12" t="s">
        <v>85</v>
      </c>
      <c r="AW250" s="12" t="s">
        <v>36</v>
      </c>
      <c r="AX250" s="12" t="s">
        <v>73</v>
      </c>
      <c r="AY250" s="259" t="s">
        <v>162</v>
      </c>
    </row>
    <row r="251" s="13" customFormat="1">
      <c r="B251" s="260"/>
      <c r="C251" s="261"/>
      <c r="D251" s="250" t="s">
        <v>172</v>
      </c>
      <c r="E251" s="262" t="s">
        <v>23</v>
      </c>
      <c r="F251" s="263" t="s">
        <v>178</v>
      </c>
      <c r="G251" s="261"/>
      <c r="H251" s="262" t="s">
        <v>23</v>
      </c>
      <c r="I251" s="264"/>
      <c r="J251" s="261"/>
      <c r="K251" s="261"/>
      <c r="L251" s="265"/>
      <c r="M251" s="266"/>
      <c r="N251" s="267"/>
      <c r="O251" s="267"/>
      <c r="P251" s="267"/>
      <c r="Q251" s="267"/>
      <c r="R251" s="267"/>
      <c r="S251" s="267"/>
      <c r="T251" s="268"/>
      <c r="AT251" s="269" t="s">
        <v>172</v>
      </c>
      <c r="AU251" s="269" t="s">
        <v>85</v>
      </c>
      <c r="AV251" s="13" t="s">
        <v>77</v>
      </c>
      <c r="AW251" s="13" t="s">
        <v>36</v>
      </c>
      <c r="AX251" s="13" t="s">
        <v>73</v>
      </c>
      <c r="AY251" s="269" t="s">
        <v>162</v>
      </c>
    </row>
    <row r="252" s="12" customFormat="1">
      <c r="B252" s="248"/>
      <c r="C252" s="249"/>
      <c r="D252" s="250" t="s">
        <v>172</v>
      </c>
      <c r="E252" s="251" t="s">
        <v>23</v>
      </c>
      <c r="F252" s="252" t="s">
        <v>316</v>
      </c>
      <c r="G252" s="249"/>
      <c r="H252" s="253">
        <v>55.5</v>
      </c>
      <c r="I252" s="254"/>
      <c r="J252" s="249"/>
      <c r="K252" s="249"/>
      <c r="L252" s="255"/>
      <c r="M252" s="256"/>
      <c r="N252" s="257"/>
      <c r="O252" s="257"/>
      <c r="P252" s="257"/>
      <c r="Q252" s="257"/>
      <c r="R252" s="257"/>
      <c r="S252" s="257"/>
      <c r="T252" s="258"/>
      <c r="AT252" s="259" t="s">
        <v>172</v>
      </c>
      <c r="AU252" s="259" t="s">
        <v>85</v>
      </c>
      <c r="AV252" s="12" t="s">
        <v>85</v>
      </c>
      <c r="AW252" s="12" t="s">
        <v>36</v>
      </c>
      <c r="AX252" s="12" t="s">
        <v>73</v>
      </c>
      <c r="AY252" s="259" t="s">
        <v>162</v>
      </c>
    </row>
    <row r="253" s="12" customFormat="1">
      <c r="B253" s="248"/>
      <c r="C253" s="249"/>
      <c r="D253" s="250" t="s">
        <v>172</v>
      </c>
      <c r="E253" s="251" t="s">
        <v>23</v>
      </c>
      <c r="F253" s="252" t="s">
        <v>317</v>
      </c>
      <c r="G253" s="249"/>
      <c r="H253" s="253">
        <v>114.75</v>
      </c>
      <c r="I253" s="254"/>
      <c r="J253" s="249"/>
      <c r="K253" s="249"/>
      <c r="L253" s="255"/>
      <c r="M253" s="256"/>
      <c r="N253" s="257"/>
      <c r="O253" s="257"/>
      <c r="P253" s="257"/>
      <c r="Q253" s="257"/>
      <c r="R253" s="257"/>
      <c r="S253" s="257"/>
      <c r="T253" s="258"/>
      <c r="AT253" s="259" t="s">
        <v>172</v>
      </c>
      <c r="AU253" s="259" t="s">
        <v>85</v>
      </c>
      <c r="AV253" s="12" t="s">
        <v>85</v>
      </c>
      <c r="AW253" s="12" t="s">
        <v>36</v>
      </c>
      <c r="AX253" s="12" t="s">
        <v>73</v>
      </c>
      <c r="AY253" s="259" t="s">
        <v>162</v>
      </c>
    </row>
    <row r="254" s="14" customFormat="1">
      <c r="B254" s="270"/>
      <c r="C254" s="271"/>
      <c r="D254" s="250" t="s">
        <v>172</v>
      </c>
      <c r="E254" s="272" t="s">
        <v>23</v>
      </c>
      <c r="F254" s="273" t="s">
        <v>182</v>
      </c>
      <c r="G254" s="271"/>
      <c r="H254" s="274">
        <v>399.25</v>
      </c>
      <c r="I254" s="275"/>
      <c r="J254" s="271"/>
      <c r="K254" s="271"/>
      <c r="L254" s="276"/>
      <c r="M254" s="277"/>
      <c r="N254" s="278"/>
      <c r="O254" s="278"/>
      <c r="P254" s="278"/>
      <c r="Q254" s="278"/>
      <c r="R254" s="278"/>
      <c r="S254" s="278"/>
      <c r="T254" s="279"/>
      <c r="AT254" s="280" t="s">
        <v>172</v>
      </c>
      <c r="AU254" s="280" t="s">
        <v>85</v>
      </c>
      <c r="AV254" s="14" t="s">
        <v>170</v>
      </c>
      <c r="AW254" s="14" t="s">
        <v>36</v>
      </c>
      <c r="AX254" s="14" t="s">
        <v>77</v>
      </c>
      <c r="AY254" s="280" t="s">
        <v>162</v>
      </c>
    </row>
    <row r="255" s="1" customFormat="1" ht="38.25" customHeight="1">
      <c r="B255" s="47"/>
      <c r="C255" s="236" t="s">
        <v>318</v>
      </c>
      <c r="D255" s="236" t="s">
        <v>165</v>
      </c>
      <c r="E255" s="237" t="s">
        <v>319</v>
      </c>
      <c r="F255" s="238" t="s">
        <v>320</v>
      </c>
      <c r="G255" s="239" t="s">
        <v>265</v>
      </c>
      <c r="H255" s="240">
        <v>1094.54</v>
      </c>
      <c r="I255" s="241"/>
      <c r="J255" s="242">
        <f>ROUND(I255*H255,2)</f>
        <v>0</v>
      </c>
      <c r="K255" s="238" t="s">
        <v>169</v>
      </c>
      <c r="L255" s="73"/>
      <c r="M255" s="243" t="s">
        <v>23</v>
      </c>
      <c r="N255" s="244" t="s">
        <v>45</v>
      </c>
      <c r="O255" s="48"/>
      <c r="P255" s="245">
        <f>O255*H255</f>
        <v>0</v>
      </c>
      <c r="Q255" s="245">
        <v>0</v>
      </c>
      <c r="R255" s="245">
        <f>Q255*H255</f>
        <v>0</v>
      </c>
      <c r="S255" s="245">
        <v>0</v>
      </c>
      <c r="T255" s="246">
        <f>S255*H255</f>
        <v>0</v>
      </c>
      <c r="AR255" s="25" t="s">
        <v>170</v>
      </c>
      <c r="AT255" s="25" t="s">
        <v>165</v>
      </c>
      <c r="AU255" s="25" t="s">
        <v>85</v>
      </c>
      <c r="AY255" s="25" t="s">
        <v>162</v>
      </c>
      <c r="BE255" s="247">
        <f>IF(N255="základní",J255,0)</f>
        <v>0</v>
      </c>
      <c r="BF255" s="247">
        <f>IF(N255="snížená",J255,0)</f>
        <v>0</v>
      </c>
      <c r="BG255" s="247">
        <f>IF(N255="zákl. přenesená",J255,0)</f>
        <v>0</v>
      </c>
      <c r="BH255" s="247">
        <f>IF(N255="sníž. přenesená",J255,0)</f>
        <v>0</v>
      </c>
      <c r="BI255" s="247">
        <f>IF(N255="nulová",J255,0)</f>
        <v>0</v>
      </c>
      <c r="BJ255" s="25" t="s">
        <v>85</v>
      </c>
      <c r="BK255" s="247">
        <f>ROUND(I255*H255,2)</f>
        <v>0</v>
      </c>
      <c r="BL255" s="25" t="s">
        <v>170</v>
      </c>
      <c r="BM255" s="25" t="s">
        <v>321</v>
      </c>
    </row>
    <row r="256" s="1" customFormat="1">
      <c r="B256" s="47"/>
      <c r="C256" s="75"/>
      <c r="D256" s="250" t="s">
        <v>213</v>
      </c>
      <c r="E256" s="75"/>
      <c r="F256" s="281" t="s">
        <v>322</v>
      </c>
      <c r="G256" s="75"/>
      <c r="H256" s="75"/>
      <c r="I256" s="204"/>
      <c r="J256" s="75"/>
      <c r="K256" s="75"/>
      <c r="L256" s="73"/>
      <c r="M256" s="282"/>
      <c r="N256" s="48"/>
      <c r="O256" s="48"/>
      <c r="P256" s="48"/>
      <c r="Q256" s="48"/>
      <c r="R256" s="48"/>
      <c r="S256" s="48"/>
      <c r="T256" s="96"/>
      <c r="AT256" s="25" t="s">
        <v>213</v>
      </c>
      <c r="AU256" s="25" t="s">
        <v>85</v>
      </c>
    </row>
    <row r="257" s="13" customFormat="1">
      <c r="B257" s="260"/>
      <c r="C257" s="261"/>
      <c r="D257" s="250" t="s">
        <v>172</v>
      </c>
      <c r="E257" s="262" t="s">
        <v>23</v>
      </c>
      <c r="F257" s="263" t="s">
        <v>228</v>
      </c>
      <c r="G257" s="261"/>
      <c r="H257" s="262" t="s">
        <v>23</v>
      </c>
      <c r="I257" s="264"/>
      <c r="J257" s="261"/>
      <c r="K257" s="261"/>
      <c r="L257" s="265"/>
      <c r="M257" s="266"/>
      <c r="N257" s="267"/>
      <c r="O257" s="267"/>
      <c r="P257" s="267"/>
      <c r="Q257" s="267"/>
      <c r="R257" s="267"/>
      <c r="S257" s="267"/>
      <c r="T257" s="268"/>
      <c r="AT257" s="269" t="s">
        <v>172</v>
      </c>
      <c r="AU257" s="269" t="s">
        <v>85</v>
      </c>
      <c r="AV257" s="13" t="s">
        <v>77</v>
      </c>
      <c r="AW257" s="13" t="s">
        <v>36</v>
      </c>
      <c r="AX257" s="13" t="s">
        <v>73</v>
      </c>
      <c r="AY257" s="269" t="s">
        <v>162</v>
      </c>
    </row>
    <row r="258" s="12" customFormat="1">
      <c r="B258" s="248"/>
      <c r="C258" s="249"/>
      <c r="D258" s="250" t="s">
        <v>172</v>
      </c>
      <c r="E258" s="251" t="s">
        <v>23</v>
      </c>
      <c r="F258" s="252" t="s">
        <v>323</v>
      </c>
      <c r="G258" s="249"/>
      <c r="H258" s="253">
        <v>10.800000000000001</v>
      </c>
      <c r="I258" s="254"/>
      <c r="J258" s="249"/>
      <c r="K258" s="249"/>
      <c r="L258" s="255"/>
      <c r="M258" s="256"/>
      <c r="N258" s="257"/>
      <c r="O258" s="257"/>
      <c r="P258" s="257"/>
      <c r="Q258" s="257"/>
      <c r="R258" s="257"/>
      <c r="S258" s="257"/>
      <c r="T258" s="258"/>
      <c r="AT258" s="259" t="s">
        <v>172</v>
      </c>
      <c r="AU258" s="259" t="s">
        <v>85</v>
      </c>
      <c r="AV258" s="12" t="s">
        <v>85</v>
      </c>
      <c r="AW258" s="12" t="s">
        <v>36</v>
      </c>
      <c r="AX258" s="12" t="s">
        <v>73</v>
      </c>
      <c r="AY258" s="259" t="s">
        <v>162</v>
      </c>
    </row>
    <row r="259" s="12" customFormat="1">
      <c r="B259" s="248"/>
      <c r="C259" s="249"/>
      <c r="D259" s="250" t="s">
        <v>172</v>
      </c>
      <c r="E259" s="251" t="s">
        <v>23</v>
      </c>
      <c r="F259" s="252" t="s">
        <v>324</v>
      </c>
      <c r="G259" s="249"/>
      <c r="H259" s="253">
        <v>32.549999999999997</v>
      </c>
      <c r="I259" s="254"/>
      <c r="J259" s="249"/>
      <c r="K259" s="249"/>
      <c r="L259" s="255"/>
      <c r="M259" s="256"/>
      <c r="N259" s="257"/>
      <c r="O259" s="257"/>
      <c r="P259" s="257"/>
      <c r="Q259" s="257"/>
      <c r="R259" s="257"/>
      <c r="S259" s="257"/>
      <c r="T259" s="258"/>
      <c r="AT259" s="259" t="s">
        <v>172</v>
      </c>
      <c r="AU259" s="259" t="s">
        <v>85</v>
      </c>
      <c r="AV259" s="12" t="s">
        <v>85</v>
      </c>
      <c r="AW259" s="12" t="s">
        <v>36</v>
      </c>
      <c r="AX259" s="12" t="s">
        <v>73</v>
      </c>
      <c r="AY259" s="259" t="s">
        <v>162</v>
      </c>
    </row>
    <row r="260" s="13" customFormat="1">
      <c r="B260" s="260"/>
      <c r="C260" s="261"/>
      <c r="D260" s="250" t="s">
        <v>172</v>
      </c>
      <c r="E260" s="262" t="s">
        <v>23</v>
      </c>
      <c r="F260" s="263" t="s">
        <v>231</v>
      </c>
      <c r="G260" s="261"/>
      <c r="H260" s="262" t="s">
        <v>23</v>
      </c>
      <c r="I260" s="264"/>
      <c r="J260" s="261"/>
      <c r="K260" s="261"/>
      <c r="L260" s="265"/>
      <c r="M260" s="266"/>
      <c r="N260" s="267"/>
      <c r="O260" s="267"/>
      <c r="P260" s="267"/>
      <c r="Q260" s="267"/>
      <c r="R260" s="267"/>
      <c r="S260" s="267"/>
      <c r="T260" s="268"/>
      <c r="AT260" s="269" t="s">
        <v>172</v>
      </c>
      <c r="AU260" s="269" t="s">
        <v>85</v>
      </c>
      <c r="AV260" s="13" t="s">
        <v>77</v>
      </c>
      <c r="AW260" s="13" t="s">
        <v>36</v>
      </c>
      <c r="AX260" s="13" t="s">
        <v>73</v>
      </c>
      <c r="AY260" s="269" t="s">
        <v>162</v>
      </c>
    </row>
    <row r="261" s="13" customFormat="1">
      <c r="B261" s="260"/>
      <c r="C261" s="261"/>
      <c r="D261" s="250" t="s">
        <v>172</v>
      </c>
      <c r="E261" s="262" t="s">
        <v>23</v>
      </c>
      <c r="F261" s="263" t="s">
        <v>232</v>
      </c>
      <c r="G261" s="261"/>
      <c r="H261" s="262" t="s">
        <v>23</v>
      </c>
      <c r="I261" s="264"/>
      <c r="J261" s="261"/>
      <c r="K261" s="261"/>
      <c r="L261" s="265"/>
      <c r="M261" s="266"/>
      <c r="N261" s="267"/>
      <c r="O261" s="267"/>
      <c r="P261" s="267"/>
      <c r="Q261" s="267"/>
      <c r="R261" s="267"/>
      <c r="S261" s="267"/>
      <c r="T261" s="268"/>
      <c r="AT261" s="269" t="s">
        <v>172</v>
      </c>
      <c r="AU261" s="269" t="s">
        <v>85</v>
      </c>
      <c r="AV261" s="13" t="s">
        <v>77</v>
      </c>
      <c r="AW261" s="13" t="s">
        <v>36</v>
      </c>
      <c r="AX261" s="13" t="s">
        <v>73</v>
      </c>
      <c r="AY261" s="269" t="s">
        <v>162</v>
      </c>
    </row>
    <row r="262" s="12" customFormat="1">
      <c r="B262" s="248"/>
      <c r="C262" s="249"/>
      <c r="D262" s="250" t="s">
        <v>172</v>
      </c>
      <c r="E262" s="251" t="s">
        <v>23</v>
      </c>
      <c r="F262" s="252" t="s">
        <v>325</v>
      </c>
      <c r="G262" s="249"/>
      <c r="H262" s="253">
        <v>94.5</v>
      </c>
      <c r="I262" s="254"/>
      <c r="J262" s="249"/>
      <c r="K262" s="249"/>
      <c r="L262" s="255"/>
      <c r="M262" s="256"/>
      <c r="N262" s="257"/>
      <c r="O262" s="257"/>
      <c r="P262" s="257"/>
      <c r="Q262" s="257"/>
      <c r="R262" s="257"/>
      <c r="S262" s="257"/>
      <c r="T262" s="258"/>
      <c r="AT262" s="259" t="s">
        <v>172</v>
      </c>
      <c r="AU262" s="259" t="s">
        <v>85</v>
      </c>
      <c r="AV262" s="12" t="s">
        <v>85</v>
      </c>
      <c r="AW262" s="12" t="s">
        <v>36</v>
      </c>
      <c r="AX262" s="12" t="s">
        <v>73</v>
      </c>
      <c r="AY262" s="259" t="s">
        <v>162</v>
      </c>
    </row>
    <row r="263" s="12" customFormat="1">
      <c r="B263" s="248"/>
      <c r="C263" s="249"/>
      <c r="D263" s="250" t="s">
        <v>172</v>
      </c>
      <c r="E263" s="251" t="s">
        <v>23</v>
      </c>
      <c r="F263" s="252" t="s">
        <v>326</v>
      </c>
      <c r="G263" s="249"/>
      <c r="H263" s="253">
        <v>14.4</v>
      </c>
      <c r="I263" s="254"/>
      <c r="J263" s="249"/>
      <c r="K263" s="249"/>
      <c r="L263" s="255"/>
      <c r="M263" s="256"/>
      <c r="N263" s="257"/>
      <c r="O263" s="257"/>
      <c r="P263" s="257"/>
      <c r="Q263" s="257"/>
      <c r="R263" s="257"/>
      <c r="S263" s="257"/>
      <c r="T263" s="258"/>
      <c r="AT263" s="259" t="s">
        <v>172</v>
      </c>
      <c r="AU263" s="259" t="s">
        <v>85</v>
      </c>
      <c r="AV263" s="12" t="s">
        <v>85</v>
      </c>
      <c r="AW263" s="12" t="s">
        <v>36</v>
      </c>
      <c r="AX263" s="12" t="s">
        <v>73</v>
      </c>
      <c r="AY263" s="259" t="s">
        <v>162</v>
      </c>
    </row>
    <row r="264" s="12" customFormat="1">
      <c r="B264" s="248"/>
      <c r="C264" s="249"/>
      <c r="D264" s="250" t="s">
        <v>172</v>
      </c>
      <c r="E264" s="251" t="s">
        <v>23</v>
      </c>
      <c r="F264" s="252" t="s">
        <v>327</v>
      </c>
      <c r="G264" s="249"/>
      <c r="H264" s="253">
        <v>388.5</v>
      </c>
      <c r="I264" s="254"/>
      <c r="J264" s="249"/>
      <c r="K264" s="249"/>
      <c r="L264" s="255"/>
      <c r="M264" s="256"/>
      <c r="N264" s="257"/>
      <c r="O264" s="257"/>
      <c r="P264" s="257"/>
      <c r="Q264" s="257"/>
      <c r="R264" s="257"/>
      <c r="S264" s="257"/>
      <c r="T264" s="258"/>
      <c r="AT264" s="259" t="s">
        <v>172</v>
      </c>
      <c r="AU264" s="259" t="s">
        <v>85</v>
      </c>
      <c r="AV264" s="12" t="s">
        <v>85</v>
      </c>
      <c r="AW264" s="12" t="s">
        <v>36</v>
      </c>
      <c r="AX264" s="12" t="s">
        <v>73</v>
      </c>
      <c r="AY264" s="259" t="s">
        <v>162</v>
      </c>
    </row>
    <row r="265" s="13" customFormat="1">
      <c r="B265" s="260"/>
      <c r="C265" s="261"/>
      <c r="D265" s="250" t="s">
        <v>172</v>
      </c>
      <c r="E265" s="262" t="s">
        <v>23</v>
      </c>
      <c r="F265" s="263" t="s">
        <v>236</v>
      </c>
      <c r="G265" s="261"/>
      <c r="H265" s="262" t="s">
        <v>23</v>
      </c>
      <c r="I265" s="264"/>
      <c r="J265" s="261"/>
      <c r="K265" s="261"/>
      <c r="L265" s="265"/>
      <c r="M265" s="266"/>
      <c r="N265" s="267"/>
      <c r="O265" s="267"/>
      <c r="P265" s="267"/>
      <c r="Q265" s="267"/>
      <c r="R265" s="267"/>
      <c r="S265" s="267"/>
      <c r="T265" s="268"/>
      <c r="AT265" s="269" t="s">
        <v>172</v>
      </c>
      <c r="AU265" s="269" t="s">
        <v>85</v>
      </c>
      <c r="AV265" s="13" t="s">
        <v>77</v>
      </c>
      <c r="AW265" s="13" t="s">
        <v>36</v>
      </c>
      <c r="AX265" s="13" t="s">
        <v>73</v>
      </c>
      <c r="AY265" s="269" t="s">
        <v>162</v>
      </c>
    </row>
    <row r="266" s="12" customFormat="1">
      <c r="B266" s="248"/>
      <c r="C266" s="249"/>
      <c r="D266" s="250" t="s">
        <v>172</v>
      </c>
      <c r="E266" s="251" t="s">
        <v>23</v>
      </c>
      <c r="F266" s="252" t="s">
        <v>328</v>
      </c>
      <c r="G266" s="249"/>
      <c r="H266" s="253">
        <v>9.5999999999999996</v>
      </c>
      <c r="I266" s="254"/>
      <c r="J266" s="249"/>
      <c r="K266" s="249"/>
      <c r="L266" s="255"/>
      <c r="M266" s="256"/>
      <c r="N266" s="257"/>
      <c r="O266" s="257"/>
      <c r="P266" s="257"/>
      <c r="Q266" s="257"/>
      <c r="R266" s="257"/>
      <c r="S266" s="257"/>
      <c r="T266" s="258"/>
      <c r="AT266" s="259" t="s">
        <v>172</v>
      </c>
      <c r="AU266" s="259" t="s">
        <v>85</v>
      </c>
      <c r="AV266" s="12" t="s">
        <v>85</v>
      </c>
      <c r="AW266" s="12" t="s">
        <v>36</v>
      </c>
      <c r="AX266" s="12" t="s">
        <v>73</v>
      </c>
      <c r="AY266" s="259" t="s">
        <v>162</v>
      </c>
    </row>
    <row r="267" s="12" customFormat="1">
      <c r="B267" s="248"/>
      <c r="C267" s="249"/>
      <c r="D267" s="250" t="s">
        <v>172</v>
      </c>
      <c r="E267" s="251" t="s">
        <v>23</v>
      </c>
      <c r="F267" s="252" t="s">
        <v>329</v>
      </c>
      <c r="G267" s="249"/>
      <c r="H267" s="253">
        <v>56.700000000000003</v>
      </c>
      <c r="I267" s="254"/>
      <c r="J267" s="249"/>
      <c r="K267" s="249"/>
      <c r="L267" s="255"/>
      <c r="M267" s="256"/>
      <c r="N267" s="257"/>
      <c r="O267" s="257"/>
      <c r="P267" s="257"/>
      <c r="Q267" s="257"/>
      <c r="R267" s="257"/>
      <c r="S267" s="257"/>
      <c r="T267" s="258"/>
      <c r="AT267" s="259" t="s">
        <v>172</v>
      </c>
      <c r="AU267" s="259" t="s">
        <v>85</v>
      </c>
      <c r="AV267" s="12" t="s">
        <v>85</v>
      </c>
      <c r="AW267" s="12" t="s">
        <v>36</v>
      </c>
      <c r="AX267" s="12" t="s">
        <v>73</v>
      </c>
      <c r="AY267" s="259" t="s">
        <v>162</v>
      </c>
    </row>
    <row r="268" s="13" customFormat="1">
      <c r="B268" s="260"/>
      <c r="C268" s="261"/>
      <c r="D268" s="250" t="s">
        <v>172</v>
      </c>
      <c r="E268" s="262" t="s">
        <v>23</v>
      </c>
      <c r="F268" s="263" t="s">
        <v>178</v>
      </c>
      <c r="G268" s="261"/>
      <c r="H268" s="262" t="s">
        <v>23</v>
      </c>
      <c r="I268" s="264"/>
      <c r="J268" s="261"/>
      <c r="K268" s="261"/>
      <c r="L268" s="265"/>
      <c r="M268" s="266"/>
      <c r="N268" s="267"/>
      <c r="O268" s="267"/>
      <c r="P268" s="267"/>
      <c r="Q268" s="267"/>
      <c r="R268" s="267"/>
      <c r="S268" s="267"/>
      <c r="T268" s="268"/>
      <c r="AT268" s="269" t="s">
        <v>172</v>
      </c>
      <c r="AU268" s="269" t="s">
        <v>85</v>
      </c>
      <c r="AV268" s="13" t="s">
        <v>77</v>
      </c>
      <c r="AW268" s="13" t="s">
        <v>36</v>
      </c>
      <c r="AX268" s="13" t="s">
        <v>73</v>
      </c>
      <c r="AY268" s="269" t="s">
        <v>162</v>
      </c>
    </row>
    <row r="269" s="12" customFormat="1">
      <c r="B269" s="248"/>
      <c r="C269" s="249"/>
      <c r="D269" s="250" t="s">
        <v>172</v>
      </c>
      <c r="E269" s="251" t="s">
        <v>23</v>
      </c>
      <c r="F269" s="252" t="s">
        <v>330</v>
      </c>
      <c r="G269" s="249"/>
      <c r="H269" s="253">
        <v>177.59999999999999</v>
      </c>
      <c r="I269" s="254"/>
      <c r="J269" s="249"/>
      <c r="K269" s="249"/>
      <c r="L269" s="255"/>
      <c r="M269" s="256"/>
      <c r="N269" s="257"/>
      <c r="O269" s="257"/>
      <c r="P269" s="257"/>
      <c r="Q269" s="257"/>
      <c r="R269" s="257"/>
      <c r="S269" s="257"/>
      <c r="T269" s="258"/>
      <c r="AT269" s="259" t="s">
        <v>172</v>
      </c>
      <c r="AU269" s="259" t="s">
        <v>85</v>
      </c>
      <c r="AV269" s="12" t="s">
        <v>85</v>
      </c>
      <c r="AW269" s="12" t="s">
        <v>36</v>
      </c>
      <c r="AX269" s="12" t="s">
        <v>73</v>
      </c>
      <c r="AY269" s="259" t="s">
        <v>162</v>
      </c>
    </row>
    <row r="270" s="12" customFormat="1">
      <c r="B270" s="248"/>
      <c r="C270" s="249"/>
      <c r="D270" s="250" t="s">
        <v>172</v>
      </c>
      <c r="E270" s="251" t="s">
        <v>23</v>
      </c>
      <c r="F270" s="252" t="s">
        <v>331</v>
      </c>
      <c r="G270" s="249"/>
      <c r="H270" s="253">
        <v>283.05000000000001</v>
      </c>
      <c r="I270" s="254"/>
      <c r="J270" s="249"/>
      <c r="K270" s="249"/>
      <c r="L270" s="255"/>
      <c r="M270" s="256"/>
      <c r="N270" s="257"/>
      <c r="O270" s="257"/>
      <c r="P270" s="257"/>
      <c r="Q270" s="257"/>
      <c r="R270" s="257"/>
      <c r="S270" s="257"/>
      <c r="T270" s="258"/>
      <c r="AT270" s="259" t="s">
        <v>172</v>
      </c>
      <c r="AU270" s="259" t="s">
        <v>85</v>
      </c>
      <c r="AV270" s="12" t="s">
        <v>85</v>
      </c>
      <c r="AW270" s="12" t="s">
        <v>36</v>
      </c>
      <c r="AX270" s="12" t="s">
        <v>73</v>
      </c>
      <c r="AY270" s="259" t="s">
        <v>162</v>
      </c>
    </row>
    <row r="271" s="13" customFormat="1">
      <c r="B271" s="260"/>
      <c r="C271" s="261"/>
      <c r="D271" s="250" t="s">
        <v>172</v>
      </c>
      <c r="E271" s="262" t="s">
        <v>23</v>
      </c>
      <c r="F271" s="263" t="s">
        <v>241</v>
      </c>
      <c r="G271" s="261"/>
      <c r="H271" s="262" t="s">
        <v>23</v>
      </c>
      <c r="I271" s="264"/>
      <c r="J271" s="261"/>
      <c r="K271" s="261"/>
      <c r="L271" s="265"/>
      <c r="M271" s="266"/>
      <c r="N271" s="267"/>
      <c r="O271" s="267"/>
      <c r="P271" s="267"/>
      <c r="Q271" s="267"/>
      <c r="R271" s="267"/>
      <c r="S271" s="267"/>
      <c r="T271" s="268"/>
      <c r="AT271" s="269" t="s">
        <v>172</v>
      </c>
      <c r="AU271" s="269" t="s">
        <v>85</v>
      </c>
      <c r="AV271" s="13" t="s">
        <v>77</v>
      </c>
      <c r="AW271" s="13" t="s">
        <v>36</v>
      </c>
      <c r="AX271" s="13" t="s">
        <v>73</v>
      </c>
      <c r="AY271" s="269" t="s">
        <v>162</v>
      </c>
    </row>
    <row r="272" s="12" customFormat="1">
      <c r="B272" s="248"/>
      <c r="C272" s="249"/>
      <c r="D272" s="250" t="s">
        <v>172</v>
      </c>
      <c r="E272" s="251" t="s">
        <v>23</v>
      </c>
      <c r="F272" s="252" t="s">
        <v>332</v>
      </c>
      <c r="G272" s="249"/>
      <c r="H272" s="253">
        <v>4.8399999999999999</v>
      </c>
      <c r="I272" s="254"/>
      <c r="J272" s="249"/>
      <c r="K272" s="249"/>
      <c r="L272" s="255"/>
      <c r="M272" s="256"/>
      <c r="N272" s="257"/>
      <c r="O272" s="257"/>
      <c r="P272" s="257"/>
      <c r="Q272" s="257"/>
      <c r="R272" s="257"/>
      <c r="S272" s="257"/>
      <c r="T272" s="258"/>
      <c r="AT272" s="259" t="s">
        <v>172</v>
      </c>
      <c r="AU272" s="259" t="s">
        <v>85</v>
      </c>
      <c r="AV272" s="12" t="s">
        <v>85</v>
      </c>
      <c r="AW272" s="12" t="s">
        <v>36</v>
      </c>
      <c r="AX272" s="12" t="s">
        <v>73</v>
      </c>
      <c r="AY272" s="259" t="s">
        <v>162</v>
      </c>
    </row>
    <row r="273" s="15" customFormat="1">
      <c r="B273" s="283"/>
      <c r="C273" s="284"/>
      <c r="D273" s="250" t="s">
        <v>172</v>
      </c>
      <c r="E273" s="285" t="s">
        <v>23</v>
      </c>
      <c r="F273" s="286" t="s">
        <v>276</v>
      </c>
      <c r="G273" s="284"/>
      <c r="H273" s="287">
        <v>1072.54</v>
      </c>
      <c r="I273" s="288"/>
      <c r="J273" s="284"/>
      <c r="K273" s="284"/>
      <c r="L273" s="289"/>
      <c r="M273" s="290"/>
      <c r="N273" s="291"/>
      <c r="O273" s="291"/>
      <c r="P273" s="291"/>
      <c r="Q273" s="291"/>
      <c r="R273" s="291"/>
      <c r="S273" s="291"/>
      <c r="T273" s="292"/>
      <c r="AT273" s="293" t="s">
        <v>172</v>
      </c>
      <c r="AU273" s="293" t="s">
        <v>85</v>
      </c>
      <c r="AV273" s="15" t="s">
        <v>163</v>
      </c>
      <c r="AW273" s="15" t="s">
        <v>36</v>
      </c>
      <c r="AX273" s="15" t="s">
        <v>73</v>
      </c>
      <c r="AY273" s="293" t="s">
        <v>162</v>
      </c>
    </row>
    <row r="274" s="13" customFormat="1">
      <c r="B274" s="260"/>
      <c r="C274" s="261"/>
      <c r="D274" s="250" t="s">
        <v>172</v>
      </c>
      <c r="E274" s="262" t="s">
        <v>23</v>
      </c>
      <c r="F274" s="263" t="s">
        <v>248</v>
      </c>
      <c r="G274" s="261"/>
      <c r="H274" s="262" t="s">
        <v>23</v>
      </c>
      <c r="I274" s="264"/>
      <c r="J274" s="261"/>
      <c r="K274" s="261"/>
      <c r="L274" s="265"/>
      <c r="M274" s="266"/>
      <c r="N274" s="267"/>
      <c r="O274" s="267"/>
      <c r="P274" s="267"/>
      <c r="Q274" s="267"/>
      <c r="R274" s="267"/>
      <c r="S274" s="267"/>
      <c r="T274" s="268"/>
      <c r="AT274" s="269" t="s">
        <v>172</v>
      </c>
      <c r="AU274" s="269" t="s">
        <v>85</v>
      </c>
      <c r="AV274" s="13" t="s">
        <v>77</v>
      </c>
      <c r="AW274" s="13" t="s">
        <v>36</v>
      </c>
      <c r="AX274" s="13" t="s">
        <v>73</v>
      </c>
      <c r="AY274" s="269" t="s">
        <v>162</v>
      </c>
    </row>
    <row r="275" s="12" customFormat="1">
      <c r="B275" s="248"/>
      <c r="C275" s="249"/>
      <c r="D275" s="250" t="s">
        <v>172</v>
      </c>
      <c r="E275" s="251" t="s">
        <v>23</v>
      </c>
      <c r="F275" s="252" t="s">
        <v>333</v>
      </c>
      <c r="G275" s="249"/>
      <c r="H275" s="253">
        <v>12</v>
      </c>
      <c r="I275" s="254"/>
      <c r="J275" s="249"/>
      <c r="K275" s="249"/>
      <c r="L275" s="255"/>
      <c r="M275" s="256"/>
      <c r="N275" s="257"/>
      <c r="O275" s="257"/>
      <c r="P275" s="257"/>
      <c r="Q275" s="257"/>
      <c r="R275" s="257"/>
      <c r="S275" s="257"/>
      <c r="T275" s="258"/>
      <c r="AT275" s="259" t="s">
        <v>172</v>
      </c>
      <c r="AU275" s="259" t="s">
        <v>85</v>
      </c>
      <c r="AV275" s="12" t="s">
        <v>85</v>
      </c>
      <c r="AW275" s="12" t="s">
        <v>36</v>
      </c>
      <c r="AX275" s="12" t="s">
        <v>73</v>
      </c>
      <c r="AY275" s="259" t="s">
        <v>162</v>
      </c>
    </row>
    <row r="276" s="12" customFormat="1">
      <c r="B276" s="248"/>
      <c r="C276" s="249"/>
      <c r="D276" s="250" t="s">
        <v>172</v>
      </c>
      <c r="E276" s="251" t="s">
        <v>23</v>
      </c>
      <c r="F276" s="252" t="s">
        <v>334</v>
      </c>
      <c r="G276" s="249"/>
      <c r="H276" s="253">
        <v>10</v>
      </c>
      <c r="I276" s="254"/>
      <c r="J276" s="249"/>
      <c r="K276" s="249"/>
      <c r="L276" s="255"/>
      <c r="M276" s="256"/>
      <c r="N276" s="257"/>
      <c r="O276" s="257"/>
      <c r="P276" s="257"/>
      <c r="Q276" s="257"/>
      <c r="R276" s="257"/>
      <c r="S276" s="257"/>
      <c r="T276" s="258"/>
      <c r="AT276" s="259" t="s">
        <v>172</v>
      </c>
      <c r="AU276" s="259" t="s">
        <v>85</v>
      </c>
      <c r="AV276" s="12" t="s">
        <v>85</v>
      </c>
      <c r="AW276" s="12" t="s">
        <v>36</v>
      </c>
      <c r="AX276" s="12" t="s">
        <v>73</v>
      </c>
      <c r="AY276" s="259" t="s">
        <v>162</v>
      </c>
    </row>
    <row r="277" s="15" customFormat="1">
      <c r="B277" s="283"/>
      <c r="C277" s="284"/>
      <c r="D277" s="250" t="s">
        <v>172</v>
      </c>
      <c r="E277" s="285" t="s">
        <v>23</v>
      </c>
      <c r="F277" s="286" t="s">
        <v>276</v>
      </c>
      <c r="G277" s="284"/>
      <c r="H277" s="287">
        <v>22</v>
      </c>
      <c r="I277" s="288"/>
      <c r="J277" s="284"/>
      <c r="K277" s="284"/>
      <c r="L277" s="289"/>
      <c r="M277" s="290"/>
      <c r="N277" s="291"/>
      <c r="O277" s="291"/>
      <c r="P277" s="291"/>
      <c r="Q277" s="291"/>
      <c r="R277" s="291"/>
      <c r="S277" s="291"/>
      <c r="T277" s="292"/>
      <c r="AT277" s="293" t="s">
        <v>172</v>
      </c>
      <c r="AU277" s="293" t="s">
        <v>85</v>
      </c>
      <c r="AV277" s="15" t="s">
        <v>163</v>
      </c>
      <c r="AW277" s="15" t="s">
        <v>36</v>
      </c>
      <c r="AX277" s="15" t="s">
        <v>73</v>
      </c>
      <c r="AY277" s="293" t="s">
        <v>162</v>
      </c>
    </row>
    <row r="278" s="14" customFormat="1">
      <c r="B278" s="270"/>
      <c r="C278" s="271"/>
      <c r="D278" s="250" t="s">
        <v>172</v>
      </c>
      <c r="E278" s="272" t="s">
        <v>23</v>
      </c>
      <c r="F278" s="273" t="s">
        <v>182</v>
      </c>
      <c r="G278" s="271"/>
      <c r="H278" s="274">
        <v>1094.54</v>
      </c>
      <c r="I278" s="275"/>
      <c r="J278" s="271"/>
      <c r="K278" s="271"/>
      <c r="L278" s="276"/>
      <c r="M278" s="277"/>
      <c r="N278" s="278"/>
      <c r="O278" s="278"/>
      <c r="P278" s="278"/>
      <c r="Q278" s="278"/>
      <c r="R278" s="278"/>
      <c r="S278" s="278"/>
      <c r="T278" s="279"/>
      <c r="AT278" s="280" t="s">
        <v>172</v>
      </c>
      <c r="AU278" s="280" t="s">
        <v>85</v>
      </c>
      <c r="AV278" s="14" t="s">
        <v>170</v>
      </c>
      <c r="AW278" s="14" t="s">
        <v>36</v>
      </c>
      <c r="AX278" s="14" t="s">
        <v>77</v>
      </c>
      <c r="AY278" s="280" t="s">
        <v>162</v>
      </c>
    </row>
    <row r="279" s="1" customFormat="1" ht="16.5" customHeight="1">
      <c r="B279" s="47"/>
      <c r="C279" s="294" t="s">
        <v>335</v>
      </c>
      <c r="D279" s="294" t="s">
        <v>336</v>
      </c>
      <c r="E279" s="295" t="s">
        <v>337</v>
      </c>
      <c r="F279" s="296" t="s">
        <v>338</v>
      </c>
      <c r="G279" s="297" t="s">
        <v>265</v>
      </c>
      <c r="H279" s="298">
        <v>1149.2670000000001</v>
      </c>
      <c r="I279" s="299"/>
      <c r="J279" s="300">
        <f>ROUND(I279*H279,2)</f>
        <v>0</v>
      </c>
      <c r="K279" s="296" t="s">
        <v>339</v>
      </c>
      <c r="L279" s="301"/>
      <c r="M279" s="302" t="s">
        <v>23</v>
      </c>
      <c r="N279" s="303" t="s">
        <v>45</v>
      </c>
      <c r="O279" s="48"/>
      <c r="P279" s="245">
        <f>O279*H279</f>
        <v>0</v>
      </c>
      <c r="Q279" s="245">
        <v>3.0000000000000001E-05</v>
      </c>
      <c r="R279" s="245">
        <f>Q279*H279</f>
        <v>0.034478010000000003</v>
      </c>
      <c r="S279" s="245">
        <v>0</v>
      </c>
      <c r="T279" s="246">
        <f>S279*H279</f>
        <v>0</v>
      </c>
      <c r="AR279" s="25" t="s">
        <v>218</v>
      </c>
      <c r="AT279" s="25" t="s">
        <v>336</v>
      </c>
      <c r="AU279" s="25" t="s">
        <v>85</v>
      </c>
      <c r="AY279" s="25" t="s">
        <v>162</v>
      </c>
      <c r="BE279" s="247">
        <f>IF(N279="základní",J279,0)</f>
        <v>0</v>
      </c>
      <c r="BF279" s="247">
        <f>IF(N279="snížená",J279,0)</f>
        <v>0</v>
      </c>
      <c r="BG279" s="247">
        <f>IF(N279="zákl. přenesená",J279,0)</f>
        <v>0</v>
      </c>
      <c r="BH279" s="247">
        <f>IF(N279="sníž. přenesená",J279,0)</f>
        <v>0</v>
      </c>
      <c r="BI279" s="247">
        <f>IF(N279="nulová",J279,0)</f>
        <v>0</v>
      </c>
      <c r="BJ279" s="25" t="s">
        <v>85</v>
      </c>
      <c r="BK279" s="247">
        <f>ROUND(I279*H279,2)</f>
        <v>0</v>
      </c>
      <c r="BL279" s="25" t="s">
        <v>170</v>
      </c>
      <c r="BM279" s="25" t="s">
        <v>340</v>
      </c>
    </row>
    <row r="280" s="13" customFormat="1">
      <c r="B280" s="260"/>
      <c r="C280" s="261"/>
      <c r="D280" s="250" t="s">
        <v>172</v>
      </c>
      <c r="E280" s="262" t="s">
        <v>23</v>
      </c>
      <c r="F280" s="263" t="s">
        <v>341</v>
      </c>
      <c r="G280" s="261"/>
      <c r="H280" s="262" t="s">
        <v>23</v>
      </c>
      <c r="I280" s="264"/>
      <c r="J280" s="261"/>
      <c r="K280" s="261"/>
      <c r="L280" s="265"/>
      <c r="M280" s="266"/>
      <c r="N280" s="267"/>
      <c r="O280" s="267"/>
      <c r="P280" s="267"/>
      <c r="Q280" s="267"/>
      <c r="R280" s="267"/>
      <c r="S280" s="267"/>
      <c r="T280" s="268"/>
      <c r="AT280" s="269" t="s">
        <v>172</v>
      </c>
      <c r="AU280" s="269" t="s">
        <v>85</v>
      </c>
      <c r="AV280" s="13" t="s">
        <v>77</v>
      </c>
      <c r="AW280" s="13" t="s">
        <v>36</v>
      </c>
      <c r="AX280" s="13" t="s">
        <v>73</v>
      </c>
      <c r="AY280" s="269" t="s">
        <v>162</v>
      </c>
    </row>
    <row r="281" s="12" customFormat="1">
      <c r="B281" s="248"/>
      <c r="C281" s="249"/>
      <c r="D281" s="250" t="s">
        <v>172</v>
      </c>
      <c r="E281" s="251" t="s">
        <v>23</v>
      </c>
      <c r="F281" s="252" t="s">
        <v>342</v>
      </c>
      <c r="G281" s="249"/>
      <c r="H281" s="253">
        <v>1149.2670000000001</v>
      </c>
      <c r="I281" s="254"/>
      <c r="J281" s="249"/>
      <c r="K281" s="249"/>
      <c r="L281" s="255"/>
      <c r="M281" s="256"/>
      <c r="N281" s="257"/>
      <c r="O281" s="257"/>
      <c r="P281" s="257"/>
      <c r="Q281" s="257"/>
      <c r="R281" s="257"/>
      <c r="S281" s="257"/>
      <c r="T281" s="258"/>
      <c r="AT281" s="259" t="s">
        <v>172</v>
      </c>
      <c r="AU281" s="259" t="s">
        <v>85</v>
      </c>
      <c r="AV281" s="12" t="s">
        <v>85</v>
      </c>
      <c r="AW281" s="12" t="s">
        <v>36</v>
      </c>
      <c r="AX281" s="12" t="s">
        <v>77</v>
      </c>
      <c r="AY281" s="259" t="s">
        <v>162</v>
      </c>
    </row>
    <row r="282" s="11" customFormat="1" ht="29.88" customHeight="1">
      <c r="B282" s="220"/>
      <c r="C282" s="221"/>
      <c r="D282" s="222" t="s">
        <v>72</v>
      </c>
      <c r="E282" s="234" t="s">
        <v>343</v>
      </c>
      <c r="F282" s="234" t="s">
        <v>344</v>
      </c>
      <c r="G282" s="221"/>
      <c r="H282" s="221"/>
      <c r="I282" s="224"/>
      <c r="J282" s="235">
        <f>BK282</f>
        <v>0</v>
      </c>
      <c r="K282" s="221"/>
      <c r="L282" s="226"/>
      <c r="M282" s="227"/>
      <c r="N282" s="228"/>
      <c r="O282" s="228"/>
      <c r="P282" s="229">
        <f>SUM(P283:P667)</f>
        <v>0</v>
      </c>
      <c r="Q282" s="228"/>
      <c r="R282" s="229">
        <f>SUM(R283:R667)</f>
        <v>105.88792727830001</v>
      </c>
      <c r="S282" s="228"/>
      <c r="T282" s="230">
        <f>SUM(T283:T667)</f>
        <v>0</v>
      </c>
      <c r="AR282" s="231" t="s">
        <v>77</v>
      </c>
      <c r="AT282" s="232" t="s">
        <v>72</v>
      </c>
      <c r="AU282" s="232" t="s">
        <v>77</v>
      </c>
      <c r="AY282" s="231" t="s">
        <v>162</v>
      </c>
      <c r="BK282" s="233">
        <f>SUM(BK283:BK667)</f>
        <v>0</v>
      </c>
    </row>
    <row r="283" s="1" customFormat="1" ht="25.5" customHeight="1">
      <c r="B283" s="47"/>
      <c r="C283" s="236" t="s">
        <v>345</v>
      </c>
      <c r="D283" s="236" t="s">
        <v>165</v>
      </c>
      <c r="E283" s="237" t="s">
        <v>346</v>
      </c>
      <c r="F283" s="238" t="s">
        <v>347</v>
      </c>
      <c r="G283" s="239" t="s">
        <v>189</v>
      </c>
      <c r="H283" s="240">
        <v>81.775000000000006</v>
      </c>
      <c r="I283" s="241"/>
      <c r="J283" s="242">
        <f>ROUND(I283*H283,2)</f>
        <v>0</v>
      </c>
      <c r="K283" s="238" t="s">
        <v>169</v>
      </c>
      <c r="L283" s="73"/>
      <c r="M283" s="243" t="s">
        <v>23</v>
      </c>
      <c r="N283" s="244" t="s">
        <v>45</v>
      </c>
      <c r="O283" s="48"/>
      <c r="P283" s="245">
        <f>O283*H283</f>
        <v>0</v>
      </c>
      <c r="Q283" s="245">
        <v>0.000263</v>
      </c>
      <c r="R283" s="245">
        <f>Q283*H283</f>
        <v>0.021506825</v>
      </c>
      <c r="S283" s="245">
        <v>0</v>
      </c>
      <c r="T283" s="246">
        <f>S283*H283</f>
        <v>0</v>
      </c>
      <c r="AR283" s="25" t="s">
        <v>170</v>
      </c>
      <c r="AT283" s="25" t="s">
        <v>165</v>
      </c>
      <c r="AU283" s="25" t="s">
        <v>85</v>
      </c>
      <c r="AY283" s="25" t="s">
        <v>162</v>
      </c>
      <c r="BE283" s="247">
        <f>IF(N283="základní",J283,0)</f>
        <v>0</v>
      </c>
      <c r="BF283" s="247">
        <f>IF(N283="snížená",J283,0)</f>
        <v>0</v>
      </c>
      <c r="BG283" s="247">
        <f>IF(N283="zákl. přenesená",J283,0)</f>
        <v>0</v>
      </c>
      <c r="BH283" s="247">
        <f>IF(N283="sníž. přenesená",J283,0)</f>
        <v>0</v>
      </c>
      <c r="BI283" s="247">
        <f>IF(N283="nulová",J283,0)</f>
        <v>0</v>
      </c>
      <c r="BJ283" s="25" t="s">
        <v>85</v>
      </c>
      <c r="BK283" s="247">
        <f>ROUND(I283*H283,2)</f>
        <v>0</v>
      </c>
      <c r="BL283" s="25" t="s">
        <v>170</v>
      </c>
      <c r="BM283" s="25" t="s">
        <v>348</v>
      </c>
    </row>
    <row r="284" s="13" customFormat="1">
      <c r="B284" s="260"/>
      <c r="C284" s="261"/>
      <c r="D284" s="250" t="s">
        <v>172</v>
      </c>
      <c r="E284" s="262" t="s">
        <v>23</v>
      </c>
      <c r="F284" s="263" t="s">
        <v>349</v>
      </c>
      <c r="G284" s="261"/>
      <c r="H284" s="262" t="s">
        <v>23</v>
      </c>
      <c r="I284" s="264"/>
      <c r="J284" s="261"/>
      <c r="K284" s="261"/>
      <c r="L284" s="265"/>
      <c r="M284" s="266"/>
      <c r="N284" s="267"/>
      <c r="O284" s="267"/>
      <c r="P284" s="267"/>
      <c r="Q284" s="267"/>
      <c r="R284" s="267"/>
      <c r="S284" s="267"/>
      <c r="T284" s="268"/>
      <c r="AT284" s="269" t="s">
        <v>172</v>
      </c>
      <c r="AU284" s="269" t="s">
        <v>85</v>
      </c>
      <c r="AV284" s="13" t="s">
        <v>77</v>
      </c>
      <c r="AW284" s="13" t="s">
        <v>36</v>
      </c>
      <c r="AX284" s="13" t="s">
        <v>73</v>
      </c>
      <c r="AY284" s="269" t="s">
        <v>162</v>
      </c>
    </row>
    <row r="285" s="13" customFormat="1">
      <c r="B285" s="260"/>
      <c r="C285" s="261"/>
      <c r="D285" s="250" t="s">
        <v>172</v>
      </c>
      <c r="E285" s="262" t="s">
        <v>23</v>
      </c>
      <c r="F285" s="263" t="s">
        <v>350</v>
      </c>
      <c r="G285" s="261"/>
      <c r="H285" s="262" t="s">
        <v>23</v>
      </c>
      <c r="I285" s="264"/>
      <c r="J285" s="261"/>
      <c r="K285" s="261"/>
      <c r="L285" s="265"/>
      <c r="M285" s="266"/>
      <c r="N285" s="267"/>
      <c r="O285" s="267"/>
      <c r="P285" s="267"/>
      <c r="Q285" s="267"/>
      <c r="R285" s="267"/>
      <c r="S285" s="267"/>
      <c r="T285" s="268"/>
      <c r="AT285" s="269" t="s">
        <v>172</v>
      </c>
      <c r="AU285" s="269" t="s">
        <v>85</v>
      </c>
      <c r="AV285" s="13" t="s">
        <v>77</v>
      </c>
      <c r="AW285" s="13" t="s">
        <v>36</v>
      </c>
      <c r="AX285" s="13" t="s">
        <v>73</v>
      </c>
      <c r="AY285" s="269" t="s">
        <v>162</v>
      </c>
    </row>
    <row r="286" s="13" customFormat="1">
      <c r="B286" s="260"/>
      <c r="C286" s="261"/>
      <c r="D286" s="250" t="s">
        <v>172</v>
      </c>
      <c r="E286" s="262" t="s">
        <v>23</v>
      </c>
      <c r="F286" s="263" t="s">
        <v>232</v>
      </c>
      <c r="G286" s="261"/>
      <c r="H286" s="262" t="s">
        <v>23</v>
      </c>
      <c r="I286" s="264"/>
      <c r="J286" s="261"/>
      <c r="K286" s="261"/>
      <c r="L286" s="265"/>
      <c r="M286" s="266"/>
      <c r="N286" s="267"/>
      <c r="O286" s="267"/>
      <c r="P286" s="267"/>
      <c r="Q286" s="267"/>
      <c r="R286" s="267"/>
      <c r="S286" s="267"/>
      <c r="T286" s="268"/>
      <c r="AT286" s="269" t="s">
        <v>172</v>
      </c>
      <c r="AU286" s="269" t="s">
        <v>85</v>
      </c>
      <c r="AV286" s="13" t="s">
        <v>77</v>
      </c>
      <c r="AW286" s="13" t="s">
        <v>36</v>
      </c>
      <c r="AX286" s="13" t="s">
        <v>73</v>
      </c>
      <c r="AY286" s="269" t="s">
        <v>162</v>
      </c>
    </row>
    <row r="287" s="12" customFormat="1">
      <c r="B287" s="248"/>
      <c r="C287" s="249"/>
      <c r="D287" s="250" t="s">
        <v>172</v>
      </c>
      <c r="E287" s="251" t="s">
        <v>23</v>
      </c>
      <c r="F287" s="252" t="s">
        <v>351</v>
      </c>
      <c r="G287" s="249"/>
      <c r="H287" s="253">
        <v>36.899999999999999</v>
      </c>
      <c r="I287" s="254"/>
      <c r="J287" s="249"/>
      <c r="K287" s="249"/>
      <c r="L287" s="255"/>
      <c r="M287" s="256"/>
      <c r="N287" s="257"/>
      <c r="O287" s="257"/>
      <c r="P287" s="257"/>
      <c r="Q287" s="257"/>
      <c r="R287" s="257"/>
      <c r="S287" s="257"/>
      <c r="T287" s="258"/>
      <c r="AT287" s="259" t="s">
        <v>172</v>
      </c>
      <c r="AU287" s="259" t="s">
        <v>85</v>
      </c>
      <c r="AV287" s="12" t="s">
        <v>85</v>
      </c>
      <c r="AW287" s="12" t="s">
        <v>36</v>
      </c>
      <c r="AX287" s="12" t="s">
        <v>73</v>
      </c>
      <c r="AY287" s="259" t="s">
        <v>162</v>
      </c>
    </row>
    <row r="288" s="12" customFormat="1">
      <c r="B288" s="248"/>
      <c r="C288" s="249"/>
      <c r="D288" s="250" t="s">
        <v>172</v>
      </c>
      <c r="E288" s="251" t="s">
        <v>23</v>
      </c>
      <c r="F288" s="252" t="s">
        <v>352</v>
      </c>
      <c r="G288" s="249"/>
      <c r="H288" s="253">
        <v>18.225000000000001</v>
      </c>
      <c r="I288" s="254"/>
      <c r="J288" s="249"/>
      <c r="K288" s="249"/>
      <c r="L288" s="255"/>
      <c r="M288" s="256"/>
      <c r="N288" s="257"/>
      <c r="O288" s="257"/>
      <c r="P288" s="257"/>
      <c r="Q288" s="257"/>
      <c r="R288" s="257"/>
      <c r="S288" s="257"/>
      <c r="T288" s="258"/>
      <c r="AT288" s="259" t="s">
        <v>172</v>
      </c>
      <c r="AU288" s="259" t="s">
        <v>85</v>
      </c>
      <c r="AV288" s="12" t="s">
        <v>85</v>
      </c>
      <c r="AW288" s="12" t="s">
        <v>36</v>
      </c>
      <c r="AX288" s="12" t="s">
        <v>73</v>
      </c>
      <c r="AY288" s="259" t="s">
        <v>162</v>
      </c>
    </row>
    <row r="289" s="13" customFormat="1">
      <c r="B289" s="260"/>
      <c r="C289" s="261"/>
      <c r="D289" s="250" t="s">
        <v>172</v>
      </c>
      <c r="E289" s="262" t="s">
        <v>23</v>
      </c>
      <c r="F289" s="263" t="s">
        <v>353</v>
      </c>
      <c r="G289" s="261"/>
      <c r="H289" s="262" t="s">
        <v>23</v>
      </c>
      <c r="I289" s="264"/>
      <c r="J289" s="261"/>
      <c r="K289" s="261"/>
      <c r="L289" s="265"/>
      <c r="M289" s="266"/>
      <c r="N289" s="267"/>
      <c r="O289" s="267"/>
      <c r="P289" s="267"/>
      <c r="Q289" s="267"/>
      <c r="R289" s="267"/>
      <c r="S289" s="267"/>
      <c r="T289" s="268"/>
      <c r="AT289" s="269" t="s">
        <v>172</v>
      </c>
      <c r="AU289" s="269" t="s">
        <v>85</v>
      </c>
      <c r="AV289" s="13" t="s">
        <v>77</v>
      </c>
      <c r="AW289" s="13" t="s">
        <v>36</v>
      </c>
      <c r="AX289" s="13" t="s">
        <v>73</v>
      </c>
      <c r="AY289" s="269" t="s">
        <v>162</v>
      </c>
    </row>
    <row r="290" s="12" customFormat="1">
      <c r="B290" s="248"/>
      <c r="C290" s="249"/>
      <c r="D290" s="250" t="s">
        <v>172</v>
      </c>
      <c r="E290" s="251" t="s">
        <v>23</v>
      </c>
      <c r="F290" s="252" t="s">
        <v>354</v>
      </c>
      <c r="G290" s="249"/>
      <c r="H290" s="253">
        <v>16.5</v>
      </c>
      <c r="I290" s="254"/>
      <c r="J290" s="249"/>
      <c r="K290" s="249"/>
      <c r="L290" s="255"/>
      <c r="M290" s="256"/>
      <c r="N290" s="257"/>
      <c r="O290" s="257"/>
      <c r="P290" s="257"/>
      <c r="Q290" s="257"/>
      <c r="R290" s="257"/>
      <c r="S290" s="257"/>
      <c r="T290" s="258"/>
      <c r="AT290" s="259" t="s">
        <v>172</v>
      </c>
      <c r="AU290" s="259" t="s">
        <v>85</v>
      </c>
      <c r="AV290" s="12" t="s">
        <v>85</v>
      </c>
      <c r="AW290" s="12" t="s">
        <v>36</v>
      </c>
      <c r="AX290" s="12" t="s">
        <v>73</v>
      </c>
      <c r="AY290" s="259" t="s">
        <v>162</v>
      </c>
    </row>
    <row r="291" s="12" customFormat="1">
      <c r="B291" s="248"/>
      <c r="C291" s="249"/>
      <c r="D291" s="250" t="s">
        <v>172</v>
      </c>
      <c r="E291" s="251" t="s">
        <v>23</v>
      </c>
      <c r="F291" s="252" t="s">
        <v>355</v>
      </c>
      <c r="G291" s="249"/>
      <c r="H291" s="253">
        <v>4.1500000000000004</v>
      </c>
      <c r="I291" s="254"/>
      <c r="J291" s="249"/>
      <c r="K291" s="249"/>
      <c r="L291" s="255"/>
      <c r="M291" s="256"/>
      <c r="N291" s="257"/>
      <c r="O291" s="257"/>
      <c r="P291" s="257"/>
      <c r="Q291" s="257"/>
      <c r="R291" s="257"/>
      <c r="S291" s="257"/>
      <c r="T291" s="258"/>
      <c r="AT291" s="259" t="s">
        <v>172</v>
      </c>
      <c r="AU291" s="259" t="s">
        <v>85</v>
      </c>
      <c r="AV291" s="12" t="s">
        <v>85</v>
      </c>
      <c r="AW291" s="12" t="s">
        <v>36</v>
      </c>
      <c r="AX291" s="12" t="s">
        <v>73</v>
      </c>
      <c r="AY291" s="259" t="s">
        <v>162</v>
      </c>
    </row>
    <row r="292" s="12" customFormat="1">
      <c r="B292" s="248"/>
      <c r="C292" s="249"/>
      <c r="D292" s="250" t="s">
        <v>172</v>
      </c>
      <c r="E292" s="251" t="s">
        <v>23</v>
      </c>
      <c r="F292" s="252" t="s">
        <v>356</v>
      </c>
      <c r="G292" s="249"/>
      <c r="H292" s="253">
        <v>6</v>
      </c>
      <c r="I292" s="254"/>
      <c r="J292" s="249"/>
      <c r="K292" s="249"/>
      <c r="L292" s="255"/>
      <c r="M292" s="256"/>
      <c r="N292" s="257"/>
      <c r="O292" s="257"/>
      <c r="P292" s="257"/>
      <c r="Q292" s="257"/>
      <c r="R292" s="257"/>
      <c r="S292" s="257"/>
      <c r="T292" s="258"/>
      <c r="AT292" s="259" t="s">
        <v>172</v>
      </c>
      <c r="AU292" s="259" t="s">
        <v>85</v>
      </c>
      <c r="AV292" s="12" t="s">
        <v>85</v>
      </c>
      <c r="AW292" s="12" t="s">
        <v>36</v>
      </c>
      <c r="AX292" s="12" t="s">
        <v>73</v>
      </c>
      <c r="AY292" s="259" t="s">
        <v>162</v>
      </c>
    </row>
    <row r="293" s="14" customFormat="1">
      <c r="B293" s="270"/>
      <c r="C293" s="271"/>
      <c r="D293" s="250" t="s">
        <v>172</v>
      </c>
      <c r="E293" s="272" t="s">
        <v>23</v>
      </c>
      <c r="F293" s="273" t="s">
        <v>182</v>
      </c>
      <c r="G293" s="271"/>
      <c r="H293" s="274">
        <v>81.775000000000006</v>
      </c>
      <c r="I293" s="275"/>
      <c r="J293" s="271"/>
      <c r="K293" s="271"/>
      <c r="L293" s="276"/>
      <c r="M293" s="277"/>
      <c r="N293" s="278"/>
      <c r="O293" s="278"/>
      <c r="P293" s="278"/>
      <c r="Q293" s="278"/>
      <c r="R293" s="278"/>
      <c r="S293" s="278"/>
      <c r="T293" s="279"/>
      <c r="AT293" s="280" t="s">
        <v>172</v>
      </c>
      <c r="AU293" s="280" t="s">
        <v>85</v>
      </c>
      <c r="AV293" s="14" t="s">
        <v>170</v>
      </c>
      <c r="AW293" s="14" t="s">
        <v>36</v>
      </c>
      <c r="AX293" s="14" t="s">
        <v>77</v>
      </c>
      <c r="AY293" s="280" t="s">
        <v>162</v>
      </c>
    </row>
    <row r="294" s="1" customFormat="1" ht="25.5" customHeight="1">
      <c r="B294" s="47"/>
      <c r="C294" s="236" t="s">
        <v>357</v>
      </c>
      <c r="D294" s="236" t="s">
        <v>165</v>
      </c>
      <c r="E294" s="237" t="s">
        <v>358</v>
      </c>
      <c r="F294" s="238" t="s">
        <v>359</v>
      </c>
      <c r="G294" s="239" t="s">
        <v>189</v>
      </c>
      <c r="H294" s="240">
        <v>72.587999999999994</v>
      </c>
      <c r="I294" s="241"/>
      <c r="J294" s="242">
        <f>ROUND(I294*H294,2)</f>
        <v>0</v>
      </c>
      <c r="K294" s="238" t="s">
        <v>169</v>
      </c>
      <c r="L294" s="73"/>
      <c r="M294" s="243" t="s">
        <v>23</v>
      </c>
      <c r="N294" s="244" t="s">
        <v>45</v>
      </c>
      <c r="O294" s="48"/>
      <c r="P294" s="245">
        <f>O294*H294</f>
        <v>0</v>
      </c>
      <c r="Q294" s="245">
        <v>0.027300000000000001</v>
      </c>
      <c r="R294" s="245">
        <f>Q294*H294</f>
        <v>1.9816524</v>
      </c>
      <c r="S294" s="245">
        <v>0</v>
      </c>
      <c r="T294" s="246">
        <f>S294*H294</f>
        <v>0</v>
      </c>
      <c r="AR294" s="25" t="s">
        <v>170</v>
      </c>
      <c r="AT294" s="25" t="s">
        <v>165</v>
      </c>
      <c r="AU294" s="25" t="s">
        <v>85</v>
      </c>
      <c r="AY294" s="25" t="s">
        <v>162</v>
      </c>
      <c r="BE294" s="247">
        <f>IF(N294="základní",J294,0)</f>
        <v>0</v>
      </c>
      <c r="BF294" s="247">
        <f>IF(N294="snížená",J294,0)</f>
        <v>0</v>
      </c>
      <c r="BG294" s="247">
        <f>IF(N294="zákl. přenesená",J294,0)</f>
        <v>0</v>
      </c>
      <c r="BH294" s="247">
        <f>IF(N294="sníž. přenesená",J294,0)</f>
        <v>0</v>
      </c>
      <c r="BI294" s="247">
        <f>IF(N294="nulová",J294,0)</f>
        <v>0</v>
      </c>
      <c r="BJ294" s="25" t="s">
        <v>85</v>
      </c>
      <c r="BK294" s="247">
        <f>ROUND(I294*H294,2)</f>
        <v>0</v>
      </c>
      <c r="BL294" s="25" t="s">
        <v>170</v>
      </c>
      <c r="BM294" s="25" t="s">
        <v>360</v>
      </c>
    </row>
    <row r="295" s="1" customFormat="1">
      <c r="B295" s="47"/>
      <c r="C295" s="75"/>
      <c r="D295" s="250" t="s">
        <v>213</v>
      </c>
      <c r="E295" s="75"/>
      <c r="F295" s="281" t="s">
        <v>361</v>
      </c>
      <c r="G295" s="75"/>
      <c r="H295" s="75"/>
      <c r="I295" s="204"/>
      <c r="J295" s="75"/>
      <c r="K295" s="75"/>
      <c r="L295" s="73"/>
      <c r="M295" s="282"/>
      <c r="N295" s="48"/>
      <c r="O295" s="48"/>
      <c r="P295" s="48"/>
      <c r="Q295" s="48"/>
      <c r="R295" s="48"/>
      <c r="S295" s="48"/>
      <c r="T295" s="96"/>
      <c r="AT295" s="25" t="s">
        <v>213</v>
      </c>
      <c r="AU295" s="25" t="s">
        <v>85</v>
      </c>
    </row>
    <row r="296" s="13" customFormat="1">
      <c r="B296" s="260"/>
      <c r="C296" s="261"/>
      <c r="D296" s="250" t="s">
        <v>172</v>
      </c>
      <c r="E296" s="262" t="s">
        <v>23</v>
      </c>
      <c r="F296" s="263" t="s">
        <v>349</v>
      </c>
      <c r="G296" s="261"/>
      <c r="H296" s="262" t="s">
        <v>23</v>
      </c>
      <c r="I296" s="264"/>
      <c r="J296" s="261"/>
      <c r="K296" s="261"/>
      <c r="L296" s="265"/>
      <c r="M296" s="266"/>
      <c r="N296" s="267"/>
      <c r="O296" s="267"/>
      <c r="P296" s="267"/>
      <c r="Q296" s="267"/>
      <c r="R296" s="267"/>
      <c r="S296" s="267"/>
      <c r="T296" s="268"/>
      <c r="AT296" s="269" t="s">
        <v>172</v>
      </c>
      <c r="AU296" s="269" t="s">
        <v>85</v>
      </c>
      <c r="AV296" s="13" t="s">
        <v>77</v>
      </c>
      <c r="AW296" s="13" t="s">
        <v>36</v>
      </c>
      <c r="AX296" s="13" t="s">
        <v>73</v>
      </c>
      <c r="AY296" s="269" t="s">
        <v>162</v>
      </c>
    </row>
    <row r="297" s="13" customFormat="1">
      <c r="B297" s="260"/>
      <c r="C297" s="261"/>
      <c r="D297" s="250" t="s">
        <v>172</v>
      </c>
      <c r="E297" s="262" t="s">
        <v>23</v>
      </c>
      <c r="F297" s="263" t="s">
        <v>350</v>
      </c>
      <c r="G297" s="261"/>
      <c r="H297" s="262" t="s">
        <v>23</v>
      </c>
      <c r="I297" s="264"/>
      <c r="J297" s="261"/>
      <c r="K297" s="261"/>
      <c r="L297" s="265"/>
      <c r="M297" s="266"/>
      <c r="N297" s="267"/>
      <c r="O297" s="267"/>
      <c r="P297" s="267"/>
      <c r="Q297" s="267"/>
      <c r="R297" s="267"/>
      <c r="S297" s="267"/>
      <c r="T297" s="268"/>
      <c r="AT297" s="269" t="s">
        <v>172</v>
      </c>
      <c r="AU297" s="269" t="s">
        <v>85</v>
      </c>
      <c r="AV297" s="13" t="s">
        <v>77</v>
      </c>
      <c r="AW297" s="13" t="s">
        <v>36</v>
      </c>
      <c r="AX297" s="13" t="s">
        <v>73</v>
      </c>
      <c r="AY297" s="269" t="s">
        <v>162</v>
      </c>
    </row>
    <row r="298" s="13" customFormat="1">
      <c r="B298" s="260"/>
      <c r="C298" s="261"/>
      <c r="D298" s="250" t="s">
        <v>172</v>
      </c>
      <c r="E298" s="262" t="s">
        <v>23</v>
      </c>
      <c r="F298" s="263" t="s">
        <v>232</v>
      </c>
      <c r="G298" s="261"/>
      <c r="H298" s="262" t="s">
        <v>23</v>
      </c>
      <c r="I298" s="264"/>
      <c r="J298" s="261"/>
      <c r="K298" s="261"/>
      <c r="L298" s="265"/>
      <c r="M298" s="266"/>
      <c r="N298" s="267"/>
      <c r="O298" s="267"/>
      <c r="P298" s="267"/>
      <c r="Q298" s="267"/>
      <c r="R298" s="267"/>
      <c r="S298" s="267"/>
      <c r="T298" s="268"/>
      <c r="AT298" s="269" t="s">
        <v>172</v>
      </c>
      <c r="AU298" s="269" t="s">
        <v>85</v>
      </c>
      <c r="AV298" s="13" t="s">
        <v>77</v>
      </c>
      <c r="AW298" s="13" t="s">
        <v>36</v>
      </c>
      <c r="AX298" s="13" t="s">
        <v>73</v>
      </c>
      <c r="AY298" s="269" t="s">
        <v>162</v>
      </c>
    </row>
    <row r="299" s="12" customFormat="1">
      <c r="B299" s="248"/>
      <c r="C299" s="249"/>
      <c r="D299" s="250" t="s">
        <v>172</v>
      </c>
      <c r="E299" s="251" t="s">
        <v>23</v>
      </c>
      <c r="F299" s="252" t="s">
        <v>362</v>
      </c>
      <c r="G299" s="249"/>
      <c r="H299" s="253">
        <v>30.75</v>
      </c>
      <c r="I299" s="254"/>
      <c r="J299" s="249"/>
      <c r="K299" s="249"/>
      <c r="L299" s="255"/>
      <c r="M299" s="256"/>
      <c r="N299" s="257"/>
      <c r="O299" s="257"/>
      <c r="P299" s="257"/>
      <c r="Q299" s="257"/>
      <c r="R299" s="257"/>
      <c r="S299" s="257"/>
      <c r="T299" s="258"/>
      <c r="AT299" s="259" t="s">
        <v>172</v>
      </c>
      <c r="AU299" s="259" t="s">
        <v>85</v>
      </c>
      <c r="AV299" s="12" t="s">
        <v>85</v>
      </c>
      <c r="AW299" s="12" t="s">
        <v>36</v>
      </c>
      <c r="AX299" s="12" t="s">
        <v>73</v>
      </c>
      <c r="AY299" s="259" t="s">
        <v>162</v>
      </c>
    </row>
    <row r="300" s="12" customFormat="1">
      <c r="B300" s="248"/>
      <c r="C300" s="249"/>
      <c r="D300" s="250" t="s">
        <v>172</v>
      </c>
      <c r="E300" s="251" t="s">
        <v>23</v>
      </c>
      <c r="F300" s="252" t="s">
        <v>363</v>
      </c>
      <c r="G300" s="249"/>
      <c r="H300" s="253">
        <v>15.188000000000001</v>
      </c>
      <c r="I300" s="254"/>
      <c r="J300" s="249"/>
      <c r="K300" s="249"/>
      <c r="L300" s="255"/>
      <c r="M300" s="256"/>
      <c r="N300" s="257"/>
      <c r="O300" s="257"/>
      <c r="P300" s="257"/>
      <c r="Q300" s="257"/>
      <c r="R300" s="257"/>
      <c r="S300" s="257"/>
      <c r="T300" s="258"/>
      <c r="AT300" s="259" t="s">
        <v>172</v>
      </c>
      <c r="AU300" s="259" t="s">
        <v>85</v>
      </c>
      <c r="AV300" s="12" t="s">
        <v>85</v>
      </c>
      <c r="AW300" s="12" t="s">
        <v>36</v>
      </c>
      <c r="AX300" s="12" t="s">
        <v>73</v>
      </c>
      <c r="AY300" s="259" t="s">
        <v>162</v>
      </c>
    </row>
    <row r="301" s="13" customFormat="1">
      <c r="B301" s="260"/>
      <c r="C301" s="261"/>
      <c r="D301" s="250" t="s">
        <v>172</v>
      </c>
      <c r="E301" s="262" t="s">
        <v>23</v>
      </c>
      <c r="F301" s="263" t="s">
        <v>353</v>
      </c>
      <c r="G301" s="261"/>
      <c r="H301" s="262" t="s">
        <v>23</v>
      </c>
      <c r="I301" s="264"/>
      <c r="J301" s="261"/>
      <c r="K301" s="261"/>
      <c r="L301" s="265"/>
      <c r="M301" s="266"/>
      <c r="N301" s="267"/>
      <c r="O301" s="267"/>
      <c r="P301" s="267"/>
      <c r="Q301" s="267"/>
      <c r="R301" s="267"/>
      <c r="S301" s="267"/>
      <c r="T301" s="268"/>
      <c r="AT301" s="269" t="s">
        <v>172</v>
      </c>
      <c r="AU301" s="269" t="s">
        <v>85</v>
      </c>
      <c r="AV301" s="13" t="s">
        <v>77</v>
      </c>
      <c r="AW301" s="13" t="s">
        <v>36</v>
      </c>
      <c r="AX301" s="13" t="s">
        <v>73</v>
      </c>
      <c r="AY301" s="269" t="s">
        <v>162</v>
      </c>
    </row>
    <row r="302" s="12" customFormat="1">
      <c r="B302" s="248"/>
      <c r="C302" s="249"/>
      <c r="D302" s="250" t="s">
        <v>172</v>
      </c>
      <c r="E302" s="251" t="s">
        <v>23</v>
      </c>
      <c r="F302" s="252" t="s">
        <v>354</v>
      </c>
      <c r="G302" s="249"/>
      <c r="H302" s="253">
        <v>16.5</v>
      </c>
      <c r="I302" s="254"/>
      <c r="J302" s="249"/>
      <c r="K302" s="249"/>
      <c r="L302" s="255"/>
      <c r="M302" s="256"/>
      <c r="N302" s="257"/>
      <c r="O302" s="257"/>
      <c r="P302" s="257"/>
      <c r="Q302" s="257"/>
      <c r="R302" s="257"/>
      <c r="S302" s="257"/>
      <c r="T302" s="258"/>
      <c r="AT302" s="259" t="s">
        <v>172</v>
      </c>
      <c r="AU302" s="259" t="s">
        <v>85</v>
      </c>
      <c r="AV302" s="12" t="s">
        <v>85</v>
      </c>
      <c r="AW302" s="12" t="s">
        <v>36</v>
      </c>
      <c r="AX302" s="12" t="s">
        <v>73</v>
      </c>
      <c r="AY302" s="259" t="s">
        <v>162</v>
      </c>
    </row>
    <row r="303" s="12" customFormat="1">
      <c r="B303" s="248"/>
      <c r="C303" s="249"/>
      <c r="D303" s="250" t="s">
        <v>172</v>
      </c>
      <c r="E303" s="251" t="s">
        <v>23</v>
      </c>
      <c r="F303" s="252" t="s">
        <v>355</v>
      </c>
      <c r="G303" s="249"/>
      <c r="H303" s="253">
        <v>4.1500000000000004</v>
      </c>
      <c r="I303" s="254"/>
      <c r="J303" s="249"/>
      <c r="K303" s="249"/>
      <c r="L303" s="255"/>
      <c r="M303" s="256"/>
      <c r="N303" s="257"/>
      <c r="O303" s="257"/>
      <c r="P303" s="257"/>
      <c r="Q303" s="257"/>
      <c r="R303" s="257"/>
      <c r="S303" s="257"/>
      <c r="T303" s="258"/>
      <c r="AT303" s="259" t="s">
        <v>172</v>
      </c>
      <c r="AU303" s="259" t="s">
        <v>85</v>
      </c>
      <c r="AV303" s="12" t="s">
        <v>85</v>
      </c>
      <c r="AW303" s="12" t="s">
        <v>36</v>
      </c>
      <c r="AX303" s="12" t="s">
        <v>73</v>
      </c>
      <c r="AY303" s="259" t="s">
        <v>162</v>
      </c>
    </row>
    <row r="304" s="12" customFormat="1">
      <c r="B304" s="248"/>
      <c r="C304" s="249"/>
      <c r="D304" s="250" t="s">
        <v>172</v>
      </c>
      <c r="E304" s="251" t="s">
        <v>23</v>
      </c>
      <c r="F304" s="252" t="s">
        <v>356</v>
      </c>
      <c r="G304" s="249"/>
      <c r="H304" s="253">
        <v>6</v>
      </c>
      <c r="I304" s="254"/>
      <c r="J304" s="249"/>
      <c r="K304" s="249"/>
      <c r="L304" s="255"/>
      <c r="M304" s="256"/>
      <c r="N304" s="257"/>
      <c r="O304" s="257"/>
      <c r="P304" s="257"/>
      <c r="Q304" s="257"/>
      <c r="R304" s="257"/>
      <c r="S304" s="257"/>
      <c r="T304" s="258"/>
      <c r="AT304" s="259" t="s">
        <v>172</v>
      </c>
      <c r="AU304" s="259" t="s">
        <v>85</v>
      </c>
      <c r="AV304" s="12" t="s">
        <v>85</v>
      </c>
      <c r="AW304" s="12" t="s">
        <v>36</v>
      </c>
      <c r="AX304" s="12" t="s">
        <v>73</v>
      </c>
      <c r="AY304" s="259" t="s">
        <v>162</v>
      </c>
    </row>
    <row r="305" s="14" customFormat="1">
      <c r="B305" s="270"/>
      <c r="C305" s="271"/>
      <c r="D305" s="250" t="s">
        <v>172</v>
      </c>
      <c r="E305" s="272" t="s">
        <v>23</v>
      </c>
      <c r="F305" s="273" t="s">
        <v>182</v>
      </c>
      <c r="G305" s="271"/>
      <c r="H305" s="274">
        <v>72.587999999999994</v>
      </c>
      <c r="I305" s="275"/>
      <c r="J305" s="271"/>
      <c r="K305" s="271"/>
      <c r="L305" s="276"/>
      <c r="M305" s="277"/>
      <c r="N305" s="278"/>
      <c r="O305" s="278"/>
      <c r="P305" s="278"/>
      <c r="Q305" s="278"/>
      <c r="R305" s="278"/>
      <c r="S305" s="278"/>
      <c r="T305" s="279"/>
      <c r="AT305" s="280" t="s">
        <v>172</v>
      </c>
      <c r="AU305" s="280" t="s">
        <v>85</v>
      </c>
      <c r="AV305" s="14" t="s">
        <v>170</v>
      </c>
      <c r="AW305" s="14" t="s">
        <v>36</v>
      </c>
      <c r="AX305" s="14" t="s">
        <v>77</v>
      </c>
      <c r="AY305" s="280" t="s">
        <v>162</v>
      </c>
    </row>
    <row r="306" s="1" customFormat="1" ht="25.5" customHeight="1">
      <c r="B306" s="47"/>
      <c r="C306" s="236" t="s">
        <v>364</v>
      </c>
      <c r="D306" s="236" t="s">
        <v>165</v>
      </c>
      <c r="E306" s="237" t="s">
        <v>365</v>
      </c>
      <c r="F306" s="238" t="s">
        <v>366</v>
      </c>
      <c r="G306" s="239" t="s">
        <v>189</v>
      </c>
      <c r="H306" s="240">
        <v>72.587999999999994</v>
      </c>
      <c r="I306" s="241"/>
      <c r="J306" s="242">
        <f>ROUND(I306*H306,2)</f>
        <v>0</v>
      </c>
      <c r="K306" s="238" t="s">
        <v>169</v>
      </c>
      <c r="L306" s="73"/>
      <c r="M306" s="243" t="s">
        <v>23</v>
      </c>
      <c r="N306" s="244" t="s">
        <v>45</v>
      </c>
      <c r="O306" s="48"/>
      <c r="P306" s="245">
        <f>O306*H306</f>
        <v>0</v>
      </c>
      <c r="Q306" s="245">
        <v>0.0043839999999999999</v>
      </c>
      <c r="R306" s="245">
        <f>Q306*H306</f>
        <v>0.31822579199999995</v>
      </c>
      <c r="S306" s="245">
        <v>0</v>
      </c>
      <c r="T306" s="246">
        <f>S306*H306</f>
        <v>0</v>
      </c>
      <c r="AR306" s="25" t="s">
        <v>170</v>
      </c>
      <c r="AT306" s="25" t="s">
        <v>165</v>
      </c>
      <c r="AU306" s="25" t="s">
        <v>85</v>
      </c>
      <c r="AY306" s="25" t="s">
        <v>162</v>
      </c>
      <c r="BE306" s="247">
        <f>IF(N306="základní",J306,0)</f>
        <v>0</v>
      </c>
      <c r="BF306" s="247">
        <f>IF(N306="snížená",J306,0)</f>
        <v>0</v>
      </c>
      <c r="BG306" s="247">
        <f>IF(N306="zákl. přenesená",J306,0)</f>
        <v>0</v>
      </c>
      <c r="BH306" s="247">
        <f>IF(N306="sníž. přenesená",J306,0)</f>
        <v>0</v>
      </c>
      <c r="BI306" s="247">
        <f>IF(N306="nulová",J306,0)</f>
        <v>0</v>
      </c>
      <c r="BJ306" s="25" t="s">
        <v>85</v>
      </c>
      <c r="BK306" s="247">
        <f>ROUND(I306*H306,2)</f>
        <v>0</v>
      </c>
      <c r="BL306" s="25" t="s">
        <v>170</v>
      </c>
      <c r="BM306" s="25" t="s">
        <v>367</v>
      </c>
    </row>
    <row r="307" s="1" customFormat="1">
      <c r="B307" s="47"/>
      <c r="C307" s="75"/>
      <c r="D307" s="250" t="s">
        <v>213</v>
      </c>
      <c r="E307" s="75"/>
      <c r="F307" s="281" t="s">
        <v>368</v>
      </c>
      <c r="G307" s="75"/>
      <c r="H307" s="75"/>
      <c r="I307" s="204"/>
      <c r="J307" s="75"/>
      <c r="K307" s="75"/>
      <c r="L307" s="73"/>
      <c r="M307" s="282"/>
      <c r="N307" s="48"/>
      <c r="O307" s="48"/>
      <c r="P307" s="48"/>
      <c r="Q307" s="48"/>
      <c r="R307" s="48"/>
      <c r="S307" s="48"/>
      <c r="T307" s="96"/>
      <c r="AT307" s="25" t="s">
        <v>213</v>
      </c>
      <c r="AU307" s="25" t="s">
        <v>85</v>
      </c>
    </row>
    <row r="308" s="13" customFormat="1">
      <c r="B308" s="260"/>
      <c r="C308" s="261"/>
      <c r="D308" s="250" t="s">
        <v>172</v>
      </c>
      <c r="E308" s="262" t="s">
        <v>23</v>
      </c>
      <c r="F308" s="263" t="s">
        <v>349</v>
      </c>
      <c r="G308" s="261"/>
      <c r="H308" s="262" t="s">
        <v>23</v>
      </c>
      <c r="I308" s="264"/>
      <c r="J308" s="261"/>
      <c r="K308" s="261"/>
      <c r="L308" s="265"/>
      <c r="M308" s="266"/>
      <c r="N308" s="267"/>
      <c r="O308" s="267"/>
      <c r="P308" s="267"/>
      <c r="Q308" s="267"/>
      <c r="R308" s="267"/>
      <c r="S308" s="267"/>
      <c r="T308" s="268"/>
      <c r="AT308" s="269" t="s">
        <v>172</v>
      </c>
      <c r="AU308" s="269" t="s">
        <v>85</v>
      </c>
      <c r="AV308" s="13" t="s">
        <v>77</v>
      </c>
      <c r="AW308" s="13" t="s">
        <v>36</v>
      </c>
      <c r="AX308" s="13" t="s">
        <v>73</v>
      </c>
      <c r="AY308" s="269" t="s">
        <v>162</v>
      </c>
    </row>
    <row r="309" s="13" customFormat="1">
      <c r="B309" s="260"/>
      <c r="C309" s="261"/>
      <c r="D309" s="250" t="s">
        <v>172</v>
      </c>
      <c r="E309" s="262" t="s">
        <v>23</v>
      </c>
      <c r="F309" s="263" t="s">
        <v>350</v>
      </c>
      <c r="G309" s="261"/>
      <c r="H309" s="262" t="s">
        <v>23</v>
      </c>
      <c r="I309" s="264"/>
      <c r="J309" s="261"/>
      <c r="K309" s="261"/>
      <c r="L309" s="265"/>
      <c r="M309" s="266"/>
      <c r="N309" s="267"/>
      <c r="O309" s="267"/>
      <c r="P309" s="267"/>
      <c r="Q309" s="267"/>
      <c r="R309" s="267"/>
      <c r="S309" s="267"/>
      <c r="T309" s="268"/>
      <c r="AT309" s="269" t="s">
        <v>172</v>
      </c>
      <c r="AU309" s="269" t="s">
        <v>85</v>
      </c>
      <c r="AV309" s="13" t="s">
        <v>77</v>
      </c>
      <c r="AW309" s="13" t="s">
        <v>36</v>
      </c>
      <c r="AX309" s="13" t="s">
        <v>73</v>
      </c>
      <c r="AY309" s="269" t="s">
        <v>162</v>
      </c>
    </row>
    <row r="310" s="13" customFormat="1">
      <c r="B310" s="260"/>
      <c r="C310" s="261"/>
      <c r="D310" s="250" t="s">
        <v>172</v>
      </c>
      <c r="E310" s="262" t="s">
        <v>23</v>
      </c>
      <c r="F310" s="263" t="s">
        <v>232</v>
      </c>
      <c r="G310" s="261"/>
      <c r="H310" s="262" t="s">
        <v>23</v>
      </c>
      <c r="I310" s="264"/>
      <c r="J310" s="261"/>
      <c r="K310" s="261"/>
      <c r="L310" s="265"/>
      <c r="M310" s="266"/>
      <c r="N310" s="267"/>
      <c r="O310" s="267"/>
      <c r="P310" s="267"/>
      <c r="Q310" s="267"/>
      <c r="R310" s="267"/>
      <c r="S310" s="267"/>
      <c r="T310" s="268"/>
      <c r="AT310" s="269" t="s">
        <v>172</v>
      </c>
      <c r="AU310" s="269" t="s">
        <v>85</v>
      </c>
      <c r="AV310" s="13" t="s">
        <v>77</v>
      </c>
      <c r="AW310" s="13" t="s">
        <v>36</v>
      </c>
      <c r="AX310" s="13" t="s">
        <v>73</v>
      </c>
      <c r="AY310" s="269" t="s">
        <v>162</v>
      </c>
    </row>
    <row r="311" s="12" customFormat="1">
      <c r="B311" s="248"/>
      <c r="C311" s="249"/>
      <c r="D311" s="250" t="s">
        <v>172</v>
      </c>
      <c r="E311" s="251" t="s">
        <v>23</v>
      </c>
      <c r="F311" s="252" t="s">
        <v>362</v>
      </c>
      <c r="G311" s="249"/>
      <c r="H311" s="253">
        <v>30.75</v>
      </c>
      <c r="I311" s="254"/>
      <c r="J311" s="249"/>
      <c r="K311" s="249"/>
      <c r="L311" s="255"/>
      <c r="M311" s="256"/>
      <c r="N311" s="257"/>
      <c r="O311" s="257"/>
      <c r="P311" s="257"/>
      <c r="Q311" s="257"/>
      <c r="R311" s="257"/>
      <c r="S311" s="257"/>
      <c r="T311" s="258"/>
      <c r="AT311" s="259" t="s">
        <v>172</v>
      </c>
      <c r="AU311" s="259" t="s">
        <v>85</v>
      </c>
      <c r="AV311" s="12" t="s">
        <v>85</v>
      </c>
      <c r="AW311" s="12" t="s">
        <v>36</v>
      </c>
      <c r="AX311" s="12" t="s">
        <v>73</v>
      </c>
      <c r="AY311" s="259" t="s">
        <v>162</v>
      </c>
    </row>
    <row r="312" s="12" customFormat="1">
      <c r="B312" s="248"/>
      <c r="C312" s="249"/>
      <c r="D312" s="250" t="s">
        <v>172</v>
      </c>
      <c r="E312" s="251" t="s">
        <v>23</v>
      </c>
      <c r="F312" s="252" t="s">
        <v>363</v>
      </c>
      <c r="G312" s="249"/>
      <c r="H312" s="253">
        <v>15.188000000000001</v>
      </c>
      <c r="I312" s="254"/>
      <c r="J312" s="249"/>
      <c r="K312" s="249"/>
      <c r="L312" s="255"/>
      <c r="M312" s="256"/>
      <c r="N312" s="257"/>
      <c r="O312" s="257"/>
      <c r="P312" s="257"/>
      <c r="Q312" s="257"/>
      <c r="R312" s="257"/>
      <c r="S312" s="257"/>
      <c r="T312" s="258"/>
      <c r="AT312" s="259" t="s">
        <v>172</v>
      </c>
      <c r="AU312" s="259" t="s">
        <v>85</v>
      </c>
      <c r="AV312" s="12" t="s">
        <v>85</v>
      </c>
      <c r="AW312" s="12" t="s">
        <v>36</v>
      </c>
      <c r="AX312" s="12" t="s">
        <v>73</v>
      </c>
      <c r="AY312" s="259" t="s">
        <v>162</v>
      </c>
    </row>
    <row r="313" s="13" customFormat="1">
      <c r="B313" s="260"/>
      <c r="C313" s="261"/>
      <c r="D313" s="250" t="s">
        <v>172</v>
      </c>
      <c r="E313" s="262" t="s">
        <v>23</v>
      </c>
      <c r="F313" s="263" t="s">
        <v>353</v>
      </c>
      <c r="G313" s="261"/>
      <c r="H313" s="262" t="s">
        <v>23</v>
      </c>
      <c r="I313" s="264"/>
      <c r="J313" s="261"/>
      <c r="K313" s="261"/>
      <c r="L313" s="265"/>
      <c r="M313" s="266"/>
      <c r="N313" s="267"/>
      <c r="O313" s="267"/>
      <c r="P313" s="267"/>
      <c r="Q313" s="267"/>
      <c r="R313" s="267"/>
      <c r="S313" s="267"/>
      <c r="T313" s="268"/>
      <c r="AT313" s="269" t="s">
        <v>172</v>
      </c>
      <c r="AU313" s="269" t="s">
        <v>85</v>
      </c>
      <c r="AV313" s="13" t="s">
        <v>77</v>
      </c>
      <c r="AW313" s="13" t="s">
        <v>36</v>
      </c>
      <c r="AX313" s="13" t="s">
        <v>73</v>
      </c>
      <c r="AY313" s="269" t="s">
        <v>162</v>
      </c>
    </row>
    <row r="314" s="12" customFormat="1">
      <c r="B314" s="248"/>
      <c r="C314" s="249"/>
      <c r="D314" s="250" t="s">
        <v>172</v>
      </c>
      <c r="E314" s="251" t="s">
        <v>23</v>
      </c>
      <c r="F314" s="252" t="s">
        <v>354</v>
      </c>
      <c r="G314" s="249"/>
      <c r="H314" s="253">
        <v>16.5</v>
      </c>
      <c r="I314" s="254"/>
      <c r="J314" s="249"/>
      <c r="K314" s="249"/>
      <c r="L314" s="255"/>
      <c r="M314" s="256"/>
      <c r="N314" s="257"/>
      <c r="O314" s="257"/>
      <c r="P314" s="257"/>
      <c r="Q314" s="257"/>
      <c r="R314" s="257"/>
      <c r="S314" s="257"/>
      <c r="T314" s="258"/>
      <c r="AT314" s="259" t="s">
        <v>172</v>
      </c>
      <c r="AU314" s="259" t="s">
        <v>85</v>
      </c>
      <c r="AV314" s="12" t="s">
        <v>85</v>
      </c>
      <c r="AW314" s="12" t="s">
        <v>36</v>
      </c>
      <c r="AX314" s="12" t="s">
        <v>73</v>
      </c>
      <c r="AY314" s="259" t="s">
        <v>162</v>
      </c>
    </row>
    <row r="315" s="12" customFormat="1">
      <c r="B315" s="248"/>
      <c r="C315" s="249"/>
      <c r="D315" s="250" t="s">
        <v>172</v>
      </c>
      <c r="E315" s="251" t="s">
        <v>23</v>
      </c>
      <c r="F315" s="252" t="s">
        <v>355</v>
      </c>
      <c r="G315" s="249"/>
      <c r="H315" s="253">
        <v>4.1500000000000004</v>
      </c>
      <c r="I315" s="254"/>
      <c r="J315" s="249"/>
      <c r="K315" s="249"/>
      <c r="L315" s="255"/>
      <c r="M315" s="256"/>
      <c r="N315" s="257"/>
      <c r="O315" s="257"/>
      <c r="P315" s="257"/>
      <c r="Q315" s="257"/>
      <c r="R315" s="257"/>
      <c r="S315" s="257"/>
      <c r="T315" s="258"/>
      <c r="AT315" s="259" t="s">
        <v>172</v>
      </c>
      <c r="AU315" s="259" t="s">
        <v>85</v>
      </c>
      <c r="AV315" s="12" t="s">
        <v>85</v>
      </c>
      <c r="AW315" s="12" t="s">
        <v>36</v>
      </c>
      <c r="AX315" s="12" t="s">
        <v>73</v>
      </c>
      <c r="AY315" s="259" t="s">
        <v>162</v>
      </c>
    </row>
    <row r="316" s="12" customFormat="1">
      <c r="B316" s="248"/>
      <c r="C316" s="249"/>
      <c r="D316" s="250" t="s">
        <v>172</v>
      </c>
      <c r="E316" s="251" t="s">
        <v>23</v>
      </c>
      <c r="F316" s="252" t="s">
        <v>356</v>
      </c>
      <c r="G316" s="249"/>
      <c r="H316" s="253">
        <v>6</v>
      </c>
      <c r="I316" s="254"/>
      <c r="J316" s="249"/>
      <c r="K316" s="249"/>
      <c r="L316" s="255"/>
      <c r="M316" s="256"/>
      <c r="N316" s="257"/>
      <c r="O316" s="257"/>
      <c r="P316" s="257"/>
      <c r="Q316" s="257"/>
      <c r="R316" s="257"/>
      <c r="S316" s="257"/>
      <c r="T316" s="258"/>
      <c r="AT316" s="259" t="s">
        <v>172</v>
      </c>
      <c r="AU316" s="259" t="s">
        <v>85</v>
      </c>
      <c r="AV316" s="12" t="s">
        <v>85</v>
      </c>
      <c r="AW316" s="12" t="s">
        <v>36</v>
      </c>
      <c r="AX316" s="12" t="s">
        <v>73</v>
      </c>
      <c r="AY316" s="259" t="s">
        <v>162</v>
      </c>
    </row>
    <row r="317" s="14" customFormat="1">
      <c r="B317" s="270"/>
      <c r="C317" s="271"/>
      <c r="D317" s="250" t="s">
        <v>172</v>
      </c>
      <c r="E317" s="272" t="s">
        <v>23</v>
      </c>
      <c r="F317" s="273" t="s">
        <v>182</v>
      </c>
      <c r="G317" s="271"/>
      <c r="H317" s="274">
        <v>72.587999999999994</v>
      </c>
      <c r="I317" s="275"/>
      <c r="J317" s="271"/>
      <c r="K317" s="271"/>
      <c r="L317" s="276"/>
      <c r="M317" s="277"/>
      <c r="N317" s="278"/>
      <c r="O317" s="278"/>
      <c r="P317" s="278"/>
      <c r="Q317" s="278"/>
      <c r="R317" s="278"/>
      <c r="S317" s="278"/>
      <c r="T317" s="279"/>
      <c r="AT317" s="280" t="s">
        <v>172</v>
      </c>
      <c r="AU317" s="280" t="s">
        <v>85</v>
      </c>
      <c r="AV317" s="14" t="s">
        <v>170</v>
      </c>
      <c r="AW317" s="14" t="s">
        <v>36</v>
      </c>
      <c r="AX317" s="14" t="s">
        <v>77</v>
      </c>
      <c r="AY317" s="280" t="s">
        <v>162</v>
      </c>
    </row>
    <row r="318" s="1" customFormat="1" ht="25.5" customHeight="1">
      <c r="B318" s="47"/>
      <c r="C318" s="236" t="s">
        <v>9</v>
      </c>
      <c r="D318" s="236" t="s">
        <v>165</v>
      </c>
      <c r="E318" s="237" t="s">
        <v>369</v>
      </c>
      <c r="F318" s="238" t="s">
        <v>370</v>
      </c>
      <c r="G318" s="239" t="s">
        <v>189</v>
      </c>
      <c r="H318" s="240">
        <v>7.9800000000000004</v>
      </c>
      <c r="I318" s="241"/>
      <c r="J318" s="242">
        <f>ROUND(I318*H318,2)</f>
        <v>0</v>
      </c>
      <c r="K318" s="238" t="s">
        <v>169</v>
      </c>
      <c r="L318" s="73"/>
      <c r="M318" s="243" t="s">
        <v>23</v>
      </c>
      <c r="N318" s="244" t="s">
        <v>45</v>
      </c>
      <c r="O318" s="48"/>
      <c r="P318" s="245">
        <f>O318*H318</f>
        <v>0</v>
      </c>
      <c r="Q318" s="245">
        <v>0.0092837000000000006</v>
      </c>
      <c r="R318" s="245">
        <f>Q318*H318</f>
        <v>0.074083926000000008</v>
      </c>
      <c r="S318" s="245">
        <v>0</v>
      </c>
      <c r="T318" s="246">
        <f>S318*H318</f>
        <v>0</v>
      </c>
      <c r="AR318" s="25" t="s">
        <v>170</v>
      </c>
      <c r="AT318" s="25" t="s">
        <v>165</v>
      </c>
      <c r="AU318" s="25" t="s">
        <v>85</v>
      </c>
      <c r="AY318" s="25" t="s">
        <v>162</v>
      </c>
      <c r="BE318" s="247">
        <f>IF(N318="základní",J318,0)</f>
        <v>0</v>
      </c>
      <c r="BF318" s="247">
        <f>IF(N318="snížená",J318,0)</f>
        <v>0</v>
      </c>
      <c r="BG318" s="247">
        <f>IF(N318="zákl. přenesená",J318,0)</f>
        <v>0</v>
      </c>
      <c r="BH318" s="247">
        <f>IF(N318="sníž. přenesená",J318,0)</f>
        <v>0</v>
      </c>
      <c r="BI318" s="247">
        <f>IF(N318="nulová",J318,0)</f>
        <v>0</v>
      </c>
      <c r="BJ318" s="25" t="s">
        <v>85</v>
      </c>
      <c r="BK318" s="247">
        <f>ROUND(I318*H318,2)</f>
        <v>0</v>
      </c>
      <c r="BL318" s="25" t="s">
        <v>170</v>
      </c>
      <c r="BM318" s="25" t="s">
        <v>371</v>
      </c>
    </row>
    <row r="319" s="1" customFormat="1">
      <c r="B319" s="47"/>
      <c r="C319" s="75"/>
      <c r="D319" s="250" t="s">
        <v>213</v>
      </c>
      <c r="E319" s="75"/>
      <c r="F319" s="281" t="s">
        <v>372</v>
      </c>
      <c r="G319" s="75"/>
      <c r="H319" s="75"/>
      <c r="I319" s="204"/>
      <c r="J319" s="75"/>
      <c r="K319" s="75"/>
      <c r="L319" s="73"/>
      <c r="M319" s="282"/>
      <c r="N319" s="48"/>
      <c r="O319" s="48"/>
      <c r="P319" s="48"/>
      <c r="Q319" s="48"/>
      <c r="R319" s="48"/>
      <c r="S319" s="48"/>
      <c r="T319" s="96"/>
      <c r="AT319" s="25" t="s">
        <v>213</v>
      </c>
      <c r="AU319" s="25" t="s">
        <v>85</v>
      </c>
    </row>
    <row r="320" s="13" customFormat="1">
      <c r="B320" s="260"/>
      <c r="C320" s="261"/>
      <c r="D320" s="250" t="s">
        <v>172</v>
      </c>
      <c r="E320" s="262" t="s">
        <v>23</v>
      </c>
      <c r="F320" s="263" t="s">
        <v>349</v>
      </c>
      <c r="G320" s="261"/>
      <c r="H320" s="262" t="s">
        <v>23</v>
      </c>
      <c r="I320" s="264"/>
      <c r="J320" s="261"/>
      <c r="K320" s="261"/>
      <c r="L320" s="265"/>
      <c r="M320" s="266"/>
      <c r="N320" s="267"/>
      <c r="O320" s="267"/>
      <c r="P320" s="267"/>
      <c r="Q320" s="267"/>
      <c r="R320" s="267"/>
      <c r="S320" s="267"/>
      <c r="T320" s="268"/>
      <c r="AT320" s="269" t="s">
        <v>172</v>
      </c>
      <c r="AU320" s="269" t="s">
        <v>85</v>
      </c>
      <c r="AV320" s="13" t="s">
        <v>77</v>
      </c>
      <c r="AW320" s="13" t="s">
        <v>36</v>
      </c>
      <c r="AX320" s="13" t="s">
        <v>73</v>
      </c>
      <c r="AY320" s="269" t="s">
        <v>162</v>
      </c>
    </row>
    <row r="321" s="13" customFormat="1">
      <c r="B321" s="260"/>
      <c r="C321" s="261"/>
      <c r="D321" s="250" t="s">
        <v>172</v>
      </c>
      <c r="E321" s="262" t="s">
        <v>23</v>
      </c>
      <c r="F321" s="263" t="s">
        <v>373</v>
      </c>
      <c r="G321" s="261"/>
      <c r="H321" s="262" t="s">
        <v>23</v>
      </c>
      <c r="I321" s="264"/>
      <c r="J321" s="261"/>
      <c r="K321" s="261"/>
      <c r="L321" s="265"/>
      <c r="M321" s="266"/>
      <c r="N321" s="267"/>
      <c r="O321" s="267"/>
      <c r="P321" s="267"/>
      <c r="Q321" s="267"/>
      <c r="R321" s="267"/>
      <c r="S321" s="267"/>
      <c r="T321" s="268"/>
      <c r="AT321" s="269" t="s">
        <v>172</v>
      </c>
      <c r="AU321" s="269" t="s">
        <v>85</v>
      </c>
      <c r="AV321" s="13" t="s">
        <v>77</v>
      </c>
      <c r="AW321" s="13" t="s">
        <v>36</v>
      </c>
      <c r="AX321" s="13" t="s">
        <v>73</v>
      </c>
      <c r="AY321" s="269" t="s">
        <v>162</v>
      </c>
    </row>
    <row r="322" s="13" customFormat="1">
      <c r="B322" s="260"/>
      <c r="C322" s="261"/>
      <c r="D322" s="250" t="s">
        <v>172</v>
      </c>
      <c r="E322" s="262" t="s">
        <v>23</v>
      </c>
      <c r="F322" s="263" t="s">
        <v>232</v>
      </c>
      <c r="G322" s="261"/>
      <c r="H322" s="262" t="s">
        <v>23</v>
      </c>
      <c r="I322" s="264"/>
      <c r="J322" s="261"/>
      <c r="K322" s="261"/>
      <c r="L322" s="265"/>
      <c r="M322" s="266"/>
      <c r="N322" s="267"/>
      <c r="O322" s="267"/>
      <c r="P322" s="267"/>
      <c r="Q322" s="267"/>
      <c r="R322" s="267"/>
      <c r="S322" s="267"/>
      <c r="T322" s="268"/>
      <c r="AT322" s="269" t="s">
        <v>172</v>
      </c>
      <c r="AU322" s="269" t="s">
        <v>85</v>
      </c>
      <c r="AV322" s="13" t="s">
        <v>77</v>
      </c>
      <c r="AW322" s="13" t="s">
        <v>36</v>
      </c>
      <c r="AX322" s="13" t="s">
        <v>73</v>
      </c>
      <c r="AY322" s="269" t="s">
        <v>162</v>
      </c>
    </row>
    <row r="323" s="12" customFormat="1">
      <c r="B323" s="248"/>
      <c r="C323" s="249"/>
      <c r="D323" s="250" t="s">
        <v>172</v>
      </c>
      <c r="E323" s="251" t="s">
        <v>23</v>
      </c>
      <c r="F323" s="252" t="s">
        <v>374</v>
      </c>
      <c r="G323" s="249"/>
      <c r="H323" s="253">
        <v>5.843</v>
      </c>
      <c r="I323" s="254"/>
      <c r="J323" s="249"/>
      <c r="K323" s="249"/>
      <c r="L323" s="255"/>
      <c r="M323" s="256"/>
      <c r="N323" s="257"/>
      <c r="O323" s="257"/>
      <c r="P323" s="257"/>
      <c r="Q323" s="257"/>
      <c r="R323" s="257"/>
      <c r="S323" s="257"/>
      <c r="T323" s="258"/>
      <c r="AT323" s="259" t="s">
        <v>172</v>
      </c>
      <c r="AU323" s="259" t="s">
        <v>85</v>
      </c>
      <c r="AV323" s="12" t="s">
        <v>85</v>
      </c>
      <c r="AW323" s="12" t="s">
        <v>36</v>
      </c>
      <c r="AX323" s="12" t="s">
        <v>73</v>
      </c>
      <c r="AY323" s="259" t="s">
        <v>162</v>
      </c>
    </row>
    <row r="324" s="12" customFormat="1">
      <c r="B324" s="248"/>
      <c r="C324" s="249"/>
      <c r="D324" s="250" t="s">
        <v>172</v>
      </c>
      <c r="E324" s="251" t="s">
        <v>23</v>
      </c>
      <c r="F324" s="252" t="s">
        <v>375</v>
      </c>
      <c r="G324" s="249"/>
      <c r="H324" s="253">
        <v>2.137</v>
      </c>
      <c r="I324" s="254"/>
      <c r="J324" s="249"/>
      <c r="K324" s="249"/>
      <c r="L324" s="255"/>
      <c r="M324" s="256"/>
      <c r="N324" s="257"/>
      <c r="O324" s="257"/>
      <c r="P324" s="257"/>
      <c r="Q324" s="257"/>
      <c r="R324" s="257"/>
      <c r="S324" s="257"/>
      <c r="T324" s="258"/>
      <c r="AT324" s="259" t="s">
        <v>172</v>
      </c>
      <c r="AU324" s="259" t="s">
        <v>85</v>
      </c>
      <c r="AV324" s="12" t="s">
        <v>85</v>
      </c>
      <c r="AW324" s="12" t="s">
        <v>36</v>
      </c>
      <c r="AX324" s="12" t="s">
        <v>73</v>
      </c>
      <c r="AY324" s="259" t="s">
        <v>162</v>
      </c>
    </row>
    <row r="325" s="14" customFormat="1">
      <c r="B325" s="270"/>
      <c r="C325" s="271"/>
      <c r="D325" s="250" t="s">
        <v>172</v>
      </c>
      <c r="E325" s="272" t="s">
        <v>23</v>
      </c>
      <c r="F325" s="273" t="s">
        <v>182</v>
      </c>
      <c r="G325" s="271"/>
      <c r="H325" s="274">
        <v>7.9800000000000004</v>
      </c>
      <c r="I325" s="275"/>
      <c r="J325" s="271"/>
      <c r="K325" s="271"/>
      <c r="L325" s="276"/>
      <c r="M325" s="277"/>
      <c r="N325" s="278"/>
      <c r="O325" s="278"/>
      <c r="P325" s="278"/>
      <c r="Q325" s="278"/>
      <c r="R325" s="278"/>
      <c r="S325" s="278"/>
      <c r="T325" s="279"/>
      <c r="AT325" s="280" t="s">
        <v>172</v>
      </c>
      <c r="AU325" s="280" t="s">
        <v>85</v>
      </c>
      <c r="AV325" s="14" t="s">
        <v>170</v>
      </c>
      <c r="AW325" s="14" t="s">
        <v>36</v>
      </c>
      <c r="AX325" s="14" t="s">
        <v>77</v>
      </c>
      <c r="AY325" s="280" t="s">
        <v>162</v>
      </c>
    </row>
    <row r="326" s="1" customFormat="1" ht="25.5" customHeight="1">
      <c r="B326" s="47"/>
      <c r="C326" s="294" t="s">
        <v>376</v>
      </c>
      <c r="D326" s="294" t="s">
        <v>336</v>
      </c>
      <c r="E326" s="295" t="s">
        <v>377</v>
      </c>
      <c r="F326" s="296" t="s">
        <v>378</v>
      </c>
      <c r="G326" s="297" t="s">
        <v>189</v>
      </c>
      <c r="H326" s="298">
        <v>7.8250000000000002</v>
      </c>
      <c r="I326" s="299"/>
      <c r="J326" s="300">
        <f>ROUND(I326*H326,2)</f>
        <v>0</v>
      </c>
      <c r="K326" s="296" t="s">
        <v>169</v>
      </c>
      <c r="L326" s="301"/>
      <c r="M326" s="302" t="s">
        <v>23</v>
      </c>
      <c r="N326" s="303" t="s">
        <v>45</v>
      </c>
      <c r="O326" s="48"/>
      <c r="P326" s="245">
        <f>O326*H326</f>
        <v>0</v>
      </c>
      <c r="Q326" s="245">
        <v>0.002</v>
      </c>
      <c r="R326" s="245">
        <f>Q326*H326</f>
        <v>0.015650000000000001</v>
      </c>
      <c r="S326" s="245">
        <v>0</v>
      </c>
      <c r="T326" s="246">
        <f>S326*H326</f>
        <v>0</v>
      </c>
      <c r="AR326" s="25" t="s">
        <v>218</v>
      </c>
      <c r="AT326" s="25" t="s">
        <v>336</v>
      </c>
      <c r="AU326" s="25" t="s">
        <v>85</v>
      </c>
      <c r="AY326" s="25" t="s">
        <v>162</v>
      </c>
      <c r="BE326" s="247">
        <f>IF(N326="základní",J326,0)</f>
        <v>0</v>
      </c>
      <c r="BF326" s="247">
        <f>IF(N326="snížená",J326,0)</f>
        <v>0</v>
      </c>
      <c r="BG326" s="247">
        <f>IF(N326="zákl. přenesená",J326,0)</f>
        <v>0</v>
      </c>
      <c r="BH326" s="247">
        <f>IF(N326="sníž. přenesená",J326,0)</f>
        <v>0</v>
      </c>
      <c r="BI326" s="247">
        <f>IF(N326="nulová",J326,0)</f>
        <v>0</v>
      </c>
      <c r="BJ326" s="25" t="s">
        <v>85</v>
      </c>
      <c r="BK326" s="247">
        <f>ROUND(I326*H326,2)</f>
        <v>0</v>
      </c>
      <c r="BL326" s="25" t="s">
        <v>170</v>
      </c>
      <c r="BM326" s="25" t="s">
        <v>379</v>
      </c>
    </row>
    <row r="327" s="13" customFormat="1">
      <c r="B327" s="260"/>
      <c r="C327" s="261"/>
      <c r="D327" s="250" t="s">
        <v>172</v>
      </c>
      <c r="E327" s="262" t="s">
        <v>23</v>
      </c>
      <c r="F327" s="263" t="s">
        <v>349</v>
      </c>
      <c r="G327" s="261"/>
      <c r="H327" s="262" t="s">
        <v>23</v>
      </c>
      <c r="I327" s="264"/>
      <c r="J327" s="261"/>
      <c r="K327" s="261"/>
      <c r="L327" s="265"/>
      <c r="M327" s="266"/>
      <c r="N327" s="267"/>
      <c r="O327" s="267"/>
      <c r="P327" s="267"/>
      <c r="Q327" s="267"/>
      <c r="R327" s="267"/>
      <c r="S327" s="267"/>
      <c r="T327" s="268"/>
      <c r="AT327" s="269" t="s">
        <v>172</v>
      </c>
      <c r="AU327" s="269" t="s">
        <v>85</v>
      </c>
      <c r="AV327" s="13" t="s">
        <v>77</v>
      </c>
      <c r="AW327" s="13" t="s">
        <v>36</v>
      </c>
      <c r="AX327" s="13" t="s">
        <v>73</v>
      </c>
      <c r="AY327" s="269" t="s">
        <v>162</v>
      </c>
    </row>
    <row r="328" s="13" customFormat="1">
      <c r="B328" s="260"/>
      <c r="C328" s="261"/>
      <c r="D328" s="250" t="s">
        <v>172</v>
      </c>
      <c r="E328" s="262" t="s">
        <v>23</v>
      </c>
      <c r="F328" s="263" t="s">
        <v>373</v>
      </c>
      <c r="G328" s="261"/>
      <c r="H328" s="262" t="s">
        <v>23</v>
      </c>
      <c r="I328" s="264"/>
      <c r="J328" s="261"/>
      <c r="K328" s="261"/>
      <c r="L328" s="265"/>
      <c r="M328" s="266"/>
      <c r="N328" s="267"/>
      <c r="O328" s="267"/>
      <c r="P328" s="267"/>
      <c r="Q328" s="267"/>
      <c r="R328" s="267"/>
      <c r="S328" s="267"/>
      <c r="T328" s="268"/>
      <c r="AT328" s="269" t="s">
        <v>172</v>
      </c>
      <c r="AU328" s="269" t="s">
        <v>85</v>
      </c>
      <c r="AV328" s="13" t="s">
        <v>77</v>
      </c>
      <c r="AW328" s="13" t="s">
        <v>36</v>
      </c>
      <c r="AX328" s="13" t="s">
        <v>73</v>
      </c>
      <c r="AY328" s="269" t="s">
        <v>162</v>
      </c>
    </row>
    <row r="329" s="13" customFormat="1">
      <c r="B329" s="260"/>
      <c r="C329" s="261"/>
      <c r="D329" s="250" t="s">
        <v>172</v>
      </c>
      <c r="E329" s="262" t="s">
        <v>23</v>
      </c>
      <c r="F329" s="263" t="s">
        <v>232</v>
      </c>
      <c r="G329" s="261"/>
      <c r="H329" s="262" t="s">
        <v>23</v>
      </c>
      <c r="I329" s="264"/>
      <c r="J329" s="261"/>
      <c r="K329" s="261"/>
      <c r="L329" s="265"/>
      <c r="M329" s="266"/>
      <c r="N329" s="267"/>
      <c r="O329" s="267"/>
      <c r="P329" s="267"/>
      <c r="Q329" s="267"/>
      <c r="R329" s="267"/>
      <c r="S329" s="267"/>
      <c r="T329" s="268"/>
      <c r="AT329" s="269" t="s">
        <v>172</v>
      </c>
      <c r="AU329" s="269" t="s">
        <v>85</v>
      </c>
      <c r="AV329" s="13" t="s">
        <v>77</v>
      </c>
      <c r="AW329" s="13" t="s">
        <v>36</v>
      </c>
      <c r="AX329" s="13" t="s">
        <v>73</v>
      </c>
      <c r="AY329" s="269" t="s">
        <v>162</v>
      </c>
    </row>
    <row r="330" s="12" customFormat="1">
      <c r="B330" s="248"/>
      <c r="C330" s="249"/>
      <c r="D330" s="250" t="s">
        <v>172</v>
      </c>
      <c r="E330" s="251" t="s">
        <v>23</v>
      </c>
      <c r="F330" s="252" t="s">
        <v>380</v>
      </c>
      <c r="G330" s="249"/>
      <c r="H330" s="253">
        <v>5.5350000000000001</v>
      </c>
      <c r="I330" s="254"/>
      <c r="J330" s="249"/>
      <c r="K330" s="249"/>
      <c r="L330" s="255"/>
      <c r="M330" s="256"/>
      <c r="N330" s="257"/>
      <c r="O330" s="257"/>
      <c r="P330" s="257"/>
      <c r="Q330" s="257"/>
      <c r="R330" s="257"/>
      <c r="S330" s="257"/>
      <c r="T330" s="258"/>
      <c r="AT330" s="259" t="s">
        <v>172</v>
      </c>
      <c r="AU330" s="259" t="s">
        <v>85</v>
      </c>
      <c r="AV330" s="12" t="s">
        <v>85</v>
      </c>
      <c r="AW330" s="12" t="s">
        <v>36</v>
      </c>
      <c r="AX330" s="12" t="s">
        <v>73</v>
      </c>
      <c r="AY330" s="259" t="s">
        <v>162</v>
      </c>
    </row>
    <row r="331" s="12" customFormat="1">
      <c r="B331" s="248"/>
      <c r="C331" s="249"/>
      <c r="D331" s="250" t="s">
        <v>172</v>
      </c>
      <c r="E331" s="251" t="s">
        <v>23</v>
      </c>
      <c r="F331" s="252" t="s">
        <v>375</v>
      </c>
      <c r="G331" s="249"/>
      <c r="H331" s="253">
        <v>2.137</v>
      </c>
      <c r="I331" s="254"/>
      <c r="J331" s="249"/>
      <c r="K331" s="249"/>
      <c r="L331" s="255"/>
      <c r="M331" s="256"/>
      <c r="N331" s="257"/>
      <c r="O331" s="257"/>
      <c r="P331" s="257"/>
      <c r="Q331" s="257"/>
      <c r="R331" s="257"/>
      <c r="S331" s="257"/>
      <c r="T331" s="258"/>
      <c r="AT331" s="259" t="s">
        <v>172</v>
      </c>
      <c r="AU331" s="259" t="s">
        <v>85</v>
      </c>
      <c r="AV331" s="12" t="s">
        <v>85</v>
      </c>
      <c r="AW331" s="12" t="s">
        <v>36</v>
      </c>
      <c r="AX331" s="12" t="s">
        <v>73</v>
      </c>
      <c r="AY331" s="259" t="s">
        <v>162</v>
      </c>
    </row>
    <row r="332" s="15" customFormat="1">
      <c r="B332" s="283"/>
      <c r="C332" s="284"/>
      <c r="D332" s="250" t="s">
        <v>172</v>
      </c>
      <c r="E332" s="285" t="s">
        <v>23</v>
      </c>
      <c r="F332" s="286" t="s">
        <v>276</v>
      </c>
      <c r="G332" s="284"/>
      <c r="H332" s="287">
        <v>7.6719999999999997</v>
      </c>
      <c r="I332" s="288"/>
      <c r="J332" s="284"/>
      <c r="K332" s="284"/>
      <c r="L332" s="289"/>
      <c r="M332" s="290"/>
      <c r="N332" s="291"/>
      <c r="O332" s="291"/>
      <c r="P332" s="291"/>
      <c r="Q332" s="291"/>
      <c r="R332" s="291"/>
      <c r="S332" s="291"/>
      <c r="T332" s="292"/>
      <c r="AT332" s="293" t="s">
        <v>172</v>
      </c>
      <c r="AU332" s="293" t="s">
        <v>85</v>
      </c>
      <c r="AV332" s="15" t="s">
        <v>163</v>
      </c>
      <c r="AW332" s="15" t="s">
        <v>36</v>
      </c>
      <c r="AX332" s="15" t="s">
        <v>73</v>
      </c>
      <c r="AY332" s="293" t="s">
        <v>162</v>
      </c>
    </row>
    <row r="333" s="12" customFormat="1">
      <c r="B333" s="248"/>
      <c r="C333" s="249"/>
      <c r="D333" s="250" t="s">
        <v>172</v>
      </c>
      <c r="E333" s="251" t="s">
        <v>23</v>
      </c>
      <c r="F333" s="252" t="s">
        <v>381</v>
      </c>
      <c r="G333" s="249"/>
      <c r="H333" s="253">
        <v>7.8250000000000002</v>
      </c>
      <c r="I333" s="254"/>
      <c r="J333" s="249"/>
      <c r="K333" s="249"/>
      <c r="L333" s="255"/>
      <c r="M333" s="256"/>
      <c r="N333" s="257"/>
      <c r="O333" s="257"/>
      <c r="P333" s="257"/>
      <c r="Q333" s="257"/>
      <c r="R333" s="257"/>
      <c r="S333" s="257"/>
      <c r="T333" s="258"/>
      <c r="AT333" s="259" t="s">
        <v>172</v>
      </c>
      <c r="AU333" s="259" t="s">
        <v>85</v>
      </c>
      <c r="AV333" s="12" t="s">
        <v>85</v>
      </c>
      <c r="AW333" s="12" t="s">
        <v>36</v>
      </c>
      <c r="AX333" s="12" t="s">
        <v>77</v>
      </c>
      <c r="AY333" s="259" t="s">
        <v>162</v>
      </c>
    </row>
    <row r="334" s="1" customFormat="1" ht="38.25" customHeight="1">
      <c r="B334" s="47"/>
      <c r="C334" s="236" t="s">
        <v>382</v>
      </c>
      <c r="D334" s="236" t="s">
        <v>165</v>
      </c>
      <c r="E334" s="237" t="s">
        <v>383</v>
      </c>
      <c r="F334" s="238" t="s">
        <v>384</v>
      </c>
      <c r="G334" s="239" t="s">
        <v>189</v>
      </c>
      <c r="H334" s="240">
        <v>74.613</v>
      </c>
      <c r="I334" s="241"/>
      <c r="J334" s="242">
        <f>ROUND(I334*H334,2)</f>
        <v>0</v>
      </c>
      <c r="K334" s="238" t="s">
        <v>23</v>
      </c>
      <c r="L334" s="73"/>
      <c r="M334" s="243" t="s">
        <v>23</v>
      </c>
      <c r="N334" s="244" t="s">
        <v>45</v>
      </c>
      <c r="O334" s="48"/>
      <c r="P334" s="245">
        <f>O334*H334</f>
        <v>0</v>
      </c>
      <c r="Q334" s="245">
        <v>0.012486000000000001</v>
      </c>
      <c r="R334" s="245">
        <f>Q334*H334</f>
        <v>0.93161791800000004</v>
      </c>
      <c r="S334" s="245">
        <v>0</v>
      </c>
      <c r="T334" s="246">
        <f>S334*H334</f>
        <v>0</v>
      </c>
      <c r="AR334" s="25" t="s">
        <v>170</v>
      </c>
      <c r="AT334" s="25" t="s">
        <v>165</v>
      </c>
      <c r="AU334" s="25" t="s">
        <v>85</v>
      </c>
      <c r="AY334" s="25" t="s">
        <v>162</v>
      </c>
      <c r="BE334" s="247">
        <f>IF(N334="základní",J334,0)</f>
        <v>0</v>
      </c>
      <c r="BF334" s="247">
        <f>IF(N334="snížená",J334,0)</f>
        <v>0</v>
      </c>
      <c r="BG334" s="247">
        <f>IF(N334="zákl. přenesená",J334,0)</f>
        <v>0</v>
      </c>
      <c r="BH334" s="247">
        <f>IF(N334="sníž. přenesená",J334,0)</f>
        <v>0</v>
      </c>
      <c r="BI334" s="247">
        <f>IF(N334="nulová",J334,0)</f>
        <v>0</v>
      </c>
      <c r="BJ334" s="25" t="s">
        <v>85</v>
      </c>
      <c r="BK334" s="247">
        <f>ROUND(I334*H334,2)</f>
        <v>0</v>
      </c>
      <c r="BL334" s="25" t="s">
        <v>170</v>
      </c>
      <c r="BM334" s="25" t="s">
        <v>385</v>
      </c>
    </row>
    <row r="335" s="13" customFormat="1">
      <c r="B335" s="260"/>
      <c r="C335" s="261"/>
      <c r="D335" s="250" t="s">
        <v>172</v>
      </c>
      <c r="E335" s="262" t="s">
        <v>23</v>
      </c>
      <c r="F335" s="263" t="s">
        <v>349</v>
      </c>
      <c r="G335" s="261"/>
      <c r="H335" s="262" t="s">
        <v>23</v>
      </c>
      <c r="I335" s="264"/>
      <c r="J335" s="261"/>
      <c r="K335" s="261"/>
      <c r="L335" s="265"/>
      <c r="M335" s="266"/>
      <c r="N335" s="267"/>
      <c r="O335" s="267"/>
      <c r="P335" s="267"/>
      <c r="Q335" s="267"/>
      <c r="R335" s="267"/>
      <c r="S335" s="267"/>
      <c r="T335" s="268"/>
      <c r="AT335" s="269" t="s">
        <v>172</v>
      </c>
      <c r="AU335" s="269" t="s">
        <v>85</v>
      </c>
      <c r="AV335" s="13" t="s">
        <v>77</v>
      </c>
      <c r="AW335" s="13" t="s">
        <v>36</v>
      </c>
      <c r="AX335" s="13" t="s">
        <v>73</v>
      </c>
      <c r="AY335" s="269" t="s">
        <v>162</v>
      </c>
    </row>
    <row r="336" s="13" customFormat="1">
      <c r="B336" s="260"/>
      <c r="C336" s="261"/>
      <c r="D336" s="250" t="s">
        <v>172</v>
      </c>
      <c r="E336" s="262" t="s">
        <v>23</v>
      </c>
      <c r="F336" s="263" t="s">
        <v>350</v>
      </c>
      <c r="G336" s="261"/>
      <c r="H336" s="262" t="s">
        <v>23</v>
      </c>
      <c r="I336" s="264"/>
      <c r="J336" s="261"/>
      <c r="K336" s="261"/>
      <c r="L336" s="265"/>
      <c r="M336" s="266"/>
      <c r="N336" s="267"/>
      <c r="O336" s="267"/>
      <c r="P336" s="267"/>
      <c r="Q336" s="267"/>
      <c r="R336" s="267"/>
      <c r="S336" s="267"/>
      <c r="T336" s="268"/>
      <c r="AT336" s="269" t="s">
        <v>172</v>
      </c>
      <c r="AU336" s="269" t="s">
        <v>85</v>
      </c>
      <c r="AV336" s="13" t="s">
        <v>77</v>
      </c>
      <c r="AW336" s="13" t="s">
        <v>36</v>
      </c>
      <c r="AX336" s="13" t="s">
        <v>73</v>
      </c>
      <c r="AY336" s="269" t="s">
        <v>162</v>
      </c>
    </row>
    <row r="337" s="13" customFormat="1">
      <c r="B337" s="260"/>
      <c r="C337" s="261"/>
      <c r="D337" s="250" t="s">
        <v>172</v>
      </c>
      <c r="E337" s="262" t="s">
        <v>23</v>
      </c>
      <c r="F337" s="263" t="s">
        <v>232</v>
      </c>
      <c r="G337" s="261"/>
      <c r="H337" s="262" t="s">
        <v>23</v>
      </c>
      <c r="I337" s="264"/>
      <c r="J337" s="261"/>
      <c r="K337" s="261"/>
      <c r="L337" s="265"/>
      <c r="M337" s="266"/>
      <c r="N337" s="267"/>
      <c r="O337" s="267"/>
      <c r="P337" s="267"/>
      <c r="Q337" s="267"/>
      <c r="R337" s="267"/>
      <c r="S337" s="267"/>
      <c r="T337" s="268"/>
      <c r="AT337" s="269" t="s">
        <v>172</v>
      </c>
      <c r="AU337" s="269" t="s">
        <v>85</v>
      </c>
      <c r="AV337" s="13" t="s">
        <v>77</v>
      </c>
      <c r="AW337" s="13" t="s">
        <v>36</v>
      </c>
      <c r="AX337" s="13" t="s">
        <v>73</v>
      </c>
      <c r="AY337" s="269" t="s">
        <v>162</v>
      </c>
    </row>
    <row r="338" s="12" customFormat="1">
      <c r="B338" s="248"/>
      <c r="C338" s="249"/>
      <c r="D338" s="250" t="s">
        <v>172</v>
      </c>
      <c r="E338" s="251" t="s">
        <v>23</v>
      </c>
      <c r="F338" s="252" t="s">
        <v>386</v>
      </c>
      <c r="G338" s="249"/>
      <c r="H338" s="253">
        <v>30.75</v>
      </c>
      <c r="I338" s="254"/>
      <c r="J338" s="249"/>
      <c r="K338" s="249"/>
      <c r="L338" s="255"/>
      <c r="M338" s="256"/>
      <c r="N338" s="257"/>
      <c r="O338" s="257"/>
      <c r="P338" s="257"/>
      <c r="Q338" s="257"/>
      <c r="R338" s="257"/>
      <c r="S338" s="257"/>
      <c r="T338" s="258"/>
      <c r="AT338" s="259" t="s">
        <v>172</v>
      </c>
      <c r="AU338" s="259" t="s">
        <v>85</v>
      </c>
      <c r="AV338" s="12" t="s">
        <v>85</v>
      </c>
      <c r="AW338" s="12" t="s">
        <v>36</v>
      </c>
      <c r="AX338" s="12" t="s">
        <v>73</v>
      </c>
      <c r="AY338" s="259" t="s">
        <v>162</v>
      </c>
    </row>
    <row r="339" s="12" customFormat="1">
      <c r="B339" s="248"/>
      <c r="C339" s="249"/>
      <c r="D339" s="250" t="s">
        <v>172</v>
      </c>
      <c r="E339" s="251" t="s">
        <v>23</v>
      </c>
      <c r="F339" s="252" t="s">
        <v>387</v>
      </c>
      <c r="G339" s="249"/>
      <c r="H339" s="253">
        <v>17.213000000000001</v>
      </c>
      <c r="I339" s="254"/>
      <c r="J339" s="249"/>
      <c r="K339" s="249"/>
      <c r="L339" s="255"/>
      <c r="M339" s="256"/>
      <c r="N339" s="257"/>
      <c r="O339" s="257"/>
      <c r="P339" s="257"/>
      <c r="Q339" s="257"/>
      <c r="R339" s="257"/>
      <c r="S339" s="257"/>
      <c r="T339" s="258"/>
      <c r="AT339" s="259" t="s">
        <v>172</v>
      </c>
      <c r="AU339" s="259" t="s">
        <v>85</v>
      </c>
      <c r="AV339" s="12" t="s">
        <v>85</v>
      </c>
      <c r="AW339" s="12" t="s">
        <v>36</v>
      </c>
      <c r="AX339" s="12" t="s">
        <v>73</v>
      </c>
      <c r="AY339" s="259" t="s">
        <v>162</v>
      </c>
    </row>
    <row r="340" s="13" customFormat="1">
      <c r="B340" s="260"/>
      <c r="C340" s="261"/>
      <c r="D340" s="250" t="s">
        <v>172</v>
      </c>
      <c r="E340" s="262" t="s">
        <v>23</v>
      </c>
      <c r="F340" s="263" t="s">
        <v>353</v>
      </c>
      <c r="G340" s="261"/>
      <c r="H340" s="262" t="s">
        <v>23</v>
      </c>
      <c r="I340" s="264"/>
      <c r="J340" s="261"/>
      <c r="K340" s="261"/>
      <c r="L340" s="265"/>
      <c r="M340" s="266"/>
      <c r="N340" s="267"/>
      <c r="O340" s="267"/>
      <c r="P340" s="267"/>
      <c r="Q340" s="267"/>
      <c r="R340" s="267"/>
      <c r="S340" s="267"/>
      <c r="T340" s="268"/>
      <c r="AT340" s="269" t="s">
        <v>172</v>
      </c>
      <c r="AU340" s="269" t="s">
        <v>85</v>
      </c>
      <c r="AV340" s="13" t="s">
        <v>77</v>
      </c>
      <c r="AW340" s="13" t="s">
        <v>36</v>
      </c>
      <c r="AX340" s="13" t="s">
        <v>73</v>
      </c>
      <c r="AY340" s="269" t="s">
        <v>162</v>
      </c>
    </row>
    <row r="341" s="12" customFormat="1">
      <c r="B341" s="248"/>
      <c r="C341" s="249"/>
      <c r="D341" s="250" t="s">
        <v>172</v>
      </c>
      <c r="E341" s="251" t="s">
        <v>23</v>
      </c>
      <c r="F341" s="252" t="s">
        <v>354</v>
      </c>
      <c r="G341" s="249"/>
      <c r="H341" s="253">
        <v>16.5</v>
      </c>
      <c r="I341" s="254"/>
      <c r="J341" s="249"/>
      <c r="K341" s="249"/>
      <c r="L341" s="255"/>
      <c r="M341" s="256"/>
      <c r="N341" s="257"/>
      <c r="O341" s="257"/>
      <c r="P341" s="257"/>
      <c r="Q341" s="257"/>
      <c r="R341" s="257"/>
      <c r="S341" s="257"/>
      <c r="T341" s="258"/>
      <c r="AT341" s="259" t="s">
        <v>172</v>
      </c>
      <c r="AU341" s="259" t="s">
        <v>85</v>
      </c>
      <c r="AV341" s="12" t="s">
        <v>85</v>
      </c>
      <c r="AW341" s="12" t="s">
        <v>36</v>
      </c>
      <c r="AX341" s="12" t="s">
        <v>73</v>
      </c>
      <c r="AY341" s="259" t="s">
        <v>162</v>
      </c>
    </row>
    <row r="342" s="12" customFormat="1">
      <c r="B342" s="248"/>
      <c r="C342" s="249"/>
      <c r="D342" s="250" t="s">
        <v>172</v>
      </c>
      <c r="E342" s="251" t="s">
        <v>23</v>
      </c>
      <c r="F342" s="252" t="s">
        <v>355</v>
      </c>
      <c r="G342" s="249"/>
      <c r="H342" s="253">
        <v>4.1500000000000004</v>
      </c>
      <c r="I342" s="254"/>
      <c r="J342" s="249"/>
      <c r="K342" s="249"/>
      <c r="L342" s="255"/>
      <c r="M342" s="256"/>
      <c r="N342" s="257"/>
      <c r="O342" s="257"/>
      <c r="P342" s="257"/>
      <c r="Q342" s="257"/>
      <c r="R342" s="257"/>
      <c r="S342" s="257"/>
      <c r="T342" s="258"/>
      <c r="AT342" s="259" t="s">
        <v>172</v>
      </c>
      <c r="AU342" s="259" t="s">
        <v>85</v>
      </c>
      <c r="AV342" s="12" t="s">
        <v>85</v>
      </c>
      <c r="AW342" s="12" t="s">
        <v>36</v>
      </c>
      <c r="AX342" s="12" t="s">
        <v>73</v>
      </c>
      <c r="AY342" s="259" t="s">
        <v>162</v>
      </c>
    </row>
    <row r="343" s="12" customFormat="1">
      <c r="B343" s="248"/>
      <c r="C343" s="249"/>
      <c r="D343" s="250" t="s">
        <v>172</v>
      </c>
      <c r="E343" s="251" t="s">
        <v>23</v>
      </c>
      <c r="F343" s="252" t="s">
        <v>356</v>
      </c>
      <c r="G343" s="249"/>
      <c r="H343" s="253">
        <v>6</v>
      </c>
      <c r="I343" s="254"/>
      <c r="J343" s="249"/>
      <c r="K343" s="249"/>
      <c r="L343" s="255"/>
      <c r="M343" s="256"/>
      <c r="N343" s="257"/>
      <c r="O343" s="257"/>
      <c r="P343" s="257"/>
      <c r="Q343" s="257"/>
      <c r="R343" s="257"/>
      <c r="S343" s="257"/>
      <c r="T343" s="258"/>
      <c r="AT343" s="259" t="s">
        <v>172</v>
      </c>
      <c r="AU343" s="259" t="s">
        <v>85</v>
      </c>
      <c r="AV343" s="12" t="s">
        <v>85</v>
      </c>
      <c r="AW343" s="12" t="s">
        <v>36</v>
      </c>
      <c r="AX343" s="12" t="s">
        <v>73</v>
      </c>
      <c r="AY343" s="259" t="s">
        <v>162</v>
      </c>
    </row>
    <row r="344" s="14" customFormat="1">
      <c r="B344" s="270"/>
      <c r="C344" s="271"/>
      <c r="D344" s="250" t="s">
        <v>172</v>
      </c>
      <c r="E344" s="272" t="s">
        <v>23</v>
      </c>
      <c r="F344" s="273" t="s">
        <v>182</v>
      </c>
      <c r="G344" s="271"/>
      <c r="H344" s="274">
        <v>74.613</v>
      </c>
      <c r="I344" s="275"/>
      <c r="J344" s="271"/>
      <c r="K344" s="271"/>
      <c r="L344" s="276"/>
      <c r="M344" s="277"/>
      <c r="N344" s="278"/>
      <c r="O344" s="278"/>
      <c r="P344" s="278"/>
      <c r="Q344" s="278"/>
      <c r="R344" s="278"/>
      <c r="S344" s="278"/>
      <c r="T344" s="279"/>
      <c r="AT344" s="280" t="s">
        <v>172</v>
      </c>
      <c r="AU344" s="280" t="s">
        <v>85</v>
      </c>
      <c r="AV344" s="14" t="s">
        <v>170</v>
      </c>
      <c r="AW344" s="14" t="s">
        <v>36</v>
      </c>
      <c r="AX344" s="14" t="s">
        <v>77</v>
      </c>
      <c r="AY344" s="280" t="s">
        <v>162</v>
      </c>
    </row>
    <row r="345" s="1" customFormat="1" ht="25.5" customHeight="1">
      <c r="B345" s="47"/>
      <c r="C345" s="236" t="s">
        <v>388</v>
      </c>
      <c r="D345" s="236" t="s">
        <v>165</v>
      </c>
      <c r="E345" s="237" t="s">
        <v>389</v>
      </c>
      <c r="F345" s="238" t="s">
        <v>390</v>
      </c>
      <c r="G345" s="239" t="s">
        <v>189</v>
      </c>
      <c r="H345" s="240">
        <v>2019.681</v>
      </c>
      <c r="I345" s="241"/>
      <c r="J345" s="242">
        <f>ROUND(I345*H345,2)</f>
        <v>0</v>
      </c>
      <c r="K345" s="238" t="s">
        <v>169</v>
      </c>
      <c r="L345" s="73"/>
      <c r="M345" s="243" t="s">
        <v>23</v>
      </c>
      <c r="N345" s="244" t="s">
        <v>45</v>
      </c>
      <c r="O345" s="48"/>
      <c r="P345" s="245">
        <f>O345*H345</f>
        <v>0</v>
      </c>
      <c r="Q345" s="245">
        <v>0.000263</v>
      </c>
      <c r="R345" s="245">
        <f>Q345*H345</f>
        <v>0.53117610299999996</v>
      </c>
      <c r="S345" s="245">
        <v>0</v>
      </c>
      <c r="T345" s="246">
        <f>S345*H345</f>
        <v>0</v>
      </c>
      <c r="AR345" s="25" t="s">
        <v>170</v>
      </c>
      <c r="AT345" s="25" t="s">
        <v>165</v>
      </c>
      <c r="AU345" s="25" t="s">
        <v>85</v>
      </c>
      <c r="AY345" s="25" t="s">
        <v>162</v>
      </c>
      <c r="BE345" s="247">
        <f>IF(N345="základní",J345,0)</f>
        <v>0</v>
      </c>
      <c r="BF345" s="247">
        <f>IF(N345="snížená",J345,0)</f>
        <v>0</v>
      </c>
      <c r="BG345" s="247">
        <f>IF(N345="zákl. přenesená",J345,0)</f>
        <v>0</v>
      </c>
      <c r="BH345" s="247">
        <f>IF(N345="sníž. přenesená",J345,0)</f>
        <v>0</v>
      </c>
      <c r="BI345" s="247">
        <f>IF(N345="nulová",J345,0)</f>
        <v>0</v>
      </c>
      <c r="BJ345" s="25" t="s">
        <v>85</v>
      </c>
      <c r="BK345" s="247">
        <f>ROUND(I345*H345,2)</f>
        <v>0</v>
      </c>
      <c r="BL345" s="25" t="s">
        <v>170</v>
      </c>
      <c r="BM345" s="25" t="s">
        <v>391</v>
      </c>
    </row>
    <row r="346" s="13" customFormat="1">
      <c r="B346" s="260"/>
      <c r="C346" s="261"/>
      <c r="D346" s="250" t="s">
        <v>172</v>
      </c>
      <c r="E346" s="262" t="s">
        <v>23</v>
      </c>
      <c r="F346" s="263" t="s">
        <v>232</v>
      </c>
      <c r="G346" s="261"/>
      <c r="H346" s="262" t="s">
        <v>23</v>
      </c>
      <c r="I346" s="264"/>
      <c r="J346" s="261"/>
      <c r="K346" s="261"/>
      <c r="L346" s="265"/>
      <c r="M346" s="266"/>
      <c r="N346" s="267"/>
      <c r="O346" s="267"/>
      <c r="P346" s="267"/>
      <c r="Q346" s="267"/>
      <c r="R346" s="267"/>
      <c r="S346" s="267"/>
      <c r="T346" s="268"/>
      <c r="AT346" s="269" t="s">
        <v>172</v>
      </c>
      <c r="AU346" s="269" t="s">
        <v>85</v>
      </c>
      <c r="AV346" s="13" t="s">
        <v>77</v>
      </c>
      <c r="AW346" s="13" t="s">
        <v>36</v>
      </c>
      <c r="AX346" s="13" t="s">
        <v>73</v>
      </c>
      <c r="AY346" s="269" t="s">
        <v>162</v>
      </c>
    </row>
    <row r="347" s="12" customFormat="1">
      <c r="B347" s="248"/>
      <c r="C347" s="249"/>
      <c r="D347" s="250" t="s">
        <v>172</v>
      </c>
      <c r="E347" s="251" t="s">
        <v>23</v>
      </c>
      <c r="F347" s="252" t="s">
        <v>392</v>
      </c>
      <c r="G347" s="249"/>
      <c r="H347" s="253">
        <v>1099.2960000000001</v>
      </c>
      <c r="I347" s="254"/>
      <c r="J347" s="249"/>
      <c r="K347" s="249"/>
      <c r="L347" s="255"/>
      <c r="M347" s="256"/>
      <c r="N347" s="257"/>
      <c r="O347" s="257"/>
      <c r="P347" s="257"/>
      <c r="Q347" s="257"/>
      <c r="R347" s="257"/>
      <c r="S347" s="257"/>
      <c r="T347" s="258"/>
      <c r="AT347" s="259" t="s">
        <v>172</v>
      </c>
      <c r="AU347" s="259" t="s">
        <v>85</v>
      </c>
      <c r="AV347" s="12" t="s">
        <v>85</v>
      </c>
      <c r="AW347" s="12" t="s">
        <v>36</v>
      </c>
      <c r="AX347" s="12" t="s">
        <v>73</v>
      </c>
      <c r="AY347" s="259" t="s">
        <v>162</v>
      </c>
    </row>
    <row r="348" s="12" customFormat="1">
      <c r="B348" s="248"/>
      <c r="C348" s="249"/>
      <c r="D348" s="250" t="s">
        <v>172</v>
      </c>
      <c r="E348" s="251" t="s">
        <v>23</v>
      </c>
      <c r="F348" s="252" t="s">
        <v>393</v>
      </c>
      <c r="G348" s="249"/>
      <c r="H348" s="253">
        <v>-28.393000000000001</v>
      </c>
      <c r="I348" s="254"/>
      <c r="J348" s="249"/>
      <c r="K348" s="249"/>
      <c r="L348" s="255"/>
      <c r="M348" s="256"/>
      <c r="N348" s="257"/>
      <c r="O348" s="257"/>
      <c r="P348" s="257"/>
      <c r="Q348" s="257"/>
      <c r="R348" s="257"/>
      <c r="S348" s="257"/>
      <c r="T348" s="258"/>
      <c r="AT348" s="259" t="s">
        <v>172</v>
      </c>
      <c r="AU348" s="259" t="s">
        <v>85</v>
      </c>
      <c r="AV348" s="12" t="s">
        <v>85</v>
      </c>
      <c r="AW348" s="12" t="s">
        <v>36</v>
      </c>
      <c r="AX348" s="12" t="s">
        <v>73</v>
      </c>
      <c r="AY348" s="259" t="s">
        <v>162</v>
      </c>
    </row>
    <row r="349" s="12" customFormat="1">
      <c r="B349" s="248"/>
      <c r="C349" s="249"/>
      <c r="D349" s="250" t="s">
        <v>172</v>
      </c>
      <c r="E349" s="251" t="s">
        <v>23</v>
      </c>
      <c r="F349" s="252" t="s">
        <v>394</v>
      </c>
      <c r="G349" s="249"/>
      <c r="H349" s="253">
        <v>-45.563000000000002</v>
      </c>
      <c r="I349" s="254"/>
      <c r="J349" s="249"/>
      <c r="K349" s="249"/>
      <c r="L349" s="255"/>
      <c r="M349" s="256"/>
      <c r="N349" s="257"/>
      <c r="O349" s="257"/>
      <c r="P349" s="257"/>
      <c r="Q349" s="257"/>
      <c r="R349" s="257"/>
      <c r="S349" s="257"/>
      <c r="T349" s="258"/>
      <c r="AT349" s="259" t="s">
        <v>172</v>
      </c>
      <c r="AU349" s="259" t="s">
        <v>85</v>
      </c>
      <c r="AV349" s="12" t="s">
        <v>85</v>
      </c>
      <c r="AW349" s="12" t="s">
        <v>36</v>
      </c>
      <c r="AX349" s="12" t="s">
        <v>73</v>
      </c>
      <c r="AY349" s="259" t="s">
        <v>162</v>
      </c>
    </row>
    <row r="350" s="12" customFormat="1">
      <c r="B350" s="248"/>
      <c r="C350" s="249"/>
      <c r="D350" s="250" t="s">
        <v>172</v>
      </c>
      <c r="E350" s="251" t="s">
        <v>23</v>
      </c>
      <c r="F350" s="252" t="s">
        <v>395</v>
      </c>
      <c r="G350" s="249"/>
      <c r="H350" s="253">
        <v>-7.4249999999999998</v>
      </c>
      <c r="I350" s="254"/>
      <c r="J350" s="249"/>
      <c r="K350" s="249"/>
      <c r="L350" s="255"/>
      <c r="M350" s="256"/>
      <c r="N350" s="257"/>
      <c r="O350" s="257"/>
      <c r="P350" s="257"/>
      <c r="Q350" s="257"/>
      <c r="R350" s="257"/>
      <c r="S350" s="257"/>
      <c r="T350" s="258"/>
      <c r="AT350" s="259" t="s">
        <v>172</v>
      </c>
      <c r="AU350" s="259" t="s">
        <v>85</v>
      </c>
      <c r="AV350" s="12" t="s">
        <v>85</v>
      </c>
      <c r="AW350" s="12" t="s">
        <v>36</v>
      </c>
      <c r="AX350" s="12" t="s">
        <v>73</v>
      </c>
      <c r="AY350" s="259" t="s">
        <v>162</v>
      </c>
    </row>
    <row r="351" s="12" customFormat="1">
      <c r="B351" s="248"/>
      <c r="C351" s="249"/>
      <c r="D351" s="250" t="s">
        <v>172</v>
      </c>
      <c r="E351" s="251" t="s">
        <v>23</v>
      </c>
      <c r="F351" s="252" t="s">
        <v>396</v>
      </c>
      <c r="G351" s="249"/>
      <c r="H351" s="253">
        <v>-259.875</v>
      </c>
      <c r="I351" s="254"/>
      <c r="J351" s="249"/>
      <c r="K351" s="249"/>
      <c r="L351" s="255"/>
      <c r="M351" s="256"/>
      <c r="N351" s="257"/>
      <c r="O351" s="257"/>
      <c r="P351" s="257"/>
      <c r="Q351" s="257"/>
      <c r="R351" s="257"/>
      <c r="S351" s="257"/>
      <c r="T351" s="258"/>
      <c r="AT351" s="259" t="s">
        <v>172</v>
      </c>
      <c r="AU351" s="259" t="s">
        <v>85</v>
      </c>
      <c r="AV351" s="12" t="s">
        <v>85</v>
      </c>
      <c r="AW351" s="12" t="s">
        <v>36</v>
      </c>
      <c r="AX351" s="12" t="s">
        <v>73</v>
      </c>
      <c r="AY351" s="259" t="s">
        <v>162</v>
      </c>
    </row>
    <row r="352" s="15" customFormat="1">
      <c r="B352" s="283"/>
      <c r="C352" s="284"/>
      <c r="D352" s="250" t="s">
        <v>172</v>
      </c>
      <c r="E352" s="285" t="s">
        <v>23</v>
      </c>
      <c r="F352" s="286" t="s">
        <v>276</v>
      </c>
      <c r="G352" s="284"/>
      <c r="H352" s="287">
        <v>758.03999999999996</v>
      </c>
      <c r="I352" s="288"/>
      <c r="J352" s="284"/>
      <c r="K352" s="284"/>
      <c r="L352" s="289"/>
      <c r="M352" s="290"/>
      <c r="N352" s="291"/>
      <c r="O352" s="291"/>
      <c r="P352" s="291"/>
      <c r="Q352" s="291"/>
      <c r="R352" s="291"/>
      <c r="S352" s="291"/>
      <c r="T352" s="292"/>
      <c r="AT352" s="293" t="s">
        <v>172</v>
      </c>
      <c r="AU352" s="293" t="s">
        <v>85</v>
      </c>
      <c r="AV352" s="15" t="s">
        <v>163</v>
      </c>
      <c r="AW352" s="15" t="s">
        <v>36</v>
      </c>
      <c r="AX352" s="15" t="s">
        <v>73</v>
      </c>
      <c r="AY352" s="293" t="s">
        <v>162</v>
      </c>
    </row>
    <row r="353" s="13" customFormat="1">
      <c r="B353" s="260"/>
      <c r="C353" s="261"/>
      <c r="D353" s="250" t="s">
        <v>172</v>
      </c>
      <c r="E353" s="262" t="s">
        <v>23</v>
      </c>
      <c r="F353" s="263" t="s">
        <v>397</v>
      </c>
      <c r="G353" s="261"/>
      <c r="H353" s="262" t="s">
        <v>23</v>
      </c>
      <c r="I353" s="264"/>
      <c r="J353" s="261"/>
      <c r="K353" s="261"/>
      <c r="L353" s="265"/>
      <c r="M353" s="266"/>
      <c r="N353" s="267"/>
      <c r="O353" s="267"/>
      <c r="P353" s="267"/>
      <c r="Q353" s="267"/>
      <c r="R353" s="267"/>
      <c r="S353" s="267"/>
      <c r="T353" s="268"/>
      <c r="AT353" s="269" t="s">
        <v>172</v>
      </c>
      <c r="AU353" s="269" t="s">
        <v>85</v>
      </c>
      <c r="AV353" s="13" t="s">
        <v>77</v>
      </c>
      <c r="AW353" s="13" t="s">
        <v>36</v>
      </c>
      <c r="AX353" s="13" t="s">
        <v>73</v>
      </c>
      <c r="AY353" s="269" t="s">
        <v>162</v>
      </c>
    </row>
    <row r="354" s="12" customFormat="1">
      <c r="B354" s="248"/>
      <c r="C354" s="249"/>
      <c r="D354" s="250" t="s">
        <v>172</v>
      </c>
      <c r="E354" s="251" t="s">
        <v>23</v>
      </c>
      <c r="F354" s="252" t="s">
        <v>398</v>
      </c>
      <c r="G354" s="249"/>
      <c r="H354" s="253">
        <v>219.78</v>
      </c>
      <c r="I354" s="254"/>
      <c r="J354" s="249"/>
      <c r="K354" s="249"/>
      <c r="L354" s="255"/>
      <c r="M354" s="256"/>
      <c r="N354" s="257"/>
      <c r="O354" s="257"/>
      <c r="P354" s="257"/>
      <c r="Q354" s="257"/>
      <c r="R354" s="257"/>
      <c r="S354" s="257"/>
      <c r="T354" s="258"/>
      <c r="AT354" s="259" t="s">
        <v>172</v>
      </c>
      <c r="AU354" s="259" t="s">
        <v>85</v>
      </c>
      <c r="AV354" s="12" t="s">
        <v>85</v>
      </c>
      <c r="AW354" s="12" t="s">
        <v>36</v>
      </c>
      <c r="AX354" s="12" t="s">
        <v>73</v>
      </c>
      <c r="AY354" s="259" t="s">
        <v>162</v>
      </c>
    </row>
    <row r="355" s="12" customFormat="1">
      <c r="B355" s="248"/>
      <c r="C355" s="249"/>
      <c r="D355" s="250" t="s">
        <v>172</v>
      </c>
      <c r="E355" s="251" t="s">
        <v>23</v>
      </c>
      <c r="F355" s="252" t="s">
        <v>399</v>
      </c>
      <c r="G355" s="249"/>
      <c r="H355" s="253">
        <v>-2.4750000000000001</v>
      </c>
      <c r="I355" s="254"/>
      <c r="J355" s="249"/>
      <c r="K355" s="249"/>
      <c r="L355" s="255"/>
      <c r="M355" s="256"/>
      <c r="N355" s="257"/>
      <c r="O355" s="257"/>
      <c r="P355" s="257"/>
      <c r="Q355" s="257"/>
      <c r="R355" s="257"/>
      <c r="S355" s="257"/>
      <c r="T355" s="258"/>
      <c r="AT355" s="259" t="s">
        <v>172</v>
      </c>
      <c r="AU355" s="259" t="s">
        <v>85</v>
      </c>
      <c r="AV355" s="12" t="s">
        <v>85</v>
      </c>
      <c r="AW355" s="12" t="s">
        <v>36</v>
      </c>
      <c r="AX355" s="12" t="s">
        <v>73</v>
      </c>
      <c r="AY355" s="259" t="s">
        <v>162</v>
      </c>
    </row>
    <row r="356" s="12" customFormat="1">
      <c r="B356" s="248"/>
      <c r="C356" s="249"/>
      <c r="D356" s="250" t="s">
        <v>172</v>
      </c>
      <c r="E356" s="251" t="s">
        <v>23</v>
      </c>
      <c r="F356" s="252" t="s">
        <v>400</v>
      </c>
      <c r="G356" s="249"/>
      <c r="H356" s="253">
        <v>-18</v>
      </c>
      <c r="I356" s="254"/>
      <c r="J356" s="249"/>
      <c r="K356" s="249"/>
      <c r="L356" s="255"/>
      <c r="M356" s="256"/>
      <c r="N356" s="257"/>
      <c r="O356" s="257"/>
      <c r="P356" s="257"/>
      <c r="Q356" s="257"/>
      <c r="R356" s="257"/>
      <c r="S356" s="257"/>
      <c r="T356" s="258"/>
      <c r="AT356" s="259" t="s">
        <v>172</v>
      </c>
      <c r="AU356" s="259" t="s">
        <v>85</v>
      </c>
      <c r="AV356" s="12" t="s">
        <v>85</v>
      </c>
      <c r="AW356" s="12" t="s">
        <v>36</v>
      </c>
      <c r="AX356" s="12" t="s">
        <v>73</v>
      </c>
      <c r="AY356" s="259" t="s">
        <v>162</v>
      </c>
    </row>
    <row r="357" s="15" customFormat="1">
      <c r="B357" s="283"/>
      <c r="C357" s="284"/>
      <c r="D357" s="250" t="s">
        <v>172</v>
      </c>
      <c r="E357" s="285" t="s">
        <v>23</v>
      </c>
      <c r="F357" s="286" t="s">
        <v>276</v>
      </c>
      <c r="G357" s="284"/>
      <c r="H357" s="287">
        <v>199.30500000000001</v>
      </c>
      <c r="I357" s="288"/>
      <c r="J357" s="284"/>
      <c r="K357" s="284"/>
      <c r="L357" s="289"/>
      <c r="M357" s="290"/>
      <c r="N357" s="291"/>
      <c r="O357" s="291"/>
      <c r="P357" s="291"/>
      <c r="Q357" s="291"/>
      <c r="R357" s="291"/>
      <c r="S357" s="291"/>
      <c r="T357" s="292"/>
      <c r="AT357" s="293" t="s">
        <v>172</v>
      </c>
      <c r="AU357" s="293" t="s">
        <v>85</v>
      </c>
      <c r="AV357" s="15" t="s">
        <v>163</v>
      </c>
      <c r="AW357" s="15" t="s">
        <v>36</v>
      </c>
      <c r="AX357" s="15" t="s">
        <v>73</v>
      </c>
      <c r="AY357" s="293" t="s">
        <v>162</v>
      </c>
    </row>
    <row r="358" s="13" customFormat="1">
      <c r="B358" s="260"/>
      <c r="C358" s="261"/>
      <c r="D358" s="250" t="s">
        <v>172</v>
      </c>
      <c r="E358" s="262" t="s">
        <v>23</v>
      </c>
      <c r="F358" s="263" t="s">
        <v>401</v>
      </c>
      <c r="G358" s="261"/>
      <c r="H358" s="262" t="s">
        <v>23</v>
      </c>
      <c r="I358" s="264"/>
      <c r="J358" s="261"/>
      <c r="K358" s="261"/>
      <c r="L358" s="265"/>
      <c r="M358" s="266"/>
      <c r="N358" s="267"/>
      <c r="O358" s="267"/>
      <c r="P358" s="267"/>
      <c r="Q358" s="267"/>
      <c r="R358" s="267"/>
      <c r="S358" s="267"/>
      <c r="T358" s="268"/>
      <c r="AT358" s="269" t="s">
        <v>172</v>
      </c>
      <c r="AU358" s="269" t="s">
        <v>85</v>
      </c>
      <c r="AV358" s="13" t="s">
        <v>77</v>
      </c>
      <c r="AW358" s="13" t="s">
        <v>36</v>
      </c>
      <c r="AX358" s="13" t="s">
        <v>73</v>
      </c>
      <c r="AY358" s="269" t="s">
        <v>162</v>
      </c>
    </row>
    <row r="359" s="12" customFormat="1">
      <c r="B359" s="248"/>
      <c r="C359" s="249"/>
      <c r="D359" s="250" t="s">
        <v>172</v>
      </c>
      <c r="E359" s="251" t="s">
        <v>23</v>
      </c>
      <c r="F359" s="252" t="s">
        <v>402</v>
      </c>
      <c r="G359" s="249"/>
      <c r="H359" s="253">
        <v>169.27500000000001</v>
      </c>
      <c r="I359" s="254"/>
      <c r="J359" s="249"/>
      <c r="K359" s="249"/>
      <c r="L359" s="255"/>
      <c r="M359" s="256"/>
      <c r="N359" s="257"/>
      <c r="O359" s="257"/>
      <c r="P359" s="257"/>
      <c r="Q359" s="257"/>
      <c r="R359" s="257"/>
      <c r="S359" s="257"/>
      <c r="T359" s="258"/>
      <c r="AT359" s="259" t="s">
        <v>172</v>
      </c>
      <c r="AU359" s="259" t="s">
        <v>85</v>
      </c>
      <c r="AV359" s="12" t="s">
        <v>85</v>
      </c>
      <c r="AW359" s="12" t="s">
        <v>36</v>
      </c>
      <c r="AX359" s="12" t="s">
        <v>73</v>
      </c>
      <c r="AY359" s="259" t="s">
        <v>162</v>
      </c>
    </row>
    <row r="360" s="12" customFormat="1">
      <c r="B360" s="248"/>
      <c r="C360" s="249"/>
      <c r="D360" s="250" t="s">
        <v>172</v>
      </c>
      <c r="E360" s="251" t="s">
        <v>23</v>
      </c>
      <c r="F360" s="252" t="s">
        <v>399</v>
      </c>
      <c r="G360" s="249"/>
      <c r="H360" s="253">
        <v>-2.4750000000000001</v>
      </c>
      <c r="I360" s="254"/>
      <c r="J360" s="249"/>
      <c r="K360" s="249"/>
      <c r="L360" s="255"/>
      <c r="M360" s="256"/>
      <c r="N360" s="257"/>
      <c r="O360" s="257"/>
      <c r="P360" s="257"/>
      <c r="Q360" s="257"/>
      <c r="R360" s="257"/>
      <c r="S360" s="257"/>
      <c r="T360" s="258"/>
      <c r="AT360" s="259" t="s">
        <v>172</v>
      </c>
      <c r="AU360" s="259" t="s">
        <v>85</v>
      </c>
      <c r="AV360" s="12" t="s">
        <v>85</v>
      </c>
      <c r="AW360" s="12" t="s">
        <v>36</v>
      </c>
      <c r="AX360" s="12" t="s">
        <v>73</v>
      </c>
      <c r="AY360" s="259" t="s">
        <v>162</v>
      </c>
    </row>
    <row r="361" s="12" customFormat="1">
      <c r="B361" s="248"/>
      <c r="C361" s="249"/>
      <c r="D361" s="250" t="s">
        <v>172</v>
      </c>
      <c r="E361" s="251" t="s">
        <v>23</v>
      </c>
      <c r="F361" s="252" t="s">
        <v>403</v>
      </c>
      <c r="G361" s="249"/>
      <c r="H361" s="253">
        <v>-14.4</v>
      </c>
      <c r="I361" s="254"/>
      <c r="J361" s="249"/>
      <c r="K361" s="249"/>
      <c r="L361" s="255"/>
      <c r="M361" s="256"/>
      <c r="N361" s="257"/>
      <c r="O361" s="257"/>
      <c r="P361" s="257"/>
      <c r="Q361" s="257"/>
      <c r="R361" s="257"/>
      <c r="S361" s="257"/>
      <c r="T361" s="258"/>
      <c r="AT361" s="259" t="s">
        <v>172</v>
      </c>
      <c r="AU361" s="259" t="s">
        <v>85</v>
      </c>
      <c r="AV361" s="12" t="s">
        <v>85</v>
      </c>
      <c r="AW361" s="12" t="s">
        <v>36</v>
      </c>
      <c r="AX361" s="12" t="s">
        <v>73</v>
      </c>
      <c r="AY361" s="259" t="s">
        <v>162</v>
      </c>
    </row>
    <row r="362" s="15" customFormat="1">
      <c r="B362" s="283"/>
      <c r="C362" s="284"/>
      <c r="D362" s="250" t="s">
        <v>172</v>
      </c>
      <c r="E362" s="285" t="s">
        <v>23</v>
      </c>
      <c r="F362" s="286" t="s">
        <v>276</v>
      </c>
      <c r="G362" s="284"/>
      <c r="H362" s="287">
        <v>152.40000000000001</v>
      </c>
      <c r="I362" s="288"/>
      <c r="J362" s="284"/>
      <c r="K362" s="284"/>
      <c r="L362" s="289"/>
      <c r="M362" s="290"/>
      <c r="N362" s="291"/>
      <c r="O362" s="291"/>
      <c r="P362" s="291"/>
      <c r="Q362" s="291"/>
      <c r="R362" s="291"/>
      <c r="S362" s="291"/>
      <c r="T362" s="292"/>
      <c r="AT362" s="293" t="s">
        <v>172</v>
      </c>
      <c r="AU362" s="293" t="s">
        <v>85</v>
      </c>
      <c r="AV362" s="15" t="s">
        <v>163</v>
      </c>
      <c r="AW362" s="15" t="s">
        <v>36</v>
      </c>
      <c r="AX362" s="15" t="s">
        <v>73</v>
      </c>
      <c r="AY362" s="293" t="s">
        <v>162</v>
      </c>
    </row>
    <row r="363" s="13" customFormat="1">
      <c r="B363" s="260"/>
      <c r="C363" s="261"/>
      <c r="D363" s="250" t="s">
        <v>172</v>
      </c>
      <c r="E363" s="262" t="s">
        <v>23</v>
      </c>
      <c r="F363" s="263" t="s">
        <v>178</v>
      </c>
      <c r="G363" s="261"/>
      <c r="H363" s="262" t="s">
        <v>23</v>
      </c>
      <c r="I363" s="264"/>
      <c r="J363" s="261"/>
      <c r="K363" s="261"/>
      <c r="L363" s="265"/>
      <c r="M363" s="266"/>
      <c r="N363" s="267"/>
      <c r="O363" s="267"/>
      <c r="P363" s="267"/>
      <c r="Q363" s="267"/>
      <c r="R363" s="267"/>
      <c r="S363" s="267"/>
      <c r="T363" s="268"/>
      <c r="AT363" s="269" t="s">
        <v>172</v>
      </c>
      <c r="AU363" s="269" t="s">
        <v>85</v>
      </c>
      <c r="AV363" s="13" t="s">
        <v>77</v>
      </c>
      <c r="AW363" s="13" t="s">
        <v>36</v>
      </c>
      <c r="AX363" s="13" t="s">
        <v>73</v>
      </c>
      <c r="AY363" s="269" t="s">
        <v>162</v>
      </c>
    </row>
    <row r="364" s="12" customFormat="1">
      <c r="B364" s="248"/>
      <c r="C364" s="249"/>
      <c r="D364" s="250" t="s">
        <v>172</v>
      </c>
      <c r="E364" s="251" t="s">
        <v>23</v>
      </c>
      <c r="F364" s="252" t="s">
        <v>392</v>
      </c>
      <c r="G364" s="249"/>
      <c r="H364" s="253">
        <v>1099.2960000000001</v>
      </c>
      <c r="I364" s="254"/>
      <c r="J364" s="249"/>
      <c r="K364" s="249"/>
      <c r="L364" s="255"/>
      <c r="M364" s="256"/>
      <c r="N364" s="257"/>
      <c r="O364" s="257"/>
      <c r="P364" s="257"/>
      <c r="Q364" s="257"/>
      <c r="R364" s="257"/>
      <c r="S364" s="257"/>
      <c r="T364" s="258"/>
      <c r="AT364" s="259" t="s">
        <v>172</v>
      </c>
      <c r="AU364" s="259" t="s">
        <v>85</v>
      </c>
      <c r="AV364" s="12" t="s">
        <v>85</v>
      </c>
      <c r="AW364" s="12" t="s">
        <v>36</v>
      </c>
      <c r="AX364" s="12" t="s">
        <v>73</v>
      </c>
      <c r="AY364" s="259" t="s">
        <v>162</v>
      </c>
    </row>
    <row r="365" s="12" customFormat="1">
      <c r="B365" s="248"/>
      <c r="C365" s="249"/>
      <c r="D365" s="250" t="s">
        <v>172</v>
      </c>
      <c r="E365" s="251" t="s">
        <v>23</v>
      </c>
      <c r="F365" s="252" t="s">
        <v>404</v>
      </c>
      <c r="G365" s="249"/>
      <c r="H365" s="253">
        <v>-34.030000000000001</v>
      </c>
      <c r="I365" s="254"/>
      <c r="J365" s="249"/>
      <c r="K365" s="249"/>
      <c r="L365" s="255"/>
      <c r="M365" s="256"/>
      <c r="N365" s="257"/>
      <c r="O365" s="257"/>
      <c r="P365" s="257"/>
      <c r="Q365" s="257"/>
      <c r="R365" s="257"/>
      <c r="S365" s="257"/>
      <c r="T365" s="258"/>
      <c r="AT365" s="259" t="s">
        <v>172</v>
      </c>
      <c r="AU365" s="259" t="s">
        <v>85</v>
      </c>
      <c r="AV365" s="12" t="s">
        <v>85</v>
      </c>
      <c r="AW365" s="12" t="s">
        <v>36</v>
      </c>
      <c r="AX365" s="12" t="s">
        <v>73</v>
      </c>
      <c r="AY365" s="259" t="s">
        <v>162</v>
      </c>
    </row>
    <row r="366" s="12" customFormat="1">
      <c r="B366" s="248"/>
      <c r="C366" s="249"/>
      <c r="D366" s="250" t="s">
        <v>172</v>
      </c>
      <c r="E366" s="251" t="s">
        <v>23</v>
      </c>
      <c r="F366" s="252" t="s">
        <v>405</v>
      </c>
      <c r="G366" s="249"/>
      <c r="H366" s="253">
        <v>-91.575000000000003</v>
      </c>
      <c r="I366" s="254"/>
      <c r="J366" s="249"/>
      <c r="K366" s="249"/>
      <c r="L366" s="255"/>
      <c r="M366" s="256"/>
      <c r="N366" s="257"/>
      <c r="O366" s="257"/>
      <c r="P366" s="257"/>
      <c r="Q366" s="257"/>
      <c r="R366" s="257"/>
      <c r="S366" s="257"/>
      <c r="T366" s="258"/>
      <c r="AT366" s="259" t="s">
        <v>172</v>
      </c>
      <c r="AU366" s="259" t="s">
        <v>85</v>
      </c>
      <c r="AV366" s="12" t="s">
        <v>85</v>
      </c>
      <c r="AW366" s="12" t="s">
        <v>36</v>
      </c>
      <c r="AX366" s="12" t="s">
        <v>73</v>
      </c>
      <c r="AY366" s="259" t="s">
        <v>162</v>
      </c>
    </row>
    <row r="367" s="12" customFormat="1">
      <c r="B367" s="248"/>
      <c r="C367" s="249"/>
      <c r="D367" s="250" t="s">
        <v>172</v>
      </c>
      <c r="E367" s="251" t="s">
        <v>23</v>
      </c>
      <c r="F367" s="252" t="s">
        <v>406</v>
      </c>
      <c r="G367" s="249"/>
      <c r="H367" s="253">
        <v>-189.33799999999999</v>
      </c>
      <c r="I367" s="254"/>
      <c r="J367" s="249"/>
      <c r="K367" s="249"/>
      <c r="L367" s="255"/>
      <c r="M367" s="256"/>
      <c r="N367" s="257"/>
      <c r="O367" s="257"/>
      <c r="P367" s="257"/>
      <c r="Q367" s="257"/>
      <c r="R367" s="257"/>
      <c r="S367" s="257"/>
      <c r="T367" s="258"/>
      <c r="AT367" s="259" t="s">
        <v>172</v>
      </c>
      <c r="AU367" s="259" t="s">
        <v>85</v>
      </c>
      <c r="AV367" s="12" t="s">
        <v>85</v>
      </c>
      <c r="AW367" s="12" t="s">
        <v>36</v>
      </c>
      <c r="AX367" s="12" t="s">
        <v>73</v>
      </c>
      <c r="AY367" s="259" t="s">
        <v>162</v>
      </c>
    </row>
    <row r="368" s="15" customFormat="1">
      <c r="B368" s="283"/>
      <c r="C368" s="284"/>
      <c r="D368" s="250" t="s">
        <v>172</v>
      </c>
      <c r="E368" s="285" t="s">
        <v>23</v>
      </c>
      <c r="F368" s="286" t="s">
        <v>276</v>
      </c>
      <c r="G368" s="284"/>
      <c r="H368" s="287">
        <v>784.35299999999995</v>
      </c>
      <c r="I368" s="288"/>
      <c r="J368" s="284"/>
      <c r="K368" s="284"/>
      <c r="L368" s="289"/>
      <c r="M368" s="290"/>
      <c r="N368" s="291"/>
      <c r="O368" s="291"/>
      <c r="P368" s="291"/>
      <c r="Q368" s="291"/>
      <c r="R368" s="291"/>
      <c r="S368" s="291"/>
      <c r="T368" s="292"/>
      <c r="AT368" s="293" t="s">
        <v>172</v>
      </c>
      <c r="AU368" s="293" t="s">
        <v>85</v>
      </c>
      <c r="AV368" s="15" t="s">
        <v>163</v>
      </c>
      <c r="AW368" s="15" t="s">
        <v>36</v>
      </c>
      <c r="AX368" s="15" t="s">
        <v>73</v>
      </c>
      <c r="AY368" s="293" t="s">
        <v>162</v>
      </c>
    </row>
    <row r="369" s="13" customFormat="1">
      <c r="B369" s="260"/>
      <c r="C369" s="261"/>
      <c r="D369" s="250" t="s">
        <v>172</v>
      </c>
      <c r="E369" s="262" t="s">
        <v>23</v>
      </c>
      <c r="F369" s="263" t="s">
        <v>407</v>
      </c>
      <c r="G369" s="261"/>
      <c r="H369" s="262" t="s">
        <v>23</v>
      </c>
      <c r="I369" s="264"/>
      <c r="J369" s="261"/>
      <c r="K369" s="261"/>
      <c r="L369" s="265"/>
      <c r="M369" s="266"/>
      <c r="N369" s="267"/>
      <c r="O369" s="267"/>
      <c r="P369" s="267"/>
      <c r="Q369" s="267"/>
      <c r="R369" s="267"/>
      <c r="S369" s="267"/>
      <c r="T369" s="268"/>
      <c r="AT369" s="269" t="s">
        <v>172</v>
      </c>
      <c r="AU369" s="269" t="s">
        <v>85</v>
      </c>
      <c r="AV369" s="13" t="s">
        <v>77</v>
      </c>
      <c r="AW369" s="13" t="s">
        <v>36</v>
      </c>
      <c r="AX369" s="13" t="s">
        <v>73</v>
      </c>
      <c r="AY369" s="269" t="s">
        <v>162</v>
      </c>
    </row>
    <row r="370" s="12" customFormat="1">
      <c r="B370" s="248"/>
      <c r="C370" s="249"/>
      <c r="D370" s="250" t="s">
        <v>172</v>
      </c>
      <c r="E370" s="251" t="s">
        <v>23</v>
      </c>
      <c r="F370" s="252" t="s">
        <v>408</v>
      </c>
      <c r="G370" s="249"/>
      <c r="H370" s="253">
        <v>53.750999999999998</v>
      </c>
      <c r="I370" s="254"/>
      <c r="J370" s="249"/>
      <c r="K370" s="249"/>
      <c r="L370" s="255"/>
      <c r="M370" s="256"/>
      <c r="N370" s="257"/>
      <c r="O370" s="257"/>
      <c r="P370" s="257"/>
      <c r="Q370" s="257"/>
      <c r="R370" s="257"/>
      <c r="S370" s="257"/>
      <c r="T370" s="258"/>
      <c r="AT370" s="259" t="s">
        <v>172</v>
      </c>
      <c r="AU370" s="259" t="s">
        <v>85</v>
      </c>
      <c r="AV370" s="12" t="s">
        <v>85</v>
      </c>
      <c r="AW370" s="12" t="s">
        <v>36</v>
      </c>
      <c r="AX370" s="12" t="s">
        <v>73</v>
      </c>
      <c r="AY370" s="259" t="s">
        <v>162</v>
      </c>
    </row>
    <row r="371" s="12" customFormat="1">
      <c r="B371" s="248"/>
      <c r="C371" s="249"/>
      <c r="D371" s="250" t="s">
        <v>172</v>
      </c>
      <c r="E371" s="251" t="s">
        <v>23</v>
      </c>
      <c r="F371" s="252" t="s">
        <v>409</v>
      </c>
      <c r="G371" s="249"/>
      <c r="H371" s="253">
        <v>71.831999999999994</v>
      </c>
      <c r="I371" s="254"/>
      <c r="J371" s="249"/>
      <c r="K371" s="249"/>
      <c r="L371" s="255"/>
      <c r="M371" s="256"/>
      <c r="N371" s="257"/>
      <c r="O371" s="257"/>
      <c r="P371" s="257"/>
      <c r="Q371" s="257"/>
      <c r="R371" s="257"/>
      <c r="S371" s="257"/>
      <c r="T371" s="258"/>
      <c r="AT371" s="259" t="s">
        <v>172</v>
      </c>
      <c r="AU371" s="259" t="s">
        <v>85</v>
      </c>
      <c r="AV371" s="12" t="s">
        <v>85</v>
      </c>
      <c r="AW371" s="12" t="s">
        <v>36</v>
      </c>
      <c r="AX371" s="12" t="s">
        <v>73</v>
      </c>
      <c r="AY371" s="259" t="s">
        <v>162</v>
      </c>
    </row>
    <row r="372" s="15" customFormat="1">
      <c r="B372" s="283"/>
      <c r="C372" s="284"/>
      <c r="D372" s="250" t="s">
        <v>172</v>
      </c>
      <c r="E372" s="285" t="s">
        <v>23</v>
      </c>
      <c r="F372" s="286" t="s">
        <v>276</v>
      </c>
      <c r="G372" s="284"/>
      <c r="H372" s="287">
        <v>125.583</v>
      </c>
      <c r="I372" s="288"/>
      <c r="J372" s="284"/>
      <c r="K372" s="284"/>
      <c r="L372" s="289"/>
      <c r="M372" s="290"/>
      <c r="N372" s="291"/>
      <c r="O372" s="291"/>
      <c r="P372" s="291"/>
      <c r="Q372" s="291"/>
      <c r="R372" s="291"/>
      <c r="S372" s="291"/>
      <c r="T372" s="292"/>
      <c r="AT372" s="293" t="s">
        <v>172</v>
      </c>
      <c r="AU372" s="293" t="s">
        <v>85</v>
      </c>
      <c r="AV372" s="15" t="s">
        <v>163</v>
      </c>
      <c r="AW372" s="15" t="s">
        <v>36</v>
      </c>
      <c r="AX372" s="15" t="s">
        <v>73</v>
      </c>
      <c r="AY372" s="293" t="s">
        <v>162</v>
      </c>
    </row>
    <row r="373" s="14" customFormat="1">
      <c r="B373" s="270"/>
      <c r="C373" s="271"/>
      <c r="D373" s="250" t="s">
        <v>172</v>
      </c>
      <c r="E373" s="272" t="s">
        <v>23</v>
      </c>
      <c r="F373" s="273" t="s">
        <v>182</v>
      </c>
      <c r="G373" s="271"/>
      <c r="H373" s="274">
        <v>2019.681</v>
      </c>
      <c r="I373" s="275"/>
      <c r="J373" s="271"/>
      <c r="K373" s="271"/>
      <c r="L373" s="276"/>
      <c r="M373" s="277"/>
      <c r="N373" s="278"/>
      <c r="O373" s="278"/>
      <c r="P373" s="278"/>
      <c r="Q373" s="278"/>
      <c r="R373" s="278"/>
      <c r="S373" s="278"/>
      <c r="T373" s="279"/>
      <c r="AT373" s="280" t="s">
        <v>172</v>
      </c>
      <c r="AU373" s="280" t="s">
        <v>85</v>
      </c>
      <c r="AV373" s="14" t="s">
        <v>170</v>
      </c>
      <c r="AW373" s="14" t="s">
        <v>36</v>
      </c>
      <c r="AX373" s="14" t="s">
        <v>77</v>
      </c>
      <c r="AY373" s="280" t="s">
        <v>162</v>
      </c>
    </row>
    <row r="374" s="1" customFormat="1" ht="25.5" customHeight="1">
      <c r="B374" s="47"/>
      <c r="C374" s="236" t="s">
        <v>410</v>
      </c>
      <c r="D374" s="236" t="s">
        <v>165</v>
      </c>
      <c r="E374" s="237" t="s">
        <v>411</v>
      </c>
      <c r="F374" s="238" t="s">
        <v>412</v>
      </c>
      <c r="G374" s="239" t="s">
        <v>189</v>
      </c>
      <c r="H374" s="240">
        <v>605.904</v>
      </c>
      <c r="I374" s="241"/>
      <c r="J374" s="242">
        <f>ROUND(I374*H374,2)</f>
        <v>0</v>
      </c>
      <c r="K374" s="238" t="s">
        <v>169</v>
      </c>
      <c r="L374" s="73"/>
      <c r="M374" s="243" t="s">
        <v>23</v>
      </c>
      <c r="N374" s="244" t="s">
        <v>45</v>
      </c>
      <c r="O374" s="48"/>
      <c r="P374" s="245">
        <f>O374*H374</f>
        <v>0</v>
      </c>
      <c r="Q374" s="245">
        <v>0.027300000000000001</v>
      </c>
      <c r="R374" s="245">
        <f>Q374*H374</f>
        <v>16.541179200000002</v>
      </c>
      <c r="S374" s="245">
        <v>0</v>
      </c>
      <c r="T374" s="246">
        <f>S374*H374</f>
        <v>0</v>
      </c>
      <c r="AR374" s="25" t="s">
        <v>170</v>
      </c>
      <c r="AT374" s="25" t="s">
        <v>165</v>
      </c>
      <c r="AU374" s="25" t="s">
        <v>85</v>
      </c>
      <c r="AY374" s="25" t="s">
        <v>162</v>
      </c>
      <c r="BE374" s="247">
        <f>IF(N374="základní",J374,0)</f>
        <v>0</v>
      </c>
      <c r="BF374" s="247">
        <f>IF(N374="snížená",J374,0)</f>
        <v>0</v>
      </c>
      <c r="BG374" s="247">
        <f>IF(N374="zákl. přenesená",J374,0)</f>
        <v>0</v>
      </c>
      <c r="BH374" s="247">
        <f>IF(N374="sníž. přenesená",J374,0)</f>
        <v>0</v>
      </c>
      <c r="BI374" s="247">
        <f>IF(N374="nulová",J374,0)</f>
        <v>0</v>
      </c>
      <c r="BJ374" s="25" t="s">
        <v>85</v>
      </c>
      <c r="BK374" s="247">
        <f>ROUND(I374*H374,2)</f>
        <v>0</v>
      </c>
      <c r="BL374" s="25" t="s">
        <v>170</v>
      </c>
      <c r="BM374" s="25" t="s">
        <v>413</v>
      </c>
    </row>
    <row r="375" s="1" customFormat="1">
      <c r="B375" s="47"/>
      <c r="C375" s="75"/>
      <c r="D375" s="250" t="s">
        <v>213</v>
      </c>
      <c r="E375" s="75"/>
      <c r="F375" s="281" t="s">
        <v>361</v>
      </c>
      <c r="G375" s="75"/>
      <c r="H375" s="75"/>
      <c r="I375" s="204"/>
      <c r="J375" s="75"/>
      <c r="K375" s="75"/>
      <c r="L375" s="73"/>
      <c r="M375" s="282"/>
      <c r="N375" s="48"/>
      <c r="O375" s="48"/>
      <c r="P375" s="48"/>
      <c r="Q375" s="48"/>
      <c r="R375" s="48"/>
      <c r="S375" s="48"/>
      <c r="T375" s="96"/>
      <c r="AT375" s="25" t="s">
        <v>213</v>
      </c>
      <c r="AU375" s="25" t="s">
        <v>85</v>
      </c>
    </row>
    <row r="376" s="13" customFormat="1">
      <c r="B376" s="260"/>
      <c r="C376" s="261"/>
      <c r="D376" s="250" t="s">
        <v>172</v>
      </c>
      <c r="E376" s="262" t="s">
        <v>23</v>
      </c>
      <c r="F376" s="263" t="s">
        <v>414</v>
      </c>
      <c r="G376" s="261"/>
      <c r="H376" s="262" t="s">
        <v>23</v>
      </c>
      <c r="I376" s="264"/>
      <c r="J376" s="261"/>
      <c r="K376" s="261"/>
      <c r="L376" s="265"/>
      <c r="M376" s="266"/>
      <c r="N376" s="267"/>
      <c r="O376" s="267"/>
      <c r="P376" s="267"/>
      <c r="Q376" s="267"/>
      <c r="R376" s="267"/>
      <c r="S376" s="267"/>
      <c r="T376" s="268"/>
      <c r="AT376" s="269" t="s">
        <v>172</v>
      </c>
      <c r="AU376" s="269" t="s">
        <v>85</v>
      </c>
      <c r="AV376" s="13" t="s">
        <v>77</v>
      </c>
      <c r="AW376" s="13" t="s">
        <v>36</v>
      </c>
      <c r="AX376" s="13" t="s">
        <v>73</v>
      </c>
      <c r="AY376" s="269" t="s">
        <v>162</v>
      </c>
    </row>
    <row r="377" s="12" customFormat="1">
      <c r="B377" s="248"/>
      <c r="C377" s="249"/>
      <c r="D377" s="250" t="s">
        <v>172</v>
      </c>
      <c r="E377" s="251" t="s">
        <v>23</v>
      </c>
      <c r="F377" s="252" t="s">
        <v>415</v>
      </c>
      <c r="G377" s="249"/>
      <c r="H377" s="253">
        <v>605.904</v>
      </c>
      <c r="I377" s="254"/>
      <c r="J377" s="249"/>
      <c r="K377" s="249"/>
      <c r="L377" s="255"/>
      <c r="M377" s="256"/>
      <c r="N377" s="257"/>
      <c r="O377" s="257"/>
      <c r="P377" s="257"/>
      <c r="Q377" s="257"/>
      <c r="R377" s="257"/>
      <c r="S377" s="257"/>
      <c r="T377" s="258"/>
      <c r="AT377" s="259" t="s">
        <v>172</v>
      </c>
      <c r="AU377" s="259" t="s">
        <v>85</v>
      </c>
      <c r="AV377" s="12" t="s">
        <v>85</v>
      </c>
      <c r="AW377" s="12" t="s">
        <v>36</v>
      </c>
      <c r="AX377" s="12" t="s">
        <v>77</v>
      </c>
      <c r="AY377" s="259" t="s">
        <v>162</v>
      </c>
    </row>
    <row r="378" s="1" customFormat="1" ht="38.25" customHeight="1">
      <c r="B378" s="47"/>
      <c r="C378" s="236" t="s">
        <v>416</v>
      </c>
      <c r="D378" s="236" t="s">
        <v>165</v>
      </c>
      <c r="E378" s="237" t="s">
        <v>319</v>
      </c>
      <c r="F378" s="238" t="s">
        <v>320</v>
      </c>
      <c r="G378" s="239" t="s">
        <v>265</v>
      </c>
      <c r="H378" s="240">
        <v>1072.54</v>
      </c>
      <c r="I378" s="241"/>
      <c r="J378" s="242">
        <f>ROUND(I378*H378,2)</f>
        <v>0</v>
      </c>
      <c r="K378" s="238" t="s">
        <v>169</v>
      </c>
      <c r="L378" s="73"/>
      <c r="M378" s="243" t="s">
        <v>23</v>
      </c>
      <c r="N378" s="244" t="s">
        <v>45</v>
      </c>
      <c r="O378" s="48"/>
      <c r="P378" s="245">
        <f>O378*H378</f>
        <v>0</v>
      </c>
      <c r="Q378" s="245">
        <v>0</v>
      </c>
      <c r="R378" s="245">
        <f>Q378*H378</f>
        <v>0</v>
      </c>
      <c r="S378" s="245">
        <v>0</v>
      </c>
      <c r="T378" s="246">
        <f>S378*H378</f>
        <v>0</v>
      </c>
      <c r="AR378" s="25" t="s">
        <v>170</v>
      </c>
      <c r="AT378" s="25" t="s">
        <v>165</v>
      </c>
      <c r="AU378" s="25" t="s">
        <v>85</v>
      </c>
      <c r="AY378" s="25" t="s">
        <v>162</v>
      </c>
      <c r="BE378" s="247">
        <f>IF(N378="základní",J378,0)</f>
        <v>0</v>
      </c>
      <c r="BF378" s="247">
        <f>IF(N378="snížená",J378,0)</f>
        <v>0</v>
      </c>
      <c r="BG378" s="247">
        <f>IF(N378="zákl. přenesená",J378,0)</f>
        <v>0</v>
      </c>
      <c r="BH378" s="247">
        <f>IF(N378="sníž. přenesená",J378,0)</f>
        <v>0</v>
      </c>
      <c r="BI378" s="247">
        <f>IF(N378="nulová",J378,0)</f>
        <v>0</v>
      </c>
      <c r="BJ378" s="25" t="s">
        <v>85</v>
      </c>
      <c r="BK378" s="247">
        <f>ROUND(I378*H378,2)</f>
        <v>0</v>
      </c>
      <c r="BL378" s="25" t="s">
        <v>170</v>
      </c>
      <c r="BM378" s="25" t="s">
        <v>417</v>
      </c>
    </row>
    <row r="379" s="1" customFormat="1">
      <c r="B379" s="47"/>
      <c r="C379" s="75"/>
      <c r="D379" s="250" t="s">
        <v>213</v>
      </c>
      <c r="E379" s="75"/>
      <c r="F379" s="281" t="s">
        <v>322</v>
      </c>
      <c r="G379" s="75"/>
      <c r="H379" s="75"/>
      <c r="I379" s="204"/>
      <c r="J379" s="75"/>
      <c r="K379" s="75"/>
      <c r="L379" s="73"/>
      <c r="M379" s="282"/>
      <c r="N379" s="48"/>
      <c r="O379" s="48"/>
      <c r="P379" s="48"/>
      <c r="Q379" s="48"/>
      <c r="R379" s="48"/>
      <c r="S379" s="48"/>
      <c r="T379" s="96"/>
      <c r="AT379" s="25" t="s">
        <v>213</v>
      </c>
      <c r="AU379" s="25" t="s">
        <v>85</v>
      </c>
    </row>
    <row r="380" s="13" customFormat="1">
      <c r="B380" s="260"/>
      <c r="C380" s="261"/>
      <c r="D380" s="250" t="s">
        <v>172</v>
      </c>
      <c r="E380" s="262" t="s">
        <v>23</v>
      </c>
      <c r="F380" s="263" t="s">
        <v>228</v>
      </c>
      <c r="G380" s="261"/>
      <c r="H380" s="262" t="s">
        <v>23</v>
      </c>
      <c r="I380" s="264"/>
      <c r="J380" s="261"/>
      <c r="K380" s="261"/>
      <c r="L380" s="265"/>
      <c r="M380" s="266"/>
      <c r="N380" s="267"/>
      <c r="O380" s="267"/>
      <c r="P380" s="267"/>
      <c r="Q380" s="267"/>
      <c r="R380" s="267"/>
      <c r="S380" s="267"/>
      <c r="T380" s="268"/>
      <c r="AT380" s="269" t="s">
        <v>172</v>
      </c>
      <c r="AU380" s="269" t="s">
        <v>85</v>
      </c>
      <c r="AV380" s="13" t="s">
        <v>77</v>
      </c>
      <c r="AW380" s="13" t="s">
        <v>36</v>
      </c>
      <c r="AX380" s="13" t="s">
        <v>73</v>
      </c>
      <c r="AY380" s="269" t="s">
        <v>162</v>
      </c>
    </row>
    <row r="381" s="12" customFormat="1">
      <c r="B381" s="248"/>
      <c r="C381" s="249"/>
      <c r="D381" s="250" t="s">
        <v>172</v>
      </c>
      <c r="E381" s="251" t="s">
        <v>23</v>
      </c>
      <c r="F381" s="252" t="s">
        <v>323</v>
      </c>
      <c r="G381" s="249"/>
      <c r="H381" s="253">
        <v>10.800000000000001</v>
      </c>
      <c r="I381" s="254"/>
      <c r="J381" s="249"/>
      <c r="K381" s="249"/>
      <c r="L381" s="255"/>
      <c r="M381" s="256"/>
      <c r="N381" s="257"/>
      <c r="O381" s="257"/>
      <c r="P381" s="257"/>
      <c r="Q381" s="257"/>
      <c r="R381" s="257"/>
      <c r="S381" s="257"/>
      <c r="T381" s="258"/>
      <c r="AT381" s="259" t="s">
        <v>172</v>
      </c>
      <c r="AU381" s="259" t="s">
        <v>85</v>
      </c>
      <c r="AV381" s="12" t="s">
        <v>85</v>
      </c>
      <c r="AW381" s="12" t="s">
        <v>36</v>
      </c>
      <c r="AX381" s="12" t="s">
        <v>73</v>
      </c>
      <c r="AY381" s="259" t="s">
        <v>162</v>
      </c>
    </row>
    <row r="382" s="12" customFormat="1">
      <c r="B382" s="248"/>
      <c r="C382" s="249"/>
      <c r="D382" s="250" t="s">
        <v>172</v>
      </c>
      <c r="E382" s="251" t="s">
        <v>23</v>
      </c>
      <c r="F382" s="252" t="s">
        <v>324</v>
      </c>
      <c r="G382" s="249"/>
      <c r="H382" s="253">
        <v>32.549999999999997</v>
      </c>
      <c r="I382" s="254"/>
      <c r="J382" s="249"/>
      <c r="K382" s="249"/>
      <c r="L382" s="255"/>
      <c r="M382" s="256"/>
      <c r="N382" s="257"/>
      <c r="O382" s="257"/>
      <c r="P382" s="257"/>
      <c r="Q382" s="257"/>
      <c r="R382" s="257"/>
      <c r="S382" s="257"/>
      <c r="T382" s="258"/>
      <c r="AT382" s="259" t="s">
        <v>172</v>
      </c>
      <c r="AU382" s="259" t="s">
        <v>85</v>
      </c>
      <c r="AV382" s="12" t="s">
        <v>85</v>
      </c>
      <c r="AW382" s="12" t="s">
        <v>36</v>
      </c>
      <c r="AX382" s="12" t="s">
        <v>73</v>
      </c>
      <c r="AY382" s="259" t="s">
        <v>162</v>
      </c>
    </row>
    <row r="383" s="13" customFormat="1">
      <c r="B383" s="260"/>
      <c r="C383" s="261"/>
      <c r="D383" s="250" t="s">
        <v>172</v>
      </c>
      <c r="E383" s="262" t="s">
        <v>23</v>
      </c>
      <c r="F383" s="263" t="s">
        <v>231</v>
      </c>
      <c r="G383" s="261"/>
      <c r="H383" s="262" t="s">
        <v>23</v>
      </c>
      <c r="I383" s="264"/>
      <c r="J383" s="261"/>
      <c r="K383" s="261"/>
      <c r="L383" s="265"/>
      <c r="M383" s="266"/>
      <c r="N383" s="267"/>
      <c r="O383" s="267"/>
      <c r="P383" s="267"/>
      <c r="Q383" s="267"/>
      <c r="R383" s="267"/>
      <c r="S383" s="267"/>
      <c r="T383" s="268"/>
      <c r="AT383" s="269" t="s">
        <v>172</v>
      </c>
      <c r="AU383" s="269" t="s">
        <v>85</v>
      </c>
      <c r="AV383" s="13" t="s">
        <v>77</v>
      </c>
      <c r="AW383" s="13" t="s">
        <v>36</v>
      </c>
      <c r="AX383" s="13" t="s">
        <v>73</v>
      </c>
      <c r="AY383" s="269" t="s">
        <v>162</v>
      </c>
    </row>
    <row r="384" s="13" customFormat="1">
      <c r="B384" s="260"/>
      <c r="C384" s="261"/>
      <c r="D384" s="250" t="s">
        <v>172</v>
      </c>
      <c r="E384" s="262" t="s">
        <v>23</v>
      </c>
      <c r="F384" s="263" t="s">
        <v>232</v>
      </c>
      <c r="G384" s="261"/>
      <c r="H384" s="262" t="s">
        <v>23</v>
      </c>
      <c r="I384" s="264"/>
      <c r="J384" s="261"/>
      <c r="K384" s="261"/>
      <c r="L384" s="265"/>
      <c r="M384" s="266"/>
      <c r="N384" s="267"/>
      <c r="O384" s="267"/>
      <c r="P384" s="267"/>
      <c r="Q384" s="267"/>
      <c r="R384" s="267"/>
      <c r="S384" s="267"/>
      <c r="T384" s="268"/>
      <c r="AT384" s="269" t="s">
        <v>172</v>
      </c>
      <c r="AU384" s="269" t="s">
        <v>85</v>
      </c>
      <c r="AV384" s="13" t="s">
        <v>77</v>
      </c>
      <c r="AW384" s="13" t="s">
        <v>36</v>
      </c>
      <c r="AX384" s="13" t="s">
        <v>73</v>
      </c>
      <c r="AY384" s="269" t="s">
        <v>162</v>
      </c>
    </row>
    <row r="385" s="12" customFormat="1">
      <c r="B385" s="248"/>
      <c r="C385" s="249"/>
      <c r="D385" s="250" t="s">
        <v>172</v>
      </c>
      <c r="E385" s="251" t="s">
        <v>23</v>
      </c>
      <c r="F385" s="252" t="s">
        <v>325</v>
      </c>
      <c r="G385" s="249"/>
      <c r="H385" s="253">
        <v>94.5</v>
      </c>
      <c r="I385" s="254"/>
      <c r="J385" s="249"/>
      <c r="K385" s="249"/>
      <c r="L385" s="255"/>
      <c r="M385" s="256"/>
      <c r="N385" s="257"/>
      <c r="O385" s="257"/>
      <c r="P385" s="257"/>
      <c r="Q385" s="257"/>
      <c r="R385" s="257"/>
      <c r="S385" s="257"/>
      <c r="T385" s="258"/>
      <c r="AT385" s="259" t="s">
        <v>172</v>
      </c>
      <c r="AU385" s="259" t="s">
        <v>85</v>
      </c>
      <c r="AV385" s="12" t="s">
        <v>85</v>
      </c>
      <c r="AW385" s="12" t="s">
        <v>36</v>
      </c>
      <c r="AX385" s="12" t="s">
        <v>73</v>
      </c>
      <c r="AY385" s="259" t="s">
        <v>162</v>
      </c>
    </row>
    <row r="386" s="12" customFormat="1">
      <c r="B386" s="248"/>
      <c r="C386" s="249"/>
      <c r="D386" s="250" t="s">
        <v>172</v>
      </c>
      <c r="E386" s="251" t="s">
        <v>23</v>
      </c>
      <c r="F386" s="252" t="s">
        <v>326</v>
      </c>
      <c r="G386" s="249"/>
      <c r="H386" s="253">
        <v>14.4</v>
      </c>
      <c r="I386" s="254"/>
      <c r="J386" s="249"/>
      <c r="K386" s="249"/>
      <c r="L386" s="255"/>
      <c r="M386" s="256"/>
      <c r="N386" s="257"/>
      <c r="O386" s="257"/>
      <c r="P386" s="257"/>
      <c r="Q386" s="257"/>
      <c r="R386" s="257"/>
      <c r="S386" s="257"/>
      <c r="T386" s="258"/>
      <c r="AT386" s="259" t="s">
        <v>172</v>
      </c>
      <c r="AU386" s="259" t="s">
        <v>85</v>
      </c>
      <c r="AV386" s="12" t="s">
        <v>85</v>
      </c>
      <c r="AW386" s="12" t="s">
        <v>36</v>
      </c>
      <c r="AX386" s="12" t="s">
        <v>73</v>
      </c>
      <c r="AY386" s="259" t="s">
        <v>162</v>
      </c>
    </row>
    <row r="387" s="12" customFormat="1">
      <c r="B387" s="248"/>
      <c r="C387" s="249"/>
      <c r="D387" s="250" t="s">
        <v>172</v>
      </c>
      <c r="E387" s="251" t="s">
        <v>23</v>
      </c>
      <c r="F387" s="252" t="s">
        <v>327</v>
      </c>
      <c r="G387" s="249"/>
      <c r="H387" s="253">
        <v>388.5</v>
      </c>
      <c r="I387" s="254"/>
      <c r="J387" s="249"/>
      <c r="K387" s="249"/>
      <c r="L387" s="255"/>
      <c r="M387" s="256"/>
      <c r="N387" s="257"/>
      <c r="O387" s="257"/>
      <c r="P387" s="257"/>
      <c r="Q387" s="257"/>
      <c r="R387" s="257"/>
      <c r="S387" s="257"/>
      <c r="T387" s="258"/>
      <c r="AT387" s="259" t="s">
        <v>172</v>
      </c>
      <c r="AU387" s="259" t="s">
        <v>85</v>
      </c>
      <c r="AV387" s="12" t="s">
        <v>85</v>
      </c>
      <c r="AW387" s="12" t="s">
        <v>36</v>
      </c>
      <c r="AX387" s="12" t="s">
        <v>73</v>
      </c>
      <c r="AY387" s="259" t="s">
        <v>162</v>
      </c>
    </row>
    <row r="388" s="13" customFormat="1">
      <c r="B388" s="260"/>
      <c r="C388" s="261"/>
      <c r="D388" s="250" t="s">
        <v>172</v>
      </c>
      <c r="E388" s="262" t="s">
        <v>23</v>
      </c>
      <c r="F388" s="263" t="s">
        <v>236</v>
      </c>
      <c r="G388" s="261"/>
      <c r="H388" s="262" t="s">
        <v>23</v>
      </c>
      <c r="I388" s="264"/>
      <c r="J388" s="261"/>
      <c r="K388" s="261"/>
      <c r="L388" s="265"/>
      <c r="M388" s="266"/>
      <c r="N388" s="267"/>
      <c r="O388" s="267"/>
      <c r="P388" s="267"/>
      <c r="Q388" s="267"/>
      <c r="R388" s="267"/>
      <c r="S388" s="267"/>
      <c r="T388" s="268"/>
      <c r="AT388" s="269" t="s">
        <v>172</v>
      </c>
      <c r="AU388" s="269" t="s">
        <v>85</v>
      </c>
      <c r="AV388" s="13" t="s">
        <v>77</v>
      </c>
      <c r="AW388" s="13" t="s">
        <v>36</v>
      </c>
      <c r="AX388" s="13" t="s">
        <v>73</v>
      </c>
      <c r="AY388" s="269" t="s">
        <v>162</v>
      </c>
    </row>
    <row r="389" s="12" customFormat="1">
      <c r="B389" s="248"/>
      <c r="C389" s="249"/>
      <c r="D389" s="250" t="s">
        <v>172</v>
      </c>
      <c r="E389" s="251" t="s">
        <v>23</v>
      </c>
      <c r="F389" s="252" t="s">
        <v>328</v>
      </c>
      <c r="G389" s="249"/>
      <c r="H389" s="253">
        <v>9.5999999999999996</v>
      </c>
      <c r="I389" s="254"/>
      <c r="J389" s="249"/>
      <c r="K389" s="249"/>
      <c r="L389" s="255"/>
      <c r="M389" s="256"/>
      <c r="N389" s="257"/>
      <c r="O389" s="257"/>
      <c r="P389" s="257"/>
      <c r="Q389" s="257"/>
      <c r="R389" s="257"/>
      <c r="S389" s="257"/>
      <c r="T389" s="258"/>
      <c r="AT389" s="259" t="s">
        <v>172</v>
      </c>
      <c r="AU389" s="259" t="s">
        <v>85</v>
      </c>
      <c r="AV389" s="12" t="s">
        <v>85</v>
      </c>
      <c r="AW389" s="12" t="s">
        <v>36</v>
      </c>
      <c r="AX389" s="12" t="s">
        <v>73</v>
      </c>
      <c r="AY389" s="259" t="s">
        <v>162</v>
      </c>
    </row>
    <row r="390" s="12" customFormat="1">
      <c r="B390" s="248"/>
      <c r="C390" s="249"/>
      <c r="D390" s="250" t="s">
        <v>172</v>
      </c>
      <c r="E390" s="251" t="s">
        <v>23</v>
      </c>
      <c r="F390" s="252" t="s">
        <v>329</v>
      </c>
      <c r="G390" s="249"/>
      <c r="H390" s="253">
        <v>56.700000000000003</v>
      </c>
      <c r="I390" s="254"/>
      <c r="J390" s="249"/>
      <c r="K390" s="249"/>
      <c r="L390" s="255"/>
      <c r="M390" s="256"/>
      <c r="N390" s="257"/>
      <c r="O390" s="257"/>
      <c r="P390" s="257"/>
      <c r="Q390" s="257"/>
      <c r="R390" s="257"/>
      <c r="S390" s="257"/>
      <c r="T390" s="258"/>
      <c r="AT390" s="259" t="s">
        <v>172</v>
      </c>
      <c r="AU390" s="259" t="s">
        <v>85</v>
      </c>
      <c r="AV390" s="12" t="s">
        <v>85</v>
      </c>
      <c r="AW390" s="12" t="s">
        <v>36</v>
      </c>
      <c r="AX390" s="12" t="s">
        <v>73</v>
      </c>
      <c r="AY390" s="259" t="s">
        <v>162</v>
      </c>
    </row>
    <row r="391" s="13" customFormat="1">
      <c r="B391" s="260"/>
      <c r="C391" s="261"/>
      <c r="D391" s="250" t="s">
        <v>172</v>
      </c>
      <c r="E391" s="262" t="s">
        <v>23</v>
      </c>
      <c r="F391" s="263" t="s">
        <v>178</v>
      </c>
      <c r="G391" s="261"/>
      <c r="H391" s="262" t="s">
        <v>23</v>
      </c>
      <c r="I391" s="264"/>
      <c r="J391" s="261"/>
      <c r="K391" s="261"/>
      <c r="L391" s="265"/>
      <c r="M391" s="266"/>
      <c r="N391" s="267"/>
      <c r="O391" s="267"/>
      <c r="P391" s="267"/>
      <c r="Q391" s="267"/>
      <c r="R391" s="267"/>
      <c r="S391" s="267"/>
      <c r="T391" s="268"/>
      <c r="AT391" s="269" t="s">
        <v>172</v>
      </c>
      <c r="AU391" s="269" t="s">
        <v>85</v>
      </c>
      <c r="AV391" s="13" t="s">
        <v>77</v>
      </c>
      <c r="AW391" s="13" t="s">
        <v>36</v>
      </c>
      <c r="AX391" s="13" t="s">
        <v>73</v>
      </c>
      <c r="AY391" s="269" t="s">
        <v>162</v>
      </c>
    </row>
    <row r="392" s="12" customFormat="1">
      <c r="B392" s="248"/>
      <c r="C392" s="249"/>
      <c r="D392" s="250" t="s">
        <v>172</v>
      </c>
      <c r="E392" s="251" t="s">
        <v>23</v>
      </c>
      <c r="F392" s="252" t="s">
        <v>330</v>
      </c>
      <c r="G392" s="249"/>
      <c r="H392" s="253">
        <v>177.59999999999999</v>
      </c>
      <c r="I392" s="254"/>
      <c r="J392" s="249"/>
      <c r="K392" s="249"/>
      <c r="L392" s="255"/>
      <c r="M392" s="256"/>
      <c r="N392" s="257"/>
      <c r="O392" s="257"/>
      <c r="P392" s="257"/>
      <c r="Q392" s="257"/>
      <c r="R392" s="257"/>
      <c r="S392" s="257"/>
      <c r="T392" s="258"/>
      <c r="AT392" s="259" t="s">
        <v>172</v>
      </c>
      <c r="AU392" s="259" t="s">
        <v>85</v>
      </c>
      <c r="AV392" s="12" t="s">
        <v>85</v>
      </c>
      <c r="AW392" s="12" t="s">
        <v>36</v>
      </c>
      <c r="AX392" s="12" t="s">
        <v>73</v>
      </c>
      <c r="AY392" s="259" t="s">
        <v>162</v>
      </c>
    </row>
    <row r="393" s="12" customFormat="1">
      <c r="B393" s="248"/>
      <c r="C393" s="249"/>
      <c r="D393" s="250" t="s">
        <v>172</v>
      </c>
      <c r="E393" s="251" t="s">
        <v>23</v>
      </c>
      <c r="F393" s="252" t="s">
        <v>331</v>
      </c>
      <c r="G393" s="249"/>
      <c r="H393" s="253">
        <v>283.05000000000001</v>
      </c>
      <c r="I393" s="254"/>
      <c r="J393" s="249"/>
      <c r="K393" s="249"/>
      <c r="L393" s="255"/>
      <c r="M393" s="256"/>
      <c r="N393" s="257"/>
      <c r="O393" s="257"/>
      <c r="P393" s="257"/>
      <c r="Q393" s="257"/>
      <c r="R393" s="257"/>
      <c r="S393" s="257"/>
      <c r="T393" s="258"/>
      <c r="AT393" s="259" t="s">
        <v>172</v>
      </c>
      <c r="AU393" s="259" t="s">
        <v>85</v>
      </c>
      <c r="AV393" s="12" t="s">
        <v>85</v>
      </c>
      <c r="AW393" s="12" t="s">
        <v>36</v>
      </c>
      <c r="AX393" s="12" t="s">
        <v>73</v>
      </c>
      <c r="AY393" s="259" t="s">
        <v>162</v>
      </c>
    </row>
    <row r="394" s="13" customFormat="1">
      <c r="B394" s="260"/>
      <c r="C394" s="261"/>
      <c r="D394" s="250" t="s">
        <v>172</v>
      </c>
      <c r="E394" s="262" t="s">
        <v>23</v>
      </c>
      <c r="F394" s="263" t="s">
        <v>241</v>
      </c>
      <c r="G394" s="261"/>
      <c r="H394" s="262" t="s">
        <v>23</v>
      </c>
      <c r="I394" s="264"/>
      <c r="J394" s="261"/>
      <c r="K394" s="261"/>
      <c r="L394" s="265"/>
      <c r="M394" s="266"/>
      <c r="N394" s="267"/>
      <c r="O394" s="267"/>
      <c r="P394" s="267"/>
      <c r="Q394" s="267"/>
      <c r="R394" s="267"/>
      <c r="S394" s="267"/>
      <c r="T394" s="268"/>
      <c r="AT394" s="269" t="s">
        <v>172</v>
      </c>
      <c r="AU394" s="269" t="s">
        <v>85</v>
      </c>
      <c r="AV394" s="13" t="s">
        <v>77</v>
      </c>
      <c r="AW394" s="13" t="s">
        <v>36</v>
      </c>
      <c r="AX394" s="13" t="s">
        <v>73</v>
      </c>
      <c r="AY394" s="269" t="s">
        <v>162</v>
      </c>
    </row>
    <row r="395" s="12" customFormat="1">
      <c r="B395" s="248"/>
      <c r="C395" s="249"/>
      <c r="D395" s="250" t="s">
        <v>172</v>
      </c>
      <c r="E395" s="251" t="s">
        <v>23</v>
      </c>
      <c r="F395" s="252" t="s">
        <v>332</v>
      </c>
      <c r="G395" s="249"/>
      <c r="H395" s="253">
        <v>4.8399999999999999</v>
      </c>
      <c r="I395" s="254"/>
      <c r="J395" s="249"/>
      <c r="K395" s="249"/>
      <c r="L395" s="255"/>
      <c r="M395" s="256"/>
      <c r="N395" s="257"/>
      <c r="O395" s="257"/>
      <c r="P395" s="257"/>
      <c r="Q395" s="257"/>
      <c r="R395" s="257"/>
      <c r="S395" s="257"/>
      <c r="T395" s="258"/>
      <c r="AT395" s="259" t="s">
        <v>172</v>
      </c>
      <c r="AU395" s="259" t="s">
        <v>85</v>
      </c>
      <c r="AV395" s="12" t="s">
        <v>85</v>
      </c>
      <c r="AW395" s="12" t="s">
        <v>36</v>
      </c>
      <c r="AX395" s="12" t="s">
        <v>73</v>
      </c>
      <c r="AY395" s="259" t="s">
        <v>162</v>
      </c>
    </row>
    <row r="396" s="14" customFormat="1">
      <c r="B396" s="270"/>
      <c r="C396" s="271"/>
      <c r="D396" s="250" t="s">
        <v>172</v>
      </c>
      <c r="E396" s="272" t="s">
        <v>23</v>
      </c>
      <c r="F396" s="273" t="s">
        <v>182</v>
      </c>
      <c r="G396" s="271"/>
      <c r="H396" s="274">
        <v>1072.54</v>
      </c>
      <c r="I396" s="275"/>
      <c r="J396" s="271"/>
      <c r="K396" s="271"/>
      <c r="L396" s="276"/>
      <c r="M396" s="277"/>
      <c r="N396" s="278"/>
      <c r="O396" s="278"/>
      <c r="P396" s="278"/>
      <c r="Q396" s="278"/>
      <c r="R396" s="278"/>
      <c r="S396" s="278"/>
      <c r="T396" s="279"/>
      <c r="AT396" s="280" t="s">
        <v>172</v>
      </c>
      <c r="AU396" s="280" t="s">
        <v>85</v>
      </c>
      <c r="AV396" s="14" t="s">
        <v>170</v>
      </c>
      <c r="AW396" s="14" t="s">
        <v>36</v>
      </c>
      <c r="AX396" s="14" t="s">
        <v>77</v>
      </c>
      <c r="AY396" s="280" t="s">
        <v>162</v>
      </c>
    </row>
    <row r="397" s="1" customFormat="1" ht="16.5" customHeight="1">
      <c r="B397" s="47"/>
      <c r="C397" s="294" t="s">
        <v>418</v>
      </c>
      <c r="D397" s="294" t="s">
        <v>336</v>
      </c>
      <c r="E397" s="295" t="s">
        <v>419</v>
      </c>
      <c r="F397" s="296" t="s">
        <v>420</v>
      </c>
      <c r="G397" s="297" t="s">
        <v>265</v>
      </c>
      <c r="H397" s="298">
        <v>1126.1669999999999</v>
      </c>
      <c r="I397" s="299"/>
      <c r="J397" s="300">
        <f>ROUND(I397*H397,2)</f>
        <v>0</v>
      </c>
      <c r="K397" s="296" t="s">
        <v>169</v>
      </c>
      <c r="L397" s="301"/>
      <c r="M397" s="302" t="s">
        <v>23</v>
      </c>
      <c r="N397" s="303" t="s">
        <v>45</v>
      </c>
      <c r="O397" s="48"/>
      <c r="P397" s="245">
        <f>O397*H397</f>
        <v>0</v>
      </c>
      <c r="Q397" s="245">
        <v>4.0000000000000003E-05</v>
      </c>
      <c r="R397" s="245">
        <f>Q397*H397</f>
        <v>0.045046679999999999</v>
      </c>
      <c r="S397" s="245">
        <v>0</v>
      </c>
      <c r="T397" s="246">
        <f>S397*H397</f>
        <v>0</v>
      </c>
      <c r="AR397" s="25" t="s">
        <v>218</v>
      </c>
      <c r="AT397" s="25" t="s">
        <v>336</v>
      </c>
      <c r="AU397" s="25" t="s">
        <v>85</v>
      </c>
      <c r="AY397" s="25" t="s">
        <v>162</v>
      </c>
      <c r="BE397" s="247">
        <f>IF(N397="základní",J397,0)</f>
        <v>0</v>
      </c>
      <c r="BF397" s="247">
        <f>IF(N397="snížená",J397,0)</f>
        <v>0</v>
      </c>
      <c r="BG397" s="247">
        <f>IF(N397="zákl. přenesená",J397,0)</f>
        <v>0</v>
      </c>
      <c r="BH397" s="247">
        <f>IF(N397="sníž. přenesená",J397,0)</f>
        <v>0</v>
      </c>
      <c r="BI397" s="247">
        <f>IF(N397="nulová",J397,0)</f>
        <v>0</v>
      </c>
      <c r="BJ397" s="25" t="s">
        <v>85</v>
      </c>
      <c r="BK397" s="247">
        <f>ROUND(I397*H397,2)</f>
        <v>0</v>
      </c>
      <c r="BL397" s="25" t="s">
        <v>170</v>
      </c>
      <c r="BM397" s="25" t="s">
        <v>421</v>
      </c>
    </row>
    <row r="398" s="13" customFormat="1">
      <c r="B398" s="260"/>
      <c r="C398" s="261"/>
      <c r="D398" s="250" t="s">
        <v>172</v>
      </c>
      <c r="E398" s="262" t="s">
        <v>23</v>
      </c>
      <c r="F398" s="263" t="s">
        <v>341</v>
      </c>
      <c r="G398" s="261"/>
      <c r="H398" s="262" t="s">
        <v>23</v>
      </c>
      <c r="I398" s="264"/>
      <c r="J398" s="261"/>
      <c r="K398" s="261"/>
      <c r="L398" s="265"/>
      <c r="M398" s="266"/>
      <c r="N398" s="267"/>
      <c r="O398" s="267"/>
      <c r="P398" s="267"/>
      <c r="Q398" s="267"/>
      <c r="R398" s="267"/>
      <c r="S398" s="267"/>
      <c r="T398" s="268"/>
      <c r="AT398" s="269" t="s">
        <v>172</v>
      </c>
      <c r="AU398" s="269" t="s">
        <v>85</v>
      </c>
      <c r="AV398" s="13" t="s">
        <v>77</v>
      </c>
      <c r="AW398" s="13" t="s">
        <v>36</v>
      </c>
      <c r="AX398" s="13" t="s">
        <v>73</v>
      </c>
      <c r="AY398" s="269" t="s">
        <v>162</v>
      </c>
    </row>
    <row r="399" s="12" customFormat="1">
      <c r="B399" s="248"/>
      <c r="C399" s="249"/>
      <c r="D399" s="250" t="s">
        <v>172</v>
      </c>
      <c r="E399" s="251" t="s">
        <v>23</v>
      </c>
      <c r="F399" s="252" t="s">
        <v>422</v>
      </c>
      <c r="G399" s="249"/>
      <c r="H399" s="253">
        <v>1126.1669999999999</v>
      </c>
      <c r="I399" s="254"/>
      <c r="J399" s="249"/>
      <c r="K399" s="249"/>
      <c r="L399" s="255"/>
      <c r="M399" s="256"/>
      <c r="N399" s="257"/>
      <c r="O399" s="257"/>
      <c r="P399" s="257"/>
      <c r="Q399" s="257"/>
      <c r="R399" s="257"/>
      <c r="S399" s="257"/>
      <c r="T399" s="258"/>
      <c r="AT399" s="259" t="s">
        <v>172</v>
      </c>
      <c r="AU399" s="259" t="s">
        <v>85</v>
      </c>
      <c r="AV399" s="12" t="s">
        <v>85</v>
      </c>
      <c r="AW399" s="12" t="s">
        <v>36</v>
      </c>
      <c r="AX399" s="12" t="s">
        <v>77</v>
      </c>
      <c r="AY399" s="259" t="s">
        <v>162</v>
      </c>
    </row>
    <row r="400" s="1" customFormat="1" ht="25.5" customHeight="1">
      <c r="B400" s="47"/>
      <c r="C400" s="236" t="s">
        <v>423</v>
      </c>
      <c r="D400" s="236" t="s">
        <v>165</v>
      </c>
      <c r="E400" s="237" t="s">
        <v>424</v>
      </c>
      <c r="F400" s="238" t="s">
        <v>425</v>
      </c>
      <c r="G400" s="239" t="s">
        <v>189</v>
      </c>
      <c r="H400" s="240">
        <v>27.419</v>
      </c>
      <c r="I400" s="241"/>
      <c r="J400" s="242">
        <f>ROUND(I400*H400,2)</f>
        <v>0</v>
      </c>
      <c r="K400" s="238" t="s">
        <v>169</v>
      </c>
      <c r="L400" s="73"/>
      <c r="M400" s="243" t="s">
        <v>23</v>
      </c>
      <c r="N400" s="244" t="s">
        <v>45</v>
      </c>
      <c r="O400" s="48"/>
      <c r="P400" s="245">
        <f>O400*H400</f>
        <v>0</v>
      </c>
      <c r="Q400" s="245">
        <v>0.00931448</v>
      </c>
      <c r="R400" s="245">
        <f>Q400*H400</f>
        <v>0.25539372712000002</v>
      </c>
      <c r="S400" s="245">
        <v>0</v>
      </c>
      <c r="T400" s="246">
        <f>S400*H400</f>
        <v>0</v>
      </c>
      <c r="AR400" s="25" t="s">
        <v>170</v>
      </c>
      <c r="AT400" s="25" t="s">
        <v>165</v>
      </c>
      <c r="AU400" s="25" t="s">
        <v>85</v>
      </c>
      <c r="AY400" s="25" t="s">
        <v>162</v>
      </c>
      <c r="BE400" s="247">
        <f>IF(N400="základní",J400,0)</f>
        <v>0</v>
      </c>
      <c r="BF400" s="247">
        <f>IF(N400="snížená",J400,0)</f>
        <v>0</v>
      </c>
      <c r="BG400" s="247">
        <f>IF(N400="zákl. přenesená",J400,0)</f>
        <v>0</v>
      </c>
      <c r="BH400" s="247">
        <f>IF(N400="sníž. přenesená",J400,0)</f>
        <v>0</v>
      </c>
      <c r="BI400" s="247">
        <f>IF(N400="nulová",J400,0)</f>
        <v>0</v>
      </c>
      <c r="BJ400" s="25" t="s">
        <v>85</v>
      </c>
      <c r="BK400" s="247">
        <f>ROUND(I400*H400,2)</f>
        <v>0</v>
      </c>
      <c r="BL400" s="25" t="s">
        <v>170</v>
      </c>
      <c r="BM400" s="25" t="s">
        <v>426</v>
      </c>
    </row>
    <row r="401" s="1" customFormat="1">
      <c r="B401" s="47"/>
      <c r="C401" s="75"/>
      <c r="D401" s="250" t="s">
        <v>213</v>
      </c>
      <c r="E401" s="75"/>
      <c r="F401" s="281" t="s">
        <v>372</v>
      </c>
      <c r="G401" s="75"/>
      <c r="H401" s="75"/>
      <c r="I401" s="204"/>
      <c r="J401" s="75"/>
      <c r="K401" s="75"/>
      <c r="L401" s="73"/>
      <c r="M401" s="282"/>
      <c r="N401" s="48"/>
      <c r="O401" s="48"/>
      <c r="P401" s="48"/>
      <c r="Q401" s="48"/>
      <c r="R401" s="48"/>
      <c r="S401" s="48"/>
      <c r="T401" s="96"/>
      <c r="AT401" s="25" t="s">
        <v>213</v>
      </c>
      <c r="AU401" s="25" t="s">
        <v>85</v>
      </c>
    </row>
    <row r="402" s="13" customFormat="1">
      <c r="B402" s="260"/>
      <c r="C402" s="261"/>
      <c r="D402" s="250" t="s">
        <v>172</v>
      </c>
      <c r="E402" s="262" t="s">
        <v>23</v>
      </c>
      <c r="F402" s="263" t="s">
        <v>407</v>
      </c>
      <c r="G402" s="261"/>
      <c r="H402" s="262" t="s">
        <v>23</v>
      </c>
      <c r="I402" s="264"/>
      <c r="J402" s="261"/>
      <c r="K402" s="261"/>
      <c r="L402" s="265"/>
      <c r="M402" s="266"/>
      <c r="N402" s="267"/>
      <c r="O402" s="267"/>
      <c r="P402" s="267"/>
      <c r="Q402" s="267"/>
      <c r="R402" s="267"/>
      <c r="S402" s="267"/>
      <c r="T402" s="268"/>
      <c r="AT402" s="269" t="s">
        <v>172</v>
      </c>
      <c r="AU402" s="269" t="s">
        <v>85</v>
      </c>
      <c r="AV402" s="13" t="s">
        <v>77</v>
      </c>
      <c r="AW402" s="13" t="s">
        <v>36</v>
      </c>
      <c r="AX402" s="13" t="s">
        <v>73</v>
      </c>
      <c r="AY402" s="269" t="s">
        <v>162</v>
      </c>
    </row>
    <row r="403" s="13" customFormat="1">
      <c r="B403" s="260"/>
      <c r="C403" s="261"/>
      <c r="D403" s="250" t="s">
        <v>172</v>
      </c>
      <c r="E403" s="262" t="s">
        <v>23</v>
      </c>
      <c r="F403" s="263" t="s">
        <v>427</v>
      </c>
      <c r="G403" s="261"/>
      <c r="H403" s="262" t="s">
        <v>23</v>
      </c>
      <c r="I403" s="264"/>
      <c r="J403" s="261"/>
      <c r="K403" s="261"/>
      <c r="L403" s="265"/>
      <c r="M403" s="266"/>
      <c r="N403" s="267"/>
      <c r="O403" s="267"/>
      <c r="P403" s="267"/>
      <c r="Q403" s="267"/>
      <c r="R403" s="267"/>
      <c r="S403" s="267"/>
      <c r="T403" s="268"/>
      <c r="AT403" s="269" t="s">
        <v>172</v>
      </c>
      <c r="AU403" s="269" t="s">
        <v>85</v>
      </c>
      <c r="AV403" s="13" t="s">
        <v>77</v>
      </c>
      <c r="AW403" s="13" t="s">
        <v>36</v>
      </c>
      <c r="AX403" s="13" t="s">
        <v>73</v>
      </c>
      <c r="AY403" s="269" t="s">
        <v>162</v>
      </c>
    </row>
    <row r="404" s="12" customFormat="1">
      <c r="B404" s="248"/>
      <c r="C404" s="249"/>
      <c r="D404" s="250" t="s">
        <v>172</v>
      </c>
      <c r="E404" s="251" t="s">
        <v>23</v>
      </c>
      <c r="F404" s="252" t="s">
        <v>428</v>
      </c>
      <c r="G404" s="249"/>
      <c r="H404" s="253">
        <v>11.653000000000001</v>
      </c>
      <c r="I404" s="254"/>
      <c r="J404" s="249"/>
      <c r="K404" s="249"/>
      <c r="L404" s="255"/>
      <c r="M404" s="256"/>
      <c r="N404" s="257"/>
      <c r="O404" s="257"/>
      <c r="P404" s="257"/>
      <c r="Q404" s="257"/>
      <c r="R404" s="257"/>
      <c r="S404" s="257"/>
      <c r="T404" s="258"/>
      <c r="AT404" s="259" t="s">
        <v>172</v>
      </c>
      <c r="AU404" s="259" t="s">
        <v>85</v>
      </c>
      <c r="AV404" s="12" t="s">
        <v>85</v>
      </c>
      <c r="AW404" s="12" t="s">
        <v>36</v>
      </c>
      <c r="AX404" s="12" t="s">
        <v>73</v>
      </c>
      <c r="AY404" s="259" t="s">
        <v>162</v>
      </c>
    </row>
    <row r="405" s="12" customFormat="1">
      <c r="B405" s="248"/>
      <c r="C405" s="249"/>
      <c r="D405" s="250" t="s">
        <v>172</v>
      </c>
      <c r="E405" s="251" t="s">
        <v>23</v>
      </c>
      <c r="F405" s="252" t="s">
        <v>429</v>
      </c>
      <c r="G405" s="249"/>
      <c r="H405" s="253">
        <v>15.766</v>
      </c>
      <c r="I405" s="254"/>
      <c r="J405" s="249"/>
      <c r="K405" s="249"/>
      <c r="L405" s="255"/>
      <c r="M405" s="256"/>
      <c r="N405" s="257"/>
      <c r="O405" s="257"/>
      <c r="P405" s="257"/>
      <c r="Q405" s="257"/>
      <c r="R405" s="257"/>
      <c r="S405" s="257"/>
      <c r="T405" s="258"/>
      <c r="AT405" s="259" t="s">
        <v>172</v>
      </c>
      <c r="AU405" s="259" t="s">
        <v>85</v>
      </c>
      <c r="AV405" s="12" t="s">
        <v>85</v>
      </c>
      <c r="AW405" s="12" t="s">
        <v>36</v>
      </c>
      <c r="AX405" s="12" t="s">
        <v>73</v>
      </c>
      <c r="AY405" s="259" t="s">
        <v>162</v>
      </c>
    </row>
    <row r="406" s="14" customFormat="1">
      <c r="B406" s="270"/>
      <c r="C406" s="271"/>
      <c r="D406" s="250" t="s">
        <v>172</v>
      </c>
      <c r="E406" s="272" t="s">
        <v>23</v>
      </c>
      <c r="F406" s="273" t="s">
        <v>182</v>
      </c>
      <c r="G406" s="271"/>
      <c r="H406" s="274">
        <v>27.419</v>
      </c>
      <c r="I406" s="275"/>
      <c r="J406" s="271"/>
      <c r="K406" s="271"/>
      <c r="L406" s="276"/>
      <c r="M406" s="277"/>
      <c r="N406" s="278"/>
      <c r="O406" s="278"/>
      <c r="P406" s="278"/>
      <c r="Q406" s="278"/>
      <c r="R406" s="278"/>
      <c r="S406" s="278"/>
      <c r="T406" s="279"/>
      <c r="AT406" s="280" t="s">
        <v>172</v>
      </c>
      <c r="AU406" s="280" t="s">
        <v>85</v>
      </c>
      <c r="AV406" s="14" t="s">
        <v>170</v>
      </c>
      <c r="AW406" s="14" t="s">
        <v>36</v>
      </c>
      <c r="AX406" s="14" t="s">
        <v>77</v>
      </c>
      <c r="AY406" s="280" t="s">
        <v>162</v>
      </c>
    </row>
    <row r="407" s="1" customFormat="1" ht="25.5" customHeight="1">
      <c r="B407" s="47"/>
      <c r="C407" s="294" t="s">
        <v>430</v>
      </c>
      <c r="D407" s="294" t="s">
        <v>336</v>
      </c>
      <c r="E407" s="295" t="s">
        <v>431</v>
      </c>
      <c r="F407" s="296" t="s">
        <v>432</v>
      </c>
      <c r="G407" s="297" t="s">
        <v>189</v>
      </c>
      <c r="H407" s="298">
        <v>27.966999999999999</v>
      </c>
      <c r="I407" s="299"/>
      <c r="J407" s="300">
        <f>ROUND(I407*H407,2)</f>
        <v>0</v>
      </c>
      <c r="K407" s="296" t="s">
        <v>169</v>
      </c>
      <c r="L407" s="301"/>
      <c r="M407" s="302" t="s">
        <v>23</v>
      </c>
      <c r="N407" s="303" t="s">
        <v>45</v>
      </c>
      <c r="O407" s="48"/>
      <c r="P407" s="245">
        <f>O407*H407</f>
        <v>0</v>
      </c>
      <c r="Q407" s="245">
        <v>0.0074999999999999997</v>
      </c>
      <c r="R407" s="245">
        <f>Q407*H407</f>
        <v>0.20975249999999998</v>
      </c>
      <c r="S407" s="245">
        <v>0</v>
      </c>
      <c r="T407" s="246">
        <f>S407*H407</f>
        <v>0</v>
      </c>
      <c r="AR407" s="25" t="s">
        <v>218</v>
      </c>
      <c r="AT407" s="25" t="s">
        <v>336</v>
      </c>
      <c r="AU407" s="25" t="s">
        <v>85</v>
      </c>
      <c r="AY407" s="25" t="s">
        <v>162</v>
      </c>
      <c r="BE407" s="247">
        <f>IF(N407="základní",J407,0)</f>
        <v>0</v>
      </c>
      <c r="BF407" s="247">
        <f>IF(N407="snížená",J407,0)</f>
        <v>0</v>
      </c>
      <c r="BG407" s="247">
        <f>IF(N407="zákl. přenesená",J407,0)</f>
        <v>0</v>
      </c>
      <c r="BH407" s="247">
        <f>IF(N407="sníž. přenesená",J407,0)</f>
        <v>0</v>
      </c>
      <c r="BI407" s="247">
        <f>IF(N407="nulová",J407,0)</f>
        <v>0</v>
      </c>
      <c r="BJ407" s="25" t="s">
        <v>85</v>
      </c>
      <c r="BK407" s="247">
        <f>ROUND(I407*H407,2)</f>
        <v>0</v>
      </c>
      <c r="BL407" s="25" t="s">
        <v>170</v>
      </c>
      <c r="BM407" s="25" t="s">
        <v>433</v>
      </c>
    </row>
    <row r="408" s="13" customFormat="1">
      <c r="B408" s="260"/>
      <c r="C408" s="261"/>
      <c r="D408" s="250" t="s">
        <v>172</v>
      </c>
      <c r="E408" s="262" t="s">
        <v>23</v>
      </c>
      <c r="F408" s="263" t="s">
        <v>407</v>
      </c>
      <c r="G408" s="261"/>
      <c r="H408" s="262" t="s">
        <v>23</v>
      </c>
      <c r="I408" s="264"/>
      <c r="J408" s="261"/>
      <c r="K408" s="261"/>
      <c r="L408" s="265"/>
      <c r="M408" s="266"/>
      <c r="N408" s="267"/>
      <c r="O408" s="267"/>
      <c r="P408" s="267"/>
      <c r="Q408" s="267"/>
      <c r="R408" s="267"/>
      <c r="S408" s="267"/>
      <c r="T408" s="268"/>
      <c r="AT408" s="269" t="s">
        <v>172</v>
      </c>
      <c r="AU408" s="269" t="s">
        <v>85</v>
      </c>
      <c r="AV408" s="13" t="s">
        <v>77</v>
      </c>
      <c r="AW408" s="13" t="s">
        <v>36</v>
      </c>
      <c r="AX408" s="13" t="s">
        <v>73</v>
      </c>
      <c r="AY408" s="269" t="s">
        <v>162</v>
      </c>
    </row>
    <row r="409" s="13" customFormat="1">
      <c r="B409" s="260"/>
      <c r="C409" s="261"/>
      <c r="D409" s="250" t="s">
        <v>172</v>
      </c>
      <c r="E409" s="262" t="s">
        <v>23</v>
      </c>
      <c r="F409" s="263" t="s">
        <v>427</v>
      </c>
      <c r="G409" s="261"/>
      <c r="H409" s="262" t="s">
        <v>23</v>
      </c>
      <c r="I409" s="264"/>
      <c r="J409" s="261"/>
      <c r="K409" s="261"/>
      <c r="L409" s="265"/>
      <c r="M409" s="266"/>
      <c r="N409" s="267"/>
      <c r="O409" s="267"/>
      <c r="P409" s="267"/>
      <c r="Q409" s="267"/>
      <c r="R409" s="267"/>
      <c r="S409" s="267"/>
      <c r="T409" s="268"/>
      <c r="AT409" s="269" t="s">
        <v>172</v>
      </c>
      <c r="AU409" s="269" t="s">
        <v>85</v>
      </c>
      <c r="AV409" s="13" t="s">
        <v>77</v>
      </c>
      <c r="AW409" s="13" t="s">
        <v>36</v>
      </c>
      <c r="AX409" s="13" t="s">
        <v>73</v>
      </c>
      <c r="AY409" s="269" t="s">
        <v>162</v>
      </c>
    </row>
    <row r="410" s="12" customFormat="1">
      <c r="B410" s="248"/>
      <c r="C410" s="249"/>
      <c r="D410" s="250" t="s">
        <v>172</v>
      </c>
      <c r="E410" s="251" t="s">
        <v>23</v>
      </c>
      <c r="F410" s="252" t="s">
        <v>428</v>
      </c>
      <c r="G410" s="249"/>
      <c r="H410" s="253">
        <v>11.653000000000001</v>
      </c>
      <c r="I410" s="254"/>
      <c r="J410" s="249"/>
      <c r="K410" s="249"/>
      <c r="L410" s="255"/>
      <c r="M410" s="256"/>
      <c r="N410" s="257"/>
      <c r="O410" s="257"/>
      <c r="P410" s="257"/>
      <c r="Q410" s="257"/>
      <c r="R410" s="257"/>
      <c r="S410" s="257"/>
      <c r="T410" s="258"/>
      <c r="AT410" s="259" t="s">
        <v>172</v>
      </c>
      <c r="AU410" s="259" t="s">
        <v>85</v>
      </c>
      <c r="AV410" s="12" t="s">
        <v>85</v>
      </c>
      <c r="AW410" s="12" t="s">
        <v>36</v>
      </c>
      <c r="AX410" s="12" t="s">
        <v>73</v>
      </c>
      <c r="AY410" s="259" t="s">
        <v>162</v>
      </c>
    </row>
    <row r="411" s="12" customFormat="1">
      <c r="B411" s="248"/>
      <c r="C411" s="249"/>
      <c r="D411" s="250" t="s">
        <v>172</v>
      </c>
      <c r="E411" s="251" t="s">
        <v>23</v>
      </c>
      <c r="F411" s="252" t="s">
        <v>429</v>
      </c>
      <c r="G411" s="249"/>
      <c r="H411" s="253">
        <v>15.766</v>
      </c>
      <c r="I411" s="254"/>
      <c r="J411" s="249"/>
      <c r="K411" s="249"/>
      <c r="L411" s="255"/>
      <c r="M411" s="256"/>
      <c r="N411" s="257"/>
      <c r="O411" s="257"/>
      <c r="P411" s="257"/>
      <c r="Q411" s="257"/>
      <c r="R411" s="257"/>
      <c r="S411" s="257"/>
      <c r="T411" s="258"/>
      <c r="AT411" s="259" t="s">
        <v>172</v>
      </c>
      <c r="AU411" s="259" t="s">
        <v>85</v>
      </c>
      <c r="AV411" s="12" t="s">
        <v>85</v>
      </c>
      <c r="AW411" s="12" t="s">
        <v>36</v>
      </c>
      <c r="AX411" s="12" t="s">
        <v>73</v>
      </c>
      <c r="AY411" s="259" t="s">
        <v>162</v>
      </c>
    </row>
    <row r="412" s="15" customFormat="1">
      <c r="B412" s="283"/>
      <c r="C412" s="284"/>
      <c r="D412" s="250" t="s">
        <v>172</v>
      </c>
      <c r="E412" s="285" t="s">
        <v>23</v>
      </c>
      <c r="F412" s="286" t="s">
        <v>276</v>
      </c>
      <c r="G412" s="284"/>
      <c r="H412" s="287">
        <v>27.419</v>
      </c>
      <c r="I412" s="288"/>
      <c r="J412" s="284"/>
      <c r="K412" s="284"/>
      <c r="L412" s="289"/>
      <c r="M412" s="290"/>
      <c r="N412" s="291"/>
      <c r="O412" s="291"/>
      <c r="P412" s="291"/>
      <c r="Q412" s="291"/>
      <c r="R412" s="291"/>
      <c r="S412" s="291"/>
      <c r="T412" s="292"/>
      <c r="AT412" s="293" t="s">
        <v>172</v>
      </c>
      <c r="AU412" s="293" t="s">
        <v>85</v>
      </c>
      <c r="AV412" s="15" t="s">
        <v>163</v>
      </c>
      <c r="AW412" s="15" t="s">
        <v>36</v>
      </c>
      <c r="AX412" s="15" t="s">
        <v>73</v>
      </c>
      <c r="AY412" s="293" t="s">
        <v>162</v>
      </c>
    </row>
    <row r="413" s="12" customFormat="1">
      <c r="B413" s="248"/>
      <c r="C413" s="249"/>
      <c r="D413" s="250" t="s">
        <v>172</v>
      </c>
      <c r="E413" s="251" t="s">
        <v>23</v>
      </c>
      <c r="F413" s="252" t="s">
        <v>434</v>
      </c>
      <c r="G413" s="249"/>
      <c r="H413" s="253">
        <v>27.966999999999999</v>
      </c>
      <c r="I413" s="254"/>
      <c r="J413" s="249"/>
      <c r="K413" s="249"/>
      <c r="L413" s="255"/>
      <c r="M413" s="256"/>
      <c r="N413" s="257"/>
      <c r="O413" s="257"/>
      <c r="P413" s="257"/>
      <c r="Q413" s="257"/>
      <c r="R413" s="257"/>
      <c r="S413" s="257"/>
      <c r="T413" s="258"/>
      <c r="AT413" s="259" t="s">
        <v>172</v>
      </c>
      <c r="AU413" s="259" t="s">
        <v>85</v>
      </c>
      <c r="AV413" s="12" t="s">
        <v>85</v>
      </c>
      <c r="AW413" s="12" t="s">
        <v>36</v>
      </c>
      <c r="AX413" s="12" t="s">
        <v>77</v>
      </c>
      <c r="AY413" s="259" t="s">
        <v>162</v>
      </c>
    </row>
    <row r="414" s="1" customFormat="1" ht="25.5" customHeight="1">
      <c r="B414" s="47"/>
      <c r="C414" s="236" t="s">
        <v>435</v>
      </c>
      <c r="D414" s="236" t="s">
        <v>165</v>
      </c>
      <c r="E414" s="237" t="s">
        <v>436</v>
      </c>
      <c r="F414" s="238" t="s">
        <v>437</v>
      </c>
      <c r="G414" s="239" t="s">
        <v>189</v>
      </c>
      <c r="H414" s="240">
        <v>1697.0550000000001</v>
      </c>
      <c r="I414" s="241"/>
      <c r="J414" s="242">
        <f>ROUND(I414*H414,2)</f>
        <v>0</v>
      </c>
      <c r="K414" s="238" t="s">
        <v>169</v>
      </c>
      <c r="L414" s="73"/>
      <c r="M414" s="243" t="s">
        <v>23</v>
      </c>
      <c r="N414" s="244" t="s">
        <v>45</v>
      </c>
      <c r="O414" s="48"/>
      <c r="P414" s="245">
        <f>O414*H414</f>
        <v>0</v>
      </c>
      <c r="Q414" s="245">
        <v>0.0094369599999999994</v>
      </c>
      <c r="R414" s="245">
        <f>Q414*H414</f>
        <v>16.015040152800001</v>
      </c>
      <c r="S414" s="245">
        <v>0</v>
      </c>
      <c r="T414" s="246">
        <f>S414*H414</f>
        <v>0</v>
      </c>
      <c r="AR414" s="25" t="s">
        <v>170</v>
      </c>
      <c r="AT414" s="25" t="s">
        <v>165</v>
      </c>
      <c r="AU414" s="25" t="s">
        <v>85</v>
      </c>
      <c r="AY414" s="25" t="s">
        <v>162</v>
      </c>
      <c r="BE414" s="247">
        <f>IF(N414="základní",J414,0)</f>
        <v>0</v>
      </c>
      <c r="BF414" s="247">
        <f>IF(N414="snížená",J414,0)</f>
        <v>0</v>
      </c>
      <c r="BG414" s="247">
        <f>IF(N414="zákl. přenesená",J414,0)</f>
        <v>0</v>
      </c>
      <c r="BH414" s="247">
        <f>IF(N414="sníž. přenesená",J414,0)</f>
        <v>0</v>
      </c>
      <c r="BI414" s="247">
        <f>IF(N414="nulová",J414,0)</f>
        <v>0</v>
      </c>
      <c r="BJ414" s="25" t="s">
        <v>85</v>
      </c>
      <c r="BK414" s="247">
        <f>ROUND(I414*H414,2)</f>
        <v>0</v>
      </c>
      <c r="BL414" s="25" t="s">
        <v>170</v>
      </c>
      <c r="BM414" s="25" t="s">
        <v>438</v>
      </c>
    </row>
    <row r="415" s="1" customFormat="1">
      <c r="B415" s="47"/>
      <c r="C415" s="75"/>
      <c r="D415" s="250" t="s">
        <v>213</v>
      </c>
      <c r="E415" s="75"/>
      <c r="F415" s="281" t="s">
        <v>372</v>
      </c>
      <c r="G415" s="75"/>
      <c r="H415" s="75"/>
      <c r="I415" s="204"/>
      <c r="J415" s="75"/>
      <c r="K415" s="75"/>
      <c r="L415" s="73"/>
      <c r="M415" s="282"/>
      <c r="N415" s="48"/>
      <c r="O415" s="48"/>
      <c r="P415" s="48"/>
      <c r="Q415" s="48"/>
      <c r="R415" s="48"/>
      <c r="S415" s="48"/>
      <c r="T415" s="96"/>
      <c r="AT415" s="25" t="s">
        <v>213</v>
      </c>
      <c r="AU415" s="25" t="s">
        <v>85</v>
      </c>
    </row>
    <row r="416" s="13" customFormat="1">
      <c r="B416" s="260"/>
      <c r="C416" s="261"/>
      <c r="D416" s="250" t="s">
        <v>172</v>
      </c>
      <c r="E416" s="262" t="s">
        <v>23</v>
      </c>
      <c r="F416" s="263" t="s">
        <v>232</v>
      </c>
      <c r="G416" s="261"/>
      <c r="H416" s="262" t="s">
        <v>23</v>
      </c>
      <c r="I416" s="264"/>
      <c r="J416" s="261"/>
      <c r="K416" s="261"/>
      <c r="L416" s="265"/>
      <c r="M416" s="266"/>
      <c r="N416" s="267"/>
      <c r="O416" s="267"/>
      <c r="P416" s="267"/>
      <c r="Q416" s="267"/>
      <c r="R416" s="267"/>
      <c r="S416" s="267"/>
      <c r="T416" s="268"/>
      <c r="AT416" s="269" t="s">
        <v>172</v>
      </c>
      <c r="AU416" s="269" t="s">
        <v>85</v>
      </c>
      <c r="AV416" s="13" t="s">
        <v>77</v>
      </c>
      <c r="AW416" s="13" t="s">
        <v>36</v>
      </c>
      <c r="AX416" s="13" t="s">
        <v>73</v>
      </c>
      <c r="AY416" s="269" t="s">
        <v>162</v>
      </c>
    </row>
    <row r="417" s="12" customFormat="1">
      <c r="B417" s="248"/>
      <c r="C417" s="249"/>
      <c r="D417" s="250" t="s">
        <v>172</v>
      </c>
      <c r="E417" s="251" t="s">
        <v>23</v>
      </c>
      <c r="F417" s="252" t="s">
        <v>439</v>
      </c>
      <c r="G417" s="249"/>
      <c r="H417" s="253">
        <v>1107.414</v>
      </c>
      <c r="I417" s="254"/>
      <c r="J417" s="249"/>
      <c r="K417" s="249"/>
      <c r="L417" s="255"/>
      <c r="M417" s="256"/>
      <c r="N417" s="257"/>
      <c r="O417" s="257"/>
      <c r="P417" s="257"/>
      <c r="Q417" s="257"/>
      <c r="R417" s="257"/>
      <c r="S417" s="257"/>
      <c r="T417" s="258"/>
      <c r="AT417" s="259" t="s">
        <v>172</v>
      </c>
      <c r="AU417" s="259" t="s">
        <v>85</v>
      </c>
      <c r="AV417" s="12" t="s">
        <v>85</v>
      </c>
      <c r="AW417" s="12" t="s">
        <v>36</v>
      </c>
      <c r="AX417" s="12" t="s">
        <v>73</v>
      </c>
      <c r="AY417" s="259" t="s">
        <v>162</v>
      </c>
    </row>
    <row r="418" s="12" customFormat="1">
      <c r="B418" s="248"/>
      <c r="C418" s="249"/>
      <c r="D418" s="250" t="s">
        <v>172</v>
      </c>
      <c r="E418" s="251" t="s">
        <v>23</v>
      </c>
      <c r="F418" s="252" t="s">
        <v>393</v>
      </c>
      <c r="G418" s="249"/>
      <c r="H418" s="253">
        <v>-28.393000000000001</v>
      </c>
      <c r="I418" s="254"/>
      <c r="J418" s="249"/>
      <c r="K418" s="249"/>
      <c r="L418" s="255"/>
      <c r="M418" s="256"/>
      <c r="N418" s="257"/>
      <c r="O418" s="257"/>
      <c r="P418" s="257"/>
      <c r="Q418" s="257"/>
      <c r="R418" s="257"/>
      <c r="S418" s="257"/>
      <c r="T418" s="258"/>
      <c r="AT418" s="259" t="s">
        <v>172</v>
      </c>
      <c r="AU418" s="259" t="s">
        <v>85</v>
      </c>
      <c r="AV418" s="12" t="s">
        <v>85</v>
      </c>
      <c r="AW418" s="12" t="s">
        <v>36</v>
      </c>
      <c r="AX418" s="12" t="s">
        <v>73</v>
      </c>
      <c r="AY418" s="259" t="s">
        <v>162</v>
      </c>
    </row>
    <row r="419" s="12" customFormat="1">
      <c r="B419" s="248"/>
      <c r="C419" s="249"/>
      <c r="D419" s="250" t="s">
        <v>172</v>
      </c>
      <c r="E419" s="251" t="s">
        <v>23</v>
      </c>
      <c r="F419" s="252" t="s">
        <v>394</v>
      </c>
      <c r="G419" s="249"/>
      <c r="H419" s="253">
        <v>-45.563000000000002</v>
      </c>
      <c r="I419" s="254"/>
      <c r="J419" s="249"/>
      <c r="K419" s="249"/>
      <c r="L419" s="255"/>
      <c r="M419" s="256"/>
      <c r="N419" s="257"/>
      <c r="O419" s="257"/>
      <c r="P419" s="257"/>
      <c r="Q419" s="257"/>
      <c r="R419" s="257"/>
      <c r="S419" s="257"/>
      <c r="T419" s="258"/>
      <c r="AT419" s="259" t="s">
        <v>172</v>
      </c>
      <c r="AU419" s="259" t="s">
        <v>85</v>
      </c>
      <c r="AV419" s="12" t="s">
        <v>85</v>
      </c>
      <c r="AW419" s="12" t="s">
        <v>36</v>
      </c>
      <c r="AX419" s="12" t="s">
        <v>73</v>
      </c>
      <c r="AY419" s="259" t="s">
        <v>162</v>
      </c>
    </row>
    <row r="420" s="12" customFormat="1">
      <c r="B420" s="248"/>
      <c r="C420" s="249"/>
      <c r="D420" s="250" t="s">
        <v>172</v>
      </c>
      <c r="E420" s="251" t="s">
        <v>23</v>
      </c>
      <c r="F420" s="252" t="s">
        <v>395</v>
      </c>
      <c r="G420" s="249"/>
      <c r="H420" s="253">
        <v>-7.4249999999999998</v>
      </c>
      <c r="I420" s="254"/>
      <c r="J420" s="249"/>
      <c r="K420" s="249"/>
      <c r="L420" s="255"/>
      <c r="M420" s="256"/>
      <c r="N420" s="257"/>
      <c r="O420" s="257"/>
      <c r="P420" s="257"/>
      <c r="Q420" s="257"/>
      <c r="R420" s="257"/>
      <c r="S420" s="257"/>
      <c r="T420" s="258"/>
      <c r="AT420" s="259" t="s">
        <v>172</v>
      </c>
      <c r="AU420" s="259" t="s">
        <v>85</v>
      </c>
      <c r="AV420" s="12" t="s">
        <v>85</v>
      </c>
      <c r="AW420" s="12" t="s">
        <v>36</v>
      </c>
      <c r="AX420" s="12" t="s">
        <v>73</v>
      </c>
      <c r="AY420" s="259" t="s">
        <v>162</v>
      </c>
    </row>
    <row r="421" s="12" customFormat="1">
      <c r="B421" s="248"/>
      <c r="C421" s="249"/>
      <c r="D421" s="250" t="s">
        <v>172</v>
      </c>
      <c r="E421" s="251" t="s">
        <v>23</v>
      </c>
      <c r="F421" s="252" t="s">
        <v>396</v>
      </c>
      <c r="G421" s="249"/>
      <c r="H421" s="253">
        <v>-259.875</v>
      </c>
      <c r="I421" s="254"/>
      <c r="J421" s="249"/>
      <c r="K421" s="249"/>
      <c r="L421" s="255"/>
      <c r="M421" s="256"/>
      <c r="N421" s="257"/>
      <c r="O421" s="257"/>
      <c r="P421" s="257"/>
      <c r="Q421" s="257"/>
      <c r="R421" s="257"/>
      <c r="S421" s="257"/>
      <c r="T421" s="258"/>
      <c r="AT421" s="259" t="s">
        <v>172</v>
      </c>
      <c r="AU421" s="259" t="s">
        <v>85</v>
      </c>
      <c r="AV421" s="12" t="s">
        <v>85</v>
      </c>
      <c r="AW421" s="12" t="s">
        <v>36</v>
      </c>
      <c r="AX421" s="12" t="s">
        <v>73</v>
      </c>
      <c r="AY421" s="259" t="s">
        <v>162</v>
      </c>
    </row>
    <row r="422" s="15" customFormat="1">
      <c r="B422" s="283"/>
      <c r="C422" s="284"/>
      <c r="D422" s="250" t="s">
        <v>172</v>
      </c>
      <c r="E422" s="285" t="s">
        <v>23</v>
      </c>
      <c r="F422" s="286" t="s">
        <v>276</v>
      </c>
      <c r="G422" s="284"/>
      <c r="H422" s="287">
        <v>766.15800000000002</v>
      </c>
      <c r="I422" s="288"/>
      <c r="J422" s="284"/>
      <c r="K422" s="284"/>
      <c r="L422" s="289"/>
      <c r="M422" s="290"/>
      <c r="N422" s="291"/>
      <c r="O422" s="291"/>
      <c r="P422" s="291"/>
      <c r="Q422" s="291"/>
      <c r="R422" s="291"/>
      <c r="S422" s="291"/>
      <c r="T422" s="292"/>
      <c r="AT422" s="293" t="s">
        <v>172</v>
      </c>
      <c r="AU422" s="293" t="s">
        <v>85</v>
      </c>
      <c r="AV422" s="15" t="s">
        <v>163</v>
      </c>
      <c r="AW422" s="15" t="s">
        <v>36</v>
      </c>
      <c r="AX422" s="15" t="s">
        <v>73</v>
      </c>
      <c r="AY422" s="293" t="s">
        <v>162</v>
      </c>
    </row>
    <row r="423" s="13" customFormat="1">
      <c r="B423" s="260"/>
      <c r="C423" s="261"/>
      <c r="D423" s="250" t="s">
        <v>172</v>
      </c>
      <c r="E423" s="262" t="s">
        <v>23</v>
      </c>
      <c r="F423" s="263" t="s">
        <v>178</v>
      </c>
      <c r="G423" s="261"/>
      <c r="H423" s="262" t="s">
        <v>23</v>
      </c>
      <c r="I423" s="264"/>
      <c r="J423" s="261"/>
      <c r="K423" s="261"/>
      <c r="L423" s="265"/>
      <c r="M423" s="266"/>
      <c r="N423" s="267"/>
      <c r="O423" s="267"/>
      <c r="P423" s="267"/>
      <c r="Q423" s="267"/>
      <c r="R423" s="267"/>
      <c r="S423" s="267"/>
      <c r="T423" s="268"/>
      <c r="AT423" s="269" t="s">
        <v>172</v>
      </c>
      <c r="AU423" s="269" t="s">
        <v>85</v>
      </c>
      <c r="AV423" s="13" t="s">
        <v>77</v>
      </c>
      <c r="AW423" s="13" t="s">
        <v>36</v>
      </c>
      <c r="AX423" s="13" t="s">
        <v>73</v>
      </c>
      <c r="AY423" s="269" t="s">
        <v>162</v>
      </c>
    </row>
    <row r="424" s="12" customFormat="1">
      <c r="B424" s="248"/>
      <c r="C424" s="249"/>
      <c r="D424" s="250" t="s">
        <v>172</v>
      </c>
      <c r="E424" s="251" t="s">
        <v>23</v>
      </c>
      <c r="F424" s="252" t="s">
        <v>440</v>
      </c>
      <c r="G424" s="249"/>
      <c r="H424" s="253">
        <v>1121.3969999999999</v>
      </c>
      <c r="I424" s="254"/>
      <c r="J424" s="249"/>
      <c r="K424" s="249"/>
      <c r="L424" s="255"/>
      <c r="M424" s="256"/>
      <c r="N424" s="257"/>
      <c r="O424" s="257"/>
      <c r="P424" s="257"/>
      <c r="Q424" s="257"/>
      <c r="R424" s="257"/>
      <c r="S424" s="257"/>
      <c r="T424" s="258"/>
      <c r="AT424" s="259" t="s">
        <v>172</v>
      </c>
      <c r="AU424" s="259" t="s">
        <v>85</v>
      </c>
      <c r="AV424" s="12" t="s">
        <v>85</v>
      </c>
      <c r="AW424" s="12" t="s">
        <v>36</v>
      </c>
      <c r="AX424" s="12" t="s">
        <v>73</v>
      </c>
      <c r="AY424" s="259" t="s">
        <v>162</v>
      </c>
    </row>
    <row r="425" s="12" customFormat="1">
      <c r="B425" s="248"/>
      <c r="C425" s="249"/>
      <c r="D425" s="250" t="s">
        <v>172</v>
      </c>
      <c r="E425" s="251" t="s">
        <v>23</v>
      </c>
      <c r="F425" s="252" t="s">
        <v>404</v>
      </c>
      <c r="G425" s="249"/>
      <c r="H425" s="253">
        <v>-34.030000000000001</v>
      </c>
      <c r="I425" s="254"/>
      <c r="J425" s="249"/>
      <c r="K425" s="249"/>
      <c r="L425" s="255"/>
      <c r="M425" s="256"/>
      <c r="N425" s="257"/>
      <c r="O425" s="257"/>
      <c r="P425" s="257"/>
      <c r="Q425" s="257"/>
      <c r="R425" s="257"/>
      <c r="S425" s="257"/>
      <c r="T425" s="258"/>
      <c r="AT425" s="259" t="s">
        <v>172</v>
      </c>
      <c r="AU425" s="259" t="s">
        <v>85</v>
      </c>
      <c r="AV425" s="12" t="s">
        <v>85</v>
      </c>
      <c r="AW425" s="12" t="s">
        <v>36</v>
      </c>
      <c r="AX425" s="12" t="s">
        <v>73</v>
      </c>
      <c r="AY425" s="259" t="s">
        <v>162</v>
      </c>
    </row>
    <row r="426" s="12" customFormat="1">
      <c r="B426" s="248"/>
      <c r="C426" s="249"/>
      <c r="D426" s="250" t="s">
        <v>172</v>
      </c>
      <c r="E426" s="251" t="s">
        <v>23</v>
      </c>
      <c r="F426" s="252" t="s">
        <v>405</v>
      </c>
      <c r="G426" s="249"/>
      <c r="H426" s="253">
        <v>-91.575000000000003</v>
      </c>
      <c r="I426" s="254"/>
      <c r="J426" s="249"/>
      <c r="K426" s="249"/>
      <c r="L426" s="255"/>
      <c r="M426" s="256"/>
      <c r="N426" s="257"/>
      <c r="O426" s="257"/>
      <c r="P426" s="257"/>
      <c r="Q426" s="257"/>
      <c r="R426" s="257"/>
      <c r="S426" s="257"/>
      <c r="T426" s="258"/>
      <c r="AT426" s="259" t="s">
        <v>172</v>
      </c>
      <c r="AU426" s="259" t="s">
        <v>85</v>
      </c>
      <c r="AV426" s="12" t="s">
        <v>85</v>
      </c>
      <c r="AW426" s="12" t="s">
        <v>36</v>
      </c>
      <c r="AX426" s="12" t="s">
        <v>73</v>
      </c>
      <c r="AY426" s="259" t="s">
        <v>162</v>
      </c>
    </row>
    <row r="427" s="12" customFormat="1">
      <c r="B427" s="248"/>
      <c r="C427" s="249"/>
      <c r="D427" s="250" t="s">
        <v>172</v>
      </c>
      <c r="E427" s="251" t="s">
        <v>23</v>
      </c>
      <c r="F427" s="252" t="s">
        <v>406</v>
      </c>
      <c r="G427" s="249"/>
      <c r="H427" s="253">
        <v>-189.33799999999999</v>
      </c>
      <c r="I427" s="254"/>
      <c r="J427" s="249"/>
      <c r="K427" s="249"/>
      <c r="L427" s="255"/>
      <c r="M427" s="256"/>
      <c r="N427" s="257"/>
      <c r="O427" s="257"/>
      <c r="P427" s="257"/>
      <c r="Q427" s="257"/>
      <c r="R427" s="257"/>
      <c r="S427" s="257"/>
      <c r="T427" s="258"/>
      <c r="AT427" s="259" t="s">
        <v>172</v>
      </c>
      <c r="AU427" s="259" t="s">
        <v>85</v>
      </c>
      <c r="AV427" s="12" t="s">
        <v>85</v>
      </c>
      <c r="AW427" s="12" t="s">
        <v>36</v>
      </c>
      <c r="AX427" s="12" t="s">
        <v>73</v>
      </c>
      <c r="AY427" s="259" t="s">
        <v>162</v>
      </c>
    </row>
    <row r="428" s="15" customFormat="1">
      <c r="B428" s="283"/>
      <c r="C428" s="284"/>
      <c r="D428" s="250" t="s">
        <v>172</v>
      </c>
      <c r="E428" s="285" t="s">
        <v>23</v>
      </c>
      <c r="F428" s="286" t="s">
        <v>276</v>
      </c>
      <c r="G428" s="284"/>
      <c r="H428" s="287">
        <v>806.45399999999995</v>
      </c>
      <c r="I428" s="288"/>
      <c r="J428" s="284"/>
      <c r="K428" s="284"/>
      <c r="L428" s="289"/>
      <c r="M428" s="290"/>
      <c r="N428" s="291"/>
      <c r="O428" s="291"/>
      <c r="P428" s="291"/>
      <c r="Q428" s="291"/>
      <c r="R428" s="291"/>
      <c r="S428" s="291"/>
      <c r="T428" s="292"/>
      <c r="AT428" s="293" t="s">
        <v>172</v>
      </c>
      <c r="AU428" s="293" t="s">
        <v>85</v>
      </c>
      <c r="AV428" s="15" t="s">
        <v>163</v>
      </c>
      <c r="AW428" s="15" t="s">
        <v>36</v>
      </c>
      <c r="AX428" s="15" t="s">
        <v>73</v>
      </c>
      <c r="AY428" s="293" t="s">
        <v>162</v>
      </c>
    </row>
    <row r="429" s="13" customFormat="1">
      <c r="B429" s="260"/>
      <c r="C429" s="261"/>
      <c r="D429" s="250" t="s">
        <v>172</v>
      </c>
      <c r="E429" s="262" t="s">
        <v>23</v>
      </c>
      <c r="F429" s="263" t="s">
        <v>407</v>
      </c>
      <c r="G429" s="261"/>
      <c r="H429" s="262" t="s">
        <v>23</v>
      </c>
      <c r="I429" s="264"/>
      <c r="J429" s="261"/>
      <c r="K429" s="261"/>
      <c r="L429" s="265"/>
      <c r="M429" s="266"/>
      <c r="N429" s="267"/>
      <c r="O429" s="267"/>
      <c r="P429" s="267"/>
      <c r="Q429" s="267"/>
      <c r="R429" s="267"/>
      <c r="S429" s="267"/>
      <c r="T429" s="268"/>
      <c r="AT429" s="269" t="s">
        <v>172</v>
      </c>
      <c r="AU429" s="269" t="s">
        <v>85</v>
      </c>
      <c r="AV429" s="13" t="s">
        <v>77</v>
      </c>
      <c r="AW429" s="13" t="s">
        <v>36</v>
      </c>
      <c r="AX429" s="13" t="s">
        <v>73</v>
      </c>
      <c r="AY429" s="269" t="s">
        <v>162</v>
      </c>
    </row>
    <row r="430" s="12" customFormat="1">
      <c r="B430" s="248"/>
      <c r="C430" s="249"/>
      <c r="D430" s="250" t="s">
        <v>172</v>
      </c>
      <c r="E430" s="251" t="s">
        <v>23</v>
      </c>
      <c r="F430" s="252" t="s">
        <v>441</v>
      </c>
      <c r="G430" s="249"/>
      <c r="H430" s="253">
        <v>52.887999999999998</v>
      </c>
      <c r="I430" s="254"/>
      <c r="J430" s="249"/>
      <c r="K430" s="249"/>
      <c r="L430" s="255"/>
      <c r="M430" s="256"/>
      <c r="N430" s="257"/>
      <c r="O430" s="257"/>
      <c r="P430" s="257"/>
      <c r="Q430" s="257"/>
      <c r="R430" s="257"/>
      <c r="S430" s="257"/>
      <c r="T430" s="258"/>
      <c r="AT430" s="259" t="s">
        <v>172</v>
      </c>
      <c r="AU430" s="259" t="s">
        <v>85</v>
      </c>
      <c r="AV430" s="12" t="s">
        <v>85</v>
      </c>
      <c r="AW430" s="12" t="s">
        <v>36</v>
      </c>
      <c r="AX430" s="12" t="s">
        <v>73</v>
      </c>
      <c r="AY430" s="259" t="s">
        <v>162</v>
      </c>
    </row>
    <row r="431" s="12" customFormat="1">
      <c r="B431" s="248"/>
      <c r="C431" s="249"/>
      <c r="D431" s="250" t="s">
        <v>172</v>
      </c>
      <c r="E431" s="251" t="s">
        <v>23</v>
      </c>
      <c r="F431" s="252" t="s">
        <v>442</v>
      </c>
      <c r="G431" s="249"/>
      <c r="H431" s="253">
        <v>71.555000000000007</v>
      </c>
      <c r="I431" s="254"/>
      <c r="J431" s="249"/>
      <c r="K431" s="249"/>
      <c r="L431" s="255"/>
      <c r="M431" s="256"/>
      <c r="N431" s="257"/>
      <c r="O431" s="257"/>
      <c r="P431" s="257"/>
      <c r="Q431" s="257"/>
      <c r="R431" s="257"/>
      <c r="S431" s="257"/>
      <c r="T431" s="258"/>
      <c r="AT431" s="259" t="s">
        <v>172</v>
      </c>
      <c r="AU431" s="259" t="s">
        <v>85</v>
      </c>
      <c r="AV431" s="12" t="s">
        <v>85</v>
      </c>
      <c r="AW431" s="12" t="s">
        <v>36</v>
      </c>
      <c r="AX431" s="12" t="s">
        <v>73</v>
      </c>
      <c r="AY431" s="259" t="s">
        <v>162</v>
      </c>
    </row>
    <row r="432" s="15" customFormat="1">
      <c r="B432" s="283"/>
      <c r="C432" s="284"/>
      <c r="D432" s="250" t="s">
        <v>172</v>
      </c>
      <c r="E432" s="285" t="s">
        <v>23</v>
      </c>
      <c r="F432" s="286" t="s">
        <v>276</v>
      </c>
      <c r="G432" s="284"/>
      <c r="H432" s="287">
        <v>124.443</v>
      </c>
      <c r="I432" s="288"/>
      <c r="J432" s="284"/>
      <c r="K432" s="284"/>
      <c r="L432" s="289"/>
      <c r="M432" s="290"/>
      <c r="N432" s="291"/>
      <c r="O432" s="291"/>
      <c r="P432" s="291"/>
      <c r="Q432" s="291"/>
      <c r="R432" s="291"/>
      <c r="S432" s="291"/>
      <c r="T432" s="292"/>
      <c r="AT432" s="293" t="s">
        <v>172</v>
      </c>
      <c r="AU432" s="293" t="s">
        <v>85</v>
      </c>
      <c r="AV432" s="15" t="s">
        <v>163</v>
      </c>
      <c r="AW432" s="15" t="s">
        <v>36</v>
      </c>
      <c r="AX432" s="15" t="s">
        <v>73</v>
      </c>
      <c r="AY432" s="293" t="s">
        <v>162</v>
      </c>
    </row>
    <row r="433" s="14" customFormat="1">
      <c r="B433" s="270"/>
      <c r="C433" s="271"/>
      <c r="D433" s="250" t="s">
        <v>172</v>
      </c>
      <c r="E433" s="272" t="s">
        <v>23</v>
      </c>
      <c r="F433" s="273" t="s">
        <v>182</v>
      </c>
      <c r="G433" s="271"/>
      <c r="H433" s="274">
        <v>1697.0550000000001</v>
      </c>
      <c r="I433" s="275"/>
      <c r="J433" s="271"/>
      <c r="K433" s="271"/>
      <c r="L433" s="276"/>
      <c r="M433" s="277"/>
      <c r="N433" s="278"/>
      <c r="O433" s="278"/>
      <c r="P433" s="278"/>
      <c r="Q433" s="278"/>
      <c r="R433" s="278"/>
      <c r="S433" s="278"/>
      <c r="T433" s="279"/>
      <c r="AT433" s="280" t="s">
        <v>172</v>
      </c>
      <c r="AU433" s="280" t="s">
        <v>85</v>
      </c>
      <c r="AV433" s="14" t="s">
        <v>170</v>
      </c>
      <c r="AW433" s="14" t="s">
        <v>36</v>
      </c>
      <c r="AX433" s="14" t="s">
        <v>77</v>
      </c>
      <c r="AY433" s="280" t="s">
        <v>162</v>
      </c>
    </row>
    <row r="434" s="1" customFormat="1" ht="25.5" customHeight="1">
      <c r="B434" s="47"/>
      <c r="C434" s="294" t="s">
        <v>443</v>
      </c>
      <c r="D434" s="294" t="s">
        <v>336</v>
      </c>
      <c r="E434" s="295" t="s">
        <v>444</v>
      </c>
      <c r="F434" s="296" t="s">
        <v>445</v>
      </c>
      <c r="G434" s="297" t="s">
        <v>189</v>
      </c>
      <c r="H434" s="298">
        <v>1604.0640000000001</v>
      </c>
      <c r="I434" s="299"/>
      <c r="J434" s="300">
        <f>ROUND(I434*H434,2)</f>
        <v>0</v>
      </c>
      <c r="K434" s="296" t="s">
        <v>169</v>
      </c>
      <c r="L434" s="301"/>
      <c r="M434" s="302" t="s">
        <v>23</v>
      </c>
      <c r="N434" s="303" t="s">
        <v>45</v>
      </c>
      <c r="O434" s="48"/>
      <c r="P434" s="245">
        <f>O434*H434</f>
        <v>0</v>
      </c>
      <c r="Q434" s="245">
        <v>0.017999999999999999</v>
      </c>
      <c r="R434" s="245">
        <f>Q434*H434</f>
        <v>28.873151999999997</v>
      </c>
      <c r="S434" s="245">
        <v>0</v>
      </c>
      <c r="T434" s="246">
        <f>S434*H434</f>
        <v>0</v>
      </c>
      <c r="AR434" s="25" t="s">
        <v>218</v>
      </c>
      <c r="AT434" s="25" t="s">
        <v>336</v>
      </c>
      <c r="AU434" s="25" t="s">
        <v>85</v>
      </c>
      <c r="AY434" s="25" t="s">
        <v>162</v>
      </c>
      <c r="BE434" s="247">
        <f>IF(N434="základní",J434,0)</f>
        <v>0</v>
      </c>
      <c r="BF434" s="247">
        <f>IF(N434="snížená",J434,0)</f>
        <v>0</v>
      </c>
      <c r="BG434" s="247">
        <f>IF(N434="zákl. přenesená",J434,0)</f>
        <v>0</v>
      </c>
      <c r="BH434" s="247">
        <f>IF(N434="sníž. přenesená",J434,0)</f>
        <v>0</v>
      </c>
      <c r="BI434" s="247">
        <f>IF(N434="nulová",J434,0)</f>
        <v>0</v>
      </c>
      <c r="BJ434" s="25" t="s">
        <v>85</v>
      </c>
      <c r="BK434" s="247">
        <f>ROUND(I434*H434,2)</f>
        <v>0</v>
      </c>
      <c r="BL434" s="25" t="s">
        <v>170</v>
      </c>
      <c r="BM434" s="25" t="s">
        <v>446</v>
      </c>
    </row>
    <row r="435" s="13" customFormat="1">
      <c r="B435" s="260"/>
      <c r="C435" s="261"/>
      <c r="D435" s="250" t="s">
        <v>172</v>
      </c>
      <c r="E435" s="262" t="s">
        <v>23</v>
      </c>
      <c r="F435" s="263" t="s">
        <v>232</v>
      </c>
      <c r="G435" s="261"/>
      <c r="H435" s="262" t="s">
        <v>23</v>
      </c>
      <c r="I435" s="264"/>
      <c r="J435" s="261"/>
      <c r="K435" s="261"/>
      <c r="L435" s="265"/>
      <c r="M435" s="266"/>
      <c r="N435" s="267"/>
      <c r="O435" s="267"/>
      <c r="P435" s="267"/>
      <c r="Q435" s="267"/>
      <c r="R435" s="267"/>
      <c r="S435" s="267"/>
      <c r="T435" s="268"/>
      <c r="AT435" s="269" t="s">
        <v>172</v>
      </c>
      <c r="AU435" s="269" t="s">
        <v>85</v>
      </c>
      <c r="AV435" s="13" t="s">
        <v>77</v>
      </c>
      <c r="AW435" s="13" t="s">
        <v>36</v>
      </c>
      <c r="AX435" s="13" t="s">
        <v>73</v>
      </c>
      <c r="AY435" s="269" t="s">
        <v>162</v>
      </c>
    </row>
    <row r="436" s="12" customFormat="1">
      <c r="B436" s="248"/>
      <c r="C436" s="249"/>
      <c r="D436" s="250" t="s">
        <v>172</v>
      </c>
      <c r="E436" s="251" t="s">
        <v>23</v>
      </c>
      <c r="F436" s="252" t="s">
        <v>439</v>
      </c>
      <c r="G436" s="249"/>
      <c r="H436" s="253">
        <v>1107.414</v>
      </c>
      <c r="I436" s="254"/>
      <c r="J436" s="249"/>
      <c r="K436" s="249"/>
      <c r="L436" s="255"/>
      <c r="M436" s="256"/>
      <c r="N436" s="257"/>
      <c r="O436" s="257"/>
      <c r="P436" s="257"/>
      <c r="Q436" s="257"/>
      <c r="R436" s="257"/>
      <c r="S436" s="257"/>
      <c r="T436" s="258"/>
      <c r="AT436" s="259" t="s">
        <v>172</v>
      </c>
      <c r="AU436" s="259" t="s">
        <v>85</v>
      </c>
      <c r="AV436" s="12" t="s">
        <v>85</v>
      </c>
      <c r="AW436" s="12" t="s">
        <v>36</v>
      </c>
      <c r="AX436" s="12" t="s">
        <v>73</v>
      </c>
      <c r="AY436" s="259" t="s">
        <v>162</v>
      </c>
    </row>
    <row r="437" s="12" customFormat="1">
      <c r="B437" s="248"/>
      <c r="C437" s="249"/>
      <c r="D437" s="250" t="s">
        <v>172</v>
      </c>
      <c r="E437" s="251" t="s">
        <v>23</v>
      </c>
      <c r="F437" s="252" t="s">
        <v>393</v>
      </c>
      <c r="G437" s="249"/>
      <c r="H437" s="253">
        <v>-28.393000000000001</v>
      </c>
      <c r="I437" s="254"/>
      <c r="J437" s="249"/>
      <c r="K437" s="249"/>
      <c r="L437" s="255"/>
      <c r="M437" s="256"/>
      <c r="N437" s="257"/>
      <c r="O437" s="257"/>
      <c r="P437" s="257"/>
      <c r="Q437" s="257"/>
      <c r="R437" s="257"/>
      <c r="S437" s="257"/>
      <c r="T437" s="258"/>
      <c r="AT437" s="259" t="s">
        <v>172</v>
      </c>
      <c r="AU437" s="259" t="s">
        <v>85</v>
      </c>
      <c r="AV437" s="12" t="s">
        <v>85</v>
      </c>
      <c r="AW437" s="12" t="s">
        <v>36</v>
      </c>
      <c r="AX437" s="12" t="s">
        <v>73</v>
      </c>
      <c r="AY437" s="259" t="s">
        <v>162</v>
      </c>
    </row>
    <row r="438" s="12" customFormat="1">
      <c r="B438" s="248"/>
      <c r="C438" s="249"/>
      <c r="D438" s="250" t="s">
        <v>172</v>
      </c>
      <c r="E438" s="251" t="s">
        <v>23</v>
      </c>
      <c r="F438" s="252" t="s">
        <v>394</v>
      </c>
      <c r="G438" s="249"/>
      <c r="H438" s="253">
        <v>-45.563000000000002</v>
      </c>
      <c r="I438" s="254"/>
      <c r="J438" s="249"/>
      <c r="K438" s="249"/>
      <c r="L438" s="255"/>
      <c r="M438" s="256"/>
      <c r="N438" s="257"/>
      <c r="O438" s="257"/>
      <c r="P438" s="257"/>
      <c r="Q438" s="257"/>
      <c r="R438" s="257"/>
      <c r="S438" s="257"/>
      <c r="T438" s="258"/>
      <c r="AT438" s="259" t="s">
        <v>172</v>
      </c>
      <c r="AU438" s="259" t="s">
        <v>85</v>
      </c>
      <c r="AV438" s="12" t="s">
        <v>85</v>
      </c>
      <c r="AW438" s="12" t="s">
        <v>36</v>
      </c>
      <c r="AX438" s="12" t="s">
        <v>73</v>
      </c>
      <c r="AY438" s="259" t="s">
        <v>162</v>
      </c>
    </row>
    <row r="439" s="12" customFormat="1">
      <c r="B439" s="248"/>
      <c r="C439" s="249"/>
      <c r="D439" s="250" t="s">
        <v>172</v>
      </c>
      <c r="E439" s="251" t="s">
        <v>23</v>
      </c>
      <c r="F439" s="252" t="s">
        <v>395</v>
      </c>
      <c r="G439" s="249"/>
      <c r="H439" s="253">
        <v>-7.4249999999999998</v>
      </c>
      <c r="I439" s="254"/>
      <c r="J439" s="249"/>
      <c r="K439" s="249"/>
      <c r="L439" s="255"/>
      <c r="M439" s="256"/>
      <c r="N439" s="257"/>
      <c r="O439" s="257"/>
      <c r="P439" s="257"/>
      <c r="Q439" s="257"/>
      <c r="R439" s="257"/>
      <c r="S439" s="257"/>
      <c r="T439" s="258"/>
      <c r="AT439" s="259" t="s">
        <v>172</v>
      </c>
      <c r="AU439" s="259" t="s">
        <v>85</v>
      </c>
      <c r="AV439" s="12" t="s">
        <v>85</v>
      </c>
      <c r="AW439" s="12" t="s">
        <v>36</v>
      </c>
      <c r="AX439" s="12" t="s">
        <v>73</v>
      </c>
      <c r="AY439" s="259" t="s">
        <v>162</v>
      </c>
    </row>
    <row r="440" s="12" customFormat="1">
      <c r="B440" s="248"/>
      <c r="C440" s="249"/>
      <c r="D440" s="250" t="s">
        <v>172</v>
      </c>
      <c r="E440" s="251" t="s">
        <v>23</v>
      </c>
      <c r="F440" s="252" t="s">
        <v>396</v>
      </c>
      <c r="G440" s="249"/>
      <c r="H440" s="253">
        <v>-259.875</v>
      </c>
      <c r="I440" s="254"/>
      <c r="J440" s="249"/>
      <c r="K440" s="249"/>
      <c r="L440" s="255"/>
      <c r="M440" s="256"/>
      <c r="N440" s="257"/>
      <c r="O440" s="257"/>
      <c r="P440" s="257"/>
      <c r="Q440" s="257"/>
      <c r="R440" s="257"/>
      <c r="S440" s="257"/>
      <c r="T440" s="258"/>
      <c r="AT440" s="259" t="s">
        <v>172</v>
      </c>
      <c r="AU440" s="259" t="s">
        <v>85</v>
      </c>
      <c r="AV440" s="12" t="s">
        <v>85</v>
      </c>
      <c r="AW440" s="12" t="s">
        <v>36</v>
      </c>
      <c r="AX440" s="12" t="s">
        <v>73</v>
      </c>
      <c r="AY440" s="259" t="s">
        <v>162</v>
      </c>
    </row>
    <row r="441" s="13" customFormat="1">
      <c r="B441" s="260"/>
      <c r="C441" s="261"/>
      <c r="D441" s="250" t="s">
        <v>172</v>
      </c>
      <c r="E441" s="262" t="s">
        <v>23</v>
      </c>
      <c r="F441" s="263" t="s">
        <v>178</v>
      </c>
      <c r="G441" s="261"/>
      <c r="H441" s="262" t="s">
        <v>23</v>
      </c>
      <c r="I441" s="264"/>
      <c r="J441" s="261"/>
      <c r="K441" s="261"/>
      <c r="L441" s="265"/>
      <c r="M441" s="266"/>
      <c r="N441" s="267"/>
      <c r="O441" s="267"/>
      <c r="P441" s="267"/>
      <c r="Q441" s="267"/>
      <c r="R441" s="267"/>
      <c r="S441" s="267"/>
      <c r="T441" s="268"/>
      <c r="AT441" s="269" t="s">
        <v>172</v>
      </c>
      <c r="AU441" s="269" t="s">
        <v>85</v>
      </c>
      <c r="AV441" s="13" t="s">
        <v>77</v>
      </c>
      <c r="AW441" s="13" t="s">
        <v>36</v>
      </c>
      <c r="AX441" s="13" t="s">
        <v>73</v>
      </c>
      <c r="AY441" s="269" t="s">
        <v>162</v>
      </c>
    </row>
    <row r="442" s="12" customFormat="1">
      <c r="B442" s="248"/>
      <c r="C442" s="249"/>
      <c r="D442" s="250" t="s">
        <v>172</v>
      </c>
      <c r="E442" s="251" t="s">
        <v>23</v>
      </c>
      <c r="F442" s="252" t="s">
        <v>440</v>
      </c>
      <c r="G442" s="249"/>
      <c r="H442" s="253">
        <v>1121.3969999999999</v>
      </c>
      <c r="I442" s="254"/>
      <c r="J442" s="249"/>
      <c r="K442" s="249"/>
      <c r="L442" s="255"/>
      <c r="M442" s="256"/>
      <c r="N442" s="257"/>
      <c r="O442" s="257"/>
      <c r="P442" s="257"/>
      <c r="Q442" s="257"/>
      <c r="R442" s="257"/>
      <c r="S442" s="257"/>
      <c r="T442" s="258"/>
      <c r="AT442" s="259" t="s">
        <v>172</v>
      </c>
      <c r="AU442" s="259" t="s">
        <v>85</v>
      </c>
      <c r="AV442" s="12" t="s">
        <v>85</v>
      </c>
      <c r="AW442" s="12" t="s">
        <v>36</v>
      </c>
      <c r="AX442" s="12" t="s">
        <v>73</v>
      </c>
      <c r="AY442" s="259" t="s">
        <v>162</v>
      </c>
    </row>
    <row r="443" s="12" customFormat="1">
      <c r="B443" s="248"/>
      <c r="C443" s="249"/>
      <c r="D443" s="250" t="s">
        <v>172</v>
      </c>
      <c r="E443" s="251" t="s">
        <v>23</v>
      </c>
      <c r="F443" s="252" t="s">
        <v>404</v>
      </c>
      <c r="G443" s="249"/>
      <c r="H443" s="253">
        <v>-34.030000000000001</v>
      </c>
      <c r="I443" s="254"/>
      <c r="J443" s="249"/>
      <c r="K443" s="249"/>
      <c r="L443" s="255"/>
      <c r="M443" s="256"/>
      <c r="N443" s="257"/>
      <c r="O443" s="257"/>
      <c r="P443" s="257"/>
      <c r="Q443" s="257"/>
      <c r="R443" s="257"/>
      <c r="S443" s="257"/>
      <c r="T443" s="258"/>
      <c r="AT443" s="259" t="s">
        <v>172</v>
      </c>
      <c r="AU443" s="259" t="s">
        <v>85</v>
      </c>
      <c r="AV443" s="12" t="s">
        <v>85</v>
      </c>
      <c r="AW443" s="12" t="s">
        <v>36</v>
      </c>
      <c r="AX443" s="12" t="s">
        <v>73</v>
      </c>
      <c r="AY443" s="259" t="s">
        <v>162</v>
      </c>
    </row>
    <row r="444" s="12" customFormat="1">
      <c r="B444" s="248"/>
      <c r="C444" s="249"/>
      <c r="D444" s="250" t="s">
        <v>172</v>
      </c>
      <c r="E444" s="251" t="s">
        <v>23</v>
      </c>
      <c r="F444" s="252" t="s">
        <v>405</v>
      </c>
      <c r="G444" s="249"/>
      <c r="H444" s="253">
        <v>-91.575000000000003</v>
      </c>
      <c r="I444" s="254"/>
      <c r="J444" s="249"/>
      <c r="K444" s="249"/>
      <c r="L444" s="255"/>
      <c r="M444" s="256"/>
      <c r="N444" s="257"/>
      <c r="O444" s="257"/>
      <c r="P444" s="257"/>
      <c r="Q444" s="257"/>
      <c r="R444" s="257"/>
      <c r="S444" s="257"/>
      <c r="T444" s="258"/>
      <c r="AT444" s="259" t="s">
        <v>172</v>
      </c>
      <c r="AU444" s="259" t="s">
        <v>85</v>
      </c>
      <c r="AV444" s="12" t="s">
        <v>85</v>
      </c>
      <c r="AW444" s="12" t="s">
        <v>36</v>
      </c>
      <c r="AX444" s="12" t="s">
        <v>73</v>
      </c>
      <c r="AY444" s="259" t="s">
        <v>162</v>
      </c>
    </row>
    <row r="445" s="12" customFormat="1">
      <c r="B445" s="248"/>
      <c r="C445" s="249"/>
      <c r="D445" s="250" t="s">
        <v>172</v>
      </c>
      <c r="E445" s="251" t="s">
        <v>23</v>
      </c>
      <c r="F445" s="252" t="s">
        <v>406</v>
      </c>
      <c r="G445" s="249"/>
      <c r="H445" s="253">
        <v>-189.33799999999999</v>
      </c>
      <c r="I445" s="254"/>
      <c r="J445" s="249"/>
      <c r="K445" s="249"/>
      <c r="L445" s="255"/>
      <c r="M445" s="256"/>
      <c r="N445" s="257"/>
      <c r="O445" s="257"/>
      <c r="P445" s="257"/>
      <c r="Q445" s="257"/>
      <c r="R445" s="257"/>
      <c r="S445" s="257"/>
      <c r="T445" s="258"/>
      <c r="AT445" s="259" t="s">
        <v>172</v>
      </c>
      <c r="AU445" s="259" t="s">
        <v>85</v>
      </c>
      <c r="AV445" s="12" t="s">
        <v>85</v>
      </c>
      <c r="AW445" s="12" t="s">
        <v>36</v>
      </c>
      <c r="AX445" s="12" t="s">
        <v>73</v>
      </c>
      <c r="AY445" s="259" t="s">
        <v>162</v>
      </c>
    </row>
    <row r="446" s="15" customFormat="1">
      <c r="B446" s="283"/>
      <c r="C446" s="284"/>
      <c r="D446" s="250" t="s">
        <v>172</v>
      </c>
      <c r="E446" s="285" t="s">
        <v>23</v>
      </c>
      <c r="F446" s="286" t="s">
        <v>276</v>
      </c>
      <c r="G446" s="284"/>
      <c r="H446" s="287">
        <v>1572.6120000000001</v>
      </c>
      <c r="I446" s="288"/>
      <c r="J446" s="284"/>
      <c r="K446" s="284"/>
      <c r="L446" s="289"/>
      <c r="M446" s="290"/>
      <c r="N446" s="291"/>
      <c r="O446" s="291"/>
      <c r="P446" s="291"/>
      <c r="Q446" s="291"/>
      <c r="R446" s="291"/>
      <c r="S446" s="291"/>
      <c r="T446" s="292"/>
      <c r="AT446" s="293" t="s">
        <v>172</v>
      </c>
      <c r="AU446" s="293" t="s">
        <v>85</v>
      </c>
      <c r="AV446" s="15" t="s">
        <v>163</v>
      </c>
      <c r="AW446" s="15" t="s">
        <v>36</v>
      </c>
      <c r="AX446" s="15" t="s">
        <v>73</v>
      </c>
      <c r="AY446" s="293" t="s">
        <v>162</v>
      </c>
    </row>
    <row r="447" s="12" customFormat="1">
      <c r="B447" s="248"/>
      <c r="C447" s="249"/>
      <c r="D447" s="250" t="s">
        <v>172</v>
      </c>
      <c r="E447" s="251" t="s">
        <v>23</v>
      </c>
      <c r="F447" s="252" t="s">
        <v>447</v>
      </c>
      <c r="G447" s="249"/>
      <c r="H447" s="253">
        <v>1604.0640000000001</v>
      </c>
      <c r="I447" s="254"/>
      <c r="J447" s="249"/>
      <c r="K447" s="249"/>
      <c r="L447" s="255"/>
      <c r="M447" s="256"/>
      <c r="N447" s="257"/>
      <c r="O447" s="257"/>
      <c r="P447" s="257"/>
      <c r="Q447" s="257"/>
      <c r="R447" s="257"/>
      <c r="S447" s="257"/>
      <c r="T447" s="258"/>
      <c r="AT447" s="259" t="s">
        <v>172</v>
      </c>
      <c r="AU447" s="259" t="s">
        <v>85</v>
      </c>
      <c r="AV447" s="12" t="s">
        <v>85</v>
      </c>
      <c r="AW447" s="12" t="s">
        <v>36</v>
      </c>
      <c r="AX447" s="12" t="s">
        <v>77</v>
      </c>
      <c r="AY447" s="259" t="s">
        <v>162</v>
      </c>
    </row>
    <row r="448" s="1" customFormat="1" ht="25.5" customHeight="1">
      <c r="B448" s="47"/>
      <c r="C448" s="294" t="s">
        <v>448</v>
      </c>
      <c r="D448" s="294" t="s">
        <v>336</v>
      </c>
      <c r="E448" s="295" t="s">
        <v>449</v>
      </c>
      <c r="F448" s="296" t="s">
        <v>450</v>
      </c>
      <c r="G448" s="297" t="s">
        <v>189</v>
      </c>
      <c r="H448" s="298">
        <v>126.932</v>
      </c>
      <c r="I448" s="299"/>
      <c r="J448" s="300">
        <f>ROUND(I448*H448,2)</f>
        <v>0</v>
      </c>
      <c r="K448" s="296" t="s">
        <v>169</v>
      </c>
      <c r="L448" s="301"/>
      <c r="M448" s="302" t="s">
        <v>23</v>
      </c>
      <c r="N448" s="303" t="s">
        <v>45</v>
      </c>
      <c r="O448" s="48"/>
      <c r="P448" s="245">
        <f>O448*H448</f>
        <v>0</v>
      </c>
      <c r="Q448" s="245">
        <v>0.016500000000000001</v>
      </c>
      <c r="R448" s="245">
        <f>Q448*H448</f>
        <v>2.0943780000000003</v>
      </c>
      <c r="S448" s="245">
        <v>0</v>
      </c>
      <c r="T448" s="246">
        <f>S448*H448</f>
        <v>0</v>
      </c>
      <c r="AR448" s="25" t="s">
        <v>218</v>
      </c>
      <c r="AT448" s="25" t="s">
        <v>336</v>
      </c>
      <c r="AU448" s="25" t="s">
        <v>85</v>
      </c>
      <c r="AY448" s="25" t="s">
        <v>162</v>
      </c>
      <c r="BE448" s="247">
        <f>IF(N448="základní",J448,0)</f>
        <v>0</v>
      </c>
      <c r="BF448" s="247">
        <f>IF(N448="snížená",J448,0)</f>
        <v>0</v>
      </c>
      <c r="BG448" s="247">
        <f>IF(N448="zákl. přenesená",J448,0)</f>
        <v>0</v>
      </c>
      <c r="BH448" s="247">
        <f>IF(N448="sníž. přenesená",J448,0)</f>
        <v>0</v>
      </c>
      <c r="BI448" s="247">
        <f>IF(N448="nulová",J448,0)</f>
        <v>0</v>
      </c>
      <c r="BJ448" s="25" t="s">
        <v>85</v>
      </c>
      <c r="BK448" s="247">
        <f>ROUND(I448*H448,2)</f>
        <v>0</v>
      </c>
      <c r="BL448" s="25" t="s">
        <v>170</v>
      </c>
      <c r="BM448" s="25" t="s">
        <v>451</v>
      </c>
    </row>
    <row r="449" s="13" customFormat="1">
      <c r="B449" s="260"/>
      <c r="C449" s="261"/>
      <c r="D449" s="250" t="s">
        <v>172</v>
      </c>
      <c r="E449" s="262" t="s">
        <v>23</v>
      </c>
      <c r="F449" s="263" t="s">
        <v>407</v>
      </c>
      <c r="G449" s="261"/>
      <c r="H449" s="262" t="s">
        <v>23</v>
      </c>
      <c r="I449" s="264"/>
      <c r="J449" s="261"/>
      <c r="K449" s="261"/>
      <c r="L449" s="265"/>
      <c r="M449" s="266"/>
      <c r="N449" s="267"/>
      <c r="O449" s="267"/>
      <c r="P449" s="267"/>
      <c r="Q449" s="267"/>
      <c r="R449" s="267"/>
      <c r="S449" s="267"/>
      <c r="T449" s="268"/>
      <c r="AT449" s="269" t="s">
        <v>172</v>
      </c>
      <c r="AU449" s="269" t="s">
        <v>85</v>
      </c>
      <c r="AV449" s="13" t="s">
        <v>77</v>
      </c>
      <c r="AW449" s="13" t="s">
        <v>36</v>
      </c>
      <c r="AX449" s="13" t="s">
        <v>73</v>
      </c>
      <c r="AY449" s="269" t="s">
        <v>162</v>
      </c>
    </row>
    <row r="450" s="12" customFormat="1">
      <c r="B450" s="248"/>
      <c r="C450" s="249"/>
      <c r="D450" s="250" t="s">
        <v>172</v>
      </c>
      <c r="E450" s="251" t="s">
        <v>23</v>
      </c>
      <c r="F450" s="252" t="s">
        <v>441</v>
      </c>
      <c r="G450" s="249"/>
      <c r="H450" s="253">
        <v>52.887999999999998</v>
      </c>
      <c r="I450" s="254"/>
      <c r="J450" s="249"/>
      <c r="K450" s="249"/>
      <c r="L450" s="255"/>
      <c r="M450" s="256"/>
      <c r="N450" s="257"/>
      <c r="O450" s="257"/>
      <c r="P450" s="257"/>
      <c r="Q450" s="257"/>
      <c r="R450" s="257"/>
      <c r="S450" s="257"/>
      <c r="T450" s="258"/>
      <c r="AT450" s="259" t="s">
        <v>172</v>
      </c>
      <c r="AU450" s="259" t="s">
        <v>85</v>
      </c>
      <c r="AV450" s="12" t="s">
        <v>85</v>
      </c>
      <c r="AW450" s="12" t="s">
        <v>36</v>
      </c>
      <c r="AX450" s="12" t="s">
        <v>73</v>
      </c>
      <c r="AY450" s="259" t="s">
        <v>162</v>
      </c>
    </row>
    <row r="451" s="12" customFormat="1">
      <c r="B451" s="248"/>
      <c r="C451" s="249"/>
      <c r="D451" s="250" t="s">
        <v>172</v>
      </c>
      <c r="E451" s="251" t="s">
        <v>23</v>
      </c>
      <c r="F451" s="252" t="s">
        <v>442</v>
      </c>
      <c r="G451" s="249"/>
      <c r="H451" s="253">
        <v>71.555000000000007</v>
      </c>
      <c r="I451" s="254"/>
      <c r="J451" s="249"/>
      <c r="K451" s="249"/>
      <c r="L451" s="255"/>
      <c r="M451" s="256"/>
      <c r="N451" s="257"/>
      <c r="O451" s="257"/>
      <c r="P451" s="257"/>
      <c r="Q451" s="257"/>
      <c r="R451" s="257"/>
      <c r="S451" s="257"/>
      <c r="T451" s="258"/>
      <c r="AT451" s="259" t="s">
        <v>172</v>
      </c>
      <c r="AU451" s="259" t="s">
        <v>85</v>
      </c>
      <c r="AV451" s="12" t="s">
        <v>85</v>
      </c>
      <c r="AW451" s="12" t="s">
        <v>36</v>
      </c>
      <c r="AX451" s="12" t="s">
        <v>73</v>
      </c>
      <c r="AY451" s="259" t="s">
        <v>162</v>
      </c>
    </row>
    <row r="452" s="15" customFormat="1">
      <c r="B452" s="283"/>
      <c r="C452" s="284"/>
      <c r="D452" s="250" t="s">
        <v>172</v>
      </c>
      <c r="E452" s="285" t="s">
        <v>23</v>
      </c>
      <c r="F452" s="286" t="s">
        <v>276</v>
      </c>
      <c r="G452" s="284"/>
      <c r="H452" s="287">
        <v>124.443</v>
      </c>
      <c r="I452" s="288"/>
      <c r="J452" s="284"/>
      <c r="K452" s="284"/>
      <c r="L452" s="289"/>
      <c r="M452" s="290"/>
      <c r="N452" s="291"/>
      <c r="O452" s="291"/>
      <c r="P452" s="291"/>
      <c r="Q452" s="291"/>
      <c r="R452" s="291"/>
      <c r="S452" s="291"/>
      <c r="T452" s="292"/>
      <c r="AT452" s="293" t="s">
        <v>172</v>
      </c>
      <c r="AU452" s="293" t="s">
        <v>85</v>
      </c>
      <c r="AV452" s="15" t="s">
        <v>163</v>
      </c>
      <c r="AW452" s="15" t="s">
        <v>36</v>
      </c>
      <c r="AX452" s="15" t="s">
        <v>73</v>
      </c>
      <c r="AY452" s="293" t="s">
        <v>162</v>
      </c>
    </row>
    <row r="453" s="12" customFormat="1">
      <c r="B453" s="248"/>
      <c r="C453" s="249"/>
      <c r="D453" s="250" t="s">
        <v>172</v>
      </c>
      <c r="E453" s="251" t="s">
        <v>23</v>
      </c>
      <c r="F453" s="252" t="s">
        <v>452</v>
      </c>
      <c r="G453" s="249"/>
      <c r="H453" s="253">
        <v>126.932</v>
      </c>
      <c r="I453" s="254"/>
      <c r="J453" s="249"/>
      <c r="K453" s="249"/>
      <c r="L453" s="255"/>
      <c r="M453" s="256"/>
      <c r="N453" s="257"/>
      <c r="O453" s="257"/>
      <c r="P453" s="257"/>
      <c r="Q453" s="257"/>
      <c r="R453" s="257"/>
      <c r="S453" s="257"/>
      <c r="T453" s="258"/>
      <c r="AT453" s="259" t="s">
        <v>172</v>
      </c>
      <c r="AU453" s="259" t="s">
        <v>85</v>
      </c>
      <c r="AV453" s="12" t="s">
        <v>85</v>
      </c>
      <c r="AW453" s="12" t="s">
        <v>36</v>
      </c>
      <c r="AX453" s="12" t="s">
        <v>77</v>
      </c>
      <c r="AY453" s="259" t="s">
        <v>162</v>
      </c>
    </row>
    <row r="454" s="1" customFormat="1" ht="25.5" customHeight="1">
      <c r="B454" s="47"/>
      <c r="C454" s="236" t="s">
        <v>453</v>
      </c>
      <c r="D454" s="236" t="s">
        <v>165</v>
      </c>
      <c r="E454" s="237" t="s">
        <v>454</v>
      </c>
      <c r="F454" s="238" t="s">
        <v>455</v>
      </c>
      <c r="G454" s="239" t="s">
        <v>189</v>
      </c>
      <c r="H454" s="240">
        <v>362.92099999999999</v>
      </c>
      <c r="I454" s="241"/>
      <c r="J454" s="242">
        <f>ROUND(I454*H454,2)</f>
        <v>0</v>
      </c>
      <c r="K454" s="238" t="s">
        <v>169</v>
      </c>
      <c r="L454" s="73"/>
      <c r="M454" s="243" t="s">
        <v>23</v>
      </c>
      <c r="N454" s="244" t="s">
        <v>45</v>
      </c>
      <c r="O454" s="48"/>
      <c r="P454" s="245">
        <f>O454*H454</f>
        <v>0</v>
      </c>
      <c r="Q454" s="245">
        <v>0.0072124800000000003</v>
      </c>
      <c r="R454" s="245">
        <f>Q454*H454</f>
        <v>2.6175604540799999</v>
      </c>
      <c r="S454" s="245">
        <v>0</v>
      </c>
      <c r="T454" s="246">
        <f>S454*H454</f>
        <v>0</v>
      </c>
      <c r="AR454" s="25" t="s">
        <v>170</v>
      </c>
      <c r="AT454" s="25" t="s">
        <v>165</v>
      </c>
      <c r="AU454" s="25" t="s">
        <v>85</v>
      </c>
      <c r="AY454" s="25" t="s">
        <v>162</v>
      </c>
      <c r="BE454" s="247">
        <f>IF(N454="základní",J454,0)</f>
        <v>0</v>
      </c>
      <c r="BF454" s="247">
        <f>IF(N454="snížená",J454,0)</f>
        <v>0</v>
      </c>
      <c r="BG454" s="247">
        <f>IF(N454="zákl. přenesená",J454,0)</f>
        <v>0</v>
      </c>
      <c r="BH454" s="247">
        <f>IF(N454="sníž. přenesená",J454,0)</f>
        <v>0</v>
      </c>
      <c r="BI454" s="247">
        <f>IF(N454="nulová",J454,0)</f>
        <v>0</v>
      </c>
      <c r="BJ454" s="25" t="s">
        <v>85</v>
      </c>
      <c r="BK454" s="247">
        <f>ROUND(I454*H454,2)</f>
        <v>0</v>
      </c>
      <c r="BL454" s="25" t="s">
        <v>170</v>
      </c>
      <c r="BM454" s="25" t="s">
        <v>456</v>
      </c>
    </row>
    <row r="455" s="1" customFormat="1">
      <c r="B455" s="47"/>
      <c r="C455" s="75"/>
      <c r="D455" s="250" t="s">
        <v>213</v>
      </c>
      <c r="E455" s="75"/>
      <c r="F455" s="281" t="s">
        <v>457</v>
      </c>
      <c r="G455" s="75"/>
      <c r="H455" s="75"/>
      <c r="I455" s="204"/>
      <c r="J455" s="75"/>
      <c r="K455" s="75"/>
      <c r="L455" s="73"/>
      <c r="M455" s="282"/>
      <c r="N455" s="48"/>
      <c r="O455" s="48"/>
      <c r="P455" s="48"/>
      <c r="Q455" s="48"/>
      <c r="R455" s="48"/>
      <c r="S455" s="48"/>
      <c r="T455" s="96"/>
      <c r="AT455" s="25" t="s">
        <v>213</v>
      </c>
      <c r="AU455" s="25" t="s">
        <v>85</v>
      </c>
    </row>
    <row r="456" s="13" customFormat="1">
      <c r="B456" s="260"/>
      <c r="C456" s="261"/>
      <c r="D456" s="250" t="s">
        <v>172</v>
      </c>
      <c r="E456" s="262" t="s">
        <v>23</v>
      </c>
      <c r="F456" s="263" t="s">
        <v>397</v>
      </c>
      <c r="G456" s="261"/>
      <c r="H456" s="262" t="s">
        <v>23</v>
      </c>
      <c r="I456" s="264"/>
      <c r="J456" s="261"/>
      <c r="K456" s="261"/>
      <c r="L456" s="265"/>
      <c r="M456" s="266"/>
      <c r="N456" s="267"/>
      <c r="O456" s="267"/>
      <c r="P456" s="267"/>
      <c r="Q456" s="267"/>
      <c r="R456" s="267"/>
      <c r="S456" s="267"/>
      <c r="T456" s="268"/>
      <c r="AT456" s="269" t="s">
        <v>172</v>
      </c>
      <c r="AU456" s="269" t="s">
        <v>85</v>
      </c>
      <c r="AV456" s="13" t="s">
        <v>77</v>
      </c>
      <c r="AW456" s="13" t="s">
        <v>36</v>
      </c>
      <c r="AX456" s="13" t="s">
        <v>73</v>
      </c>
      <c r="AY456" s="269" t="s">
        <v>162</v>
      </c>
    </row>
    <row r="457" s="12" customFormat="1">
      <c r="B457" s="248"/>
      <c r="C457" s="249"/>
      <c r="D457" s="250" t="s">
        <v>172</v>
      </c>
      <c r="E457" s="251" t="s">
        <v>23</v>
      </c>
      <c r="F457" s="252" t="s">
        <v>458</v>
      </c>
      <c r="G457" s="249"/>
      <c r="H457" s="253">
        <v>226.11600000000001</v>
      </c>
      <c r="I457" s="254"/>
      <c r="J457" s="249"/>
      <c r="K457" s="249"/>
      <c r="L457" s="255"/>
      <c r="M457" s="256"/>
      <c r="N457" s="257"/>
      <c r="O457" s="257"/>
      <c r="P457" s="257"/>
      <c r="Q457" s="257"/>
      <c r="R457" s="257"/>
      <c r="S457" s="257"/>
      <c r="T457" s="258"/>
      <c r="AT457" s="259" t="s">
        <v>172</v>
      </c>
      <c r="AU457" s="259" t="s">
        <v>85</v>
      </c>
      <c r="AV457" s="12" t="s">
        <v>85</v>
      </c>
      <c r="AW457" s="12" t="s">
        <v>36</v>
      </c>
      <c r="AX457" s="12" t="s">
        <v>73</v>
      </c>
      <c r="AY457" s="259" t="s">
        <v>162</v>
      </c>
    </row>
    <row r="458" s="12" customFormat="1">
      <c r="B458" s="248"/>
      <c r="C458" s="249"/>
      <c r="D458" s="250" t="s">
        <v>172</v>
      </c>
      <c r="E458" s="251" t="s">
        <v>23</v>
      </c>
      <c r="F458" s="252" t="s">
        <v>399</v>
      </c>
      <c r="G458" s="249"/>
      <c r="H458" s="253">
        <v>-2.4750000000000001</v>
      </c>
      <c r="I458" s="254"/>
      <c r="J458" s="249"/>
      <c r="K458" s="249"/>
      <c r="L458" s="255"/>
      <c r="M458" s="256"/>
      <c r="N458" s="257"/>
      <c r="O458" s="257"/>
      <c r="P458" s="257"/>
      <c r="Q458" s="257"/>
      <c r="R458" s="257"/>
      <c r="S458" s="257"/>
      <c r="T458" s="258"/>
      <c r="AT458" s="259" t="s">
        <v>172</v>
      </c>
      <c r="AU458" s="259" t="s">
        <v>85</v>
      </c>
      <c r="AV458" s="12" t="s">
        <v>85</v>
      </c>
      <c r="AW458" s="12" t="s">
        <v>36</v>
      </c>
      <c r="AX458" s="12" t="s">
        <v>73</v>
      </c>
      <c r="AY458" s="259" t="s">
        <v>162</v>
      </c>
    </row>
    <row r="459" s="12" customFormat="1">
      <c r="B459" s="248"/>
      <c r="C459" s="249"/>
      <c r="D459" s="250" t="s">
        <v>172</v>
      </c>
      <c r="E459" s="251" t="s">
        <v>23</v>
      </c>
      <c r="F459" s="252" t="s">
        <v>400</v>
      </c>
      <c r="G459" s="249"/>
      <c r="H459" s="253">
        <v>-18</v>
      </c>
      <c r="I459" s="254"/>
      <c r="J459" s="249"/>
      <c r="K459" s="249"/>
      <c r="L459" s="255"/>
      <c r="M459" s="256"/>
      <c r="N459" s="257"/>
      <c r="O459" s="257"/>
      <c r="P459" s="257"/>
      <c r="Q459" s="257"/>
      <c r="R459" s="257"/>
      <c r="S459" s="257"/>
      <c r="T459" s="258"/>
      <c r="AT459" s="259" t="s">
        <v>172</v>
      </c>
      <c r="AU459" s="259" t="s">
        <v>85</v>
      </c>
      <c r="AV459" s="12" t="s">
        <v>85</v>
      </c>
      <c r="AW459" s="12" t="s">
        <v>36</v>
      </c>
      <c r="AX459" s="12" t="s">
        <v>73</v>
      </c>
      <c r="AY459" s="259" t="s">
        <v>162</v>
      </c>
    </row>
    <row r="460" s="15" customFormat="1">
      <c r="B460" s="283"/>
      <c r="C460" s="284"/>
      <c r="D460" s="250" t="s">
        <v>172</v>
      </c>
      <c r="E460" s="285" t="s">
        <v>23</v>
      </c>
      <c r="F460" s="286" t="s">
        <v>276</v>
      </c>
      <c r="G460" s="284"/>
      <c r="H460" s="287">
        <v>205.64099999999999</v>
      </c>
      <c r="I460" s="288"/>
      <c r="J460" s="284"/>
      <c r="K460" s="284"/>
      <c r="L460" s="289"/>
      <c r="M460" s="290"/>
      <c r="N460" s="291"/>
      <c r="O460" s="291"/>
      <c r="P460" s="291"/>
      <c r="Q460" s="291"/>
      <c r="R460" s="291"/>
      <c r="S460" s="291"/>
      <c r="T460" s="292"/>
      <c r="AT460" s="293" t="s">
        <v>172</v>
      </c>
      <c r="AU460" s="293" t="s">
        <v>85</v>
      </c>
      <c r="AV460" s="15" t="s">
        <v>163</v>
      </c>
      <c r="AW460" s="15" t="s">
        <v>36</v>
      </c>
      <c r="AX460" s="15" t="s">
        <v>73</v>
      </c>
      <c r="AY460" s="293" t="s">
        <v>162</v>
      </c>
    </row>
    <row r="461" s="13" customFormat="1">
      <c r="B461" s="260"/>
      <c r="C461" s="261"/>
      <c r="D461" s="250" t="s">
        <v>172</v>
      </c>
      <c r="E461" s="262" t="s">
        <v>23</v>
      </c>
      <c r="F461" s="263" t="s">
        <v>401</v>
      </c>
      <c r="G461" s="261"/>
      <c r="H461" s="262" t="s">
        <v>23</v>
      </c>
      <c r="I461" s="264"/>
      <c r="J461" s="261"/>
      <c r="K461" s="261"/>
      <c r="L461" s="265"/>
      <c r="M461" s="266"/>
      <c r="N461" s="267"/>
      <c r="O461" s="267"/>
      <c r="P461" s="267"/>
      <c r="Q461" s="267"/>
      <c r="R461" s="267"/>
      <c r="S461" s="267"/>
      <c r="T461" s="268"/>
      <c r="AT461" s="269" t="s">
        <v>172</v>
      </c>
      <c r="AU461" s="269" t="s">
        <v>85</v>
      </c>
      <c r="AV461" s="13" t="s">
        <v>77</v>
      </c>
      <c r="AW461" s="13" t="s">
        <v>36</v>
      </c>
      <c r="AX461" s="13" t="s">
        <v>73</v>
      </c>
      <c r="AY461" s="269" t="s">
        <v>162</v>
      </c>
    </row>
    <row r="462" s="12" customFormat="1">
      <c r="B462" s="248"/>
      <c r="C462" s="249"/>
      <c r="D462" s="250" t="s">
        <v>172</v>
      </c>
      <c r="E462" s="251" t="s">
        <v>23</v>
      </c>
      <c r="F462" s="252" t="s">
        <v>459</v>
      </c>
      <c r="G462" s="249"/>
      <c r="H462" s="253">
        <v>174.155</v>
      </c>
      <c r="I462" s="254"/>
      <c r="J462" s="249"/>
      <c r="K462" s="249"/>
      <c r="L462" s="255"/>
      <c r="M462" s="256"/>
      <c r="N462" s="257"/>
      <c r="O462" s="257"/>
      <c r="P462" s="257"/>
      <c r="Q462" s="257"/>
      <c r="R462" s="257"/>
      <c r="S462" s="257"/>
      <c r="T462" s="258"/>
      <c r="AT462" s="259" t="s">
        <v>172</v>
      </c>
      <c r="AU462" s="259" t="s">
        <v>85</v>
      </c>
      <c r="AV462" s="12" t="s">
        <v>85</v>
      </c>
      <c r="AW462" s="12" t="s">
        <v>36</v>
      </c>
      <c r="AX462" s="12" t="s">
        <v>73</v>
      </c>
      <c r="AY462" s="259" t="s">
        <v>162</v>
      </c>
    </row>
    <row r="463" s="12" customFormat="1">
      <c r="B463" s="248"/>
      <c r="C463" s="249"/>
      <c r="D463" s="250" t="s">
        <v>172</v>
      </c>
      <c r="E463" s="251" t="s">
        <v>23</v>
      </c>
      <c r="F463" s="252" t="s">
        <v>399</v>
      </c>
      <c r="G463" s="249"/>
      <c r="H463" s="253">
        <v>-2.4750000000000001</v>
      </c>
      <c r="I463" s="254"/>
      <c r="J463" s="249"/>
      <c r="K463" s="249"/>
      <c r="L463" s="255"/>
      <c r="M463" s="256"/>
      <c r="N463" s="257"/>
      <c r="O463" s="257"/>
      <c r="P463" s="257"/>
      <c r="Q463" s="257"/>
      <c r="R463" s="257"/>
      <c r="S463" s="257"/>
      <c r="T463" s="258"/>
      <c r="AT463" s="259" t="s">
        <v>172</v>
      </c>
      <c r="AU463" s="259" t="s">
        <v>85</v>
      </c>
      <c r="AV463" s="12" t="s">
        <v>85</v>
      </c>
      <c r="AW463" s="12" t="s">
        <v>36</v>
      </c>
      <c r="AX463" s="12" t="s">
        <v>73</v>
      </c>
      <c r="AY463" s="259" t="s">
        <v>162</v>
      </c>
    </row>
    <row r="464" s="12" customFormat="1">
      <c r="B464" s="248"/>
      <c r="C464" s="249"/>
      <c r="D464" s="250" t="s">
        <v>172</v>
      </c>
      <c r="E464" s="251" t="s">
        <v>23</v>
      </c>
      <c r="F464" s="252" t="s">
        <v>403</v>
      </c>
      <c r="G464" s="249"/>
      <c r="H464" s="253">
        <v>-14.4</v>
      </c>
      <c r="I464" s="254"/>
      <c r="J464" s="249"/>
      <c r="K464" s="249"/>
      <c r="L464" s="255"/>
      <c r="M464" s="256"/>
      <c r="N464" s="257"/>
      <c r="O464" s="257"/>
      <c r="P464" s="257"/>
      <c r="Q464" s="257"/>
      <c r="R464" s="257"/>
      <c r="S464" s="257"/>
      <c r="T464" s="258"/>
      <c r="AT464" s="259" t="s">
        <v>172</v>
      </c>
      <c r="AU464" s="259" t="s">
        <v>85</v>
      </c>
      <c r="AV464" s="12" t="s">
        <v>85</v>
      </c>
      <c r="AW464" s="12" t="s">
        <v>36</v>
      </c>
      <c r="AX464" s="12" t="s">
        <v>73</v>
      </c>
      <c r="AY464" s="259" t="s">
        <v>162</v>
      </c>
    </row>
    <row r="465" s="15" customFormat="1">
      <c r="B465" s="283"/>
      <c r="C465" s="284"/>
      <c r="D465" s="250" t="s">
        <v>172</v>
      </c>
      <c r="E465" s="285" t="s">
        <v>23</v>
      </c>
      <c r="F465" s="286" t="s">
        <v>276</v>
      </c>
      <c r="G465" s="284"/>
      <c r="H465" s="287">
        <v>157.28</v>
      </c>
      <c r="I465" s="288"/>
      <c r="J465" s="284"/>
      <c r="K465" s="284"/>
      <c r="L465" s="289"/>
      <c r="M465" s="290"/>
      <c r="N465" s="291"/>
      <c r="O465" s="291"/>
      <c r="P465" s="291"/>
      <c r="Q465" s="291"/>
      <c r="R465" s="291"/>
      <c r="S465" s="291"/>
      <c r="T465" s="292"/>
      <c r="AT465" s="293" t="s">
        <v>172</v>
      </c>
      <c r="AU465" s="293" t="s">
        <v>85</v>
      </c>
      <c r="AV465" s="15" t="s">
        <v>163</v>
      </c>
      <c r="AW465" s="15" t="s">
        <v>36</v>
      </c>
      <c r="AX465" s="15" t="s">
        <v>73</v>
      </c>
      <c r="AY465" s="293" t="s">
        <v>162</v>
      </c>
    </row>
    <row r="466" s="14" customFormat="1">
      <c r="B466" s="270"/>
      <c r="C466" s="271"/>
      <c r="D466" s="250" t="s">
        <v>172</v>
      </c>
      <c r="E466" s="272" t="s">
        <v>23</v>
      </c>
      <c r="F466" s="273" t="s">
        <v>182</v>
      </c>
      <c r="G466" s="271"/>
      <c r="H466" s="274">
        <v>362.92099999999999</v>
      </c>
      <c r="I466" s="275"/>
      <c r="J466" s="271"/>
      <c r="K466" s="271"/>
      <c r="L466" s="276"/>
      <c r="M466" s="277"/>
      <c r="N466" s="278"/>
      <c r="O466" s="278"/>
      <c r="P466" s="278"/>
      <c r="Q466" s="278"/>
      <c r="R466" s="278"/>
      <c r="S466" s="278"/>
      <c r="T466" s="279"/>
      <c r="AT466" s="280" t="s">
        <v>172</v>
      </c>
      <c r="AU466" s="280" t="s">
        <v>85</v>
      </c>
      <c r="AV466" s="14" t="s">
        <v>170</v>
      </c>
      <c r="AW466" s="14" t="s">
        <v>36</v>
      </c>
      <c r="AX466" s="14" t="s">
        <v>77</v>
      </c>
      <c r="AY466" s="280" t="s">
        <v>162</v>
      </c>
    </row>
    <row r="467" s="1" customFormat="1" ht="25.5" customHeight="1">
      <c r="B467" s="47"/>
      <c r="C467" s="294" t="s">
        <v>460</v>
      </c>
      <c r="D467" s="294" t="s">
        <v>336</v>
      </c>
      <c r="E467" s="295" t="s">
        <v>461</v>
      </c>
      <c r="F467" s="296" t="s">
        <v>462</v>
      </c>
      <c r="G467" s="297" t="s">
        <v>189</v>
      </c>
      <c r="H467" s="298">
        <v>370.17899999999997</v>
      </c>
      <c r="I467" s="299"/>
      <c r="J467" s="300">
        <f>ROUND(I467*H467,2)</f>
        <v>0</v>
      </c>
      <c r="K467" s="296" t="s">
        <v>169</v>
      </c>
      <c r="L467" s="301"/>
      <c r="M467" s="302" t="s">
        <v>23</v>
      </c>
      <c r="N467" s="303" t="s">
        <v>45</v>
      </c>
      <c r="O467" s="48"/>
      <c r="P467" s="245">
        <f>O467*H467</f>
        <v>0</v>
      </c>
      <c r="Q467" s="245">
        <v>0.012</v>
      </c>
      <c r="R467" s="245">
        <f>Q467*H467</f>
        <v>4.4421479999999995</v>
      </c>
      <c r="S467" s="245">
        <v>0</v>
      </c>
      <c r="T467" s="246">
        <f>S467*H467</f>
        <v>0</v>
      </c>
      <c r="AR467" s="25" t="s">
        <v>218</v>
      </c>
      <c r="AT467" s="25" t="s">
        <v>336</v>
      </c>
      <c r="AU467" s="25" t="s">
        <v>85</v>
      </c>
      <c r="AY467" s="25" t="s">
        <v>162</v>
      </c>
      <c r="BE467" s="247">
        <f>IF(N467="základní",J467,0)</f>
        <v>0</v>
      </c>
      <c r="BF467" s="247">
        <f>IF(N467="snížená",J467,0)</f>
        <v>0</v>
      </c>
      <c r="BG467" s="247">
        <f>IF(N467="zákl. přenesená",J467,0)</f>
        <v>0</v>
      </c>
      <c r="BH467" s="247">
        <f>IF(N467="sníž. přenesená",J467,0)</f>
        <v>0</v>
      </c>
      <c r="BI467" s="247">
        <f>IF(N467="nulová",J467,0)</f>
        <v>0</v>
      </c>
      <c r="BJ467" s="25" t="s">
        <v>85</v>
      </c>
      <c r="BK467" s="247">
        <f>ROUND(I467*H467,2)</f>
        <v>0</v>
      </c>
      <c r="BL467" s="25" t="s">
        <v>170</v>
      </c>
      <c r="BM467" s="25" t="s">
        <v>463</v>
      </c>
    </row>
    <row r="468" s="13" customFormat="1">
      <c r="B468" s="260"/>
      <c r="C468" s="261"/>
      <c r="D468" s="250" t="s">
        <v>172</v>
      </c>
      <c r="E468" s="262" t="s">
        <v>23</v>
      </c>
      <c r="F468" s="263" t="s">
        <v>397</v>
      </c>
      <c r="G468" s="261"/>
      <c r="H468" s="262" t="s">
        <v>23</v>
      </c>
      <c r="I468" s="264"/>
      <c r="J468" s="261"/>
      <c r="K468" s="261"/>
      <c r="L468" s="265"/>
      <c r="M468" s="266"/>
      <c r="N468" s="267"/>
      <c r="O468" s="267"/>
      <c r="P468" s="267"/>
      <c r="Q468" s="267"/>
      <c r="R468" s="267"/>
      <c r="S468" s="267"/>
      <c r="T468" s="268"/>
      <c r="AT468" s="269" t="s">
        <v>172</v>
      </c>
      <c r="AU468" s="269" t="s">
        <v>85</v>
      </c>
      <c r="AV468" s="13" t="s">
        <v>77</v>
      </c>
      <c r="AW468" s="13" t="s">
        <v>36</v>
      </c>
      <c r="AX468" s="13" t="s">
        <v>73</v>
      </c>
      <c r="AY468" s="269" t="s">
        <v>162</v>
      </c>
    </row>
    <row r="469" s="12" customFormat="1">
      <c r="B469" s="248"/>
      <c r="C469" s="249"/>
      <c r="D469" s="250" t="s">
        <v>172</v>
      </c>
      <c r="E469" s="251" t="s">
        <v>23</v>
      </c>
      <c r="F469" s="252" t="s">
        <v>458</v>
      </c>
      <c r="G469" s="249"/>
      <c r="H469" s="253">
        <v>226.11600000000001</v>
      </c>
      <c r="I469" s="254"/>
      <c r="J469" s="249"/>
      <c r="K469" s="249"/>
      <c r="L469" s="255"/>
      <c r="M469" s="256"/>
      <c r="N469" s="257"/>
      <c r="O469" s="257"/>
      <c r="P469" s="257"/>
      <c r="Q469" s="257"/>
      <c r="R469" s="257"/>
      <c r="S469" s="257"/>
      <c r="T469" s="258"/>
      <c r="AT469" s="259" t="s">
        <v>172</v>
      </c>
      <c r="AU469" s="259" t="s">
        <v>85</v>
      </c>
      <c r="AV469" s="12" t="s">
        <v>85</v>
      </c>
      <c r="AW469" s="12" t="s">
        <v>36</v>
      </c>
      <c r="AX469" s="12" t="s">
        <v>73</v>
      </c>
      <c r="AY469" s="259" t="s">
        <v>162</v>
      </c>
    </row>
    <row r="470" s="12" customFormat="1">
      <c r="B470" s="248"/>
      <c r="C470" s="249"/>
      <c r="D470" s="250" t="s">
        <v>172</v>
      </c>
      <c r="E470" s="251" t="s">
        <v>23</v>
      </c>
      <c r="F470" s="252" t="s">
        <v>399</v>
      </c>
      <c r="G470" s="249"/>
      <c r="H470" s="253">
        <v>-2.4750000000000001</v>
      </c>
      <c r="I470" s="254"/>
      <c r="J470" s="249"/>
      <c r="K470" s="249"/>
      <c r="L470" s="255"/>
      <c r="M470" s="256"/>
      <c r="N470" s="257"/>
      <c r="O470" s="257"/>
      <c r="P470" s="257"/>
      <c r="Q470" s="257"/>
      <c r="R470" s="257"/>
      <c r="S470" s="257"/>
      <c r="T470" s="258"/>
      <c r="AT470" s="259" t="s">
        <v>172</v>
      </c>
      <c r="AU470" s="259" t="s">
        <v>85</v>
      </c>
      <c r="AV470" s="12" t="s">
        <v>85</v>
      </c>
      <c r="AW470" s="12" t="s">
        <v>36</v>
      </c>
      <c r="AX470" s="12" t="s">
        <v>73</v>
      </c>
      <c r="AY470" s="259" t="s">
        <v>162</v>
      </c>
    </row>
    <row r="471" s="12" customFormat="1">
      <c r="B471" s="248"/>
      <c r="C471" s="249"/>
      <c r="D471" s="250" t="s">
        <v>172</v>
      </c>
      <c r="E471" s="251" t="s">
        <v>23</v>
      </c>
      <c r="F471" s="252" t="s">
        <v>400</v>
      </c>
      <c r="G471" s="249"/>
      <c r="H471" s="253">
        <v>-18</v>
      </c>
      <c r="I471" s="254"/>
      <c r="J471" s="249"/>
      <c r="K471" s="249"/>
      <c r="L471" s="255"/>
      <c r="M471" s="256"/>
      <c r="N471" s="257"/>
      <c r="O471" s="257"/>
      <c r="P471" s="257"/>
      <c r="Q471" s="257"/>
      <c r="R471" s="257"/>
      <c r="S471" s="257"/>
      <c r="T471" s="258"/>
      <c r="AT471" s="259" t="s">
        <v>172</v>
      </c>
      <c r="AU471" s="259" t="s">
        <v>85</v>
      </c>
      <c r="AV471" s="12" t="s">
        <v>85</v>
      </c>
      <c r="AW471" s="12" t="s">
        <v>36</v>
      </c>
      <c r="AX471" s="12" t="s">
        <v>73</v>
      </c>
      <c r="AY471" s="259" t="s">
        <v>162</v>
      </c>
    </row>
    <row r="472" s="13" customFormat="1">
      <c r="B472" s="260"/>
      <c r="C472" s="261"/>
      <c r="D472" s="250" t="s">
        <v>172</v>
      </c>
      <c r="E472" s="262" t="s">
        <v>23</v>
      </c>
      <c r="F472" s="263" t="s">
        <v>401</v>
      </c>
      <c r="G472" s="261"/>
      <c r="H472" s="262" t="s">
        <v>23</v>
      </c>
      <c r="I472" s="264"/>
      <c r="J472" s="261"/>
      <c r="K472" s="261"/>
      <c r="L472" s="265"/>
      <c r="M472" s="266"/>
      <c r="N472" s="267"/>
      <c r="O472" s="267"/>
      <c r="P472" s="267"/>
      <c r="Q472" s="267"/>
      <c r="R472" s="267"/>
      <c r="S472" s="267"/>
      <c r="T472" s="268"/>
      <c r="AT472" s="269" t="s">
        <v>172</v>
      </c>
      <c r="AU472" s="269" t="s">
        <v>85</v>
      </c>
      <c r="AV472" s="13" t="s">
        <v>77</v>
      </c>
      <c r="AW472" s="13" t="s">
        <v>36</v>
      </c>
      <c r="AX472" s="13" t="s">
        <v>73</v>
      </c>
      <c r="AY472" s="269" t="s">
        <v>162</v>
      </c>
    </row>
    <row r="473" s="12" customFormat="1">
      <c r="B473" s="248"/>
      <c r="C473" s="249"/>
      <c r="D473" s="250" t="s">
        <v>172</v>
      </c>
      <c r="E473" s="251" t="s">
        <v>23</v>
      </c>
      <c r="F473" s="252" t="s">
        <v>459</v>
      </c>
      <c r="G473" s="249"/>
      <c r="H473" s="253">
        <v>174.155</v>
      </c>
      <c r="I473" s="254"/>
      <c r="J473" s="249"/>
      <c r="K473" s="249"/>
      <c r="L473" s="255"/>
      <c r="M473" s="256"/>
      <c r="N473" s="257"/>
      <c r="O473" s="257"/>
      <c r="P473" s="257"/>
      <c r="Q473" s="257"/>
      <c r="R473" s="257"/>
      <c r="S473" s="257"/>
      <c r="T473" s="258"/>
      <c r="AT473" s="259" t="s">
        <v>172</v>
      </c>
      <c r="AU473" s="259" t="s">
        <v>85</v>
      </c>
      <c r="AV473" s="12" t="s">
        <v>85</v>
      </c>
      <c r="AW473" s="12" t="s">
        <v>36</v>
      </c>
      <c r="AX473" s="12" t="s">
        <v>73</v>
      </c>
      <c r="AY473" s="259" t="s">
        <v>162</v>
      </c>
    </row>
    <row r="474" s="12" customFormat="1">
      <c r="B474" s="248"/>
      <c r="C474" s="249"/>
      <c r="D474" s="250" t="s">
        <v>172</v>
      </c>
      <c r="E474" s="251" t="s">
        <v>23</v>
      </c>
      <c r="F474" s="252" t="s">
        <v>399</v>
      </c>
      <c r="G474" s="249"/>
      <c r="H474" s="253">
        <v>-2.4750000000000001</v>
      </c>
      <c r="I474" s="254"/>
      <c r="J474" s="249"/>
      <c r="K474" s="249"/>
      <c r="L474" s="255"/>
      <c r="M474" s="256"/>
      <c r="N474" s="257"/>
      <c r="O474" s="257"/>
      <c r="P474" s="257"/>
      <c r="Q474" s="257"/>
      <c r="R474" s="257"/>
      <c r="S474" s="257"/>
      <c r="T474" s="258"/>
      <c r="AT474" s="259" t="s">
        <v>172</v>
      </c>
      <c r="AU474" s="259" t="s">
        <v>85</v>
      </c>
      <c r="AV474" s="12" t="s">
        <v>85</v>
      </c>
      <c r="AW474" s="12" t="s">
        <v>36</v>
      </c>
      <c r="AX474" s="12" t="s">
        <v>73</v>
      </c>
      <c r="AY474" s="259" t="s">
        <v>162</v>
      </c>
    </row>
    <row r="475" s="12" customFormat="1">
      <c r="B475" s="248"/>
      <c r="C475" s="249"/>
      <c r="D475" s="250" t="s">
        <v>172</v>
      </c>
      <c r="E475" s="251" t="s">
        <v>23</v>
      </c>
      <c r="F475" s="252" t="s">
        <v>403</v>
      </c>
      <c r="G475" s="249"/>
      <c r="H475" s="253">
        <v>-14.4</v>
      </c>
      <c r="I475" s="254"/>
      <c r="J475" s="249"/>
      <c r="K475" s="249"/>
      <c r="L475" s="255"/>
      <c r="M475" s="256"/>
      <c r="N475" s="257"/>
      <c r="O475" s="257"/>
      <c r="P475" s="257"/>
      <c r="Q475" s="257"/>
      <c r="R475" s="257"/>
      <c r="S475" s="257"/>
      <c r="T475" s="258"/>
      <c r="AT475" s="259" t="s">
        <v>172</v>
      </c>
      <c r="AU475" s="259" t="s">
        <v>85</v>
      </c>
      <c r="AV475" s="12" t="s">
        <v>85</v>
      </c>
      <c r="AW475" s="12" t="s">
        <v>36</v>
      </c>
      <c r="AX475" s="12" t="s">
        <v>73</v>
      </c>
      <c r="AY475" s="259" t="s">
        <v>162</v>
      </c>
    </row>
    <row r="476" s="15" customFormat="1">
      <c r="B476" s="283"/>
      <c r="C476" s="284"/>
      <c r="D476" s="250" t="s">
        <v>172</v>
      </c>
      <c r="E476" s="285" t="s">
        <v>23</v>
      </c>
      <c r="F476" s="286" t="s">
        <v>276</v>
      </c>
      <c r="G476" s="284"/>
      <c r="H476" s="287">
        <v>362.92099999999999</v>
      </c>
      <c r="I476" s="288"/>
      <c r="J476" s="284"/>
      <c r="K476" s="284"/>
      <c r="L476" s="289"/>
      <c r="M476" s="290"/>
      <c r="N476" s="291"/>
      <c r="O476" s="291"/>
      <c r="P476" s="291"/>
      <c r="Q476" s="291"/>
      <c r="R476" s="291"/>
      <c r="S476" s="291"/>
      <c r="T476" s="292"/>
      <c r="AT476" s="293" t="s">
        <v>172</v>
      </c>
      <c r="AU476" s="293" t="s">
        <v>85</v>
      </c>
      <c r="AV476" s="15" t="s">
        <v>163</v>
      </c>
      <c r="AW476" s="15" t="s">
        <v>36</v>
      </c>
      <c r="AX476" s="15" t="s">
        <v>73</v>
      </c>
      <c r="AY476" s="293" t="s">
        <v>162</v>
      </c>
    </row>
    <row r="477" s="12" customFormat="1">
      <c r="B477" s="248"/>
      <c r="C477" s="249"/>
      <c r="D477" s="250" t="s">
        <v>172</v>
      </c>
      <c r="E477" s="251" t="s">
        <v>23</v>
      </c>
      <c r="F477" s="252" t="s">
        <v>464</v>
      </c>
      <c r="G477" s="249"/>
      <c r="H477" s="253">
        <v>370.17899999999997</v>
      </c>
      <c r="I477" s="254"/>
      <c r="J477" s="249"/>
      <c r="K477" s="249"/>
      <c r="L477" s="255"/>
      <c r="M477" s="256"/>
      <c r="N477" s="257"/>
      <c r="O477" s="257"/>
      <c r="P477" s="257"/>
      <c r="Q477" s="257"/>
      <c r="R477" s="257"/>
      <c r="S477" s="257"/>
      <c r="T477" s="258"/>
      <c r="AT477" s="259" t="s">
        <v>172</v>
      </c>
      <c r="AU477" s="259" t="s">
        <v>85</v>
      </c>
      <c r="AV477" s="12" t="s">
        <v>85</v>
      </c>
      <c r="AW477" s="12" t="s">
        <v>36</v>
      </c>
      <c r="AX477" s="12" t="s">
        <v>77</v>
      </c>
      <c r="AY477" s="259" t="s">
        <v>162</v>
      </c>
    </row>
    <row r="478" s="1" customFormat="1" ht="38.25" customHeight="1">
      <c r="B478" s="47"/>
      <c r="C478" s="236" t="s">
        <v>465</v>
      </c>
      <c r="D478" s="236" t="s">
        <v>165</v>
      </c>
      <c r="E478" s="237" t="s">
        <v>466</v>
      </c>
      <c r="F478" s="238" t="s">
        <v>467</v>
      </c>
      <c r="G478" s="239" t="s">
        <v>265</v>
      </c>
      <c r="H478" s="240">
        <v>1457.1400000000001</v>
      </c>
      <c r="I478" s="241"/>
      <c r="J478" s="242">
        <f>ROUND(I478*H478,2)</f>
        <v>0</v>
      </c>
      <c r="K478" s="238" t="s">
        <v>169</v>
      </c>
      <c r="L478" s="73"/>
      <c r="M478" s="243" t="s">
        <v>23</v>
      </c>
      <c r="N478" s="244" t="s">
        <v>45</v>
      </c>
      <c r="O478" s="48"/>
      <c r="P478" s="245">
        <f>O478*H478</f>
        <v>0</v>
      </c>
      <c r="Q478" s="245">
        <v>0.001758</v>
      </c>
      <c r="R478" s="245">
        <f>Q478*H478</f>
        <v>2.5616521200000002</v>
      </c>
      <c r="S478" s="245">
        <v>0</v>
      </c>
      <c r="T478" s="246">
        <f>S478*H478</f>
        <v>0</v>
      </c>
      <c r="AR478" s="25" t="s">
        <v>170</v>
      </c>
      <c r="AT478" s="25" t="s">
        <v>165</v>
      </c>
      <c r="AU478" s="25" t="s">
        <v>85</v>
      </c>
      <c r="AY478" s="25" t="s">
        <v>162</v>
      </c>
      <c r="BE478" s="247">
        <f>IF(N478="základní",J478,0)</f>
        <v>0</v>
      </c>
      <c r="BF478" s="247">
        <f>IF(N478="snížená",J478,0)</f>
        <v>0</v>
      </c>
      <c r="BG478" s="247">
        <f>IF(N478="zákl. přenesená",J478,0)</f>
        <v>0</v>
      </c>
      <c r="BH478" s="247">
        <f>IF(N478="sníž. přenesená",J478,0)</f>
        <v>0</v>
      </c>
      <c r="BI478" s="247">
        <f>IF(N478="nulová",J478,0)</f>
        <v>0</v>
      </c>
      <c r="BJ478" s="25" t="s">
        <v>85</v>
      </c>
      <c r="BK478" s="247">
        <f>ROUND(I478*H478,2)</f>
        <v>0</v>
      </c>
      <c r="BL478" s="25" t="s">
        <v>170</v>
      </c>
      <c r="BM478" s="25" t="s">
        <v>468</v>
      </c>
    </row>
    <row r="479" s="1" customFormat="1">
      <c r="B479" s="47"/>
      <c r="C479" s="75"/>
      <c r="D479" s="250" t="s">
        <v>213</v>
      </c>
      <c r="E479" s="75"/>
      <c r="F479" s="281" t="s">
        <v>469</v>
      </c>
      <c r="G479" s="75"/>
      <c r="H479" s="75"/>
      <c r="I479" s="204"/>
      <c r="J479" s="75"/>
      <c r="K479" s="75"/>
      <c r="L479" s="73"/>
      <c r="M479" s="282"/>
      <c r="N479" s="48"/>
      <c r="O479" s="48"/>
      <c r="P479" s="48"/>
      <c r="Q479" s="48"/>
      <c r="R479" s="48"/>
      <c r="S479" s="48"/>
      <c r="T479" s="96"/>
      <c r="AT479" s="25" t="s">
        <v>213</v>
      </c>
      <c r="AU479" s="25" t="s">
        <v>85</v>
      </c>
    </row>
    <row r="480" s="13" customFormat="1">
      <c r="B480" s="260"/>
      <c r="C480" s="261"/>
      <c r="D480" s="250" t="s">
        <v>172</v>
      </c>
      <c r="E480" s="262" t="s">
        <v>23</v>
      </c>
      <c r="F480" s="263" t="s">
        <v>231</v>
      </c>
      <c r="G480" s="261"/>
      <c r="H480" s="262" t="s">
        <v>23</v>
      </c>
      <c r="I480" s="264"/>
      <c r="J480" s="261"/>
      <c r="K480" s="261"/>
      <c r="L480" s="265"/>
      <c r="M480" s="266"/>
      <c r="N480" s="267"/>
      <c r="O480" s="267"/>
      <c r="P480" s="267"/>
      <c r="Q480" s="267"/>
      <c r="R480" s="267"/>
      <c r="S480" s="267"/>
      <c r="T480" s="268"/>
      <c r="AT480" s="269" t="s">
        <v>172</v>
      </c>
      <c r="AU480" s="269" t="s">
        <v>85</v>
      </c>
      <c r="AV480" s="13" t="s">
        <v>77</v>
      </c>
      <c r="AW480" s="13" t="s">
        <v>36</v>
      </c>
      <c r="AX480" s="13" t="s">
        <v>73</v>
      </c>
      <c r="AY480" s="269" t="s">
        <v>162</v>
      </c>
    </row>
    <row r="481" s="13" customFormat="1">
      <c r="B481" s="260"/>
      <c r="C481" s="261"/>
      <c r="D481" s="250" t="s">
        <v>172</v>
      </c>
      <c r="E481" s="262" t="s">
        <v>23</v>
      </c>
      <c r="F481" s="263" t="s">
        <v>232</v>
      </c>
      <c r="G481" s="261"/>
      <c r="H481" s="262" t="s">
        <v>23</v>
      </c>
      <c r="I481" s="264"/>
      <c r="J481" s="261"/>
      <c r="K481" s="261"/>
      <c r="L481" s="265"/>
      <c r="M481" s="266"/>
      <c r="N481" s="267"/>
      <c r="O481" s="267"/>
      <c r="P481" s="267"/>
      <c r="Q481" s="267"/>
      <c r="R481" s="267"/>
      <c r="S481" s="267"/>
      <c r="T481" s="268"/>
      <c r="AT481" s="269" t="s">
        <v>172</v>
      </c>
      <c r="AU481" s="269" t="s">
        <v>85</v>
      </c>
      <c r="AV481" s="13" t="s">
        <v>77</v>
      </c>
      <c r="AW481" s="13" t="s">
        <v>36</v>
      </c>
      <c r="AX481" s="13" t="s">
        <v>73</v>
      </c>
      <c r="AY481" s="269" t="s">
        <v>162</v>
      </c>
    </row>
    <row r="482" s="12" customFormat="1">
      <c r="B482" s="248"/>
      <c r="C482" s="249"/>
      <c r="D482" s="250" t="s">
        <v>172</v>
      </c>
      <c r="E482" s="251" t="s">
        <v>23</v>
      </c>
      <c r="F482" s="252" t="s">
        <v>470</v>
      </c>
      <c r="G482" s="249"/>
      <c r="H482" s="253">
        <v>117</v>
      </c>
      <c r="I482" s="254"/>
      <c r="J482" s="249"/>
      <c r="K482" s="249"/>
      <c r="L482" s="255"/>
      <c r="M482" s="256"/>
      <c r="N482" s="257"/>
      <c r="O482" s="257"/>
      <c r="P482" s="257"/>
      <c r="Q482" s="257"/>
      <c r="R482" s="257"/>
      <c r="S482" s="257"/>
      <c r="T482" s="258"/>
      <c r="AT482" s="259" t="s">
        <v>172</v>
      </c>
      <c r="AU482" s="259" t="s">
        <v>85</v>
      </c>
      <c r="AV482" s="12" t="s">
        <v>85</v>
      </c>
      <c r="AW482" s="12" t="s">
        <v>36</v>
      </c>
      <c r="AX482" s="12" t="s">
        <v>73</v>
      </c>
      <c r="AY482" s="259" t="s">
        <v>162</v>
      </c>
    </row>
    <row r="483" s="12" customFormat="1">
      <c r="B483" s="248"/>
      <c r="C483" s="249"/>
      <c r="D483" s="250" t="s">
        <v>172</v>
      </c>
      <c r="E483" s="251" t="s">
        <v>23</v>
      </c>
      <c r="F483" s="252" t="s">
        <v>269</v>
      </c>
      <c r="G483" s="249"/>
      <c r="H483" s="253">
        <v>18.899999999999999</v>
      </c>
      <c r="I483" s="254"/>
      <c r="J483" s="249"/>
      <c r="K483" s="249"/>
      <c r="L483" s="255"/>
      <c r="M483" s="256"/>
      <c r="N483" s="257"/>
      <c r="O483" s="257"/>
      <c r="P483" s="257"/>
      <c r="Q483" s="257"/>
      <c r="R483" s="257"/>
      <c r="S483" s="257"/>
      <c r="T483" s="258"/>
      <c r="AT483" s="259" t="s">
        <v>172</v>
      </c>
      <c r="AU483" s="259" t="s">
        <v>85</v>
      </c>
      <c r="AV483" s="12" t="s">
        <v>85</v>
      </c>
      <c r="AW483" s="12" t="s">
        <v>36</v>
      </c>
      <c r="AX483" s="12" t="s">
        <v>73</v>
      </c>
      <c r="AY483" s="259" t="s">
        <v>162</v>
      </c>
    </row>
    <row r="484" s="12" customFormat="1">
      <c r="B484" s="248"/>
      <c r="C484" s="249"/>
      <c r="D484" s="250" t="s">
        <v>172</v>
      </c>
      <c r="E484" s="251" t="s">
        <v>23</v>
      </c>
      <c r="F484" s="252" t="s">
        <v>270</v>
      </c>
      <c r="G484" s="249"/>
      <c r="H484" s="253">
        <v>546</v>
      </c>
      <c r="I484" s="254"/>
      <c r="J484" s="249"/>
      <c r="K484" s="249"/>
      <c r="L484" s="255"/>
      <c r="M484" s="256"/>
      <c r="N484" s="257"/>
      <c r="O484" s="257"/>
      <c r="P484" s="257"/>
      <c r="Q484" s="257"/>
      <c r="R484" s="257"/>
      <c r="S484" s="257"/>
      <c r="T484" s="258"/>
      <c r="AT484" s="259" t="s">
        <v>172</v>
      </c>
      <c r="AU484" s="259" t="s">
        <v>85</v>
      </c>
      <c r="AV484" s="12" t="s">
        <v>85</v>
      </c>
      <c r="AW484" s="12" t="s">
        <v>36</v>
      </c>
      <c r="AX484" s="12" t="s">
        <v>73</v>
      </c>
      <c r="AY484" s="259" t="s">
        <v>162</v>
      </c>
    </row>
    <row r="485" s="13" customFormat="1">
      <c r="B485" s="260"/>
      <c r="C485" s="261"/>
      <c r="D485" s="250" t="s">
        <v>172</v>
      </c>
      <c r="E485" s="262" t="s">
        <v>23</v>
      </c>
      <c r="F485" s="263" t="s">
        <v>236</v>
      </c>
      <c r="G485" s="261"/>
      <c r="H485" s="262" t="s">
        <v>23</v>
      </c>
      <c r="I485" s="264"/>
      <c r="J485" s="261"/>
      <c r="K485" s="261"/>
      <c r="L485" s="265"/>
      <c r="M485" s="266"/>
      <c r="N485" s="267"/>
      <c r="O485" s="267"/>
      <c r="P485" s="267"/>
      <c r="Q485" s="267"/>
      <c r="R485" s="267"/>
      <c r="S485" s="267"/>
      <c r="T485" s="268"/>
      <c r="AT485" s="269" t="s">
        <v>172</v>
      </c>
      <c r="AU485" s="269" t="s">
        <v>85</v>
      </c>
      <c r="AV485" s="13" t="s">
        <v>77</v>
      </c>
      <c r="AW485" s="13" t="s">
        <v>36</v>
      </c>
      <c r="AX485" s="13" t="s">
        <v>73</v>
      </c>
      <c r="AY485" s="269" t="s">
        <v>162</v>
      </c>
    </row>
    <row r="486" s="12" customFormat="1">
      <c r="B486" s="248"/>
      <c r="C486" s="249"/>
      <c r="D486" s="250" t="s">
        <v>172</v>
      </c>
      <c r="E486" s="251" t="s">
        <v>23</v>
      </c>
      <c r="F486" s="252" t="s">
        <v>271</v>
      </c>
      <c r="G486" s="249"/>
      <c r="H486" s="253">
        <v>12.6</v>
      </c>
      <c r="I486" s="254"/>
      <c r="J486" s="249"/>
      <c r="K486" s="249"/>
      <c r="L486" s="255"/>
      <c r="M486" s="256"/>
      <c r="N486" s="257"/>
      <c r="O486" s="257"/>
      <c r="P486" s="257"/>
      <c r="Q486" s="257"/>
      <c r="R486" s="257"/>
      <c r="S486" s="257"/>
      <c r="T486" s="258"/>
      <c r="AT486" s="259" t="s">
        <v>172</v>
      </c>
      <c r="AU486" s="259" t="s">
        <v>85</v>
      </c>
      <c r="AV486" s="12" t="s">
        <v>85</v>
      </c>
      <c r="AW486" s="12" t="s">
        <v>36</v>
      </c>
      <c r="AX486" s="12" t="s">
        <v>73</v>
      </c>
      <c r="AY486" s="259" t="s">
        <v>162</v>
      </c>
    </row>
    <row r="487" s="12" customFormat="1">
      <c r="B487" s="248"/>
      <c r="C487" s="249"/>
      <c r="D487" s="250" t="s">
        <v>172</v>
      </c>
      <c r="E487" s="251" t="s">
        <v>23</v>
      </c>
      <c r="F487" s="252" t="s">
        <v>272</v>
      </c>
      <c r="G487" s="249"/>
      <c r="H487" s="253">
        <v>70.200000000000003</v>
      </c>
      <c r="I487" s="254"/>
      <c r="J487" s="249"/>
      <c r="K487" s="249"/>
      <c r="L487" s="255"/>
      <c r="M487" s="256"/>
      <c r="N487" s="257"/>
      <c r="O487" s="257"/>
      <c r="P487" s="257"/>
      <c r="Q487" s="257"/>
      <c r="R487" s="257"/>
      <c r="S487" s="257"/>
      <c r="T487" s="258"/>
      <c r="AT487" s="259" t="s">
        <v>172</v>
      </c>
      <c r="AU487" s="259" t="s">
        <v>85</v>
      </c>
      <c r="AV487" s="12" t="s">
        <v>85</v>
      </c>
      <c r="AW487" s="12" t="s">
        <v>36</v>
      </c>
      <c r="AX487" s="12" t="s">
        <v>73</v>
      </c>
      <c r="AY487" s="259" t="s">
        <v>162</v>
      </c>
    </row>
    <row r="488" s="13" customFormat="1">
      <c r="B488" s="260"/>
      <c r="C488" s="261"/>
      <c r="D488" s="250" t="s">
        <v>172</v>
      </c>
      <c r="E488" s="262" t="s">
        <v>23</v>
      </c>
      <c r="F488" s="263" t="s">
        <v>178</v>
      </c>
      <c r="G488" s="261"/>
      <c r="H488" s="262" t="s">
        <v>23</v>
      </c>
      <c r="I488" s="264"/>
      <c r="J488" s="261"/>
      <c r="K488" s="261"/>
      <c r="L488" s="265"/>
      <c r="M488" s="266"/>
      <c r="N488" s="267"/>
      <c r="O488" s="267"/>
      <c r="P488" s="267"/>
      <c r="Q488" s="267"/>
      <c r="R488" s="267"/>
      <c r="S488" s="267"/>
      <c r="T488" s="268"/>
      <c r="AT488" s="269" t="s">
        <v>172</v>
      </c>
      <c r="AU488" s="269" t="s">
        <v>85</v>
      </c>
      <c r="AV488" s="13" t="s">
        <v>77</v>
      </c>
      <c r="AW488" s="13" t="s">
        <v>36</v>
      </c>
      <c r="AX488" s="13" t="s">
        <v>73</v>
      </c>
      <c r="AY488" s="269" t="s">
        <v>162</v>
      </c>
    </row>
    <row r="489" s="12" customFormat="1">
      <c r="B489" s="248"/>
      <c r="C489" s="249"/>
      <c r="D489" s="250" t="s">
        <v>172</v>
      </c>
      <c r="E489" s="251" t="s">
        <v>23</v>
      </c>
      <c r="F489" s="252" t="s">
        <v>273</v>
      </c>
      <c r="G489" s="249"/>
      <c r="H489" s="253">
        <v>233.09999999999999</v>
      </c>
      <c r="I489" s="254"/>
      <c r="J489" s="249"/>
      <c r="K489" s="249"/>
      <c r="L489" s="255"/>
      <c r="M489" s="256"/>
      <c r="N489" s="257"/>
      <c r="O489" s="257"/>
      <c r="P489" s="257"/>
      <c r="Q489" s="257"/>
      <c r="R489" s="257"/>
      <c r="S489" s="257"/>
      <c r="T489" s="258"/>
      <c r="AT489" s="259" t="s">
        <v>172</v>
      </c>
      <c r="AU489" s="259" t="s">
        <v>85</v>
      </c>
      <c r="AV489" s="12" t="s">
        <v>85</v>
      </c>
      <c r="AW489" s="12" t="s">
        <v>36</v>
      </c>
      <c r="AX489" s="12" t="s">
        <v>73</v>
      </c>
      <c r="AY489" s="259" t="s">
        <v>162</v>
      </c>
    </row>
    <row r="490" s="12" customFormat="1">
      <c r="B490" s="248"/>
      <c r="C490" s="249"/>
      <c r="D490" s="250" t="s">
        <v>172</v>
      </c>
      <c r="E490" s="251" t="s">
        <v>23</v>
      </c>
      <c r="F490" s="252" t="s">
        <v>274</v>
      </c>
      <c r="G490" s="249"/>
      <c r="H490" s="253">
        <v>397.80000000000001</v>
      </c>
      <c r="I490" s="254"/>
      <c r="J490" s="249"/>
      <c r="K490" s="249"/>
      <c r="L490" s="255"/>
      <c r="M490" s="256"/>
      <c r="N490" s="257"/>
      <c r="O490" s="257"/>
      <c r="P490" s="257"/>
      <c r="Q490" s="257"/>
      <c r="R490" s="257"/>
      <c r="S490" s="257"/>
      <c r="T490" s="258"/>
      <c r="AT490" s="259" t="s">
        <v>172</v>
      </c>
      <c r="AU490" s="259" t="s">
        <v>85</v>
      </c>
      <c r="AV490" s="12" t="s">
        <v>85</v>
      </c>
      <c r="AW490" s="12" t="s">
        <v>36</v>
      </c>
      <c r="AX490" s="12" t="s">
        <v>73</v>
      </c>
      <c r="AY490" s="259" t="s">
        <v>162</v>
      </c>
    </row>
    <row r="491" s="13" customFormat="1">
      <c r="B491" s="260"/>
      <c r="C491" s="261"/>
      <c r="D491" s="250" t="s">
        <v>172</v>
      </c>
      <c r="E491" s="262" t="s">
        <v>23</v>
      </c>
      <c r="F491" s="263" t="s">
        <v>407</v>
      </c>
      <c r="G491" s="261"/>
      <c r="H491" s="262" t="s">
        <v>23</v>
      </c>
      <c r="I491" s="264"/>
      <c r="J491" s="261"/>
      <c r="K491" s="261"/>
      <c r="L491" s="265"/>
      <c r="M491" s="266"/>
      <c r="N491" s="267"/>
      <c r="O491" s="267"/>
      <c r="P491" s="267"/>
      <c r="Q491" s="267"/>
      <c r="R491" s="267"/>
      <c r="S491" s="267"/>
      <c r="T491" s="268"/>
      <c r="AT491" s="269" t="s">
        <v>172</v>
      </c>
      <c r="AU491" s="269" t="s">
        <v>85</v>
      </c>
      <c r="AV491" s="13" t="s">
        <v>77</v>
      </c>
      <c r="AW491" s="13" t="s">
        <v>36</v>
      </c>
      <c r="AX491" s="13" t="s">
        <v>73</v>
      </c>
      <c r="AY491" s="269" t="s">
        <v>162</v>
      </c>
    </row>
    <row r="492" s="12" customFormat="1">
      <c r="B492" s="248"/>
      <c r="C492" s="249"/>
      <c r="D492" s="250" t="s">
        <v>172</v>
      </c>
      <c r="E492" s="251" t="s">
        <v>23</v>
      </c>
      <c r="F492" s="252" t="s">
        <v>471</v>
      </c>
      <c r="G492" s="249"/>
      <c r="H492" s="253">
        <v>16.800000000000001</v>
      </c>
      <c r="I492" s="254"/>
      <c r="J492" s="249"/>
      <c r="K492" s="249"/>
      <c r="L492" s="255"/>
      <c r="M492" s="256"/>
      <c r="N492" s="257"/>
      <c r="O492" s="257"/>
      <c r="P492" s="257"/>
      <c r="Q492" s="257"/>
      <c r="R492" s="257"/>
      <c r="S492" s="257"/>
      <c r="T492" s="258"/>
      <c r="AT492" s="259" t="s">
        <v>172</v>
      </c>
      <c r="AU492" s="259" t="s">
        <v>85</v>
      </c>
      <c r="AV492" s="12" t="s">
        <v>85</v>
      </c>
      <c r="AW492" s="12" t="s">
        <v>36</v>
      </c>
      <c r="AX492" s="12" t="s">
        <v>73</v>
      </c>
      <c r="AY492" s="259" t="s">
        <v>162</v>
      </c>
    </row>
    <row r="493" s="12" customFormat="1">
      <c r="B493" s="248"/>
      <c r="C493" s="249"/>
      <c r="D493" s="250" t="s">
        <v>172</v>
      </c>
      <c r="E493" s="251" t="s">
        <v>23</v>
      </c>
      <c r="F493" s="252" t="s">
        <v>472</v>
      </c>
      <c r="G493" s="249"/>
      <c r="H493" s="253">
        <v>39.899999999999999</v>
      </c>
      <c r="I493" s="254"/>
      <c r="J493" s="249"/>
      <c r="K493" s="249"/>
      <c r="L493" s="255"/>
      <c r="M493" s="256"/>
      <c r="N493" s="257"/>
      <c r="O493" s="257"/>
      <c r="P493" s="257"/>
      <c r="Q493" s="257"/>
      <c r="R493" s="257"/>
      <c r="S493" s="257"/>
      <c r="T493" s="258"/>
      <c r="AT493" s="259" t="s">
        <v>172</v>
      </c>
      <c r="AU493" s="259" t="s">
        <v>85</v>
      </c>
      <c r="AV493" s="12" t="s">
        <v>85</v>
      </c>
      <c r="AW493" s="12" t="s">
        <v>36</v>
      </c>
      <c r="AX493" s="12" t="s">
        <v>73</v>
      </c>
      <c r="AY493" s="259" t="s">
        <v>162</v>
      </c>
    </row>
    <row r="494" s="13" customFormat="1">
      <c r="B494" s="260"/>
      <c r="C494" s="261"/>
      <c r="D494" s="250" t="s">
        <v>172</v>
      </c>
      <c r="E494" s="262" t="s">
        <v>23</v>
      </c>
      <c r="F494" s="263" t="s">
        <v>241</v>
      </c>
      <c r="G494" s="261"/>
      <c r="H494" s="262" t="s">
        <v>23</v>
      </c>
      <c r="I494" s="264"/>
      <c r="J494" s="261"/>
      <c r="K494" s="261"/>
      <c r="L494" s="265"/>
      <c r="M494" s="266"/>
      <c r="N494" s="267"/>
      <c r="O494" s="267"/>
      <c r="P494" s="267"/>
      <c r="Q494" s="267"/>
      <c r="R494" s="267"/>
      <c r="S494" s="267"/>
      <c r="T494" s="268"/>
      <c r="AT494" s="269" t="s">
        <v>172</v>
      </c>
      <c r="AU494" s="269" t="s">
        <v>85</v>
      </c>
      <c r="AV494" s="13" t="s">
        <v>77</v>
      </c>
      <c r="AW494" s="13" t="s">
        <v>36</v>
      </c>
      <c r="AX494" s="13" t="s">
        <v>73</v>
      </c>
      <c r="AY494" s="269" t="s">
        <v>162</v>
      </c>
    </row>
    <row r="495" s="12" customFormat="1">
      <c r="B495" s="248"/>
      <c r="C495" s="249"/>
      <c r="D495" s="250" t="s">
        <v>172</v>
      </c>
      <c r="E495" s="251" t="s">
        <v>23</v>
      </c>
      <c r="F495" s="252" t="s">
        <v>332</v>
      </c>
      <c r="G495" s="249"/>
      <c r="H495" s="253">
        <v>4.8399999999999999</v>
      </c>
      <c r="I495" s="254"/>
      <c r="J495" s="249"/>
      <c r="K495" s="249"/>
      <c r="L495" s="255"/>
      <c r="M495" s="256"/>
      <c r="N495" s="257"/>
      <c r="O495" s="257"/>
      <c r="P495" s="257"/>
      <c r="Q495" s="257"/>
      <c r="R495" s="257"/>
      <c r="S495" s="257"/>
      <c r="T495" s="258"/>
      <c r="AT495" s="259" t="s">
        <v>172</v>
      </c>
      <c r="AU495" s="259" t="s">
        <v>85</v>
      </c>
      <c r="AV495" s="12" t="s">
        <v>85</v>
      </c>
      <c r="AW495" s="12" t="s">
        <v>36</v>
      </c>
      <c r="AX495" s="12" t="s">
        <v>73</v>
      </c>
      <c r="AY495" s="259" t="s">
        <v>162</v>
      </c>
    </row>
    <row r="496" s="14" customFormat="1">
      <c r="B496" s="270"/>
      <c r="C496" s="271"/>
      <c r="D496" s="250" t="s">
        <v>172</v>
      </c>
      <c r="E496" s="272" t="s">
        <v>23</v>
      </c>
      <c r="F496" s="273" t="s">
        <v>182</v>
      </c>
      <c r="G496" s="271"/>
      <c r="H496" s="274">
        <v>1457.1400000000001</v>
      </c>
      <c r="I496" s="275"/>
      <c r="J496" s="271"/>
      <c r="K496" s="271"/>
      <c r="L496" s="276"/>
      <c r="M496" s="277"/>
      <c r="N496" s="278"/>
      <c r="O496" s="278"/>
      <c r="P496" s="278"/>
      <c r="Q496" s="278"/>
      <c r="R496" s="278"/>
      <c r="S496" s="278"/>
      <c r="T496" s="279"/>
      <c r="AT496" s="280" t="s">
        <v>172</v>
      </c>
      <c r="AU496" s="280" t="s">
        <v>85</v>
      </c>
      <c r="AV496" s="14" t="s">
        <v>170</v>
      </c>
      <c r="AW496" s="14" t="s">
        <v>36</v>
      </c>
      <c r="AX496" s="14" t="s">
        <v>77</v>
      </c>
      <c r="AY496" s="280" t="s">
        <v>162</v>
      </c>
    </row>
    <row r="497" s="1" customFormat="1" ht="25.5" customHeight="1">
      <c r="B497" s="47"/>
      <c r="C497" s="294" t="s">
        <v>473</v>
      </c>
      <c r="D497" s="294" t="s">
        <v>336</v>
      </c>
      <c r="E497" s="295" t="s">
        <v>474</v>
      </c>
      <c r="F497" s="296" t="s">
        <v>475</v>
      </c>
      <c r="G497" s="297" t="s">
        <v>189</v>
      </c>
      <c r="H497" s="298">
        <v>78.834000000000003</v>
      </c>
      <c r="I497" s="299"/>
      <c r="J497" s="300">
        <f>ROUND(I497*H497,2)</f>
        <v>0</v>
      </c>
      <c r="K497" s="296" t="s">
        <v>169</v>
      </c>
      <c r="L497" s="301"/>
      <c r="M497" s="302" t="s">
        <v>23</v>
      </c>
      <c r="N497" s="303" t="s">
        <v>45</v>
      </c>
      <c r="O497" s="48"/>
      <c r="P497" s="245">
        <f>O497*H497</f>
        <v>0</v>
      </c>
      <c r="Q497" s="245">
        <v>0.002</v>
      </c>
      <c r="R497" s="245">
        <f>Q497*H497</f>
        <v>0.157668</v>
      </c>
      <c r="S497" s="245">
        <v>0</v>
      </c>
      <c r="T497" s="246">
        <f>S497*H497</f>
        <v>0</v>
      </c>
      <c r="AR497" s="25" t="s">
        <v>218</v>
      </c>
      <c r="AT497" s="25" t="s">
        <v>336</v>
      </c>
      <c r="AU497" s="25" t="s">
        <v>85</v>
      </c>
      <c r="AY497" s="25" t="s">
        <v>162</v>
      </c>
      <c r="BE497" s="247">
        <f>IF(N497="základní",J497,0)</f>
        <v>0</v>
      </c>
      <c r="BF497" s="247">
        <f>IF(N497="snížená",J497,0)</f>
        <v>0</v>
      </c>
      <c r="BG497" s="247">
        <f>IF(N497="zákl. přenesená",J497,0)</f>
        <v>0</v>
      </c>
      <c r="BH497" s="247">
        <f>IF(N497="sníž. přenesená",J497,0)</f>
        <v>0</v>
      </c>
      <c r="BI497" s="247">
        <f>IF(N497="nulová",J497,0)</f>
        <v>0</v>
      </c>
      <c r="BJ497" s="25" t="s">
        <v>85</v>
      </c>
      <c r="BK497" s="247">
        <f>ROUND(I497*H497,2)</f>
        <v>0</v>
      </c>
      <c r="BL497" s="25" t="s">
        <v>170</v>
      </c>
      <c r="BM497" s="25" t="s">
        <v>476</v>
      </c>
    </row>
    <row r="498" s="13" customFormat="1">
      <c r="B498" s="260"/>
      <c r="C498" s="261"/>
      <c r="D498" s="250" t="s">
        <v>172</v>
      </c>
      <c r="E498" s="262" t="s">
        <v>23</v>
      </c>
      <c r="F498" s="263" t="s">
        <v>231</v>
      </c>
      <c r="G498" s="261"/>
      <c r="H498" s="262" t="s">
        <v>23</v>
      </c>
      <c r="I498" s="264"/>
      <c r="J498" s="261"/>
      <c r="K498" s="261"/>
      <c r="L498" s="265"/>
      <c r="M498" s="266"/>
      <c r="N498" s="267"/>
      <c r="O498" s="267"/>
      <c r="P498" s="267"/>
      <c r="Q498" s="267"/>
      <c r="R498" s="267"/>
      <c r="S498" s="267"/>
      <c r="T498" s="268"/>
      <c r="AT498" s="269" t="s">
        <v>172</v>
      </c>
      <c r="AU498" s="269" t="s">
        <v>85</v>
      </c>
      <c r="AV498" s="13" t="s">
        <v>77</v>
      </c>
      <c r="AW498" s="13" t="s">
        <v>36</v>
      </c>
      <c r="AX498" s="13" t="s">
        <v>73</v>
      </c>
      <c r="AY498" s="269" t="s">
        <v>162</v>
      </c>
    </row>
    <row r="499" s="13" customFormat="1">
      <c r="B499" s="260"/>
      <c r="C499" s="261"/>
      <c r="D499" s="250" t="s">
        <v>172</v>
      </c>
      <c r="E499" s="262" t="s">
        <v>23</v>
      </c>
      <c r="F499" s="263" t="s">
        <v>232</v>
      </c>
      <c r="G499" s="261"/>
      <c r="H499" s="262" t="s">
        <v>23</v>
      </c>
      <c r="I499" s="264"/>
      <c r="J499" s="261"/>
      <c r="K499" s="261"/>
      <c r="L499" s="265"/>
      <c r="M499" s="266"/>
      <c r="N499" s="267"/>
      <c r="O499" s="267"/>
      <c r="P499" s="267"/>
      <c r="Q499" s="267"/>
      <c r="R499" s="267"/>
      <c r="S499" s="267"/>
      <c r="T499" s="268"/>
      <c r="AT499" s="269" t="s">
        <v>172</v>
      </c>
      <c r="AU499" s="269" t="s">
        <v>85</v>
      </c>
      <c r="AV499" s="13" t="s">
        <v>77</v>
      </c>
      <c r="AW499" s="13" t="s">
        <v>36</v>
      </c>
      <c r="AX499" s="13" t="s">
        <v>73</v>
      </c>
      <c r="AY499" s="269" t="s">
        <v>162</v>
      </c>
    </row>
    <row r="500" s="12" customFormat="1">
      <c r="B500" s="248"/>
      <c r="C500" s="249"/>
      <c r="D500" s="250" t="s">
        <v>172</v>
      </c>
      <c r="E500" s="251" t="s">
        <v>23</v>
      </c>
      <c r="F500" s="252" t="s">
        <v>314</v>
      </c>
      <c r="G500" s="249"/>
      <c r="H500" s="253">
        <v>184.5</v>
      </c>
      <c r="I500" s="254"/>
      <c r="J500" s="249"/>
      <c r="K500" s="249"/>
      <c r="L500" s="255"/>
      <c r="M500" s="256"/>
      <c r="N500" s="257"/>
      <c r="O500" s="257"/>
      <c r="P500" s="257"/>
      <c r="Q500" s="257"/>
      <c r="R500" s="257"/>
      <c r="S500" s="257"/>
      <c r="T500" s="258"/>
      <c r="AT500" s="259" t="s">
        <v>172</v>
      </c>
      <c r="AU500" s="259" t="s">
        <v>85</v>
      </c>
      <c r="AV500" s="12" t="s">
        <v>85</v>
      </c>
      <c r="AW500" s="12" t="s">
        <v>36</v>
      </c>
      <c r="AX500" s="12" t="s">
        <v>73</v>
      </c>
      <c r="AY500" s="259" t="s">
        <v>162</v>
      </c>
    </row>
    <row r="501" s="13" customFormat="1">
      <c r="B501" s="260"/>
      <c r="C501" s="261"/>
      <c r="D501" s="250" t="s">
        <v>172</v>
      </c>
      <c r="E501" s="262" t="s">
        <v>23</v>
      </c>
      <c r="F501" s="263" t="s">
        <v>236</v>
      </c>
      <c r="G501" s="261"/>
      <c r="H501" s="262" t="s">
        <v>23</v>
      </c>
      <c r="I501" s="264"/>
      <c r="J501" s="261"/>
      <c r="K501" s="261"/>
      <c r="L501" s="265"/>
      <c r="M501" s="266"/>
      <c r="N501" s="267"/>
      <c r="O501" s="267"/>
      <c r="P501" s="267"/>
      <c r="Q501" s="267"/>
      <c r="R501" s="267"/>
      <c r="S501" s="267"/>
      <c r="T501" s="268"/>
      <c r="AT501" s="269" t="s">
        <v>172</v>
      </c>
      <c r="AU501" s="269" t="s">
        <v>85</v>
      </c>
      <c r="AV501" s="13" t="s">
        <v>77</v>
      </c>
      <c r="AW501" s="13" t="s">
        <v>36</v>
      </c>
      <c r="AX501" s="13" t="s">
        <v>73</v>
      </c>
      <c r="AY501" s="269" t="s">
        <v>162</v>
      </c>
    </row>
    <row r="502" s="12" customFormat="1">
      <c r="B502" s="248"/>
      <c r="C502" s="249"/>
      <c r="D502" s="250" t="s">
        <v>172</v>
      </c>
      <c r="E502" s="251" t="s">
        <v>23</v>
      </c>
      <c r="F502" s="252" t="s">
        <v>477</v>
      </c>
      <c r="G502" s="249"/>
      <c r="H502" s="253">
        <v>16.5</v>
      </c>
      <c r="I502" s="254"/>
      <c r="J502" s="249"/>
      <c r="K502" s="249"/>
      <c r="L502" s="255"/>
      <c r="M502" s="256"/>
      <c r="N502" s="257"/>
      <c r="O502" s="257"/>
      <c r="P502" s="257"/>
      <c r="Q502" s="257"/>
      <c r="R502" s="257"/>
      <c r="S502" s="257"/>
      <c r="T502" s="258"/>
      <c r="AT502" s="259" t="s">
        <v>172</v>
      </c>
      <c r="AU502" s="259" t="s">
        <v>85</v>
      </c>
      <c r="AV502" s="12" t="s">
        <v>85</v>
      </c>
      <c r="AW502" s="12" t="s">
        <v>36</v>
      </c>
      <c r="AX502" s="12" t="s">
        <v>73</v>
      </c>
      <c r="AY502" s="259" t="s">
        <v>162</v>
      </c>
    </row>
    <row r="503" s="13" customFormat="1">
      <c r="B503" s="260"/>
      <c r="C503" s="261"/>
      <c r="D503" s="250" t="s">
        <v>172</v>
      </c>
      <c r="E503" s="262" t="s">
        <v>23</v>
      </c>
      <c r="F503" s="263" t="s">
        <v>178</v>
      </c>
      <c r="G503" s="261"/>
      <c r="H503" s="262" t="s">
        <v>23</v>
      </c>
      <c r="I503" s="264"/>
      <c r="J503" s="261"/>
      <c r="K503" s="261"/>
      <c r="L503" s="265"/>
      <c r="M503" s="266"/>
      <c r="N503" s="267"/>
      <c r="O503" s="267"/>
      <c r="P503" s="267"/>
      <c r="Q503" s="267"/>
      <c r="R503" s="267"/>
      <c r="S503" s="267"/>
      <c r="T503" s="268"/>
      <c r="AT503" s="269" t="s">
        <v>172</v>
      </c>
      <c r="AU503" s="269" t="s">
        <v>85</v>
      </c>
      <c r="AV503" s="13" t="s">
        <v>77</v>
      </c>
      <c r="AW503" s="13" t="s">
        <v>36</v>
      </c>
      <c r="AX503" s="13" t="s">
        <v>73</v>
      </c>
      <c r="AY503" s="269" t="s">
        <v>162</v>
      </c>
    </row>
    <row r="504" s="12" customFormat="1">
      <c r="B504" s="248"/>
      <c r="C504" s="249"/>
      <c r="D504" s="250" t="s">
        <v>172</v>
      </c>
      <c r="E504" s="251" t="s">
        <v>23</v>
      </c>
      <c r="F504" s="252" t="s">
        <v>316</v>
      </c>
      <c r="G504" s="249"/>
      <c r="H504" s="253">
        <v>55.5</v>
      </c>
      <c r="I504" s="254"/>
      <c r="J504" s="249"/>
      <c r="K504" s="249"/>
      <c r="L504" s="255"/>
      <c r="M504" s="256"/>
      <c r="N504" s="257"/>
      <c r="O504" s="257"/>
      <c r="P504" s="257"/>
      <c r="Q504" s="257"/>
      <c r="R504" s="257"/>
      <c r="S504" s="257"/>
      <c r="T504" s="258"/>
      <c r="AT504" s="259" t="s">
        <v>172</v>
      </c>
      <c r="AU504" s="259" t="s">
        <v>85</v>
      </c>
      <c r="AV504" s="12" t="s">
        <v>85</v>
      </c>
      <c r="AW504" s="12" t="s">
        <v>36</v>
      </c>
      <c r="AX504" s="12" t="s">
        <v>73</v>
      </c>
      <c r="AY504" s="259" t="s">
        <v>162</v>
      </c>
    </row>
    <row r="505" s="12" customFormat="1">
      <c r="B505" s="248"/>
      <c r="C505" s="249"/>
      <c r="D505" s="250" t="s">
        <v>172</v>
      </c>
      <c r="E505" s="251" t="s">
        <v>23</v>
      </c>
      <c r="F505" s="252" t="s">
        <v>317</v>
      </c>
      <c r="G505" s="249"/>
      <c r="H505" s="253">
        <v>114.75</v>
      </c>
      <c r="I505" s="254"/>
      <c r="J505" s="249"/>
      <c r="K505" s="249"/>
      <c r="L505" s="255"/>
      <c r="M505" s="256"/>
      <c r="N505" s="257"/>
      <c r="O505" s="257"/>
      <c r="P505" s="257"/>
      <c r="Q505" s="257"/>
      <c r="R505" s="257"/>
      <c r="S505" s="257"/>
      <c r="T505" s="258"/>
      <c r="AT505" s="259" t="s">
        <v>172</v>
      </c>
      <c r="AU505" s="259" t="s">
        <v>85</v>
      </c>
      <c r="AV505" s="12" t="s">
        <v>85</v>
      </c>
      <c r="AW505" s="12" t="s">
        <v>36</v>
      </c>
      <c r="AX505" s="12" t="s">
        <v>73</v>
      </c>
      <c r="AY505" s="259" t="s">
        <v>162</v>
      </c>
    </row>
    <row r="506" s="13" customFormat="1">
      <c r="B506" s="260"/>
      <c r="C506" s="261"/>
      <c r="D506" s="250" t="s">
        <v>172</v>
      </c>
      <c r="E506" s="262" t="s">
        <v>23</v>
      </c>
      <c r="F506" s="263" t="s">
        <v>407</v>
      </c>
      <c r="G506" s="261"/>
      <c r="H506" s="262" t="s">
        <v>23</v>
      </c>
      <c r="I506" s="264"/>
      <c r="J506" s="261"/>
      <c r="K506" s="261"/>
      <c r="L506" s="265"/>
      <c r="M506" s="266"/>
      <c r="N506" s="267"/>
      <c r="O506" s="267"/>
      <c r="P506" s="267"/>
      <c r="Q506" s="267"/>
      <c r="R506" s="267"/>
      <c r="S506" s="267"/>
      <c r="T506" s="268"/>
      <c r="AT506" s="269" t="s">
        <v>172</v>
      </c>
      <c r="AU506" s="269" t="s">
        <v>85</v>
      </c>
      <c r="AV506" s="13" t="s">
        <v>77</v>
      </c>
      <c r="AW506" s="13" t="s">
        <v>36</v>
      </c>
      <c r="AX506" s="13" t="s">
        <v>73</v>
      </c>
      <c r="AY506" s="269" t="s">
        <v>162</v>
      </c>
    </row>
    <row r="507" s="12" customFormat="1">
      <c r="B507" s="248"/>
      <c r="C507" s="249"/>
      <c r="D507" s="250" t="s">
        <v>172</v>
      </c>
      <c r="E507" s="251" t="s">
        <v>23</v>
      </c>
      <c r="F507" s="252" t="s">
        <v>478</v>
      </c>
      <c r="G507" s="249"/>
      <c r="H507" s="253">
        <v>6</v>
      </c>
      <c r="I507" s="254"/>
      <c r="J507" s="249"/>
      <c r="K507" s="249"/>
      <c r="L507" s="255"/>
      <c r="M507" s="256"/>
      <c r="N507" s="257"/>
      <c r="O507" s="257"/>
      <c r="P507" s="257"/>
      <c r="Q507" s="257"/>
      <c r="R507" s="257"/>
      <c r="S507" s="257"/>
      <c r="T507" s="258"/>
      <c r="AT507" s="259" t="s">
        <v>172</v>
      </c>
      <c r="AU507" s="259" t="s">
        <v>85</v>
      </c>
      <c r="AV507" s="12" t="s">
        <v>85</v>
      </c>
      <c r="AW507" s="12" t="s">
        <v>36</v>
      </c>
      <c r="AX507" s="12" t="s">
        <v>73</v>
      </c>
      <c r="AY507" s="259" t="s">
        <v>162</v>
      </c>
    </row>
    <row r="508" s="12" customFormat="1">
      <c r="B508" s="248"/>
      <c r="C508" s="249"/>
      <c r="D508" s="250" t="s">
        <v>172</v>
      </c>
      <c r="E508" s="251" t="s">
        <v>23</v>
      </c>
      <c r="F508" s="252" t="s">
        <v>479</v>
      </c>
      <c r="G508" s="249"/>
      <c r="H508" s="253">
        <v>7.3499999999999996</v>
      </c>
      <c r="I508" s="254"/>
      <c r="J508" s="249"/>
      <c r="K508" s="249"/>
      <c r="L508" s="255"/>
      <c r="M508" s="256"/>
      <c r="N508" s="257"/>
      <c r="O508" s="257"/>
      <c r="P508" s="257"/>
      <c r="Q508" s="257"/>
      <c r="R508" s="257"/>
      <c r="S508" s="257"/>
      <c r="T508" s="258"/>
      <c r="AT508" s="259" t="s">
        <v>172</v>
      </c>
      <c r="AU508" s="259" t="s">
        <v>85</v>
      </c>
      <c r="AV508" s="12" t="s">
        <v>85</v>
      </c>
      <c r="AW508" s="12" t="s">
        <v>36</v>
      </c>
      <c r="AX508" s="12" t="s">
        <v>73</v>
      </c>
      <c r="AY508" s="259" t="s">
        <v>162</v>
      </c>
    </row>
    <row r="509" s="13" customFormat="1">
      <c r="B509" s="260"/>
      <c r="C509" s="261"/>
      <c r="D509" s="250" t="s">
        <v>172</v>
      </c>
      <c r="E509" s="262" t="s">
        <v>23</v>
      </c>
      <c r="F509" s="263" t="s">
        <v>480</v>
      </c>
      <c r="G509" s="261"/>
      <c r="H509" s="262" t="s">
        <v>23</v>
      </c>
      <c r="I509" s="264"/>
      <c r="J509" s="261"/>
      <c r="K509" s="261"/>
      <c r="L509" s="265"/>
      <c r="M509" s="266"/>
      <c r="N509" s="267"/>
      <c r="O509" s="267"/>
      <c r="P509" s="267"/>
      <c r="Q509" s="267"/>
      <c r="R509" s="267"/>
      <c r="S509" s="267"/>
      <c r="T509" s="268"/>
      <c r="AT509" s="269" t="s">
        <v>172</v>
      </c>
      <c r="AU509" s="269" t="s">
        <v>85</v>
      </c>
      <c r="AV509" s="13" t="s">
        <v>77</v>
      </c>
      <c r="AW509" s="13" t="s">
        <v>36</v>
      </c>
      <c r="AX509" s="13" t="s">
        <v>73</v>
      </c>
      <c r="AY509" s="269" t="s">
        <v>162</v>
      </c>
    </row>
    <row r="510" s="12" customFormat="1">
      <c r="B510" s="248"/>
      <c r="C510" s="249"/>
      <c r="D510" s="250" t="s">
        <v>172</v>
      </c>
      <c r="E510" s="251" t="s">
        <v>23</v>
      </c>
      <c r="F510" s="252" t="s">
        <v>481</v>
      </c>
      <c r="G510" s="249"/>
      <c r="H510" s="253">
        <v>1.8400000000000001</v>
      </c>
      <c r="I510" s="254"/>
      <c r="J510" s="249"/>
      <c r="K510" s="249"/>
      <c r="L510" s="255"/>
      <c r="M510" s="256"/>
      <c r="N510" s="257"/>
      <c r="O510" s="257"/>
      <c r="P510" s="257"/>
      <c r="Q510" s="257"/>
      <c r="R510" s="257"/>
      <c r="S510" s="257"/>
      <c r="T510" s="258"/>
      <c r="AT510" s="259" t="s">
        <v>172</v>
      </c>
      <c r="AU510" s="259" t="s">
        <v>85</v>
      </c>
      <c r="AV510" s="12" t="s">
        <v>85</v>
      </c>
      <c r="AW510" s="12" t="s">
        <v>36</v>
      </c>
      <c r="AX510" s="12" t="s">
        <v>73</v>
      </c>
      <c r="AY510" s="259" t="s">
        <v>162</v>
      </c>
    </row>
    <row r="511" s="15" customFormat="1">
      <c r="B511" s="283"/>
      <c r="C511" s="284"/>
      <c r="D511" s="250" t="s">
        <v>172</v>
      </c>
      <c r="E511" s="285" t="s">
        <v>23</v>
      </c>
      <c r="F511" s="286" t="s">
        <v>276</v>
      </c>
      <c r="G511" s="284"/>
      <c r="H511" s="287">
        <v>386.44</v>
      </c>
      <c r="I511" s="288"/>
      <c r="J511" s="284"/>
      <c r="K511" s="284"/>
      <c r="L511" s="289"/>
      <c r="M511" s="290"/>
      <c r="N511" s="291"/>
      <c r="O511" s="291"/>
      <c r="P511" s="291"/>
      <c r="Q511" s="291"/>
      <c r="R511" s="291"/>
      <c r="S511" s="291"/>
      <c r="T511" s="292"/>
      <c r="AT511" s="293" t="s">
        <v>172</v>
      </c>
      <c r="AU511" s="293" t="s">
        <v>85</v>
      </c>
      <c r="AV511" s="15" t="s">
        <v>163</v>
      </c>
      <c r="AW511" s="15" t="s">
        <v>36</v>
      </c>
      <c r="AX511" s="15" t="s">
        <v>73</v>
      </c>
      <c r="AY511" s="293" t="s">
        <v>162</v>
      </c>
    </row>
    <row r="512" s="12" customFormat="1">
      <c r="B512" s="248"/>
      <c r="C512" s="249"/>
      <c r="D512" s="250" t="s">
        <v>172</v>
      </c>
      <c r="E512" s="251" t="s">
        <v>23</v>
      </c>
      <c r="F512" s="252" t="s">
        <v>482</v>
      </c>
      <c r="G512" s="249"/>
      <c r="H512" s="253">
        <v>78.834000000000003</v>
      </c>
      <c r="I512" s="254"/>
      <c r="J512" s="249"/>
      <c r="K512" s="249"/>
      <c r="L512" s="255"/>
      <c r="M512" s="256"/>
      <c r="N512" s="257"/>
      <c r="O512" s="257"/>
      <c r="P512" s="257"/>
      <c r="Q512" s="257"/>
      <c r="R512" s="257"/>
      <c r="S512" s="257"/>
      <c r="T512" s="258"/>
      <c r="AT512" s="259" t="s">
        <v>172</v>
      </c>
      <c r="AU512" s="259" t="s">
        <v>85</v>
      </c>
      <c r="AV512" s="12" t="s">
        <v>85</v>
      </c>
      <c r="AW512" s="12" t="s">
        <v>36</v>
      </c>
      <c r="AX512" s="12" t="s">
        <v>77</v>
      </c>
      <c r="AY512" s="259" t="s">
        <v>162</v>
      </c>
    </row>
    <row r="513" s="1" customFormat="1" ht="25.5" customHeight="1">
      <c r="B513" s="47"/>
      <c r="C513" s="294" t="s">
        <v>483</v>
      </c>
      <c r="D513" s="294" t="s">
        <v>336</v>
      </c>
      <c r="E513" s="295" t="s">
        <v>377</v>
      </c>
      <c r="F513" s="296" t="s">
        <v>378</v>
      </c>
      <c r="G513" s="297" t="s">
        <v>189</v>
      </c>
      <c r="H513" s="298">
        <v>218.423</v>
      </c>
      <c r="I513" s="299"/>
      <c r="J513" s="300">
        <f>ROUND(I513*H513,2)</f>
        <v>0</v>
      </c>
      <c r="K513" s="296" t="s">
        <v>169</v>
      </c>
      <c r="L513" s="301"/>
      <c r="M513" s="302" t="s">
        <v>23</v>
      </c>
      <c r="N513" s="303" t="s">
        <v>45</v>
      </c>
      <c r="O513" s="48"/>
      <c r="P513" s="245">
        <f>O513*H513</f>
        <v>0</v>
      </c>
      <c r="Q513" s="245">
        <v>0.002</v>
      </c>
      <c r="R513" s="245">
        <f>Q513*H513</f>
        <v>0.43684600000000001</v>
      </c>
      <c r="S513" s="245">
        <v>0</v>
      </c>
      <c r="T513" s="246">
        <f>S513*H513</f>
        <v>0</v>
      </c>
      <c r="AR513" s="25" t="s">
        <v>218</v>
      </c>
      <c r="AT513" s="25" t="s">
        <v>336</v>
      </c>
      <c r="AU513" s="25" t="s">
        <v>85</v>
      </c>
      <c r="AY513" s="25" t="s">
        <v>162</v>
      </c>
      <c r="BE513" s="247">
        <f>IF(N513="základní",J513,0)</f>
        <v>0</v>
      </c>
      <c r="BF513" s="247">
        <f>IF(N513="snížená",J513,0)</f>
        <v>0</v>
      </c>
      <c r="BG513" s="247">
        <f>IF(N513="zákl. přenesená",J513,0)</f>
        <v>0</v>
      </c>
      <c r="BH513" s="247">
        <f>IF(N513="sníž. přenesená",J513,0)</f>
        <v>0</v>
      </c>
      <c r="BI513" s="247">
        <f>IF(N513="nulová",J513,0)</f>
        <v>0</v>
      </c>
      <c r="BJ513" s="25" t="s">
        <v>85</v>
      </c>
      <c r="BK513" s="247">
        <f>ROUND(I513*H513,2)</f>
        <v>0</v>
      </c>
      <c r="BL513" s="25" t="s">
        <v>170</v>
      </c>
      <c r="BM513" s="25" t="s">
        <v>484</v>
      </c>
    </row>
    <row r="514" s="13" customFormat="1">
      <c r="B514" s="260"/>
      <c r="C514" s="261"/>
      <c r="D514" s="250" t="s">
        <v>172</v>
      </c>
      <c r="E514" s="262" t="s">
        <v>23</v>
      </c>
      <c r="F514" s="263" t="s">
        <v>485</v>
      </c>
      <c r="G514" s="261"/>
      <c r="H514" s="262" t="s">
        <v>23</v>
      </c>
      <c r="I514" s="264"/>
      <c r="J514" s="261"/>
      <c r="K514" s="261"/>
      <c r="L514" s="265"/>
      <c r="M514" s="266"/>
      <c r="N514" s="267"/>
      <c r="O514" s="267"/>
      <c r="P514" s="267"/>
      <c r="Q514" s="267"/>
      <c r="R514" s="267"/>
      <c r="S514" s="267"/>
      <c r="T514" s="268"/>
      <c r="AT514" s="269" t="s">
        <v>172</v>
      </c>
      <c r="AU514" s="269" t="s">
        <v>85</v>
      </c>
      <c r="AV514" s="13" t="s">
        <v>77</v>
      </c>
      <c r="AW514" s="13" t="s">
        <v>36</v>
      </c>
      <c r="AX514" s="13" t="s">
        <v>73</v>
      </c>
      <c r="AY514" s="269" t="s">
        <v>162</v>
      </c>
    </row>
    <row r="515" s="12" customFormat="1">
      <c r="B515" s="248"/>
      <c r="C515" s="249"/>
      <c r="D515" s="250" t="s">
        <v>172</v>
      </c>
      <c r="E515" s="251" t="s">
        <v>23</v>
      </c>
      <c r="F515" s="252" t="s">
        <v>486</v>
      </c>
      <c r="G515" s="249"/>
      <c r="H515" s="253">
        <v>297.257</v>
      </c>
      <c r="I515" s="254"/>
      <c r="J515" s="249"/>
      <c r="K515" s="249"/>
      <c r="L515" s="255"/>
      <c r="M515" s="256"/>
      <c r="N515" s="257"/>
      <c r="O515" s="257"/>
      <c r="P515" s="257"/>
      <c r="Q515" s="257"/>
      <c r="R515" s="257"/>
      <c r="S515" s="257"/>
      <c r="T515" s="258"/>
      <c r="AT515" s="259" t="s">
        <v>172</v>
      </c>
      <c r="AU515" s="259" t="s">
        <v>85</v>
      </c>
      <c r="AV515" s="12" t="s">
        <v>85</v>
      </c>
      <c r="AW515" s="12" t="s">
        <v>36</v>
      </c>
      <c r="AX515" s="12" t="s">
        <v>73</v>
      </c>
      <c r="AY515" s="259" t="s">
        <v>162</v>
      </c>
    </row>
    <row r="516" s="12" customFormat="1">
      <c r="B516" s="248"/>
      <c r="C516" s="249"/>
      <c r="D516" s="250" t="s">
        <v>172</v>
      </c>
      <c r="E516" s="251" t="s">
        <v>23</v>
      </c>
      <c r="F516" s="252" t="s">
        <v>487</v>
      </c>
      <c r="G516" s="249"/>
      <c r="H516" s="253">
        <v>-78.834000000000003</v>
      </c>
      <c r="I516" s="254"/>
      <c r="J516" s="249"/>
      <c r="K516" s="249"/>
      <c r="L516" s="255"/>
      <c r="M516" s="256"/>
      <c r="N516" s="257"/>
      <c r="O516" s="257"/>
      <c r="P516" s="257"/>
      <c r="Q516" s="257"/>
      <c r="R516" s="257"/>
      <c r="S516" s="257"/>
      <c r="T516" s="258"/>
      <c r="AT516" s="259" t="s">
        <v>172</v>
      </c>
      <c r="AU516" s="259" t="s">
        <v>85</v>
      </c>
      <c r="AV516" s="12" t="s">
        <v>85</v>
      </c>
      <c r="AW516" s="12" t="s">
        <v>36</v>
      </c>
      <c r="AX516" s="12" t="s">
        <v>73</v>
      </c>
      <c r="AY516" s="259" t="s">
        <v>162</v>
      </c>
    </row>
    <row r="517" s="14" customFormat="1">
      <c r="B517" s="270"/>
      <c r="C517" s="271"/>
      <c r="D517" s="250" t="s">
        <v>172</v>
      </c>
      <c r="E517" s="272" t="s">
        <v>23</v>
      </c>
      <c r="F517" s="273" t="s">
        <v>182</v>
      </c>
      <c r="G517" s="271"/>
      <c r="H517" s="274">
        <v>218.423</v>
      </c>
      <c r="I517" s="275"/>
      <c r="J517" s="271"/>
      <c r="K517" s="271"/>
      <c r="L517" s="276"/>
      <c r="M517" s="277"/>
      <c r="N517" s="278"/>
      <c r="O517" s="278"/>
      <c r="P517" s="278"/>
      <c r="Q517" s="278"/>
      <c r="R517" s="278"/>
      <c r="S517" s="278"/>
      <c r="T517" s="279"/>
      <c r="AT517" s="280" t="s">
        <v>172</v>
      </c>
      <c r="AU517" s="280" t="s">
        <v>85</v>
      </c>
      <c r="AV517" s="14" t="s">
        <v>170</v>
      </c>
      <c r="AW517" s="14" t="s">
        <v>36</v>
      </c>
      <c r="AX517" s="14" t="s">
        <v>77</v>
      </c>
      <c r="AY517" s="280" t="s">
        <v>162</v>
      </c>
    </row>
    <row r="518" s="1" customFormat="1" ht="25.5" customHeight="1">
      <c r="B518" s="47"/>
      <c r="C518" s="236" t="s">
        <v>488</v>
      </c>
      <c r="D518" s="236" t="s">
        <v>165</v>
      </c>
      <c r="E518" s="237" t="s">
        <v>489</v>
      </c>
      <c r="F518" s="238" t="s">
        <v>490</v>
      </c>
      <c r="G518" s="239" t="s">
        <v>189</v>
      </c>
      <c r="H518" s="240">
        <v>2059.9760000000001</v>
      </c>
      <c r="I518" s="241"/>
      <c r="J518" s="242">
        <f>ROUND(I518*H518,2)</f>
        <v>0</v>
      </c>
      <c r="K518" s="238" t="s">
        <v>169</v>
      </c>
      <c r="L518" s="73"/>
      <c r="M518" s="243" t="s">
        <v>23</v>
      </c>
      <c r="N518" s="244" t="s">
        <v>45</v>
      </c>
      <c r="O518" s="48"/>
      <c r="P518" s="245">
        <f>O518*H518</f>
        <v>0</v>
      </c>
      <c r="Q518" s="245">
        <v>6.0000000000000002E-05</v>
      </c>
      <c r="R518" s="245">
        <f>Q518*H518</f>
        <v>0.12359856000000001</v>
      </c>
      <c r="S518" s="245">
        <v>0</v>
      </c>
      <c r="T518" s="246">
        <f>S518*H518</f>
        <v>0</v>
      </c>
      <c r="AR518" s="25" t="s">
        <v>170</v>
      </c>
      <c r="AT518" s="25" t="s">
        <v>165</v>
      </c>
      <c r="AU518" s="25" t="s">
        <v>85</v>
      </c>
      <c r="AY518" s="25" t="s">
        <v>162</v>
      </c>
      <c r="BE518" s="247">
        <f>IF(N518="základní",J518,0)</f>
        <v>0</v>
      </c>
      <c r="BF518" s="247">
        <f>IF(N518="snížená",J518,0)</f>
        <v>0</v>
      </c>
      <c r="BG518" s="247">
        <f>IF(N518="zákl. přenesená",J518,0)</f>
        <v>0</v>
      </c>
      <c r="BH518" s="247">
        <f>IF(N518="sníž. přenesená",J518,0)</f>
        <v>0</v>
      </c>
      <c r="BI518" s="247">
        <f>IF(N518="nulová",J518,0)</f>
        <v>0</v>
      </c>
      <c r="BJ518" s="25" t="s">
        <v>85</v>
      </c>
      <c r="BK518" s="247">
        <f>ROUND(I518*H518,2)</f>
        <v>0</v>
      </c>
      <c r="BL518" s="25" t="s">
        <v>170</v>
      </c>
      <c r="BM518" s="25" t="s">
        <v>491</v>
      </c>
    </row>
    <row r="519" s="1" customFormat="1">
      <c r="B519" s="47"/>
      <c r="C519" s="75"/>
      <c r="D519" s="250" t="s">
        <v>213</v>
      </c>
      <c r="E519" s="75"/>
      <c r="F519" s="281" t="s">
        <v>372</v>
      </c>
      <c r="G519" s="75"/>
      <c r="H519" s="75"/>
      <c r="I519" s="204"/>
      <c r="J519" s="75"/>
      <c r="K519" s="75"/>
      <c r="L519" s="73"/>
      <c r="M519" s="282"/>
      <c r="N519" s="48"/>
      <c r="O519" s="48"/>
      <c r="P519" s="48"/>
      <c r="Q519" s="48"/>
      <c r="R519" s="48"/>
      <c r="S519" s="48"/>
      <c r="T519" s="96"/>
      <c r="AT519" s="25" t="s">
        <v>213</v>
      </c>
      <c r="AU519" s="25" t="s">
        <v>85</v>
      </c>
    </row>
    <row r="520" s="12" customFormat="1">
      <c r="B520" s="248"/>
      <c r="C520" s="249"/>
      <c r="D520" s="250" t="s">
        <v>172</v>
      </c>
      <c r="E520" s="251" t="s">
        <v>23</v>
      </c>
      <c r="F520" s="252" t="s">
        <v>492</v>
      </c>
      <c r="G520" s="249"/>
      <c r="H520" s="253">
        <v>1697.0550000000001</v>
      </c>
      <c r="I520" s="254"/>
      <c r="J520" s="249"/>
      <c r="K520" s="249"/>
      <c r="L520" s="255"/>
      <c r="M520" s="256"/>
      <c r="N520" s="257"/>
      <c r="O520" s="257"/>
      <c r="P520" s="257"/>
      <c r="Q520" s="257"/>
      <c r="R520" s="257"/>
      <c r="S520" s="257"/>
      <c r="T520" s="258"/>
      <c r="AT520" s="259" t="s">
        <v>172</v>
      </c>
      <c r="AU520" s="259" t="s">
        <v>85</v>
      </c>
      <c r="AV520" s="12" t="s">
        <v>85</v>
      </c>
      <c r="AW520" s="12" t="s">
        <v>36</v>
      </c>
      <c r="AX520" s="12" t="s">
        <v>73</v>
      </c>
      <c r="AY520" s="259" t="s">
        <v>162</v>
      </c>
    </row>
    <row r="521" s="12" customFormat="1">
      <c r="B521" s="248"/>
      <c r="C521" s="249"/>
      <c r="D521" s="250" t="s">
        <v>172</v>
      </c>
      <c r="E521" s="251" t="s">
        <v>23</v>
      </c>
      <c r="F521" s="252" t="s">
        <v>493</v>
      </c>
      <c r="G521" s="249"/>
      <c r="H521" s="253">
        <v>362.92099999999999</v>
      </c>
      <c r="I521" s="254"/>
      <c r="J521" s="249"/>
      <c r="K521" s="249"/>
      <c r="L521" s="255"/>
      <c r="M521" s="256"/>
      <c r="N521" s="257"/>
      <c r="O521" s="257"/>
      <c r="P521" s="257"/>
      <c r="Q521" s="257"/>
      <c r="R521" s="257"/>
      <c r="S521" s="257"/>
      <c r="T521" s="258"/>
      <c r="AT521" s="259" t="s">
        <v>172</v>
      </c>
      <c r="AU521" s="259" t="s">
        <v>85</v>
      </c>
      <c r="AV521" s="12" t="s">
        <v>85</v>
      </c>
      <c r="AW521" s="12" t="s">
        <v>36</v>
      </c>
      <c r="AX521" s="12" t="s">
        <v>73</v>
      </c>
      <c r="AY521" s="259" t="s">
        <v>162</v>
      </c>
    </row>
    <row r="522" s="14" customFormat="1">
      <c r="B522" s="270"/>
      <c r="C522" s="271"/>
      <c r="D522" s="250" t="s">
        <v>172</v>
      </c>
      <c r="E522" s="272" t="s">
        <v>23</v>
      </c>
      <c r="F522" s="273" t="s">
        <v>182</v>
      </c>
      <c r="G522" s="271"/>
      <c r="H522" s="274">
        <v>2059.9760000000001</v>
      </c>
      <c r="I522" s="275"/>
      <c r="J522" s="271"/>
      <c r="K522" s="271"/>
      <c r="L522" s="276"/>
      <c r="M522" s="277"/>
      <c r="N522" s="278"/>
      <c r="O522" s="278"/>
      <c r="P522" s="278"/>
      <c r="Q522" s="278"/>
      <c r="R522" s="278"/>
      <c r="S522" s="278"/>
      <c r="T522" s="279"/>
      <c r="AT522" s="280" t="s">
        <v>172</v>
      </c>
      <c r="AU522" s="280" t="s">
        <v>85</v>
      </c>
      <c r="AV522" s="14" t="s">
        <v>170</v>
      </c>
      <c r="AW522" s="14" t="s">
        <v>36</v>
      </c>
      <c r="AX522" s="14" t="s">
        <v>77</v>
      </c>
      <c r="AY522" s="280" t="s">
        <v>162</v>
      </c>
    </row>
    <row r="523" s="1" customFormat="1" ht="16.5" customHeight="1">
      <c r="B523" s="47"/>
      <c r="C523" s="294" t="s">
        <v>494</v>
      </c>
      <c r="D523" s="294" t="s">
        <v>336</v>
      </c>
      <c r="E523" s="295" t="s">
        <v>495</v>
      </c>
      <c r="F523" s="296" t="s">
        <v>496</v>
      </c>
      <c r="G523" s="297" t="s">
        <v>168</v>
      </c>
      <c r="H523" s="298">
        <v>16406.439999999999</v>
      </c>
      <c r="I523" s="299"/>
      <c r="J523" s="300">
        <f>ROUND(I523*H523,2)</f>
        <v>0</v>
      </c>
      <c r="K523" s="296" t="s">
        <v>169</v>
      </c>
      <c r="L523" s="301"/>
      <c r="M523" s="302" t="s">
        <v>23</v>
      </c>
      <c r="N523" s="303" t="s">
        <v>45</v>
      </c>
      <c r="O523" s="48"/>
      <c r="P523" s="245">
        <f>O523*H523</f>
        <v>0</v>
      </c>
      <c r="Q523" s="245">
        <v>1.0000000000000001E-05</v>
      </c>
      <c r="R523" s="245">
        <f>Q523*H523</f>
        <v>0.1640644</v>
      </c>
      <c r="S523" s="245">
        <v>0</v>
      </c>
      <c r="T523" s="246">
        <f>S523*H523</f>
        <v>0</v>
      </c>
      <c r="AR523" s="25" t="s">
        <v>218</v>
      </c>
      <c r="AT523" s="25" t="s">
        <v>336</v>
      </c>
      <c r="AU523" s="25" t="s">
        <v>85</v>
      </c>
      <c r="AY523" s="25" t="s">
        <v>162</v>
      </c>
      <c r="BE523" s="247">
        <f>IF(N523="základní",J523,0)</f>
        <v>0</v>
      </c>
      <c r="BF523" s="247">
        <f>IF(N523="snížená",J523,0)</f>
        <v>0</v>
      </c>
      <c r="BG523" s="247">
        <f>IF(N523="zákl. přenesená",J523,0)</f>
        <v>0</v>
      </c>
      <c r="BH523" s="247">
        <f>IF(N523="sníž. přenesená",J523,0)</f>
        <v>0</v>
      </c>
      <c r="BI523" s="247">
        <f>IF(N523="nulová",J523,0)</f>
        <v>0</v>
      </c>
      <c r="BJ523" s="25" t="s">
        <v>85</v>
      </c>
      <c r="BK523" s="247">
        <f>ROUND(I523*H523,2)</f>
        <v>0</v>
      </c>
      <c r="BL523" s="25" t="s">
        <v>170</v>
      </c>
      <c r="BM523" s="25" t="s">
        <v>497</v>
      </c>
    </row>
    <row r="524" s="12" customFormat="1">
      <c r="B524" s="248"/>
      <c r="C524" s="249"/>
      <c r="D524" s="250" t="s">
        <v>172</v>
      </c>
      <c r="E524" s="251" t="s">
        <v>23</v>
      </c>
      <c r="F524" s="252" t="s">
        <v>498</v>
      </c>
      <c r="G524" s="249"/>
      <c r="H524" s="253">
        <v>13503.072</v>
      </c>
      <c r="I524" s="254"/>
      <c r="J524" s="249"/>
      <c r="K524" s="249"/>
      <c r="L524" s="255"/>
      <c r="M524" s="256"/>
      <c r="N524" s="257"/>
      <c r="O524" s="257"/>
      <c r="P524" s="257"/>
      <c r="Q524" s="257"/>
      <c r="R524" s="257"/>
      <c r="S524" s="257"/>
      <c r="T524" s="258"/>
      <c r="AT524" s="259" t="s">
        <v>172</v>
      </c>
      <c r="AU524" s="259" t="s">
        <v>85</v>
      </c>
      <c r="AV524" s="12" t="s">
        <v>85</v>
      </c>
      <c r="AW524" s="12" t="s">
        <v>36</v>
      </c>
      <c r="AX524" s="12" t="s">
        <v>73</v>
      </c>
      <c r="AY524" s="259" t="s">
        <v>162</v>
      </c>
    </row>
    <row r="525" s="12" customFormat="1">
      <c r="B525" s="248"/>
      <c r="C525" s="249"/>
      <c r="D525" s="250" t="s">
        <v>172</v>
      </c>
      <c r="E525" s="251" t="s">
        <v>23</v>
      </c>
      <c r="F525" s="252" t="s">
        <v>499</v>
      </c>
      <c r="G525" s="249"/>
      <c r="H525" s="253">
        <v>2903.3679999999999</v>
      </c>
      <c r="I525" s="254"/>
      <c r="J525" s="249"/>
      <c r="K525" s="249"/>
      <c r="L525" s="255"/>
      <c r="M525" s="256"/>
      <c r="N525" s="257"/>
      <c r="O525" s="257"/>
      <c r="P525" s="257"/>
      <c r="Q525" s="257"/>
      <c r="R525" s="257"/>
      <c r="S525" s="257"/>
      <c r="T525" s="258"/>
      <c r="AT525" s="259" t="s">
        <v>172</v>
      </c>
      <c r="AU525" s="259" t="s">
        <v>85</v>
      </c>
      <c r="AV525" s="12" t="s">
        <v>85</v>
      </c>
      <c r="AW525" s="12" t="s">
        <v>36</v>
      </c>
      <c r="AX525" s="12" t="s">
        <v>73</v>
      </c>
      <c r="AY525" s="259" t="s">
        <v>162</v>
      </c>
    </row>
    <row r="526" s="14" customFormat="1">
      <c r="B526" s="270"/>
      <c r="C526" s="271"/>
      <c r="D526" s="250" t="s">
        <v>172</v>
      </c>
      <c r="E526" s="272" t="s">
        <v>23</v>
      </c>
      <c r="F526" s="273" t="s">
        <v>182</v>
      </c>
      <c r="G526" s="271"/>
      <c r="H526" s="274">
        <v>16406.439999999999</v>
      </c>
      <c r="I526" s="275"/>
      <c r="J526" s="271"/>
      <c r="K526" s="271"/>
      <c r="L526" s="276"/>
      <c r="M526" s="277"/>
      <c r="N526" s="278"/>
      <c r="O526" s="278"/>
      <c r="P526" s="278"/>
      <c r="Q526" s="278"/>
      <c r="R526" s="278"/>
      <c r="S526" s="278"/>
      <c r="T526" s="279"/>
      <c r="AT526" s="280" t="s">
        <v>172</v>
      </c>
      <c r="AU526" s="280" t="s">
        <v>85</v>
      </c>
      <c r="AV526" s="14" t="s">
        <v>170</v>
      </c>
      <c r="AW526" s="14" t="s">
        <v>36</v>
      </c>
      <c r="AX526" s="14" t="s">
        <v>77</v>
      </c>
      <c r="AY526" s="280" t="s">
        <v>162</v>
      </c>
    </row>
    <row r="527" s="1" customFormat="1" ht="25.5" customHeight="1">
      <c r="B527" s="47"/>
      <c r="C527" s="236" t="s">
        <v>500</v>
      </c>
      <c r="D527" s="236" t="s">
        <v>165</v>
      </c>
      <c r="E527" s="237" t="s">
        <v>501</v>
      </c>
      <c r="F527" s="238" t="s">
        <v>502</v>
      </c>
      <c r="G527" s="239" t="s">
        <v>265</v>
      </c>
      <c r="H527" s="240">
        <v>189.11000000000001</v>
      </c>
      <c r="I527" s="241"/>
      <c r="J527" s="242">
        <f>ROUND(I527*H527,2)</f>
        <v>0</v>
      </c>
      <c r="K527" s="238" t="s">
        <v>169</v>
      </c>
      <c r="L527" s="73"/>
      <c r="M527" s="243" t="s">
        <v>23</v>
      </c>
      <c r="N527" s="244" t="s">
        <v>45</v>
      </c>
      <c r="O527" s="48"/>
      <c r="P527" s="245">
        <f>O527*H527</f>
        <v>0</v>
      </c>
      <c r="Q527" s="245">
        <v>6.0000000000000002E-05</v>
      </c>
      <c r="R527" s="245">
        <f>Q527*H527</f>
        <v>0.011346600000000002</v>
      </c>
      <c r="S527" s="245">
        <v>0</v>
      </c>
      <c r="T527" s="246">
        <f>S527*H527</f>
        <v>0</v>
      </c>
      <c r="AR527" s="25" t="s">
        <v>170</v>
      </c>
      <c r="AT527" s="25" t="s">
        <v>165</v>
      </c>
      <c r="AU527" s="25" t="s">
        <v>85</v>
      </c>
      <c r="AY527" s="25" t="s">
        <v>162</v>
      </c>
      <c r="BE527" s="247">
        <f>IF(N527="základní",J527,0)</f>
        <v>0</v>
      </c>
      <c r="BF527" s="247">
        <f>IF(N527="snížená",J527,0)</f>
        <v>0</v>
      </c>
      <c r="BG527" s="247">
        <f>IF(N527="zákl. přenesená",J527,0)</f>
        <v>0</v>
      </c>
      <c r="BH527" s="247">
        <f>IF(N527="sníž. přenesená",J527,0)</f>
        <v>0</v>
      </c>
      <c r="BI527" s="247">
        <f>IF(N527="nulová",J527,0)</f>
        <v>0</v>
      </c>
      <c r="BJ527" s="25" t="s">
        <v>85</v>
      </c>
      <c r="BK527" s="247">
        <f>ROUND(I527*H527,2)</f>
        <v>0</v>
      </c>
      <c r="BL527" s="25" t="s">
        <v>170</v>
      </c>
      <c r="BM527" s="25" t="s">
        <v>503</v>
      </c>
    </row>
    <row r="528" s="1" customFormat="1">
      <c r="B528" s="47"/>
      <c r="C528" s="75"/>
      <c r="D528" s="250" t="s">
        <v>213</v>
      </c>
      <c r="E528" s="75"/>
      <c r="F528" s="281" t="s">
        <v>504</v>
      </c>
      <c r="G528" s="75"/>
      <c r="H528" s="75"/>
      <c r="I528" s="204"/>
      <c r="J528" s="75"/>
      <c r="K528" s="75"/>
      <c r="L528" s="73"/>
      <c r="M528" s="282"/>
      <c r="N528" s="48"/>
      <c r="O528" s="48"/>
      <c r="P528" s="48"/>
      <c r="Q528" s="48"/>
      <c r="R528" s="48"/>
      <c r="S528" s="48"/>
      <c r="T528" s="96"/>
      <c r="AT528" s="25" t="s">
        <v>213</v>
      </c>
      <c r="AU528" s="25" t="s">
        <v>85</v>
      </c>
    </row>
    <row r="529" s="13" customFormat="1">
      <c r="B529" s="260"/>
      <c r="C529" s="261"/>
      <c r="D529" s="250" t="s">
        <v>172</v>
      </c>
      <c r="E529" s="262" t="s">
        <v>23</v>
      </c>
      <c r="F529" s="263" t="s">
        <v>505</v>
      </c>
      <c r="G529" s="261"/>
      <c r="H529" s="262" t="s">
        <v>23</v>
      </c>
      <c r="I529" s="264"/>
      <c r="J529" s="261"/>
      <c r="K529" s="261"/>
      <c r="L529" s="265"/>
      <c r="M529" s="266"/>
      <c r="N529" s="267"/>
      <c r="O529" s="267"/>
      <c r="P529" s="267"/>
      <c r="Q529" s="267"/>
      <c r="R529" s="267"/>
      <c r="S529" s="267"/>
      <c r="T529" s="268"/>
      <c r="AT529" s="269" t="s">
        <v>172</v>
      </c>
      <c r="AU529" s="269" t="s">
        <v>85</v>
      </c>
      <c r="AV529" s="13" t="s">
        <v>77</v>
      </c>
      <c r="AW529" s="13" t="s">
        <v>36</v>
      </c>
      <c r="AX529" s="13" t="s">
        <v>73</v>
      </c>
      <c r="AY529" s="269" t="s">
        <v>162</v>
      </c>
    </row>
    <row r="530" s="12" customFormat="1">
      <c r="B530" s="248"/>
      <c r="C530" s="249"/>
      <c r="D530" s="250" t="s">
        <v>172</v>
      </c>
      <c r="E530" s="251" t="s">
        <v>23</v>
      </c>
      <c r="F530" s="252" t="s">
        <v>506</v>
      </c>
      <c r="G530" s="249"/>
      <c r="H530" s="253">
        <v>134.69999999999999</v>
      </c>
      <c r="I530" s="254"/>
      <c r="J530" s="249"/>
      <c r="K530" s="249"/>
      <c r="L530" s="255"/>
      <c r="M530" s="256"/>
      <c r="N530" s="257"/>
      <c r="O530" s="257"/>
      <c r="P530" s="257"/>
      <c r="Q530" s="257"/>
      <c r="R530" s="257"/>
      <c r="S530" s="257"/>
      <c r="T530" s="258"/>
      <c r="AT530" s="259" t="s">
        <v>172</v>
      </c>
      <c r="AU530" s="259" t="s">
        <v>85</v>
      </c>
      <c r="AV530" s="12" t="s">
        <v>85</v>
      </c>
      <c r="AW530" s="12" t="s">
        <v>36</v>
      </c>
      <c r="AX530" s="12" t="s">
        <v>73</v>
      </c>
      <c r="AY530" s="259" t="s">
        <v>162</v>
      </c>
    </row>
    <row r="531" s="12" customFormat="1">
      <c r="B531" s="248"/>
      <c r="C531" s="249"/>
      <c r="D531" s="250" t="s">
        <v>172</v>
      </c>
      <c r="E531" s="251" t="s">
        <v>23</v>
      </c>
      <c r="F531" s="252" t="s">
        <v>507</v>
      </c>
      <c r="G531" s="249"/>
      <c r="H531" s="253">
        <v>22.969999999999999</v>
      </c>
      <c r="I531" s="254"/>
      <c r="J531" s="249"/>
      <c r="K531" s="249"/>
      <c r="L531" s="255"/>
      <c r="M531" s="256"/>
      <c r="N531" s="257"/>
      <c r="O531" s="257"/>
      <c r="P531" s="257"/>
      <c r="Q531" s="257"/>
      <c r="R531" s="257"/>
      <c r="S531" s="257"/>
      <c r="T531" s="258"/>
      <c r="AT531" s="259" t="s">
        <v>172</v>
      </c>
      <c r="AU531" s="259" t="s">
        <v>85</v>
      </c>
      <c r="AV531" s="12" t="s">
        <v>85</v>
      </c>
      <c r="AW531" s="12" t="s">
        <v>36</v>
      </c>
      <c r="AX531" s="12" t="s">
        <v>73</v>
      </c>
      <c r="AY531" s="259" t="s">
        <v>162</v>
      </c>
    </row>
    <row r="532" s="12" customFormat="1">
      <c r="B532" s="248"/>
      <c r="C532" s="249"/>
      <c r="D532" s="250" t="s">
        <v>172</v>
      </c>
      <c r="E532" s="251" t="s">
        <v>23</v>
      </c>
      <c r="F532" s="252" t="s">
        <v>508</v>
      </c>
      <c r="G532" s="249"/>
      <c r="H532" s="253">
        <v>15.720000000000001</v>
      </c>
      <c r="I532" s="254"/>
      <c r="J532" s="249"/>
      <c r="K532" s="249"/>
      <c r="L532" s="255"/>
      <c r="M532" s="256"/>
      <c r="N532" s="257"/>
      <c r="O532" s="257"/>
      <c r="P532" s="257"/>
      <c r="Q532" s="257"/>
      <c r="R532" s="257"/>
      <c r="S532" s="257"/>
      <c r="T532" s="258"/>
      <c r="AT532" s="259" t="s">
        <v>172</v>
      </c>
      <c r="AU532" s="259" t="s">
        <v>85</v>
      </c>
      <c r="AV532" s="12" t="s">
        <v>85</v>
      </c>
      <c r="AW532" s="12" t="s">
        <v>36</v>
      </c>
      <c r="AX532" s="12" t="s">
        <v>73</v>
      </c>
      <c r="AY532" s="259" t="s">
        <v>162</v>
      </c>
    </row>
    <row r="533" s="12" customFormat="1">
      <c r="B533" s="248"/>
      <c r="C533" s="249"/>
      <c r="D533" s="250" t="s">
        <v>172</v>
      </c>
      <c r="E533" s="251" t="s">
        <v>23</v>
      </c>
      <c r="F533" s="252" t="s">
        <v>508</v>
      </c>
      <c r="G533" s="249"/>
      <c r="H533" s="253">
        <v>15.720000000000001</v>
      </c>
      <c r="I533" s="254"/>
      <c r="J533" s="249"/>
      <c r="K533" s="249"/>
      <c r="L533" s="255"/>
      <c r="M533" s="256"/>
      <c r="N533" s="257"/>
      <c r="O533" s="257"/>
      <c r="P533" s="257"/>
      <c r="Q533" s="257"/>
      <c r="R533" s="257"/>
      <c r="S533" s="257"/>
      <c r="T533" s="258"/>
      <c r="AT533" s="259" t="s">
        <v>172</v>
      </c>
      <c r="AU533" s="259" t="s">
        <v>85</v>
      </c>
      <c r="AV533" s="12" t="s">
        <v>85</v>
      </c>
      <c r="AW533" s="12" t="s">
        <v>36</v>
      </c>
      <c r="AX533" s="12" t="s">
        <v>73</v>
      </c>
      <c r="AY533" s="259" t="s">
        <v>162</v>
      </c>
    </row>
    <row r="534" s="14" customFormat="1">
      <c r="B534" s="270"/>
      <c r="C534" s="271"/>
      <c r="D534" s="250" t="s">
        <v>172</v>
      </c>
      <c r="E534" s="272" t="s">
        <v>23</v>
      </c>
      <c r="F534" s="273" t="s">
        <v>182</v>
      </c>
      <c r="G534" s="271"/>
      <c r="H534" s="274">
        <v>189.11000000000001</v>
      </c>
      <c r="I534" s="275"/>
      <c r="J534" s="271"/>
      <c r="K534" s="271"/>
      <c r="L534" s="276"/>
      <c r="M534" s="277"/>
      <c r="N534" s="278"/>
      <c r="O534" s="278"/>
      <c r="P534" s="278"/>
      <c r="Q534" s="278"/>
      <c r="R534" s="278"/>
      <c r="S534" s="278"/>
      <c r="T534" s="279"/>
      <c r="AT534" s="280" t="s">
        <v>172</v>
      </c>
      <c r="AU534" s="280" t="s">
        <v>85</v>
      </c>
      <c r="AV534" s="14" t="s">
        <v>170</v>
      </c>
      <c r="AW534" s="14" t="s">
        <v>36</v>
      </c>
      <c r="AX534" s="14" t="s">
        <v>77</v>
      </c>
      <c r="AY534" s="280" t="s">
        <v>162</v>
      </c>
    </row>
    <row r="535" s="1" customFormat="1" ht="16.5" customHeight="1">
      <c r="B535" s="47"/>
      <c r="C535" s="294" t="s">
        <v>509</v>
      </c>
      <c r="D535" s="294" t="s">
        <v>336</v>
      </c>
      <c r="E535" s="295" t="s">
        <v>510</v>
      </c>
      <c r="F535" s="296" t="s">
        <v>511</v>
      </c>
      <c r="G535" s="297" t="s">
        <v>265</v>
      </c>
      <c r="H535" s="298">
        <v>198.566</v>
      </c>
      <c r="I535" s="299"/>
      <c r="J535" s="300">
        <f>ROUND(I535*H535,2)</f>
        <v>0</v>
      </c>
      <c r="K535" s="296" t="s">
        <v>169</v>
      </c>
      <c r="L535" s="301"/>
      <c r="M535" s="302" t="s">
        <v>23</v>
      </c>
      <c r="N535" s="303" t="s">
        <v>45</v>
      </c>
      <c r="O535" s="48"/>
      <c r="P535" s="245">
        <f>O535*H535</f>
        <v>0</v>
      </c>
      <c r="Q535" s="245">
        <v>0.00059999999999999995</v>
      </c>
      <c r="R535" s="245">
        <f>Q535*H535</f>
        <v>0.11913959999999998</v>
      </c>
      <c r="S535" s="245">
        <v>0</v>
      </c>
      <c r="T535" s="246">
        <f>S535*H535</f>
        <v>0</v>
      </c>
      <c r="AR535" s="25" t="s">
        <v>218</v>
      </c>
      <c r="AT535" s="25" t="s">
        <v>336</v>
      </c>
      <c r="AU535" s="25" t="s">
        <v>85</v>
      </c>
      <c r="AY535" s="25" t="s">
        <v>162</v>
      </c>
      <c r="BE535" s="247">
        <f>IF(N535="základní",J535,0)</f>
        <v>0</v>
      </c>
      <c r="BF535" s="247">
        <f>IF(N535="snížená",J535,0)</f>
        <v>0</v>
      </c>
      <c r="BG535" s="247">
        <f>IF(N535="zákl. přenesená",J535,0)</f>
        <v>0</v>
      </c>
      <c r="BH535" s="247">
        <f>IF(N535="sníž. přenesená",J535,0)</f>
        <v>0</v>
      </c>
      <c r="BI535" s="247">
        <f>IF(N535="nulová",J535,0)</f>
        <v>0</v>
      </c>
      <c r="BJ535" s="25" t="s">
        <v>85</v>
      </c>
      <c r="BK535" s="247">
        <f>ROUND(I535*H535,2)</f>
        <v>0</v>
      </c>
      <c r="BL535" s="25" t="s">
        <v>170</v>
      </c>
      <c r="BM535" s="25" t="s">
        <v>512</v>
      </c>
    </row>
    <row r="536" s="13" customFormat="1">
      <c r="B536" s="260"/>
      <c r="C536" s="261"/>
      <c r="D536" s="250" t="s">
        <v>172</v>
      </c>
      <c r="E536" s="262" t="s">
        <v>23</v>
      </c>
      <c r="F536" s="263" t="s">
        <v>513</v>
      </c>
      <c r="G536" s="261"/>
      <c r="H536" s="262" t="s">
        <v>23</v>
      </c>
      <c r="I536" s="264"/>
      <c r="J536" s="261"/>
      <c r="K536" s="261"/>
      <c r="L536" s="265"/>
      <c r="M536" s="266"/>
      <c r="N536" s="267"/>
      <c r="O536" s="267"/>
      <c r="P536" s="267"/>
      <c r="Q536" s="267"/>
      <c r="R536" s="267"/>
      <c r="S536" s="267"/>
      <c r="T536" s="268"/>
      <c r="AT536" s="269" t="s">
        <v>172</v>
      </c>
      <c r="AU536" s="269" t="s">
        <v>85</v>
      </c>
      <c r="AV536" s="13" t="s">
        <v>77</v>
      </c>
      <c r="AW536" s="13" t="s">
        <v>36</v>
      </c>
      <c r="AX536" s="13" t="s">
        <v>73</v>
      </c>
      <c r="AY536" s="269" t="s">
        <v>162</v>
      </c>
    </row>
    <row r="537" s="12" customFormat="1">
      <c r="B537" s="248"/>
      <c r="C537" s="249"/>
      <c r="D537" s="250" t="s">
        <v>172</v>
      </c>
      <c r="E537" s="251" t="s">
        <v>23</v>
      </c>
      <c r="F537" s="252" t="s">
        <v>514</v>
      </c>
      <c r="G537" s="249"/>
      <c r="H537" s="253">
        <v>198.566</v>
      </c>
      <c r="I537" s="254"/>
      <c r="J537" s="249"/>
      <c r="K537" s="249"/>
      <c r="L537" s="255"/>
      <c r="M537" s="256"/>
      <c r="N537" s="257"/>
      <c r="O537" s="257"/>
      <c r="P537" s="257"/>
      <c r="Q537" s="257"/>
      <c r="R537" s="257"/>
      <c r="S537" s="257"/>
      <c r="T537" s="258"/>
      <c r="AT537" s="259" t="s">
        <v>172</v>
      </c>
      <c r="AU537" s="259" t="s">
        <v>85</v>
      </c>
      <c r="AV537" s="12" t="s">
        <v>85</v>
      </c>
      <c r="AW537" s="12" t="s">
        <v>36</v>
      </c>
      <c r="AX537" s="12" t="s">
        <v>77</v>
      </c>
      <c r="AY537" s="259" t="s">
        <v>162</v>
      </c>
    </row>
    <row r="538" s="1" customFormat="1" ht="25.5" customHeight="1">
      <c r="B538" s="47"/>
      <c r="C538" s="236" t="s">
        <v>515</v>
      </c>
      <c r="D538" s="236" t="s">
        <v>165</v>
      </c>
      <c r="E538" s="237" t="s">
        <v>516</v>
      </c>
      <c r="F538" s="238" t="s">
        <v>517</v>
      </c>
      <c r="G538" s="239" t="s">
        <v>265</v>
      </c>
      <c r="H538" s="240">
        <v>1660.1900000000001</v>
      </c>
      <c r="I538" s="241"/>
      <c r="J538" s="242">
        <f>ROUND(I538*H538,2)</f>
        <v>0</v>
      </c>
      <c r="K538" s="238" t="s">
        <v>169</v>
      </c>
      <c r="L538" s="73"/>
      <c r="M538" s="243" t="s">
        <v>23</v>
      </c>
      <c r="N538" s="244" t="s">
        <v>45</v>
      </c>
      <c r="O538" s="48"/>
      <c r="P538" s="245">
        <f>O538*H538</f>
        <v>0</v>
      </c>
      <c r="Q538" s="245">
        <v>0.00025017000000000003</v>
      </c>
      <c r="R538" s="245">
        <f>Q538*H538</f>
        <v>0.41532973230000003</v>
      </c>
      <c r="S538" s="245">
        <v>0</v>
      </c>
      <c r="T538" s="246">
        <f>S538*H538</f>
        <v>0</v>
      </c>
      <c r="AR538" s="25" t="s">
        <v>170</v>
      </c>
      <c r="AT538" s="25" t="s">
        <v>165</v>
      </c>
      <c r="AU538" s="25" t="s">
        <v>85</v>
      </c>
      <c r="AY538" s="25" t="s">
        <v>162</v>
      </c>
      <c r="BE538" s="247">
        <f>IF(N538="základní",J538,0)</f>
        <v>0</v>
      </c>
      <c r="BF538" s="247">
        <f>IF(N538="snížená",J538,0)</f>
        <v>0</v>
      </c>
      <c r="BG538" s="247">
        <f>IF(N538="zákl. přenesená",J538,0)</f>
        <v>0</v>
      </c>
      <c r="BH538" s="247">
        <f>IF(N538="sníž. přenesená",J538,0)</f>
        <v>0</v>
      </c>
      <c r="BI538" s="247">
        <f>IF(N538="nulová",J538,0)</f>
        <v>0</v>
      </c>
      <c r="BJ538" s="25" t="s">
        <v>85</v>
      </c>
      <c r="BK538" s="247">
        <f>ROUND(I538*H538,2)</f>
        <v>0</v>
      </c>
      <c r="BL538" s="25" t="s">
        <v>170</v>
      </c>
      <c r="BM538" s="25" t="s">
        <v>518</v>
      </c>
    </row>
    <row r="539" s="1" customFormat="1">
      <c r="B539" s="47"/>
      <c r="C539" s="75"/>
      <c r="D539" s="250" t="s">
        <v>213</v>
      </c>
      <c r="E539" s="75"/>
      <c r="F539" s="281" t="s">
        <v>504</v>
      </c>
      <c r="G539" s="75"/>
      <c r="H539" s="75"/>
      <c r="I539" s="204"/>
      <c r="J539" s="75"/>
      <c r="K539" s="75"/>
      <c r="L539" s="73"/>
      <c r="M539" s="282"/>
      <c r="N539" s="48"/>
      <c r="O539" s="48"/>
      <c r="P539" s="48"/>
      <c r="Q539" s="48"/>
      <c r="R539" s="48"/>
      <c r="S539" s="48"/>
      <c r="T539" s="96"/>
      <c r="AT539" s="25" t="s">
        <v>213</v>
      </c>
      <c r="AU539" s="25" t="s">
        <v>85</v>
      </c>
    </row>
    <row r="540" s="13" customFormat="1">
      <c r="B540" s="260"/>
      <c r="C540" s="261"/>
      <c r="D540" s="250" t="s">
        <v>172</v>
      </c>
      <c r="E540" s="262" t="s">
        <v>23</v>
      </c>
      <c r="F540" s="263" t="s">
        <v>519</v>
      </c>
      <c r="G540" s="261"/>
      <c r="H540" s="262" t="s">
        <v>23</v>
      </c>
      <c r="I540" s="264"/>
      <c r="J540" s="261"/>
      <c r="K540" s="261"/>
      <c r="L540" s="265"/>
      <c r="M540" s="266"/>
      <c r="N540" s="267"/>
      <c r="O540" s="267"/>
      <c r="P540" s="267"/>
      <c r="Q540" s="267"/>
      <c r="R540" s="267"/>
      <c r="S540" s="267"/>
      <c r="T540" s="268"/>
      <c r="AT540" s="269" t="s">
        <v>172</v>
      </c>
      <c r="AU540" s="269" t="s">
        <v>85</v>
      </c>
      <c r="AV540" s="13" t="s">
        <v>77</v>
      </c>
      <c r="AW540" s="13" t="s">
        <v>36</v>
      </c>
      <c r="AX540" s="13" t="s">
        <v>73</v>
      </c>
      <c r="AY540" s="269" t="s">
        <v>162</v>
      </c>
    </row>
    <row r="541" s="13" customFormat="1">
      <c r="B541" s="260"/>
      <c r="C541" s="261"/>
      <c r="D541" s="250" t="s">
        <v>172</v>
      </c>
      <c r="E541" s="262" t="s">
        <v>23</v>
      </c>
      <c r="F541" s="263" t="s">
        <v>520</v>
      </c>
      <c r="G541" s="261"/>
      <c r="H541" s="262" t="s">
        <v>23</v>
      </c>
      <c r="I541" s="264"/>
      <c r="J541" s="261"/>
      <c r="K541" s="261"/>
      <c r="L541" s="265"/>
      <c r="M541" s="266"/>
      <c r="N541" s="267"/>
      <c r="O541" s="267"/>
      <c r="P541" s="267"/>
      <c r="Q541" s="267"/>
      <c r="R541" s="267"/>
      <c r="S541" s="267"/>
      <c r="T541" s="268"/>
      <c r="AT541" s="269" t="s">
        <v>172</v>
      </c>
      <c r="AU541" s="269" t="s">
        <v>85</v>
      </c>
      <c r="AV541" s="13" t="s">
        <v>77</v>
      </c>
      <c r="AW541" s="13" t="s">
        <v>36</v>
      </c>
      <c r="AX541" s="13" t="s">
        <v>73</v>
      </c>
      <c r="AY541" s="269" t="s">
        <v>162</v>
      </c>
    </row>
    <row r="542" s="13" customFormat="1">
      <c r="B542" s="260"/>
      <c r="C542" s="261"/>
      <c r="D542" s="250" t="s">
        <v>172</v>
      </c>
      <c r="E542" s="262" t="s">
        <v>23</v>
      </c>
      <c r="F542" s="263" t="s">
        <v>232</v>
      </c>
      <c r="G542" s="261"/>
      <c r="H542" s="262" t="s">
        <v>23</v>
      </c>
      <c r="I542" s="264"/>
      <c r="J542" s="261"/>
      <c r="K542" s="261"/>
      <c r="L542" s="265"/>
      <c r="M542" s="266"/>
      <c r="N542" s="267"/>
      <c r="O542" s="267"/>
      <c r="P542" s="267"/>
      <c r="Q542" s="267"/>
      <c r="R542" s="267"/>
      <c r="S542" s="267"/>
      <c r="T542" s="268"/>
      <c r="AT542" s="269" t="s">
        <v>172</v>
      </c>
      <c r="AU542" s="269" t="s">
        <v>85</v>
      </c>
      <c r="AV542" s="13" t="s">
        <v>77</v>
      </c>
      <c r="AW542" s="13" t="s">
        <v>36</v>
      </c>
      <c r="AX542" s="13" t="s">
        <v>73</v>
      </c>
      <c r="AY542" s="269" t="s">
        <v>162</v>
      </c>
    </row>
    <row r="543" s="12" customFormat="1">
      <c r="B543" s="248"/>
      <c r="C543" s="249"/>
      <c r="D543" s="250" t="s">
        <v>172</v>
      </c>
      <c r="E543" s="251" t="s">
        <v>23</v>
      </c>
      <c r="F543" s="252" t="s">
        <v>470</v>
      </c>
      <c r="G543" s="249"/>
      <c r="H543" s="253">
        <v>117</v>
      </c>
      <c r="I543" s="254"/>
      <c r="J543" s="249"/>
      <c r="K543" s="249"/>
      <c r="L543" s="255"/>
      <c r="M543" s="256"/>
      <c r="N543" s="257"/>
      <c r="O543" s="257"/>
      <c r="P543" s="257"/>
      <c r="Q543" s="257"/>
      <c r="R543" s="257"/>
      <c r="S543" s="257"/>
      <c r="T543" s="258"/>
      <c r="AT543" s="259" t="s">
        <v>172</v>
      </c>
      <c r="AU543" s="259" t="s">
        <v>85</v>
      </c>
      <c r="AV543" s="12" t="s">
        <v>85</v>
      </c>
      <c r="AW543" s="12" t="s">
        <v>36</v>
      </c>
      <c r="AX543" s="12" t="s">
        <v>73</v>
      </c>
      <c r="AY543" s="259" t="s">
        <v>162</v>
      </c>
    </row>
    <row r="544" s="12" customFormat="1">
      <c r="B544" s="248"/>
      <c r="C544" s="249"/>
      <c r="D544" s="250" t="s">
        <v>172</v>
      </c>
      <c r="E544" s="251" t="s">
        <v>23</v>
      </c>
      <c r="F544" s="252" t="s">
        <v>269</v>
      </c>
      <c r="G544" s="249"/>
      <c r="H544" s="253">
        <v>18.899999999999999</v>
      </c>
      <c r="I544" s="254"/>
      <c r="J544" s="249"/>
      <c r="K544" s="249"/>
      <c r="L544" s="255"/>
      <c r="M544" s="256"/>
      <c r="N544" s="257"/>
      <c r="O544" s="257"/>
      <c r="P544" s="257"/>
      <c r="Q544" s="257"/>
      <c r="R544" s="257"/>
      <c r="S544" s="257"/>
      <c r="T544" s="258"/>
      <c r="AT544" s="259" t="s">
        <v>172</v>
      </c>
      <c r="AU544" s="259" t="s">
        <v>85</v>
      </c>
      <c r="AV544" s="12" t="s">
        <v>85</v>
      </c>
      <c r="AW544" s="12" t="s">
        <v>36</v>
      </c>
      <c r="AX544" s="12" t="s">
        <v>73</v>
      </c>
      <c r="AY544" s="259" t="s">
        <v>162</v>
      </c>
    </row>
    <row r="545" s="12" customFormat="1">
      <c r="B545" s="248"/>
      <c r="C545" s="249"/>
      <c r="D545" s="250" t="s">
        <v>172</v>
      </c>
      <c r="E545" s="251" t="s">
        <v>23</v>
      </c>
      <c r="F545" s="252" t="s">
        <v>270</v>
      </c>
      <c r="G545" s="249"/>
      <c r="H545" s="253">
        <v>546</v>
      </c>
      <c r="I545" s="254"/>
      <c r="J545" s="249"/>
      <c r="K545" s="249"/>
      <c r="L545" s="255"/>
      <c r="M545" s="256"/>
      <c r="N545" s="257"/>
      <c r="O545" s="257"/>
      <c r="P545" s="257"/>
      <c r="Q545" s="257"/>
      <c r="R545" s="257"/>
      <c r="S545" s="257"/>
      <c r="T545" s="258"/>
      <c r="AT545" s="259" t="s">
        <v>172</v>
      </c>
      <c r="AU545" s="259" t="s">
        <v>85</v>
      </c>
      <c r="AV545" s="12" t="s">
        <v>85</v>
      </c>
      <c r="AW545" s="12" t="s">
        <v>36</v>
      </c>
      <c r="AX545" s="12" t="s">
        <v>73</v>
      </c>
      <c r="AY545" s="259" t="s">
        <v>162</v>
      </c>
    </row>
    <row r="546" s="12" customFormat="1">
      <c r="B546" s="248"/>
      <c r="C546" s="249"/>
      <c r="D546" s="250" t="s">
        <v>172</v>
      </c>
      <c r="E546" s="251" t="s">
        <v>23</v>
      </c>
      <c r="F546" s="252" t="s">
        <v>324</v>
      </c>
      <c r="G546" s="249"/>
      <c r="H546" s="253">
        <v>32.549999999999997</v>
      </c>
      <c r="I546" s="254"/>
      <c r="J546" s="249"/>
      <c r="K546" s="249"/>
      <c r="L546" s="255"/>
      <c r="M546" s="256"/>
      <c r="N546" s="257"/>
      <c r="O546" s="257"/>
      <c r="P546" s="257"/>
      <c r="Q546" s="257"/>
      <c r="R546" s="257"/>
      <c r="S546" s="257"/>
      <c r="T546" s="258"/>
      <c r="AT546" s="259" t="s">
        <v>172</v>
      </c>
      <c r="AU546" s="259" t="s">
        <v>85</v>
      </c>
      <c r="AV546" s="12" t="s">
        <v>85</v>
      </c>
      <c r="AW546" s="12" t="s">
        <v>36</v>
      </c>
      <c r="AX546" s="12" t="s">
        <v>73</v>
      </c>
      <c r="AY546" s="259" t="s">
        <v>162</v>
      </c>
    </row>
    <row r="547" s="13" customFormat="1">
      <c r="B547" s="260"/>
      <c r="C547" s="261"/>
      <c r="D547" s="250" t="s">
        <v>172</v>
      </c>
      <c r="E547" s="262" t="s">
        <v>23</v>
      </c>
      <c r="F547" s="263" t="s">
        <v>236</v>
      </c>
      <c r="G547" s="261"/>
      <c r="H547" s="262" t="s">
        <v>23</v>
      </c>
      <c r="I547" s="264"/>
      <c r="J547" s="261"/>
      <c r="K547" s="261"/>
      <c r="L547" s="265"/>
      <c r="M547" s="266"/>
      <c r="N547" s="267"/>
      <c r="O547" s="267"/>
      <c r="P547" s="267"/>
      <c r="Q547" s="267"/>
      <c r="R547" s="267"/>
      <c r="S547" s="267"/>
      <c r="T547" s="268"/>
      <c r="AT547" s="269" t="s">
        <v>172</v>
      </c>
      <c r="AU547" s="269" t="s">
        <v>85</v>
      </c>
      <c r="AV547" s="13" t="s">
        <v>77</v>
      </c>
      <c r="AW547" s="13" t="s">
        <v>36</v>
      </c>
      <c r="AX547" s="13" t="s">
        <v>73</v>
      </c>
      <c r="AY547" s="269" t="s">
        <v>162</v>
      </c>
    </row>
    <row r="548" s="12" customFormat="1">
      <c r="B548" s="248"/>
      <c r="C548" s="249"/>
      <c r="D548" s="250" t="s">
        <v>172</v>
      </c>
      <c r="E548" s="251" t="s">
        <v>23</v>
      </c>
      <c r="F548" s="252" t="s">
        <v>271</v>
      </c>
      <c r="G548" s="249"/>
      <c r="H548" s="253">
        <v>12.6</v>
      </c>
      <c r="I548" s="254"/>
      <c r="J548" s="249"/>
      <c r="K548" s="249"/>
      <c r="L548" s="255"/>
      <c r="M548" s="256"/>
      <c r="N548" s="257"/>
      <c r="O548" s="257"/>
      <c r="P548" s="257"/>
      <c r="Q548" s="257"/>
      <c r="R548" s="257"/>
      <c r="S548" s="257"/>
      <c r="T548" s="258"/>
      <c r="AT548" s="259" t="s">
        <v>172</v>
      </c>
      <c r="AU548" s="259" t="s">
        <v>85</v>
      </c>
      <c r="AV548" s="12" t="s">
        <v>85</v>
      </c>
      <c r="AW548" s="12" t="s">
        <v>36</v>
      </c>
      <c r="AX548" s="12" t="s">
        <v>73</v>
      </c>
      <c r="AY548" s="259" t="s">
        <v>162</v>
      </c>
    </row>
    <row r="549" s="12" customFormat="1">
      <c r="B549" s="248"/>
      <c r="C549" s="249"/>
      <c r="D549" s="250" t="s">
        <v>172</v>
      </c>
      <c r="E549" s="251" t="s">
        <v>23</v>
      </c>
      <c r="F549" s="252" t="s">
        <v>272</v>
      </c>
      <c r="G549" s="249"/>
      <c r="H549" s="253">
        <v>70.200000000000003</v>
      </c>
      <c r="I549" s="254"/>
      <c r="J549" s="249"/>
      <c r="K549" s="249"/>
      <c r="L549" s="255"/>
      <c r="M549" s="256"/>
      <c r="N549" s="257"/>
      <c r="O549" s="257"/>
      <c r="P549" s="257"/>
      <c r="Q549" s="257"/>
      <c r="R549" s="257"/>
      <c r="S549" s="257"/>
      <c r="T549" s="258"/>
      <c r="AT549" s="259" t="s">
        <v>172</v>
      </c>
      <c r="AU549" s="259" t="s">
        <v>85</v>
      </c>
      <c r="AV549" s="12" t="s">
        <v>85</v>
      </c>
      <c r="AW549" s="12" t="s">
        <v>36</v>
      </c>
      <c r="AX549" s="12" t="s">
        <v>73</v>
      </c>
      <c r="AY549" s="259" t="s">
        <v>162</v>
      </c>
    </row>
    <row r="550" s="13" customFormat="1">
      <c r="B550" s="260"/>
      <c r="C550" s="261"/>
      <c r="D550" s="250" t="s">
        <v>172</v>
      </c>
      <c r="E550" s="262" t="s">
        <v>23</v>
      </c>
      <c r="F550" s="263" t="s">
        <v>178</v>
      </c>
      <c r="G550" s="261"/>
      <c r="H550" s="262" t="s">
        <v>23</v>
      </c>
      <c r="I550" s="264"/>
      <c r="J550" s="261"/>
      <c r="K550" s="261"/>
      <c r="L550" s="265"/>
      <c r="M550" s="266"/>
      <c r="N550" s="267"/>
      <c r="O550" s="267"/>
      <c r="P550" s="267"/>
      <c r="Q550" s="267"/>
      <c r="R550" s="267"/>
      <c r="S550" s="267"/>
      <c r="T550" s="268"/>
      <c r="AT550" s="269" t="s">
        <v>172</v>
      </c>
      <c r="AU550" s="269" t="s">
        <v>85</v>
      </c>
      <c r="AV550" s="13" t="s">
        <v>77</v>
      </c>
      <c r="AW550" s="13" t="s">
        <v>36</v>
      </c>
      <c r="AX550" s="13" t="s">
        <v>73</v>
      </c>
      <c r="AY550" s="269" t="s">
        <v>162</v>
      </c>
    </row>
    <row r="551" s="12" customFormat="1">
      <c r="B551" s="248"/>
      <c r="C551" s="249"/>
      <c r="D551" s="250" t="s">
        <v>172</v>
      </c>
      <c r="E551" s="251" t="s">
        <v>23</v>
      </c>
      <c r="F551" s="252" t="s">
        <v>273</v>
      </c>
      <c r="G551" s="249"/>
      <c r="H551" s="253">
        <v>233.09999999999999</v>
      </c>
      <c r="I551" s="254"/>
      <c r="J551" s="249"/>
      <c r="K551" s="249"/>
      <c r="L551" s="255"/>
      <c r="M551" s="256"/>
      <c r="N551" s="257"/>
      <c r="O551" s="257"/>
      <c r="P551" s="257"/>
      <c r="Q551" s="257"/>
      <c r="R551" s="257"/>
      <c r="S551" s="257"/>
      <c r="T551" s="258"/>
      <c r="AT551" s="259" t="s">
        <v>172</v>
      </c>
      <c r="AU551" s="259" t="s">
        <v>85</v>
      </c>
      <c r="AV551" s="12" t="s">
        <v>85</v>
      </c>
      <c r="AW551" s="12" t="s">
        <v>36</v>
      </c>
      <c r="AX551" s="12" t="s">
        <v>73</v>
      </c>
      <c r="AY551" s="259" t="s">
        <v>162</v>
      </c>
    </row>
    <row r="552" s="12" customFormat="1">
      <c r="B552" s="248"/>
      <c r="C552" s="249"/>
      <c r="D552" s="250" t="s">
        <v>172</v>
      </c>
      <c r="E552" s="251" t="s">
        <v>23</v>
      </c>
      <c r="F552" s="252" t="s">
        <v>274</v>
      </c>
      <c r="G552" s="249"/>
      <c r="H552" s="253">
        <v>397.80000000000001</v>
      </c>
      <c r="I552" s="254"/>
      <c r="J552" s="249"/>
      <c r="K552" s="249"/>
      <c r="L552" s="255"/>
      <c r="M552" s="256"/>
      <c r="N552" s="257"/>
      <c r="O552" s="257"/>
      <c r="P552" s="257"/>
      <c r="Q552" s="257"/>
      <c r="R552" s="257"/>
      <c r="S552" s="257"/>
      <c r="T552" s="258"/>
      <c r="AT552" s="259" t="s">
        <v>172</v>
      </c>
      <c r="AU552" s="259" t="s">
        <v>85</v>
      </c>
      <c r="AV552" s="12" t="s">
        <v>85</v>
      </c>
      <c r="AW552" s="12" t="s">
        <v>36</v>
      </c>
      <c r="AX552" s="12" t="s">
        <v>73</v>
      </c>
      <c r="AY552" s="259" t="s">
        <v>162</v>
      </c>
    </row>
    <row r="553" s="12" customFormat="1">
      <c r="B553" s="248"/>
      <c r="C553" s="249"/>
      <c r="D553" s="250" t="s">
        <v>172</v>
      </c>
      <c r="E553" s="251" t="s">
        <v>23</v>
      </c>
      <c r="F553" s="252" t="s">
        <v>471</v>
      </c>
      <c r="G553" s="249"/>
      <c r="H553" s="253">
        <v>16.800000000000001</v>
      </c>
      <c r="I553" s="254"/>
      <c r="J553" s="249"/>
      <c r="K553" s="249"/>
      <c r="L553" s="255"/>
      <c r="M553" s="256"/>
      <c r="N553" s="257"/>
      <c r="O553" s="257"/>
      <c r="P553" s="257"/>
      <c r="Q553" s="257"/>
      <c r="R553" s="257"/>
      <c r="S553" s="257"/>
      <c r="T553" s="258"/>
      <c r="AT553" s="259" t="s">
        <v>172</v>
      </c>
      <c r="AU553" s="259" t="s">
        <v>85</v>
      </c>
      <c r="AV553" s="12" t="s">
        <v>85</v>
      </c>
      <c r="AW553" s="12" t="s">
        <v>36</v>
      </c>
      <c r="AX553" s="12" t="s">
        <v>73</v>
      </c>
      <c r="AY553" s="259" t="s">
        <v>162</v>
      </c>
    </row>
    <row r="554" s="15" customFormat="1">
      <c r="B554" s="283"/>
      <c r="C554" s="284"/>
      <c r="D554" s="250" t="s">
        <v>172</v>
      </c>
      <c r="E554" s="285" t="s">
        <v>23</v>
      </c>
      <c r="F554" s="286" t="s">
        <v>276</v>
      </c>
      <c r="G554" s="284"/>
      <c r="H554" s="287">
        <v>1444.9500000000001</v>
      </c>
      <c r="I554" s="288"/>
      <c r="J554" s="284"/>
      <c r="K554" s="284"/>
      <c r="L554" s="289"/>
      <c r="M554" s="290"/>
      <c r="N554" s="291"/>
      <c r="O554" s="291"/>
      <c r="P554" s="291"/>
      <c r="Q554" s="291"/>
      <c r="R554" s="291"/>
      <c r="S554" s="291"/>
      <c r="T554" s="292"/>
      <c r="AT554" s="293" t="s">
        <v>172</v>
      </c>
      <c r="AU554" s="293" t="s">
        <v>85</v>
      </c>
      <c r="AV554" s="15" t="s">
        <v>163</v>
      </c>
      <c r="AW554" s="15" t="s">
        <v>36</v>
      </c>
      <c r="AX554" s="15" t="s">
        <v>73</v>
      </c>
      <c r="AY554" s="293" t="s">
        <v>162</v>
      </c>
    </row>
    <row r="555" s="13" customFormat="1">
      <c r="B555" s="260"/>
      <c r="C555" s="261"/>
      <c r="D555" s="250" t="s">
        <v>172</v>
      </c>
      <c r="E555" s="262" t="s">
        <v>23</v>
      </c>
      <c r="F555" s="263" t="s">
        <v>521</v>
      </c>
      <c r="G555" s="261"/>
      <c r="H555" s="262" t="s">
        <v>23</v>
      </c>
      <c r="I555" s="264"/>
      <c r="J555" s="261"/>
      <c r="K555" s="261"/>
      <c r="L555" s="265"/>
      <c r="M555" s="266"/>
      <c r="N555" s="267"/>
      <c r="O555" s="267"/>
      <c r="P555" s="267"/>
      <c r="Q555" s="267"/>
      <c r="R555" s="267"/>
      <c r="S555" s="267"/>
      <c r="T555" s="268"/>
      <c r="AT555" s="269" t="s">
        <v>172</v>
      </c>
      <c r="AU555" s="269" t="s">
        <v>85</v>
      </c>
      <c r="AV555" s="13" t="s">
        <v>77</v>
      </c>
      <c r="AW555" s="13" t="s">
        <v>36</v>
      </c>
      <c r="AX555" s="13" t="s">
        <v>73</v>
      </c>
      <c r="AY555" s="269" t="s">
        <v>162</v>
      </c>
    </row>
    <row r="556" s="12" customFormat="1">
      <c r="B556" s="248"/>
      <c r="C556" s="249"/>
      <c r="D556" s="250" t="s">
        <v>172</v>
      </c>
      <c r="E556" s="251" t="s">
        <v>23</v>
      </c>
      <c r="F556" s="252" t="s">
        <v>522</v>
      </c>
      <c r="G556" s="249"/>
      <c r="H556" s="253">
        <v>19.800000000000001</v>
      </c>
      <c r="I556" s="254"/>
      <c r="J556" s="249"/>
      <c r="K556" s="249"/>
      <c r="L556" s="255"/>
      <c r="M556" s="256"/>
      <c r="N556" s="257"/>
      <c r="O556" s="257"/>
      <c r="P556" s="257"/>
      <c r="Q556" s="257"/>
      <c r="R556" s="257"/>
      <c r="S556" s="257"/>
      <c r="T556" s="258"/>
      <c r="AT556" s="259" t="s">
        <v>172</v>
      </c>
      <c r="AU556" s="259" t="s">
        <v>85</v>
      </c>
      <c r="AV556" s="12" t="s">
        <v>85</v>
      </c>
      <c r="AW556" s="12" t="s">
        <v>36</v>
      </c>
      <c r="AX556" s="12" t="s">
        <v>73</v>
      </c>
      <c r="AY556" s="259" t="s">
        <v>162</v>
      </c>
    </row>
    <row r="557" s="12" customFormat="1">
      <c r="B557" s="248"/>
      <c r="C557" s="249"/>
      <c r="D557" s="250" t="s">
        <v>172</v>
      </c>
      <c r="E557" s="251" t="s">
        <v>23</v>
      </c>
      <c r="F557" s="252" t="s">
        <v>523</v>
      </c>
      <c r="G557" s="249"/>
      <c r="H557" s="253">
        <v>19.800000000000001</v>
      </c>
      <c r="I557" s="254"/>
      <c r="J557" s="249"/>
      <c r="K557" s="249"/>
      <c r="L557" s="255"/>
      <c r="M557" s="256"/>
      <c r="N557" s="257"/>
      <c r="O557" s="257"/>
      <c r="P557" s="257"/>
      <c r="Q557" s="257"/>
      <c r="R557" s="257"/>
      <c r="S557" s="257"/>
      <c r="T557" s="258"/>
      <c r="AT557" s="259" t="s">
        <v>172</v>
      </c>
      <c r="AU557" s="259" t="s">
        <v>85</v>
      </c>
      <c r="AV557" s="12" t="s">
        <v>85</v>
      </c>
      <c r="AW557" s="12" t="s">
        <v>36</v>
      </c>
      <c r="AX557" s="12" t="s">
        <v>73</v>
      </c>
      <c r="AY557" s="259" t="s">
        <v>162</v>
      </c>
    </row>
    <row r="558" s="12" customFormat="1">
      <c r="B558" s="248"/>
      <c r="C558" s="249"/>
      <c r="D558" s="250" t="s">
        <v>172</v>
      </c>
      <c r="E558" s="251" t="s">
        <v>23</v>
      </c>
      <c r="F558" s="252" t="s">
        <v>524</v>
      </c>
      <c r="G558" s="249"/>
      <c r="H558" s="253">
        <v>8.4000000000000004</v>
      </c>
      <c r="I558" s="254"/>
      <c r="J558" s="249"/>
      <c r="K558" s="249"/>
      <c r="L558" s="255"/>
      <c r="M558" s="256"/>
      <c r="N558" s="257"/>
      <c r="O558" s="257"/>
      <c r="P558" s="257"/>
      <c r="Q558" s="257"/>
      <c r="R558" s="257"/>
      <c r="S558" s="257"/>
      <c r="T558" s="258"/>
      <c r="AT558" s="259" t="s">
        <v>172</v>
      </c>
      <c r="AU558" s="259" t="s">
        <v>85</v>
      </c>
      <c r="AV558" s="12" t="s">
        <v>85</v>
      </c>
      <c r="AW558" s="12" t="s">
        <v>36</v>
      </c>
      <c r="AX558" s="12" t="s">
        <v>73</v>
      </c>
      <c r="AY558" s="259" t="s">
        <v>162</v>
      </c>
    </row>
    <row r="559" s="15" customFormat="1">
      <c r="B559" s="283"/>
      <c r="C559" s="284"/>
      <c r="D559" s="250" t="s">
        <v>172</v>
      </c>
      <c r="E559" s="285" t="s">
        <v>23</v>
      </c>
      <c r="F559" s="286" t="s">
        <v>276</v>
      </c>
      <c r="G559" s="284"/>
      <c r="H559" s="287">
        <v>48</v>
      </c>
      <c r="I559" s="288"/>
      <c r="J559" s="284"/>
      <c r="K559" s="284"/>
      <c r="L559" s="289"/>
      <c r="M559" s="290"/>
      <c r="N559" s="291"/>
      <c r="O559" s="291"/>
      <c r="P559" s="291"/>
      <c r="Q559" s="291"/>
      <c r="R559" s="291"/>
      <c r="S559" s="291"/>
      <c r="T559" s="292"/>
      <c r="AT559" s="293" t="s">
        <v>172</v>
      </c>
      <c r="AU559" s="293" t="s">
        <v>85</v>
      </c>
      <c r="AV559" s="15" t="s">
        <v>163</v>
      </c>
      <c r="AW559" s="15" t="s">
        <v>36</v>
      </c>
      <c r="AX559" s="15" t="s">
        <v>73</v>
      </c>
      <c r="AY559" s="293" t="s">
        <v>162</v>
      </c>
    </row>
    <row r="560" s="12" customFormat="1">
      <c r="B560" s="248"/>
      <c r="C560" s="249"/>
      <c r="D560" s="250" t="s">
        <v>172</v>
      </c>
      <c r="E560" s="251" t="s">
        <v>23</v>
      </c>
      <c r="F560" s="252" t="s">
        <v>525</v>
      </c>
      <c r="G560" s="249"/>
      <c r="H560" s="253">
        <v>73.599999999999994</v>
      </c>
      <c r="I560" s="254"/>
      <c r="J560" s="249"/>
      <c r="K560" s="249"/>
      <c r="L560" s="255"/>
      <c r="M560" s="256"/>
      <c r="N560" s="257"/>
      <c r="O560" s="257"/>
      <c r="P560" s="257"/>
      <c r="Q560" s="257"/>
      <c r="R560" s="257"/>
      <c r="S560" s="257"/>
      <c r="T560" s="258"/>
      <c r="AT560" s="259" t="s">
        <v>172</v>
      </c>
      <c r="AU560" s="259" t="s">
        <v>85</v>
      </c>
      <c r="AV560" s="12" t="s">
        <v>85</v>
      </c>
      <c r="AW560" s="12" t="s">
        <v>36</v>
      </c>
      <c r="AX560" s="12" t="s">
        <v>73</v>
      </c>
      <c r="AY560" s="259" t="s">
        <v>162</v>
      </c>
    </row>
    <row r="561" s="12" customFormat="1">
      <c r="B561" s="248"/>
      <c r="C561" s="249"/>
      <c r="D561" s="250" t="s">
        <v>172</v>
      </c>
      <c r="E561" s="251" t="s">
        <v>23</v>
      </c>
      <c r="F561" s="252" t="s">
        <v>526</v>
      </c>
      <c r="G561" s="249"/>
      <c r="H561" s="253">
        <v>25.800000000000001</v>
      </c>
      <c r="I561" s="254"/>
      <c r="J561" s="249"/>
      <c r="K561" s="249"/>
      <c r="L561" s="255"/>
      <c r="M561" s="256"/>
      <c r="N561" s="257"/>
      <c r="O561" s="257"/>
      <c r="P561" s="257"/>
      <c r="Q561" s="257"/>
      <c r="R561" s="257"/>
      <c r="S561" s="257"/>
      <c r="T561" s="258"/>
      <c r="AT561" s="259" t="s">
        <v>172</v>
      </c>
      <c r="AU561" s="259" t="s">
        <v>85</v>
      </c>
      <c r="AV561" s="12" t="s">
        <v>85</v>
      </c>
      <c r="AW561" s="12" t="s">
        <v>36</v>
      </c>
      <c r="AX561" s="12" t="s">
        <v>73</v>
      </c>
      <c r="AY561" s="259" t="s">
        <v>162</v>
      </c>
    </row>
    <row r="562" s="13" customFormat="1">
      <c r="B562" s="260"/>
      <c r="C562" s="261"/>
      <c r="D562" s="250" t="s">
        <v>172</v>
      </c>
      <c r="E562" s="262" t="s">
        <v>23</v>
      </c>
      <c r="F562" s="263" t="s">
        <v>527</v>
      </c>
      <c r="G562" s="261"/>
      <c r="H562" s="262" t="s">
        <v>23</v>
      </c>
      <c r="I562" s="264"/>
      <c r="J562" s="261"/>
      <c r="K562" s="261"/>
      <c r="L562" s="265"/>
      <c r="M562" s="266"/>
      <c r="N562" s="267"/>
      <c r="O562" s="267"/>
      <c r="P562" s="267"/>
      <c r="Q562" s="267"/>
      <c r="R562" s="267"/>
      <c r="S562" s="267"/>
      <c r="T562" s="268"/>
      <c r="AT562" s="269" t="s">
        <v>172</v>
      </c>
      <c r="AU562" s="269" t="s">
        <v>85</v>
      </c>
      <c r="AV562" s="13" t="s">
        <v>77</v>
      </c>
      <c r="AW562" s="13" t="s">
        <v>36</v>
      </c>
      <c r="AX562" s="13" t="s">
        <v>73</v>
      </c>
      <c r="AY562" s="269" t="s">
        <v>162</v>
      </c>
    </row>
    <row r="563" s="12" customFormat="1">
      <c r="B563" s="248"/>
      <c r="C563" s="249"/>
      <c r="D563" s="250" t="s">
        <v>172</v>
      </c>
      <c r="E563" s="251" t="s">
        <v>23</v>
      </c>
      <c r="F563" s="252" t="s">
        <v>528</v>
      </c>
      <c r="G563" s="249"/>
      <c r="H563" s="253">
        <v>63</v>
      </c>
      <c r="I563" s="254"/>
      <c r="J563" s="249"/>
      <c r="K563" s="249"/>
      <c r="L563" s="255"/>
      <c r="M563" s="256"/>
      <c r="N563" s="257"/>
      <c r="O563" s="257"/>
      <c r="P563" s="257"/>
      <c r="Q563" s="257"/>
      <c r="R563" s="257"/>
      <c r="S563" s="257"/>
      <c r="T563" s="258"/>
      <c r="AT563" s="259" t="s">
        <v>172</v>
      </c>
      <c r="AU563" s="259" t="s">
        <v>85</v>
      </c>
      <c r="AV563" s="12" t="s">
        <v>85</v>
      </c>
      <c r="AW563" s="12" t="s">
        <v>36</v>
      </c>
      <c r="AX563" s="12" t="s">
        <v>73</v>
      </c>
      <c r="AY563" s="259" t="s">
        <v>162</v>
      </c>
    </row>
    <row r="564" s="15" customFormat="1">
      <c r="B564" s="283"/>
      <c r="C564" s="284"/>
      <c r="D564" s="250" t="s">
        <v>172</v>
      </c>
      <c r="E564" s="285" t="s">
        <v>23</v>
      </c>
      <c r="F564" s="286" t="s">
        <v>276</v>
      </c>
      <c r="G564" s="284"/>
      <c r="H564" s="287">
        <v>162.40000000000001</v>
      </c>
      <c r="I564" s="288"/>
      <c r="J564" s="284"/>
      <c r="K564" s="284"/>
      <c r="L564" s="289"/>
      <c r="M564" s="290"/>
      <c r="N564" s="291"/>
      <c r="O564" s="291"/>
      <c r="P564" s="291"/>
      <c r="Q564" s="291"/>
      <c r="R564" s="291"/>
      <c r="S564" s="291"/>
      <c r="T564" s="292"/>
      <c r="AT564" s="293" t="s">
        <v>172</v>
      </c>
      <c r="AU564" s="293" t="s">
        <v>85</v>
      </c>
      <c r="AV564" s="15" t="s">
        <v>163</v>
      </c>
      <c r="AW564" s="15" t="s">
        <v>36</v>
      </c>
      <c r="AX564" s="15" t="s">
        <v>73</v>
      </c>
      <c r="AY564" s="293" t="s">
        <v>162</v>
      </c>
    </row>
    <row r="565" s="13" customFormat="1">
      <c r="B565" s="260"/>
      <c r="C565" s="261"/>
      <c r="D565" s="250" t="s">
        <v>172</v>
      </c>
      <c r="E565" s="262" t="s">
        <v>23</v>
      </c>
      <c r="F565" s="263" t="s">
        <v>241</v>
      </c>
      <c r="G565" s="261"/>
      <c r="H565" s="262" t="s">
        <v>23</v>
      </c>
      <c r="I565" s="264"/>
      <c r="J565" s="261"/>
      <c r="K565" s="261"/>
      <c r="L565" s="265"/>
      <c r="M565" s="266"/>
      <c r="N565" s="267"/>
      <c r="O565" s="267"/>
      <c r="P565" s="267"/>
      <c r="Q565" s="267"/>
      <c r="R565" s="267"/>
      <c r="S565" s="267"/>
      <c r="T565" s="268"/>
      <c r="AT565" s="269" t="s">
        <v>172</v>
      </c>
      <c r="AU565" s="269" t="s">
        <v>85</v>
      </c>
      <c r="AV565" s="13" t="s">
        <v>77</v>
      </c>
      <c r="AW565" s="13" t="s">
        <v>36</v>
      </c>
      <c r="AX565" s="13" t="s">
        <v>73</v>
      </c>
      <c r="AY565" s="269" t="s">
        <v>162</v>
      </c>
    </row>
    <row r="566" s="12" customFormat="1">
      <c r="B566" s="248"/>
      <c r="C566" s="249"/>
      <c r="D566" s="250" t="s">
        <v>172</v>
      </c>
      <c r="E566" s="251" t="s">
        <v>23</v>
      </c>
      <c r="F566" s="252" t="s">
        <v>332</v>
      </c>
      <c r="G566" s="249"/>
      <c r="H566" s="253">
        <v>4.8399999999999999</v>
      </c>
      <c r="I566" s="254"/>
      <c r="J566" s="249"/>
      <c r="K566" s="249"/>
      <c r="L566" s="255"/>
      <c r="M566" s="256"/>
      <c r="N566" s="257"/>
      <c r="O566" s="257"/>
      <c r="P566" s="257"/>
      <c r="Q566" s="257"/>
      <c r="R566" s="257"/>
      <c r="S566" s="257"/>
      <c r="T566" s="258"/>
      <c r="AT566" s="259" t="s">
        <v>172</v>
      </c>
      <c r="AU566" s="259" t="s">
        <v>85</v>
      </c>
      <c r="AV566" s="12" t="s">
        <v>85</v>
      </c>
      <c r="AW566" s="12" t="s">
        <v>36</v>
      </c>
      <c r="AX566" s="12" t="s">
        <v>73</v>
      </c>
      <c r="AY566" s="259" t="s">
        <v>162</v>
      </c>
    </row>
    <row r="567" s="14" customFormat="1">
      <c r="B567" s="270"/>
      <c r="C567" s="271"/>
      <c r="D567" s="250" t="s">
        <v>172</v>
      </c>
      <c r="E567" s="272" t="s">
        <v>23</v>
      </c>
      <c r="F567" s="273" t="s">
        <v>182</v>
      </c>
      <c r="G567" s="271"/>
      <c r="H567" s="274">
        <v>1660.1900000000001</v>
      </c>
      <c r="I567" s="275"/>
      <c r="J567" s="271"/>
      <c r="K567" s="271"/>
      <c r="L567" s="276"/>
      <c r="M567" s="277"/>
      <c r="N567" s="278"/>
      <c r="O567" s="278"/>
      <c r="P567" s="278"/>
      <c r="Q567" s="278"/>
      <c r="R567" s="278"/>
      <c r="S567" s="278"/>
      <c r="T567" s="279"/>
      <c r="AT567" s="280" t="s">
        <v>172</v>
      </c>
      <c r="AU567" s="280" t="s">
        <v>85</v>
      </c>
      <c r="AV567" s="14" t="s">
        <v>170</v>
      </c>
      <c r="AW567" s="14" t="s">
        <v>36</v>
      </c>
      <c r="AX567" s="14" t="s">
        <v>77</v>
      </c>
      <c r="AY567" s="280" t="s">
        <v>162</v>
      </c>
    </row>
    <row r="568" s="1" customFormat="1" ht="16.5" customHeight="1">
      <c r="B568" s="47"/>
      <c r="C568" s="294" t="s">
        <v>529</v>
      </c>
      <c r="D568" s="294" t="s">
        <v>336</v>
      </c>
      <c r="E568" s="295" t="s">
        <v>530</v>
      </c>
      <c r="F568" s="296" t="s">
        <v>531</v>
      </c>
      <c r="G568" s="297" t="s">
        <v>265</v>
      </c>
      <c r="H568" s="298">
        <v>1287.038</v>
      </c>
      <c r="I568" s="299"/>
      <c r="J568" s="300">
        <f>ROUND(I568*H568,2)</f>
        <v>0</v>
      </c>
      <c r="K568" s="296" t="s">
        <v>169</v>
      </c>
      <c r="L568" s="301"/>
      <c r="M568" s="302" t="s">
        <v>23</v>
      </c>
      <c r="N568" s="303" t="s">
        <v>45</v>
      </c>
      <c r="O568" s="48"/>
      <c r="P568" s="245">
        <f>O568*H568</f>
        <v>0</v>
      </c>
      <c r="Q568" s="245">
        <v>3.0000000000000001E-05</v>
      </c>
      <c r="R568" s="245">
        <f>Q568*H568</f>
        <v>0.038611140000000002</v>
      </c>
      <c r="S568" s="245">
        <v>0</v>
      </c>
      <c r="T568" s="246">
        <f>S568*H568</f>
        <v>0</v>
      </c>
      <c r="AR568" s="25" t="s">
        <v>218</v>
      </c>
      <c r="AT568" s="25" t="s">
        <v>336</v>
      </c>
      <c r="AU568" s="25" t="s">
        <v>85</v>
      </c>
      <c r="AY568" s="25" t="s">
        <v>162</v>
      </c>
      <c r="BE568" s="247">
        <f>IF(N568="základní",J568,0)</f>
        <v>0</v>
      </c>
      <c r="BF568" s="247">
        <f>IF(N568="snížená",J568,0)</f>
        <v>0</v>
      </c>
      <c r="BG568" s="247">
        <f>IF(N568="zákl. přenesená",J568,0)</f>
        <v>0</v>
      </c>
      <c r="BH568" s="247">
        <f>IF(N568="sníž. přenesená",J568,0)</f>
        <v>0</v>
      </c>
      <c r="BI568" s="247">
        <f>IF(N568="nulová",J568,0)</f>
        <v>0</v>
      </c>
      <c r="BJ568" s="25" t="s">
        <v>85</v>
      </c>
      <c r="BK568" s="247">
        <f>ROUND(I568*H568,2)</f>
        <v>0</v>
      </c>
      <c r="BL568" s="25" t="s">
        <v>170</v>
      </c>
      <c r="BM568" s="25" t="s">
        <v>532</v>
      </c>
    </row>
    <row r="569" s="12" customFormat="1">
      <c r="B569" s="248"/>
      <c r="C569" s="249"/>
      <c r="D569" s="250" t="s">
        <v>172</v>
      </c>
      <c r="E569" s="251" t="s">
        <v>23</v>
      </c>
      <c r="F569" s="252" t="s">
        <v>533</v>
      </c>
      <c r="G569" s="249"/>
      <c r="H569" s="253">
        <v>1743.2000000000001</v>
      </c>
      <c r="I569" s="254"/>
      <c r="J569" s="249"/>
      <c r="K569" s="249"/>
      <c r="L569" s="255"/>
      <c r="M569" s="256"/>
      <c r="N569" s="257"/>
      <c r="O569" s="257"/>
      <c r="P569" s="257"/>
      <c r="Q569" s="257"/>
      <c r="R569" s="257"/>
      <c r="S569" s="257"/>
      <c r="T569" s="258"/>
      <c r="AT569" s="259" t="s">
        <v>172</v>
      </c>
      <c r="AU569" s="259" t="s">
        <v>85</v>
      </c>
      <c r="AV569" s="12" t="s">
        <v>85</v>
      </c>
      <c r="AW569" s="12" t="s">
        <v>36</v>
      </c>
      <c r="AX569" s="12" t="s">
        <v>73</v>
      </c>
      <c r="AY569" s="259" t="s">
        <v>162</v>
      </c>
    </row>
    <row r="570" s="12" customFormat="1">
      <c r="B570" s="248"/>
      <c r="C570" s="249"/>
      <c r="D570" s="250" t="s">
        <v>172</v>
      </c>
      <c r="E570" s="251" t="s">
        <v>23</v>
      </c>
      <c r="F570" s="252" t="s">
        <v>534</v>
      </c>
      <c r="G570" s="249"/>
      <c r="H570" s="253">
        <v>-456.16199999999998</v>
      </c>
      <c r="I570" s="254"/>
      <c r="J570" s="249"/>
      <c r="K570" s="249"/>
      <c r="L570" s="255"/>
      <c r="M570" s="256"/>
      <c r="N570" s="257"/>
      <c r="O570" s="257"/>
      <c r="P570" s="257"/>
      <c r="Q570" s="257"/>
      <c r="R570" s="257"/>
      <c r="S570" s="257"/>
      <c r="T570" s="258"/>
      <c r="AT570" s="259" t="s">
        <v>172</v>
      </c>
      <c r="AU570" s="259" t="s">
        <v>85</v>
      </c>
      <c r="AV570" s="12" t="s">
        <v>85</v>
      </c>
      <c r="AW570" s="12" t="s">
        <v>36</v>
      </c>
      <c r="AX570" s="12" t="s">
        <v>73</v>
      </c>
      <c r="AY570" s="259" t="s">
        <v>162</v>
      </c>
    </row>
    <row r="571" s="14" customFormat="1">
      <c r="B571" s="270"/>
      <c r="C571" s="271"/>
      <c r="D571" s="250" t="s">
        <v>172</v>
      </c>
      <c r="E571" s="272" t="s">
        <v>23</v>
      </c>
      <c r="F571" s="273" t="s">
        <v>182</v>
      </c>
      <c r="G571" s="271"/>
      <c r="H571" s="274">
        <v>1287.038</v>
      </c>
      <c r="I571" s="275"/>
      <c r="J571" s="271"/>
      <c r="K571" s="271"/>
      <c r="L571" s="276"/>
      <c r="M571" s="277"/>
      <c r="N571" s="278"/>
      <c r="O571" s="278"/>
      <c r="P571" s="278"/>
      <c r="Q571" s="278"/>
      <c r="R571" s="278"/>
      <c r="S571" s="278"/>
      <c r="T571" s="279"/>
      <c r="AT571" s="280" t="s">
        <v>172</v>
      </c>
      <c r="AU571" s="280" t="s">
        <v>85</v>
      </c>
      <c r="AV571" s="14" t="s">
        <v>170</v>
      </c>
      <c r="AW571" s="14" t="s">
        <v>36</v>
      </c>
      <c r="AX571" s="14" t="s">
        <v>77</v>
      </c>
      <c r="AY571" s="280" t="s">
        <v>162</v>
      </c>
    </row>
    <row r="572" s="1" customFormat="1" ht="16.5" customHeight="1">
      <c r="B572" s="47"/>
      <c r="C572" s="294" t="s">
        <v>535</v>
      </c>
      <c r="D572" s="294" t="s">
        <v>336</v>
      </c>
      <c r="E572" s="295" t="s">
        <v>536</v>
      </c>
      <c r="F572" s="296" t="s">
        <v>537</v>
      </c>
      <c r="G572" s="297" t="s">
        <v>265</v>
      </c>
      <c r="H572" s="298">
        <v>41.579999999999998</v>
      </c>
      <c r="I572" s="299"/>
      <c r="J572" s="300">
        <f>ROUND(I572*H572,2)</f>
        <v>0</v>
      </c>
      <c r="K572" s="296" t="s">
        <v>169</v>
      </c>
      <c r="L572" s="301"/>
      <c r="M572" s="302" t="s">
        <v>23</v>
      </c>
      <c r="N572" s="303" t="s">
        <v>45</v>
      </c>
      <c r="O572" s="48"/>
      <c r="P572" s="245">
        <f>O572*H572</f>
        <v>0</v>
      </c>
      <c r="Q572" s="245">
        <v>0.00050000000000000001</v>
      </c>
      <c r="R572" s="245">
        <f>Q572*H572</f>
        <v>0.020789999999999999</v>
      </c>
      <c r="S572" s="245">
        <v>0</v>
      </c>
      <c r="T572" s="246">
        <f>S572*H572</f>
        <v>0</v>
      </c>
      <c r="AR572" s="25" t="s">
        <v>218</v>
      </c>
      <c r="AT572" s="25" t="s">
        <v>336</v>
      </c>
      <c r="AU572" s="25" t="s">
        <v>85</v>
      </c>
      <c r="AY572" s="25" t="s">
        <v>162</v>
      </c>
      <c r="BE572" s="247">
        <f>IF(N572="základní",J572,0)</f>
        <v>0</v>
      </c>
      <c r="BF572" s="247">
        <f>IF(N572="snížená",J572,0)</f>
        <v>0</v>
      </c>
      <c r="BG572" s="247">
        <f>IF(N572="zákl. přenesená",J572,0)</f>
        <v>0</v>
      </c>
      <c r="BH572" s="247">
        <f>IF(N572="sníž. přenesená",J572,0)</f>
        <v>0</v>
      </c>
      <c r="BI572" s="247">
        <f>IF(N572="nulová",J572,0)</f>
        <v>0</v>
      </c>
      <c r="BJ572" s="25" t="s">
        <v>85</v>
      </c>
      <c r="BK572" s="247">
        <f>ROUND(I572*H572,2)</f>
        <v>0</v>
      </c>
      <c r="BL572" s="25" t="s">
        <v>170</v>
      </c>
      <c r="BM572" s="25" t="s">
        <v>538</v>
      </c>
    </row>
    <row r="573" s="13" customFormat="1">
      <c r="B573" s="260"/>
      <c r="C573" s="261"/>
      <c r="D573" s="250" t="s">
        <v>172</v>
      </c>
      <c r="E573" s="262" t="s">
        <v>23</v>
      </c>
      <c r="F573" s="263" t="s">
        <v>485</v>
      </c>
      <c r="G573" s="261"/>
      <c r="H573" s="262" t="s">
        <v>23</v>
      </c>
      <c r="I573" s="264"/>
      <c r="J573" s="261"/>
      <c r="K573" s="261"/>
      <c r="L573" s="265"/>
      <c r="M573" s="266"/>
      <c r="N573" s="267"/>
      <c r="O573" s="267"/>
      <c r="P573" s="267"/>
      <c r="Q573" s="267"/>
      <c r="R573" s="267"/>
      <c r="S573" s="267"/>
      <c r="T573" s="268"/>
      <c r="AT573" s="269" t="s">
        <v>172</v>
      </c>
      <c r="AU573" s="269" t="s">
        <v>85</v>
      </c>
      <c r="AV573" s="13" t="s">
        <v>77</v>
      </c>
      <c r="AW573" s="13" t="s">
        <v>36</v>
      </c>
      <c r="AX573" s="13" t="s">
        <v>73</v>
      </c>
      <c r="AY573" s="269" t="s">
        <v>162</v>
      </c>
    </row>
    <row r="574" s="13" customFormat="1">
      <c r="B574" s="260"/>
      <c r="C574" s="261"/>
      <c r="D574" s="250" t="s">
        <v>172</v>
      </c>
      <c r="E574" s="262" t="s">
        <v>23</v>
      </c>
      <c r="F574" s="263" t="s">
        <v>521</v>
      </c>
      <c r="G574" s="261"/>
      <c r="H574" s="262" t="s">
        <v>23</v>
      </c>
      <c r="I574" s="264"/>
      <c r="J574" s="261"/>
      <c r="K574" s="261"/>
      <c r="L574" s="265"/>
      <c r="M574" s="266"/>
      <c r="N574" s="267"/>
      <c r="O574" s="267"/>
      <c r="P574" s="267"/>
      <c r="Q574" s="267"/>
      <c r="R574" s="267"/>
      <c r="S574" s="267"/>
      <c r="T574" s="268"/>
      <c r="AT574" s="269" t="s">
        <v>172</v>
      </c>
      <c r="AU574" s="269" t="s">
        <v>85</v>
      </c>
      <c r="AV574" s="13" t="s">
        <v>77</v>
      </c>
      <c r="AW574" s="13" t="s">
        <v>36</v>
      </c>
      <c r="AX574" s="13" t="s">
        <v>73</v>
      </c>
      <c r="AY574" s="269" t="s">
        <v>162</v>
      </c>
    </row>
    <row r="575" s="12" customFormat="1">
      <c r="B575" s="248"/>
      <c r="C575" s="249"/>
      <c r="D575" s="250" t="s">
        <v>172</v>
      </c>
      <c r="E575" s="251" t="s">
        <v>23</v>
      </c>
      <c r="F575" s="252" t="s">
        <v>539</v>
      </c>
      <c r="G575" s="249"/>
      <c r="H575" s="253">
        <v>20.789999999999999</v>
      </c>
      <c r="I575" s="254"/>
      <c r="J575" s="249"/>
      <c r="K575" s="249"/>
      <c r="L575" s="255"/>
      <c r="M575" s="256"/>
      <c r="N575" s="257"/>
      <c r="O575" s="257"/>
      <c r="P575" s="257"/>
      <c r="Q575" s="257"/>
      <c r="R575" s="257"/>
      <c r="S575" s="257"/>
      <c r="T575" s="258"/>
      <c r="AT575" s="259" t="s">
        <v>172</v>
      </c>
      <c r="AU575" s="259" t="s">
        <v>85</v>
      </c>
      <c r="AV575" s="12" t="s">
        <v>85</v>
      </c>
      <c r="AW575" s="12" t="s">
        <v>36</v>
      </c>
      <c r="AX575" s="12" t="s">
        <v>73</v>
      </c>
      <c r="AY575" s="259" t="s">
        <v>162</v>
      </c>
    </row>
    <row r="576" s="12" customFormat="1">
      <c r="B576" s="248"/>
      <c r="C576" s="249"/>
      <c r="D576" s="250" t="s">
        <v>172</v>
      </c>
      <c r="E576" s="251" t="s">
        <v>23</v>
      </c>
      <c r="F576" s="252" t="s">
        <v>540</v>
      </c>
      <c r="G576" s="249"/>
      <c r="H576" s="253">
        <v>20.789999999999999</v>
      </c>
      <c r="I576" s="254"/>
      <c r="J576" s="249"/>
      <c r="K576" s="249"/>
      <c r="L576" s="255"/>
      <c r="M576" s="256"/>
      <c r="N576" s="257"/>
      <c r="O576" s="257"/>
      <c r="P576" s="257"/>
      <c r="Q576" s="257"/>
      <c r="R576" s="257"/>
      <c r="S576" s="257"/>
      <c r="T576" s="258"/>
      <c r="AT576" s="259" t="s">
        <v>172</v>
      </c>
      <c r="AU576" s="259" t="s">
        <v>85</v>
      </c>
      <c r="AV576" s="12" t="s">
        <v>85</v>
      </c>
      <c r="AW576" s="12" t="s">
        <v>36</v>
      </c>
      <c r="AX576" s="12" t="s">
        <v>73</v>
      </c>
      <c r="AY576" s="259" t="s">
        <v>162</v>
      </c>
    </row>
    <row r="577" s="14" customFormat="1">
      <c r="B577" s="270"/>
      <c r="C577" s="271"/>
      <c r="D577" s="250" t="s">
        <v>172</v>
      </c>
      <c r="E577" s="272" t="s">
        <v>23</v>
      </c>
      <c r="F577" s="273" t="s">
        <v>182</v>
      </c>
      <c r="G577" s="271"/>
      <c r="H577" s="274">
        <v>41.579999999999998</v>
      </c>
      <c r="I577" s="275"/>
      <c r="J577" s="271"/>
      <c r="K577" s="271"/>
      <c r="L577" s="276"/>
      <c r="M577" s="277"/>
      <c r="N577" s="278"/>
      <c r="O577" s="278"/>
      <c r="P577" s="278"/>
      <c r="Q577" s="278"/>
      <c r="R577" s="278"/>
      <c r="S577" s="278"/>
      <c r="T577" s="279"/>
      <c r="AT577" s="280" t="s">
        <v>172</v>
      </c>
      <c r="AU577" s="280" t="s">
        <v>85</v>
      </c>
      <c r="AV577" s="14" t="s">
        <v>170</v>
      </c>
      <c r="AW577" s="14" t="s">
        <v>36</v>
      </c>
      <c r="AX577" s="14" t="s">
        <v>77</v>
      </c>
      <c r="AY577" s="280" t="s">
        <v>162</v>
      </c>
    </row>
    <row r="578" s="1" customFormat="1" ht="16.5" customHeight="1">
      <c r="B578" s="47"/>
      <c r="C578" s="294" t="s">
        <v>541</v>
      </c>
      <c r="D578" s="294" t="s">
        <v>336</v>
      </c>
      <c r="E578" s="295" t="s">
        <v>542</v>
      </c>
      <c r="F578" s="296" t="s">
        <v>543</v>
      </c>
      <c r="G578" s="297" t="s">
        <v>265</v>
      </c>
      <c r="H578" s="298">
        <v>8.8200000000000003</v>
      </c>
      <c r="I578" s="299"/>
      <c r="J578" s="300">
        <f>ROUND(I578*H578,2)</f>
        <v>0</v>
      </c>
      <c r="K578" s="296" t="s">
        <v>169</v>
      </c>
      <c r="L578" s="301"/>
      <c r="M578" s="302" t="s">
        <v>23</v>
      </c>
      <c r="N578" s="303" t="s">
        <v>45</v>
      </c>
      <c r="O578" s="48"/>
      <c r="P578" s="245">
        <f>O578*H578</f>
        <v>0</v>
      </c>
      <c r="Q578" s="245">
        <v>0.00050000000000000001</v>
      </c>
      <c r="R578" s="245">
        <f>Q578*H578</f>
        <v>0.0044099999999999999</v>
      </c>
      <c r="S578" s="245">
        <v>0</v>
      </c>
      <c r="T578" s="246">
        <f>S578*H578</f>
        <v>0</v>
      </c>
      <c r="AR578" s="25" t="s">
        <v>218</v>
      </c>
      <c r="AT578" s="25" t="s">
        <v>336</v>
      </c>
      <c r="AU578" s="25" t="s">
        <v>85</v>
      </c>
      <c r="AY578" s="25" t="s">
        <v>162</v>
      </c>
      <c r="BE578" s="247">
        <f>IF(N578="základní",J578,0)</f>
        <v>0</v>
      </c>
      <c r="BF578" s="247">
        <f>IF(N578="snížená",J578,0)</f>
        <v>0</v>
      </c>
      <c r="BG578" s="247">
        <f>IF(N578="zákl. přenesená",J578,0)</f>
        <v>0</v>
      </c>
      <c r="BH578" s="247">
        <f>IF(N578="sníž. přenesená",J578,0)</f>
        <v>0</v>
      </c>
      <c r="BI578" s="247">
        <f>IF(N578="nulová",J578,0)</f>
        <v>0</v>
      </c>
      <c r="BJ578" s="25" t="s">
        <v>85</v>
      </c>
      <c r="BK578" s="247">
        <f>ROUND(I578*H578,2)</f>
        <v>0</v>
      </c>
      <c r="BL578" s="25" t="s">
        <v>170</v>
      </c>
      <c r="BM578" s="25" t="s">
        <v>544</v>
      </c>
    </row>
    <row r="579" s="13" customFormat="1">
      <c r="B579" s="260"/>
      <c r="C579" s="261"/>
      <c r="D579" s="250" t="s">
        <v>172</v>
      </c>
      <c r="E579" s="262" t="s">
        <v>23</v>
      </c>
      <c r="F579" s="263" t="s">
        <v>521</v>
      </c>
      <c r="G579" s="261"/>
      <c r="H579" s="262" t="s">
        <v>23</v>
      </c>
      <c r="I579" s="264"/>
      <c r="J579" s="261"/>
      <c r="K579" s="261"/>
      <c r="L579" s="265"/>
      <c r="M579" s="266"/>
      <c r="N579" s="267"/>
      <c r="O579" s="267"/>
      <c r="P579" s="267"/>
      <c r="Q579" s="267"/>
      <c r="R579" s="267"/>
      <c r="S579" s="267"/>
      <c r="T579" s="268"/>
      <c r="AT579" s="269" t="s">
        <v>172</v>
      </c>
      <c r="AU579" s="269" t="s">
        <v>85</v>
      </c>
      <c r="AV579" s="13" t="s">
        <v>77</v>
      </c>
      <c r="AW579" s="13" t="s">
        <v>36</v>
      </c>
      <c r="AX579" s="13" t="s">
        <v>73</v>
      </c>
      <c r="AY579" s="269" t="s">
        <v>162</v>
      </c>
    </row>
    <row r="580" s="12" customFormat="1">
      <c r="B580" s="248"/>
      <c r="C580" s="249"/>
      <c r="D580" s="250" t="s">
        <v>172</v>
      </c>
      <c r="E580" s="251" t="s">
        <v>23</v>
      </c>
      <c r="F580" s="252" t="s">
        <v>545</v>
      </c>
      <c r="G580" s="249"/>
      <c r="H580" s="253">
        <v>8.8200000000000003</v>
      </c>
      <c r="I580" s="254"/>
      <c r="J580" s="249"/>
      <c r="K580" s="249"/>
      <c r="L580" s="255"/>
      <c r="M580" s="256"/>
      <c r="N580" s="257"/>
      <c r="O580" s="257"/>
      <c r="P580" s="257"/>
      <c r="Q580" s="257"/>
      <c r="R580" s="257"/>
      <c r="S580" s="257"/>
      <c r="T580" s="258"/>
      <c r="AT580" s="259" t="s">
        <v>172</v>
      </c>
      <c r="AU580" s="259" t="s">
        <v>85</v>
      </c>
      <c r="AV580" s="12" t="s">
        <v>85</v>
      </c>
      <c r="AW580" s="12" t="s">
        <v>36</v>
      </c>
      <c r="AX580" s="12" t="s">
        <v>77</v>
      </c>
      <c r="AY580" s="259" t="s">
        <v>162</v>
      </c>
    </row>
    <row r="581" s="1" customFormat="1" ht="16.5" customHeight="1">
      <c r="B581" s="47"/>
      <c r="C581" s="294" t="s">
        <v>546</v>
      </c>
      <c r="D581" s="294" t="s">
        <v>336</v>
      </c>
      <c r="E581" s="295" t="s">
        <v>547</v>
      </c>
      <c r="F581" s="296" t="s">
        <v>548</v>
      </c>
      <c r="G581" s="297" t="s">
        <v>265</v>
      </c>
      <c r="H581" s="298">
        <v>405.762</v>
      </c>
      <c r="I581" s="299"/>
      <c r="J581" s="300">
        <f>ROUND(I581*H581,2)</f>
        <v>0</v>
      </c>
      <c r="K581" s="296" t="s">
        <v>169</v>
      </c>
      <c r="L581" s="301"/>
      <c r="M581" s="302" t="s">
        <v>23</v>
      </c>
      <c r="N581" s="303" t="s">
        <v>45</v>
      </c>
      <c r="O581" s="48"/>
      <c r="P581" s="245">
        <f>O581*H581</f>
        <v>0</v>
      </c>
      <c r="Q581" s="245">
        <v>0.00029999999999999997</v>
      </c>
      <c r="R581" s="245">
        <f>Q581*H581</f>
        <v>0.12172859999999999</v>
      </c>
      <c r="S581" s="245">
        <v>0</v>
      </c>
      <c r="T581" s="246">
        <f>S581*H581</f>
        <v>0</v>
      </c>
      <c r="AR581" s="25" t="s">
        <v>218</v>
      </c>
      <c r="AT581" s="25" t="s">
        <v>336</v>
      </c>
      <c r="AU581" s="25" t="s">
        <v>85</v>
      </c>
      <c r="AY581" s="25" t="s">
        <v>162</v>
      </c>
      <c r="BE581" s="247">
        <f>IF(N581="základní",J581,0)</f>
        <v>0</v>
      </c>
      <c r="BF581" s="247">
        <f>IF(N581="snížená",J581,0)</f>
        <v>0</v>
      </c>
      <c r="BG581" s="247">
        <f>IF(N581="zákl. přenesená",J581,0)</f>
        <v>0</v>
      </c>
      <c r="BH581" s="247">
        <f>IF(N581="sníž. přenesená",J581,0)</f>
        <v>0</v>
      </c>
      <c r="BI581" s="247">
        <f>IF(N581="nulová",J581,0)</f>
        <v>0</v>
      </c>
      <c r="BJ581" s="25" t="s">
        <v>85</v>
      </c>
      <c r="BK581" s="247">
        <f>ROUND(I581*H581,2)</f>
        <v>0</v>
      </c>
      <c r="BL581" s="25" t="s">
        <v>170</v>
      </c>
      <c r="BM581" s="25" t="s">
        <v>549</v>
      </c>
    </row>
    <row r="582" s="12" customFormat="1">
      <c r="B582" s="248"/>
      <c r="C582" s="249"/>
      <c r="D582" s="250" t="s">
        <v>172</v>
      </c>
      <c r="E582" s="251" t="s">
        <v>23</v>
      </c>
      <c r="F582" s="252" t="s">
        <v>550</v>
      </c>
      <c r="G582" s="249"/>
      <c r="H582" s="253">
        <v>13.35</v>
      </c>
      <c r="I582" s="254"/>
      <c r="J582" s="249"/>
      <c r="K582" s="249"/>
      <c r="L582" s="255"/>
      <c r="M582" s="256"/>
      <c r="N582" s="257"/>
      <c r="O582" s="257"/>
      <c r="P582" s="257"/>
      <c r="Q582" s="257"/>
      <c r="R582" s="257"/>
      <c r="S582" s="257"/>
      <c r="T582" s="258"/>
      <c r="AT582" s="259" t="s">
        <v>172</v>
      </c>
      <c r="AU582" s="259" t="s">
        <v>85</v>
      </c>
      <c r="AV582" s="12" t="s">
        <v>85</v>
      </c>
      <c r="AW582" s="12" t="s">
        <v>36</v>
      </c>
      <c r="AX582" s="12" t="s">
        <v>73</v>
      </c>
      <c r="AY582" s="259" t="s">
        <v>162</v>
      </c>
    </row>
    <row r="583" s="12" customFormat="1">
      <c r="B583" s="248"/>
      <c r="C583" s="249"/>
      <c r="D583" s="250" t="s">
        <v>172</v>
      </c>
      <c r="E583" s="251" t="s">
        <v>23</v>
      </c>
      <c r="F583" s="252" t="s">
        <v>551</v>
      </c>
      <c r="G583" s="249"/>
      <c r="H583" s="253">
        <v>22.5</v>
      </c>
      <c r="I583" s="254"/>
      <c r="J583" s="249"/>
      <c r="K583" s="249"/>
      <c r="L583" s="255"/>
      <c r="M583" s="256"/>
      <c r="N583" s="257"/>
      <c r="O583" s="257"/>
      <c r="P583" s="257"/>
      <c r="Q583" s="257"/>
      <c r="R583" s="257"/>
      <c r="S583" s="257"/>
      <c r="T583" s="258"/>
      <c r="AT583" s="259" t="s">
        <v>172</v>
      </c>
      <c r="AU583" s="259" t="s">
        <v>85</v>
      </c>
      <c r="AV583" s="12" t="s">
        <v>85</v>
      </c>
      <c r="AW583" s="12" t="s">
        <v>36</v>
      </c>
      <c r="AX583" s="12" t="s">
        <v>73</v>
      </c>
      <c r="AY583" s="259" t="s">
        <v>162</v>
      </c>
    </row>
    <row r="584" s="12" customFormat="1">
      <c r="B584" s="248"/>
      <c r="C584" s="249"/>
      <c r="D584" s="250" t="s">
        <v>172</v>
      </c>
      <c r="E584" s="251" t="s">
        <v>23</v>
      </c>
      <c r="F584" s="252" t="s">
        <v>552</v>
      </c>
      <c r="G584" s="249"/>
      <c r="H584" s="253">
        <v>162</v>
      </c>
      <c r="I584" s="254"/>
      <c r="J584" s="249"/>
      <c r="K584" s="249"/>
      <c r="L584" s="255"/>
      <c r="M584" s="256"/>
      <c r="N584" s="257"/>
      <c r="O584" s="257"/>
      <c r="P584" s="257"/>
      <c r="Q584" s="257"/>
      <c r="R584" s="257"/>
      <c r="S584" s="257"/>
      <c r="T584" s="258"/>
      <c r="AT584" s="259" t="s">
        <v>172</v>
      </c>
      <c r="AU584" s="259" t="s">
        <v>85</v>
      </c>
      <c r="AV584" s="12" t="s">
        <v>85</v>
      </c>
      <c r="AW584" s="12" t="s">
        <v>36</v>
      </c>
      <c r="AX584" s="12" t="s">
        <v>73</v>
      </c>
      <c r="AY584" s="259" t="s">
        <v>162</v>
      </c>
    </row>
    <row r="585" s="13" customFormat="1">
      <c r="B585" s="260"/>
      <c r="C585" s="261"/>
      <c r="D585" s="250" t="s">
        <v>172</v>
      </c>
      <c r="E585" s="262" t="s">
        <v>23</v>
      </c>
      <c r="F585" s="263" t="s">
        <v>236</v>
      </c>
      <c r="G585" s="261"/>
      <c r="H585" s="262" t="s">
        <v>23</v>
      </c>
      <c r="I585" s="264"/>
      <c r="J585" s="261"/>
      <c r="K585" s="261"/>
      <c r="L585" s="265"/>
      <c r="M585" s="266"/>
      <c r="N585" s="267"/>
      <c r="O585" s="267"/>
      <c r="P585" s="267"/>
      <c r="Q585" s="267"/>
      <c r="R585" s="267"/>
      <c r="S585" s="267"/>
      <c r="T585" s="268"/>
      <c r="AT585" s="269" t="s">
        <v>172</v>
      </c>
      <c r="AU585" s="269" t="s">
        <v>85</v>
      </c>
      <c r="AV585" s="13" t="s">
        <v>77</v>
      </c>
      <c r="AW585" s="13" t="s">
        <v>36</v>
      </c>
      <c r="AX585" s="13" t="s">
        <v>73</v>
      </c>
      <c r="AY585" s="269" t="s">
        <v>162</v>
      </c>
    </row>
    <row r="586" s="12" customFormat="1">
      <c r="B586" s="248"/>
      <c r="C586" s="249"/>
      <c r="D586" s="250" t="s">
        <v>172</v>
      </c>
      <c r="E586" s="251" t="s">
        <v>23</v>
      </c>
      <c r="F586" s="252" t="s">
        <v>553</v>
      </c>
      <c r="G586" s="249"/>
      <c r="H586" s="253">
        <v>16.5</v>
      </c>
      <c r="I586" s="254"/>
      <c r="J586" s="249"/>
      <c r="K586" s="249"/>
      <c r="L586" s="255"/>
      <c r="M586" s="256"/>
      <c r="N586" s="257"/>
      <c r="O586" s="257"/>
      <c r="P586" s="257"/>
      <c r="Q586" s="257"/>
      <c r="R586" s="257"/>
      <c r="S586" s="257"/>
      <c r="T586" s="258"/>
      <c r="AT586" s="259" t="s">
        <v>172</v>
      </c>
      <c r="AU586" s="259" t="s">
        <v>85</v>
      </c>
      <c r="AV586" s="12" t="s">
        <v>85</v>
      </c>
      <c r="AW586" s="12" t="s">
        <v>36</v>
      </c>
      <c r="AX586" s="12" t="s">
        <v>73</v>
      </c>
      <c r="AY586" s="259" t="s">
        <v>162</v>
      </c>
    </row>
    <row r="587" s="12" customFormat="1">
      <c r="B587" s="248"/>
      <c r="C587" s="249"/>
      <c r="D587" s="250" t="s">
        <v>172</v>
      </c>
      <c r="E587" s="251" t="s">
        <v>23</v>
      </c>
      <c r="F587" s="252" t="s">
        <v>554</v>
      </c>
      <c r="G587" s="249"/>
      <c r="H587" s="253">
        <v>170.25</v>
      </c>
      <c r="I587" s="254"/>
      <c r="J587" s="249"/>
      <c r="K587" s="249"/>
      <c r="L587" s="255"/>
      <c r="M587" s="256"/>
      <c r="N587" s="257"/>
      <c r="O587" s="257"/>
      <c r="P587" s="257"/>
      <c r="Q587" s="257"/>
      <c r="R587" s="257"/>
      <c r="S587" s="257"/>
      <c r="T587" s="258"/>
      <c r="AT587" s="259" t="s">
        <v>172</v>
      </c>
      <c r="AU587" s="259" t="s">
        <v>85</v>
      </c>
      <c r="AV587" s="12" t="s">
        <v>85</v>
      </c>
      <c r="AW587" s="12" t="s">
        <v>36</v>
      </c>
      <c r="AX587" s="12" t="s">
        <v>73</v>
      </c>
      <c r="AY587" s="259" t="s">
        <v>162</v>
      </c>
    </row>
    <row r="588" s="12" customFormat="1">
      <c r="B588" s="248"/>
      <c r="C588" s="249"/>
      <c r="D588" s="250" t="s">
        <v>172</v>
      </c>
      <c r="E588" s="251" t="s">
        <v>23</v>
      </c>
      <c r="F588" s="252" t="s">
        <v>555</v>
      </c>
      <c r="G588" s="249"/>
      <c r="H588" s="253">
        <v>1.8400000000000001</v>
      </c>
      <c r="I588" s="254"/>
      <c r="J588" s="249"/>
      <c r="K588" s="249"/>
      <c r="L588" s="255"/>
      <c r="M588" s="256"/>
      <c r="N588" s="257"/>
      <c r="O588" s="257"/>
      <c r="P588" s="257"/>
      <c r="Q588" s="257"/>
      <c r="R588" s="257"/>
      <c r="S588" s="257"/>
      <c r="T588" s="258"/>
      <c r="AT588" s="259" t="s">
        <v>172</v>
      </c>
      <c r="AU588" s="259" t="s">
        <v>85</v>
      </c>
      <c r="AV588" s="12" t="s">
        <v>85</v>
      </c>
      <c r="AW588" s="12" t="s">
        <v>36</v>
      </c>
      <c r="AX588" s="12" t="s">
        <v>73</v>
      </c>
      <c r="AY588" s="259" t="s">
        <v>162</v>
      </c>
    </row>
    <row r="589" s="15" customFormat="1">
      <c r="B589" s="283"/>
      <c r="C589" s="284"/>
      <c r="D589" s="250" t="s">
        <v>172</v>
      </c>
      <c r="E589" s="285" t="s">
        <v>23</v>
      </c>
      <c r="F589" s="286" t="s">
        <v>276</v>
      </c>
      <c r="G589" s="284"/>
      <c r="H589" s="287">
        <v>386.44</v>
      </c>
      <c r="I589" s="288"/>
      <c r="J589" s="284"/>
      <c r="K589" s="284"/>
      <c r="L589" s="289"/>
      <c r="M589" s="290"/>
      <c r="N589" s="291"/>
      <c r="O589" s="291"/>
      <c r="P589" s="291"/>
      <c r="Q589" s="291"/>
      <c r="R589" s="291"/>
      <c r="S589" s="291"/>
      <c r="T589" s="292"/>
      <c r="AT589" s="293" t="s">
        <v>172</v>
      </c>
      <c r="AU589" s="293" t="s">
        <v>85</v>
      </c>
      <c r="AV589" s="15" t="s">
        <v>163</v>
      </c>
      <c r="AW589" s="15" t="s">
        <v>36</v>
      </c>
      <c r="AX589" s="15" t="s">
        <v>73</v>
      </c>
      <c r="AY589" s="293" t="s">
        <v>162</v>
      </c>
    </row>
    <row r="590" s="12" customFormat="1">
      <c r="B590" s="248"/>
      <c r="C590" s="249"/>
      <c r="D590" s="250" t="s">
        <v>172</v>
      </c>
      <c r="E590" s="251" t="s">
        <v>23</v>
      </c>
      <c r="F590" s="252" t="s">
        <v>556</v>
      </c>
      <c r="G590" s="249"/>
      <c r="H590" s="253">
        <v>405.762</v>
      </c>
      <c r="I590" s="254"/>
      <c r="J590" s="249"/>
      <c r="K590" s="249"/>
      <c r="L590" s="255"/>
      <c r="M590" s="256"/>
      <c r="N590" s="257"/>
      <c r="O590" s="257"/>
      <c r="P590" s="257"/>
      <c r="Q590" s="257"/>
      <c r="R590" s="257"/>
      <c r="S590" s="257"/>
      <c r="T590" s="258"/>
      <c r="AT590" s="259" t="s">
        <v>172</v>
      </c>
      <c r="AU590" s="259" t="s">
        <v>85</v>
      </c>
      <c r="AV590" s="12" t="s">
        <v>85</v>
      </c>
      <c r="AW590" s="12" t="s">
        <v>36</v>
      </c>
      <c r="AX590" s="12" t="s">
        <v>77</v>
      </c>
      <c r="AY590" s="259" t="s">
        <v>162</v>
      </c>
    </row>
    <row r="591" s="1" customFormat="1" ht="38.25" customHeight="1">
      <c r="B591" s="47"/>
      <c r="C591" s="236" t="s">
        <v>557</v>
      </c>
      <c r="D591" s="236" t="s">
        <v>165</v>
      </c>
      <c r="E591" s="237" t="s">
        <v>558</v>
      </c>
      <c r="F591" s="238" t="s">
        <v>559</v>
      </c>
      <c r="G591" s="239" t="s">
        <v>189</v>
      </c>
      <c r="H591" s="240">
        <v>2137.2640000000001</v>
      </c>
      <c r="I591" s="241"/>
      <c r="J591" s="242">
        <f>ROUND(I591*H591,2)</f>
        <v>0</v>
      </c>
      <c r="K591" s="238" t="s">
        <v>23</v>
      </c>
      <c r="L591" s="73"/>
      <c r="M591" s="243" t="s">
        <v>23</v>
      </c>
      <c r="N591" s="244" t="s">
        <v>45</v>
      </c>
      <c r="O591" s="48"/>
      <c r="P591" s="245">
        <f>O591*H591</f>
        <v>0</v>
      </c>
      <c r="Q591" s="245">
        <v>0.012507000000000001</v>
      </c>
      <c r="R591" s="245">
        <f>Q591*H591</f>
        <v>26.730760848000003</v>
      </c>
      <c r="S591" s="245">
        <v>0</v>
      </c>
      <c r="T591" s="246">
        <f>S591*H591</f>
        <v>0</v>
      </c>
      <c r="AR591" s="25" t="s">
        <v>170</v>
      </c>
      <c r="AT591" s="25" t="s">
        <v>165</v>
      </c>
      <c r="AU591" s="25" t="s">
        <v>85</v>
      </c>
      <c r="AY591" s="25" t="s">
        <v>162</v>
      </c>
      <c r="BE591" s="247">
        <f>IF(N591="základní",J591,0)</f>
        <v>0</v>
      </c>
      <c r="BF591" s="247">
        <f>IF(N591="snížená",J591,0)</f>
        <v>0</v>
      </c>
      <c r="BG591" s="247">
        <f>IF(N591="zákl. přenesená",J591,0)</f>
        <v>0</v>
      </c>
      <c r="BH591" s="247">
        <f>IF(N591="sníž. přenesená",J591,0)</f>
        <v>0</v>
      </c>
      <c r="BI591" s="247">
        <f>IF(N591="nulová",J591,0)</f>
        <v>0</v>
      </c>
      <c r="BJ591" s="25" t="s">
        <v>85</v>
      </c>
      <c r="BK591" s="247">
        <f>ROUND(I591*H591,2)</f>
        <v>0</v>
      </c>
      <c r="BL591" s="25" t="s">
        <v>170</v>
      </c>
      <c r="BM591" s="25" t="s">
        <v>560</v>
      </c>
    </row>
    <row r="592" s="12" customFormat="1">
      <c r="B592" s="248"/>
      <c r="C592" s="249"/>
      <c r="D592" s="250" t="s">
        <v>172</v>
      </c>
      <c r="E592" s="251" t="s">
        <v>23</v>
      </c>
      <c r="F592" s="252" t="s">
        <v>561</v>
      </c>
      <c r="G592" s="249"/>
      <c r="H592" s="253">
        <v>2059.9760000000001</v>
      </c>
      <c r="I592" s="254"/>
      <c r="J592" s="249"/>
      <c r="K592" s="249"/>
      <c r="L592" s="255"/>
      <c r="M592" s="256"/>
      <c r="N592" s="257"/>
      <c r="O592" s="257"/>
      <c r="P592" s="257"/>
      <c r="Q592" s="257"/>
      <c r="R592" s="257"/>
      <c r="S592" s="257"/>
      <c r="T592" s="258"/>
      <c r="AT592" s="259" t="s">
        <v>172</v>
      </c>
      <c r="AU592" s="259" t="s">
        <v>85</v>
      </c>
      <c r="AV592" s="12" t="s">
        <v>85</v>
      </c>
      <c r="AW592" s="12" t="s">
        <v>36</v>
      </c>
      <c r="AX592" s="12" t="s">
        <v>73</v>
      </c>
      <c r="AY592" s="259" t="s">
        <v>162</v>
      </c>
    </row>
    <row r="593" s="12" customFormat="1">
      <c r="B593" s="248"/>
      <c r="C593" s="249"/>
      <c r="D593" s="250" t="s">
        <v>172</v>
      </c>
      <c r="E593" s="251" t="s">
        <v>23</v>
      </c>
      <c r="F593" s="252" t="s">
        <v>562</v>
      </c>
      <c r="G593" s="249"/>
      <c r="H593" s="253">
        <v>77.287999999999997</v>
      </c>
      <c r="I593" s="254"/>
      <c r="J593" s="249"/>
      <c r="K593" s="249"/>
      <c r="L593" s="255"/>
      <c r="M593" s="256"/>
      <c r="N593" s="257"/>
      <c r="O593" s="257"/>
      <c r="P593" s="257"/>
      <c r="Q593" s="257"/>
      <c r="R593" s="257"/>
      <c r="S593" s="257"/>
      <c r="T593" s="258"/>
      <c r="AT593" s="259" t="s">
        <v>172</v>
      </c>
      <c r="AU593" s="259" t="s">
        <v>85</v>
      </c>
      <c r="AV593" s="12" t="s">
        <v>85</v>
      </c>
      <c r="AW593" s="12" t="s">
        <v>36</v>
      </c>
      <c r="AX593" s="12" t="s">
        <v>73</v>
      </c>
      <c r="AY593" s="259" t="s">
        <v>162</v>
      </c>
    </row>
    <row r="594" s="14" customFormat="1">
      <c r="B594" s="270"/>
      <c r="C594" s="271"/>
      <c r="D594" s="250" t="s">
        <v>172</v>
      </c>
      <c r="E594" s="272" t="s">
        <v>23</v>
      </c>
      <c r="F594" s="273" t="s">
        <v>182</v>
      </c>
      <c r="G594" s="271"/>
      <c r="H594" s="274">
        <v>2137.2640000000001</v>
      </c>
      <c r="I594" s="275"/>
      <c r="J594" s="271"/>
      <c r="K594" s="271"/>
      <c r="L594" s="276"/>
      <c r="M594" s="277"/>
      <c r="N594" s="278"/>
      <c r="O594" s="278"/>
      <c r="P594" s="278"/>
      <c r="Q594" s="278"/>
      <c r="R594" s="278"/>
      <c r="S594" s="278"/>
      <c r="T594" s="279"/>
      <c r="AT594" s="280" t="s">
        <v>172</v>
      </c>
      <c r="AU594" s="280" t="s">
        <v>85</v>
      </c>
      <c r="AV594" s="14" t="s">
        <v>170</v>
      </c>
      <c r="AW594" s="14" t="s">
        <v>36</v>
      </c>
      <c r="AX594" s="14" t="s">
        <v>77</v>
      </c>
      <c r="AY594" s="280" t="s">
        <v>162</v>
      </c>
    </row>
    <row r="595" s="1" customFormat="1" ht="25.5" customHeight="1">
      <c r="B595" s="47"/>
      <c r="C595" s="236" t="s">
        <v>563</v>
      </c>
      <c r="D595" s="236" t="s">
        <v>165</v>
      </c>
      <c r="E595" s="237" t="s">
        <v>564</v>
      </c>
      <c r="F595" s="238" t="s">
        <v>565</v>
      </c>
      <c r="G595" s="239" t="s">
        <v>189</v>
      </c>
      <c r="H595" s="240">
        <v>5.3399999999999999</v>
      </c>
      <c r="I595" s="241"/>
      <c r="J595" s="242">
        <f>ROUND(I595*H595,2)</f>
        <v>0</v>
      </c>
      <c r="K595" s="238" t="s">
        <v>169</v>
      </c>
      <c r="L595" s="73"/>
      <c r="M595" s="243" t="s">
        <v>23</v>
      </c>
      <c r="N595" s="244" t="s">
        <v>45</v>
      </c>
      <c r="O595" s="48"/>
      <c r="P595" s="245">
        <f>O595*H595</f>
        <v>0</v>
      </c>
      <c r="Q595" s="245">
        <v>0.0027000000000000001</v>
      </c>
      <c r="R595" s="245">
        <f>Q595*H595</f>
        <v>0.014418</v>
      </c>
      <c r="S595" s="245">
        <v>0</v>
      </c>
      <c r="T595" s="246">
        <f>S595*H595</f>
        <v>0</v>
      </c>
      <c r="AR595" s="25" t="s">
        <v>170</v>
      </c>
      <c r="AT595" s="25" t="s">
        <v>165</v>
      </c>
      <c r="AU595" s="25" t="s">
        <v>85</v>
      </c>
      <c r="AY595" s="25" t="s">
        <v>162</v>
      </c>
      <c r="BE595" s="247">
        <f>IF(N595="základní",J595,0)</f>
        <v>0</v>
      </c>
      <c r="BF595" s="247">
        <f>IF(N595="snížená",J595,0)</f>
        <v>0</v>
      </c>
      <c r="BG595" s="247">
        <f>IF(N595="zákl. přenesená",J595,0)</f>
        <v>0</v>
      </c>
      <c r="BH595" s="247">
        <f>IF(N595="sníž. přenesená",J595,0)</f>
        <v>0</v>
      </c>
      <c r="BI595" s="247">
        <f>IF(N595="nulová",J595,0)</f>
        <v>0</v>
      </c>
      <c r="BJ595" s="25" t="s">
        <v>85</v>
      </c>
      <c r="BK595" s="247">
        <f>ROUND(I595*H595,2)</f>
        <v>0</v>
      </c>
      <c r="BL595" s="25" t="s">
        <v>170</v>
      </c>
      <c r="BM595" s="25" t="s">
        <v>566</v>
      </c>
    </row>
    <row r="596" s="1" customFormat="1">
      <c r="B596" s="47"/>
      <c r="C596" s="75"/>
      <c r="D596" s="250" t="s">
        <v>213</v>
      </c>
      <c r="E596" s="75"/>
      <c r="F596" s="281" t="s">
        <v>567</v>
      </c>
      <c r="G596" s="75"/>
      <c r="H596" s="75"/>
      <c r="I596" s="204"/>
      <c r="J596" s="75"/>
      <c r="K596" s="75"/>
      <c r="L596" s="73"/>
      <c r="M596" s="282"/>
      <c r="N596" s="48"/>
      <c r="O596" s="48"/>
      <c r="P596" s="48"/>
      <c r="Q596" s="48"/>
      <c r="R596" s="48"/>
      <c r="S596" s="48"/>
      <c r="T596" s="96"/>
      <c r="AT596" s="25" t="s">
        <v>213</v>
      </c>
      <c r="AU596" s="25" t="s">
        <v>85</v>
      </c>
    </row>
    <row r="597" s="12" customFormat="1">
      <c r="B597" s="248"/>
      <c r="C597" s="249"/>
      <c r="D597" s="250" t="s">
        <v>172</v>
      </c>
      <c r="E597" s="251" t="s">
        <v>23</v>
      </c>
      <c r="F597" s="252" t="s">
        <v>568</v>
      </c>
      <c r="G597" s="249"/>
      <c r="H597" s="253">
        <v>1.665</v>
      </c>
      <c r="I597" s="254"/>
      <c r="J597" s="249"/>
      <c r="K597" s="249"/>
      <c r="L597" s="255"/>
      <c r="M597" s="256"/>
      <c r="N597" s="257"/>
      <c r="O597" s="257"/>
      <c r="P597" s="257"/>
      <c r="Q597" s="257"/>
      <c r="R597" s="257"/>
      <c r="S597" s="257"/>
      <c r="T597" s="258"/>
      <c r="AT597" s="259" t="s">
        <v>172</v>
      </c>
      <c r="AU597" s="259" t="s">
        <v>85</v>
      </c>
      <c r="AV597" s="12" t="s">
        <v>85</v>
      </c>
      <c r="AW597" s="12" t="s">
        <v>36</v>
      </c>
      <c r="AX597" s="12" t="s">
        <v>73</v>
      </c>
      <c r="AY597" s="259" t="s">
        <v>162</v>
      </c>
    </row>
    <row r="598" s="12" customFormat="1">
      <c r="B598" s="248"/>
      <c r="C598" s="249"/>
      <c r="D598" s="250" t="s">
        <v>172</v>
      </c>
      <c r="E598" s="251" t="s">
        <v>23</v>
      </c>
      <c r="F598" s="252" t="s">
        <v>569</v>
      </c>
      <c r="G598" s="249"/>
      <c r="H598" s="253">
        <v>3.6749999999999998</v>
      </c>
      <c r="I598" s="254"/>
      <c r="J598" s="249"/>
      <c r="K598" s="249"/>
      <c r="L598" s="255"/>
      <c r="M598" s="256"/>
      <c r="N598" s="257"/>
      <c r="O598" s="257"/>
      <c r="P598" s="257"/>
      <c r="Q598" s="257"/>
      <c r="R598" s="257"/>
      <c r="S598" s="257"/>
      <c r="T598" s="258"/>
      <c r="AT598" s="259" t="s">
        <v>172</v>
      </c>
      <c r="AU598" s="259" t="s">
        <v>85</v>
      </c>
      <c r="AV598" s="12" t="s">
        <v>85</v>
      </c>
      <c r="AW598" s="12" t="s">
        <v>36</v>
      </c>
      <c r="AX598" s="12" t="s">
        <v>73</v>
      </c>
      <c r="AY598" s="259" t="s">
        <v>162</v>
      </c>
    </row>
    <row r="599" s="14" customFormat="1">
      <c r="B599" s="270"/>
      <c r="C599" s="271"/>
      <c r="D599" s="250" t="s">
        <v>172</v>
      </c>
      <c r="E599" s="272" t="s">
        <v>23</v>
      </c>
      <c r="F599" s="273" t="s">
        <v>182</v>
      </c>
      <c r="G599" s="271"/>
      <c r="H599" s="274">
        <v>5.3399999999999999</v>
      </c>
      <c r="I599" s="275"/>
      <c r="J599" s="271"/>
      <c r="K599" s="271"/>
      <c r="L599" s="276"/>
      <c r="M599" s="277"/>
      <c r="N599" s="278"/>
      <c r="O599" s="278"/>
      <c r="P599" s="278"/>
      <c r="Q599" s="278"/>
      <c r="R599" s="278"/>
      <c r="S599" s="278"/>
      <c r="T599" s="279"/>
      <c r="AT599" s="280" t="s">
        <v>172</v>
      </c>
      <c r="AU599" s="280" t="s">
        <v>85</v>
      </c>
      <c r="AV599" s="14" t="s">
        <v>170</v>
      </c>
      <c r="AW599" s="14" t="s">
        <v>36</v>
      </c>
      <c r="AX599" s="14" t="s">
        <v>77</v>
      </c>
      <c r="AY599" s="280" t="s">
        <v>162</v>
      </c>
    </row>
    <row r="600" s="1" customFormat="1" ht="25.5" customHeight="1">
      <c r="B600" s="47"/>
      <c r="C600" s="236" t="s">
        <v>570</v>
      </c>
      <c r="D600" s="236" t="s">
        <v>165</v>
      </c>
      <c r="E600" s="237" t="s">
        <v>571</v>
      </c>
      <c r="F600" s="238" t="s">
        <v>572</v>
      </c>
      <c r="G600" s="239" t="s">
        <v>189</v>
      </c>
      <c r="H600" s="240">
        <v>659.14599999999996</v>
      </c>
      <c r="I600" s="241"/>
      <c r="J600" s="242">
        <f>ROUND(I600*H600,2)</f>
        <v>0</v>
      </c>
      <c r="K600" s="238" t="s">
        <v>169</v>
      </c>
      <c r="L600" s="73"/>
      <c r="M600" s="243" t="s">
        <v>23</v>
      </c>
      <c r="N600" s="244" t="s">
        <v>45</v>
      </c>
      <c r="O600" s="48"/>
      <c r="P600" s="245">
        <f>O600*H600</f>
        <v>0</v>
      </c>
      <c r="Q600" s="245">
        <v>0</v>
      </c>
      <c r="R600" s="245">
        <f>Q600*H600</f>
        <v>0</v>
      </c>
      <c r="S600" s="245">
        <v>0</v>
      </c>
      <c r="T600" s="246">
        <f>S600*H600</f>
        <v>0</v>
      </c>
      <c r="AR600" s="25" t="s">
        <v>170</v>
      </c>
      <c r="AT600" s="25" t="s">
        <v>165</v>
      </c>
      <c r="AU600" s="25" t="s">
        <v>85</v>
      </c>
      <c r="AY600" s="25" t="s">
        <v>162</v>
      </c>
      <c r="BE600" s="247">
        <f>IF(N600="základní",J600,0)</f>
        <v>0</v>
      </c>
      <c r="BF600" s="247">
        <f>IF(N600="snížená",J600,0)</f>
        <v>0</v>
      </c>
      <c r="BG600" s="247">
        <f>IF(N600="zákl. přenesená",J600,0)</f>
        <v>0</v>
      </c>
      <c r="BH600" s="247">
        <f>IF(N600="sníž. přenesená",J600,0)</f>
        <v>0</v>
      </c>
      <c r="BI600" s="247">
        <f>IF(N600="nulová",J600,0)</f>
        <v>0</v>
      </c>
      <c r="BJ600" s="25" t="s">
        <v>85</v>
      </c>
      <c r="BK600" s="247">
        <f>ROUND(I600*H600,2)</f>
        <v>0</v>
      </c>
      <c r="BL600" s="25" t="s">
        <v>170</v>
      </c>
      <c r="BM600" s="25" t="s">
        <v>573</v>
      </c>
    </row>
    <row r="601" s="1" customFormat="1">
      <c r="B601" s="47"/>
      <c r="C601" s="75"/>
      <c r="D601" s="250" t="s">
        <v>213</v>
      </c>
      <c r="E601" s="75"/>
      <c r="F601" s="281" t="s">
        <v>574</v>
      </c>
      <c r="G601" s="75"/>
      <c r="H601" s="75"/>
      <c r="I601" s="204"/>
      <c r="J601" s="75"/>
      <c r="K601" s="75"/>
      <c r="L601" s="73"/>
      <c r="M601" s="282"/>
      <c r="N601" s="48"/>
      <c r="O601" s="48"/>
      <c r="P601" s="48"/>
      <c r="Q601" s="48"/>
      <c r="R601" s="48"/>
      <c r="S601" s="48"/>
      <c r="T601" s="96"/>
      <c r="AT601" s="25" t="s">
        <v>213</v>
      </c>
      <c r="AU601" s="25" t="s">
        <v>85</v>
      </c>
    </row>
    <row r="602" s="13" customFormat="1">
      <c r="B602" s="260"/>
      <c r="C602" s="261"/>
      <c r="D602" s="250" t="s">
        <v>172</v>
      </c>
      <c r="E602" s="262" t="s">
        <v>23</v>
      </c>
      <c r="F602" s="263" t="s">
        <v>296</v>
      </c>
      <c r="G602" s="261"/>
      <c r="H602" s="262" t="s">
        <v>23</v>
      </c>
      <c r="I602" s="264"/>
      <c r="J602" s="261"/>
      <c r="K602" s="261"/>
      <c r="L602" s="265"/>
      <c r="M602" s="266"/>
      <c r="N602" s="267"/>
      <c r="O602" s="267"/>
      <c r="P602" s="267"/>
      <c r="Q602" s="267"/>
      <c r="R602" s="267"/>
      <c r="S602" s="267"/>
      <c r="T602" s="268"/>
      <c r="AT602" s="269" t="s">
        <v>172</v>
      </c>
      <c r="AU602" s="269" t="s">
        <v>85</v>
      </c>
      <c r="AV602" s="13" t="s">
        <v>77</v>
      </c>
      <c r="AW602" s="13" t="s">
        <v>36</v>
      </c>
      <c r="AX602" s="13" t="s">
        <v>73</v>
      </c>
      <c r="AY602" s="269" t="s">
        <v>162</v>
      </c>
    </row>
    <row r="603" s="13" customFormat="1">
      <c r="B603" s="260"/>
      <c r="C603" s="261"/>
      <c r="D603" s="250" t="s">
        <v>172</v>
      </c>
      <c r="E603" s="262" t="s">
        <v>23</v>
      </c>
      <c r="F603" s="263" t="s">
        <v>232</v>
      </c>
      <c r="G603" s="261"/>
      <c r="H603" s="262" t="s">
        <v>23</v>
      </c>
      <c r="I603" s="264"/>
      <c r="J603" s="261"/>
      <c r="K603" s="261"/>
      <c r="L603" s="265"/>
      <c r="M603" s="266"/>
      <c r="N603" s="267"/>
      <c r="O603" s="267"/>
      <c r="P603" s="267"/>
      <c r="Q603" s="267"/>
      <c r="R603" s="267"/>
      <c r="S603" s="267"/>
      <c r="T603" s="268"/>
      <c r="AT603" s="269" t="s">
        <v>172</v>
      </c>
      <c r="AU603" s="269" t="s">
        <v>85</v>
      </c>
      <c r="AV603" s="13" t="s">
        <v>77</v>
      </c>
      <c r="AW603" s="13" t="s">
        <v>36</v>
      </c>
      <c r="AX603" s="13" t="s">
        <v>73</v>
      </c>
      <c r="AY603" s="269" t="s">
        <v>162</v>
      </c>
    </row>
    <row r="604" s="12" customFormat="1">
      <c r="B604" s="248"/>
      <c r="C604" s="249"/>
      <c r="D604" s="250" t="s">
        <v>172</v>
      </c>
      <c r="E604" s="251" t="s">
        <v>23</v>
      </c>
      <c r="F604" s="252" t="s">
        <v>297</v>
      </c>
      <c r="G604" s="249"/>
      <c r="H604" s="253">
        <v>45.563000000000002</v>
      </c>
      <c r="I604" s="254"/>
      <c r="J604" s="249"/>
      <c r="K604" s="249"/>
      <c r="L604" s="255"/>
      <c r="M604" s="256"/>
      <c r="N604" s="257"/>
      <c r="O604" s="257"/>
      <c r="P604" s="257"/>
      <c r="Q604" s="257"/>
      <c r="R604" s="257"/>
      <c r="S604" s="257"/>
      <c r="T604" s="258"/>
      <c r="AT604" s="259" t="s">
        <v>172</v>
      </c>
      <c r="AU604" s="259" t="s">
        <v>85</v>
      </c>
      <c r="AV604" s="12" t="s">
        <v>85</v>
      </c>
      <c r="AW604" s="12" t="s">
        <v>36</v>
      </c>
      <c r="AX604" s="12" t="s">
        <v>73</v>
      </c>
      <c r="AY604" s="259" t="s">
        <v>162</v>
      </c>
    </row>
    <row r="605" s="12" customFormat="1">
      <c r="B605" s="248"/>
      <c r="C605" s="249"/>
      <c r="D605" s="250" t="s">
        <v>172</v>
      </c>
      <c r="E605" s="251" t="s">
        <v>23</v>
      </c>
      <c r="F605" s="252" t="s">
        <v>298</v>
      </c>
      <c r="G605" s="249"/>
      <c r="H605" s="253">
        <v>7.4249999999999998</v>
      </c>
      <c r="I605" s="254"/>
      <c r="J605" s="249"/>
      <c r="K605" s="249"/>
      <c r="L605" s="255"/>
      <c r="M605" s="256"/>
      <c r="N605" s="257"/>
      <c r="O605" s="257"/>
      <c r="P605" s="257"/>
      <c r="Q605" s="257"/>
      <c r="R605" s="257"/>
      <c r="S605" s="257"/>
      <c r="T605" s="258"/>
      <c r="AT605" s="259" t="s">
        <v>172</v>
      </c>
      <c r="AU605" s="259" t="s">
        <v>85</v>
      </c>
      <c r="AV605" s="12" t="s">
        <v>85</v>
      </c>
      <c r="AW605" s="12" t="s">
        <v>36</v>
      </c>
      <c r="AX605" s="12" t="s">
        <v>73</v>
      </c>
      <c r="AY605" s="259" t="s">
        <v>162</v>
      </c>
    </row>
    <row r="606" s="12" customFormat="1">
      <c r="B606" s="248"/>
      <c r="C606" s="249"/>
      <c r="D606" s="250" t="s">
        <v>172</v>
      </c>
      <c r="E606" s="251" t="s">
        <v>23</v>
      </c>
      <c r="F606" s="252" t="s">
        <v>299</v>
      </c>
      <c r="G606" s="249"/>
      <c r="H606" s="253">
        <v>259.875</v>
      </c>
      <c r="I606" s="254"/>
      <c r="J606" s="249"/>
      <c r="K606" s="249"/>
      <c r="L606" s="255"/>
      <c r="M606" s="256"/>
      <c r="N606" s="257"/>
      <c r="O606" s="257"/>
      <c r="P606" s="257"/>
      <c r="Q606" s="257"/>
      <c r="R606" s="257"/>
      <c r="S606" s="257"/>
      <c r="T606" s="258"/>
      <c r="AT606" s="259" t="s">
        <v>172</v>
      </c>
      <c r="AU606" s="259" t="s">
        <v>85</v>
      </c>
      <c r="AV606" s="12" t="s">
        <v>85</v>
      </c>
      <c r="AW606" s="12" t="s">
        <v>36</v>
      </c>
      <c r="AX606" s="12" t="s">
        <v>73</v>
      </c>
      <c r="AY606" s="259" t="s">
        <v>162</v>
      </c>
    </row>
    <row r="607" s="13" customFormat="1">
      <c r="B607" s="260"/>
      <c r="C607" s="261"/>
      <c r="D607" s="250" t="s">
        <v>172</v>
      </c>
      <c r="E607" s="262" t="s">
        <v>23</v>
      </c>
      <c r="F607" s="263" t="s">
        <v>236</v>
      </c>
      <c r="G607" s="261"/>
      <c r="H607" s="262" t="s">
        <v>23</v>
      </c>
      <c r="I607" s="264"/>
      <c r="J607" s="261"/>
      <c r="K607" s="261"/>
      <c r="L607" s="265"/>
      <c r="M607" s="266"/>
      <c r="N607" s="267"/>
      <c r="O607" s="267"/>
      <c r="P607" s="267"/>
      <c r="Q607" s="267"/>
      <c r="R607" s="267"/>
      <c r="S607" s="267"/>
      <c r="T607" s="268"/>
      <c r="AT607" s="269" t="s">
        <v>172</v>
      </c>
      <c r="AU607" s="269" t="s">
        <v>85</v>
      </c>
      <c r="AV607" s="13" t="s">
        <v>77</v>
      </c>
      <c r="AW607" s="13" t="s">
        <v>36</v>
      </c>
      <c r="AX607" s="13" t="s">
        <v>73</v>
      </c>
      <c r="AY607" s="269" t="s">
        <v>162</v>
      </c>
    </row>
    <row r="608" s="12" customFormat="1">
      <c r="B608" s="248"/>
      <c r="C608" s="249"/>
      <c r="D608" s="250" t="s">
        <v>172</v>
      </c>
      <c r="E608" s="251" t="s">
        <v>23</v>
      </c>
      <c r="F608" s="252" t="s">
        <v>300</v>
      </c>
      <c r="G608" s="249"/>
      <c r="H608" s="253">
        <v>4.9500000000000002</v>
      </c>
      <c r="I608" s="254"/>
      <c r="J608" s="249"/>
      <c r="K608" s="249"/>
      <c r="L608" s="255"/>
      <c r="M608" s="256"/>
      <c r="N608" s="257"/>
      <c r="O608" s="257"/>
      <c r="P608" s="257"/>
      <c r="Q608" s="257"/>
      <c r="R608" s="257"/>
      <c r="S608" s="257"/>
      <c r="T608" s="258"/>
      <c r="AT608" s="259" t="s">
        <v>172</v>
      </c>
      <c r="AU608" s="259" t="s">
        <v>85</v>
      </c>
      <c r="AV608" s="12" t="s">
        <v>85</v>
      </c>
      <c r="AW608" s="12" t="s">
        <v>36</v>
      </c>
      <c r="AX608" s="12" t="s">
        <v>73</v>
      </c>
      <c r="AY608" s="259" t="s">
        <v>162</v>
      </c>
    </row>
    <row r="609" s="12" customFormat="1">
      <c r="B609" s="248"/>
      <c r="C609" s="249"/>
      <c r="D609" s="250" t="s">
        <v>172</v>
      </c>
      <c r="E609" s="251" t="s">
        <v>23</v>
      </c>
      <c r="F609" s="252" t="s">
        <v>301</v>
      </c>
      <c r="G609" s="249"/>
      <c r="H609" s="253">
        <v>32.399999999999999</v>
      </c>
      <c r="I609" s="254"/>
      <c r="J609" s="249"/>
      <c r="K609" s="249"/>
      <c r="L609" s="255"/>
      <c r="M609" s="256"/>
      <c r="N609" s="257"/>
      <c r="O609" s="257"/>
      <c r="P609" s="257"/>
      <c r="Q609" s="257"/>
      <c r="R609" s="257"/>
      <c r="S609" s="257"/>
      <c r="T609" s="258"/>
      <c r="AT609" s="259" t="s">
        <v>172</v>
      </c>
      <c r="AU609" s="259" t="s">
        <v>85</v>
      </c>
      <c r="AV609" s="12" t="s">
        <v>85</v>
      </c>
      <c r="AW609" s="12" t="s">
        <v>36</v>
      </c>
      <c r="AX609" s="12" t="s">
        <v>73</v>
      </c>
      <c r="AY609" s="259" t="s">
        <v>162</v>
      </c>
    </row>
    <row r="610" s="13" customFormat="1">
      <c r="B610" s="260"/>
      <c r="C610" s="261"/>
      <c r="D610" s="250" t="s">
        <v>172</v>
      </c>
      <c r="E610" s="262" t="s">
        <v>23</v>
      </c>
      <c r="F610" s="263" t="s">
        <v>178</v>
      </c>
      <c r="G610" s="261"/>
      <c r="H610" s="262" t="s">
        <v>23</v>
      </c>
      <c r="I610" s="264"/>
      <c r="J610" s="261"/>
      <c r="K610" s="261"/>
      <c r="L610" s="265"/>
      <c r="M610" s="266"/>
      <c r="N610" s="267"/>
      <c r="O610" s="267"/>
      <c r="P610" s="267"/>
      <c r="Q610" s="267"/>
      <c r="R610" s="267"/>
      <c r="S610" s="267"/>
      <c r="T610" s="268"/>
      <c r="AT610" s="269" t="s">
        <v>172</v>
      </c>
      <c r="AU610" s="269" t="s">
        <v>85</v>
      </c>
      <c r="AV610" s="13" t="s">
        <v>77</v>
      </c>
      <c r="AW610" s="13" t="s">
        <v>36</v>
      </c>
      <c r="AX610" s="13" t="s">
        <v>73</v>
      </c>
      <c r="AY610" s="269" t="s">
        <v>162</v>
      </c>
    </row>
    <row r="611" s="12" customFormat="1">
      <c r="B611" s="248"/>
      <c r="C611" s="249"/>
      <c r="D611" s="250" t="s">
        <v>172</v>
      </c>
      <c r="E611" s="251" t="s">
        <v>23</v>
      </c>
      <c r="F611" s="252" t="s">
        <v>302</v>
      </c>
      <c r="G611" s="249"/>
      <c r="H611" s="253">
        <v>91.575000000000003</v>
      </c>
      <c r="I611" s="254"/>
      <c r="J611" s="249"/>
      <c r="K611" s="249"/>
      <c r="L611" s="255"/>
      <c r="M611" s="256"/>
      <c r="N611" s="257"/>
      <c r="O611" s="257"/>
      <c r="P611" s="257"/>
      <c r="Q611" s="257"/>
      <c r="R611" s="257"/>
      <c r="S611" s="257"/>
      <c r="T611" s="258"/>
      <c r="AT611" s="259" t="s">
        <v>172</v>
      </c>
      <c r="AU611" s="259" t="s">
        <v>85</v>
      </c>
      <c r="AV611" s="12" t="s">
        <v>85</v>
      </c>
      <c r="AW611" s="12" t="s">
        <v>36</v>
      </c>
      <c r="AX611" s="12" t="s">
        <v>73</v>
      </c>
      <c r="AY611" s="259" t="s">
        <v>162</v>
      </c>
    </row>
    <row r="612" s="12" customFormat="1">
      <c r="B612" s="248"/>
      <c r="C612" s="249"/>
      <c r="D612" s="250" t="s">
        <v>172</v>
      </c>
      <c r="E612" s="251" t="s">
        <v>23</v>
      </c>
      <c r="F612" s="252" t="s">
        <v>303</v>
      </c>
      <c r="G612" s="249"/>
      <c r="H612" s="253">
        <v>189.33799999999999</v>
      </c>
      <c r="I612" s="254"/>
      <c r="J612" s="249"/>
      <c r="K612" s="249"/>
      <c r="L612" s="255"/>
      <c r="M612" s="256"/>
      <c r="N612" s="257"/>
      <c r="O612" s="257"/>
      <c r="P612" s="257"/>
      <c r="Q612" s="257"/>
      <c r="R612" s="257"/>
      <c r="S612" s="257"/>
      <c r="T612" s="258"/>
      <c r="AT612" s="259" t="s">
        <v>172</v>
      </c>
      <c r="AU612" s="259" t="s">
        <v>85</v>
      </c>
      <c r="AV612" s="12" t="s">
        <v>85</v>
      </c>
      <c r="AW612" s="12" t="s">
        <v>36</v>
      </c>
      <c r="AX612" s="12" t="s">
        <v>73</v>
      </c>
      <c r="AY612" s="259" t="s">
        <v>162</v>
      </c>
    </row>
    <row r="613" s="13" customFormat="1">
      <c r="B613" s="260"/>
      <c r="C613" s="261"/>
      <c r="D613" s="250" t="s">
        <v>172</v>
      </c>
      <c r="E613" s="262" t="s">
        <v>23</v>
      </c>
      <c r="F613" s="263" t="s">
        <v>228</v>
      </c>
      <c r="G613" s="261"/>
      <c r="H613" s="262" t="s">
        <v>23</v>
      </c>
      <c r="I613" s="264"/>
      <c r="J613" s="261"/>
      <c r="K613" s="261"/>
      <c r="L613" s="265"/>
      <c r="M613" s="266"/>
      <c r="N613" s="267"/>
      <c r="O613" s="267"/>
      <c r="P613" s="267"/>
      <c r="Q613" s="267"/>
      <c r="R613" s="267"/>
      <c r="S613" s="267"/>
      <c r="T613" s="268"/>
      <c r="AT613" s="269" t="s">
        <v>172</v>
      </c>
      <c r="AU613" s="269" t="s">
        <v>85</v>
      </c>
      <c r="AV613" s="13" t="s">
        <v>77</v>
      </c>
      <c r="AW613" s="13" t="s">
        <v>36</v>
      </c>
      <c r="AX613" s="13" t="s">
        <v>73</v>
      </c>
      <c r="AY613" s="269" t="s">
        <v>162</v>
      </c>
    </row>
    <row r="614" s="12" customFormat="1">
      <c r="B614" s="248"/>
      <c r="C614" s="249"/>
      <c r="D614" s="250" t="s">
        <v>172</v>
      </c>
      <c r="E614" s="251" t="s">
        <v>23</v>
      </c>
      <c r="F614" s="252" t="s">
        <v>575</v>
      </c>
      <c r="G614" s="249"/>
      <c r="H614" s="253">
        <v>3.6000000000000001</v>
      </c>
      <c r="I614" s="254"/>
      <c r="J614" s="249"/>
      <c r="K614" s="249"/>
      <c r="L614" s="255"/>
      <c r="M614" s="256"/>
      <c r="N614" s="257"/>
      <c r="O614" s="257"/>
      <c r="P614" s="257"/>
      <c r="Q614" s="257"/>
      <c r="R614" s="257"/>
      <c r="S614" s="257"/>
      <c r="T614" s="258"/>
      <c r="AT614" s="259" t="s">
        <v>172</v>
      </c>
      <c r="AU614" s="259" t="s">
        <v>85</v>
      </c>
      <c r="AV614" s="12" t="s">
        <v>85</v>
      </c>
      <c r="AW614" s="12" t="s">
        <v>36</v>
      </c>
      <c r="AX614" s="12" t="s">
        <v>73</v>
      </c>
      <c r="AY614" s="259" t="s">
        <v>162</v>
      </c>
    </row>
    <row r="615" s="12" customFormat="1">
      <c r="B615" s="248"/>
      <c r="C615" s="249"/>
      <c r="D615" s="250" t="s">
        <v>172</v>
      </c>
      <c r="E615" s="251" t="s">
        <v>23</v>
      </c>
      <c r="F615" s="252" t="s">
        <v>576</v>
      </c>
      <c r="G615" s="249"/>
      <c r="H615" s="253">
        <v>18.899999999999999</v>
      </c>
      <c r="I615" s="254"/>
      <c r="J615" s="249"/>
      <c r="K615" s="249"/>
      <c r="L615" s="255"/>
      <c r="M615" s="256"/>
      <c r="N615" s="257"/>
      <c r="O615" s="257"/>
      <c r="P615" s="257"/>
      <c r="Q615" s="257"/>
      <c r="R615" s="257"/>
      <c r="S615" s="257"/>
      <c r="T615" s="258"/>
      <c r="AT615" s="259" t="s">
        <v>172</v>
      </c>
      <c r="AU615" s="259" t="s">
        <v>85</v>
      </c>
      <c r="AV615" s="12" t="s">
        <v>85</v>
      </c>
      <c r="AW615" s="12" t="s">
        <v>36</v>
      </c>
      <c r="AX615" s="12" t="s">
        <v>73</v>
      </c>
      <c r="AY615" s="259" t="s">
        <v>162</v>
      </c>
    </row>
    <row r="616" s="13" customFormat="1">
      <c r="B616" s="260"/>
      <c r="C616" s="261"/>
      <c r="D616" s="250" t="s">
        <v>172</v>
      </c>
      <c r="E616" s="262" t="s">
        <v>23</v>
      </c>
      <c r="F616" s="263" t="s">
        <v>196</v>
      </c>
      <c r="G616" s="261"/>
      <c r="H616" s="262" t="s">
        <v>23</v>
      </c>
      <c r="I616" s="264"/>
      <c r="J616" s="261"/>
      <c r="K616" s="261"/>
      <c r="L616" s="265"/>
      <c r="M616" s="266"/>
      <c r="N616" s="267"/>
      <c r="O616" s="267"/>
      <c r="P616" s="267"/>
      <c r="Q616" s="267"/>
      <c r="R616" s="267"/>
      <c r="S616" s="267"/>
      <c r="T616" s="268"/>
      <c r="AT616" s="269" t="s">
        <v>172</v>
      </c>
      <c r="AU616" s="269" t="s">
        <v>85</v>
      </c>
      <c r="AV616" s="13" t="s">
        <v>77</v>
      </c>
      <c r="AW616" s="13" t="s">
        <v>36</v>
      </c>
      <c r="AX616" s="13" t="s">
        <v>73</v>
      </c>
      <c r="AY616" s="269" t="s">
        <v>162</v>
      </c>
    </row>
    <row r="617" s="12" customFormat="1">
      <c r="B617" s="248"/>
      <c r="C617" s="249"/>
      <c r="D617" s="250" t="s">
        <v>172</v>
      </c>
      <c r="E617" s="251" t="s">
        <v>23</v>
      </c>
      <c r="F617" s="252" t="s">
        <v>577</v>
      </c>
      <c r="G617" s="249"/>
      <c r="H617" s="253">
        <v>5.5199999999999996</v>
      </c>
      <c r="I617" s="254"/>
      <c r="J617" s="249"/>
      <c r="K617" s="249"/>
      <c r="L617" s="255"/>
      <c r="M617" s="256"/>
      <c r="N617" s="257"/>
      <c r="O617" s="257"/>
      <c r="P617" s="257"/>
      <c r="Q617" s="257"/>
      <c r="R617" s="257"/>
      <c r="S617" s="257"/>
      <c r="T617" s="258"/>
      <c r="AT617" s="259" t="s">
        <v>172</v>
      </c>
      <c r="AU617" s="259" t="s">
        <v>85</v>
      </c>
      <c r="AV617" s="12" t="s">
        <v>85</v>
      </c>
      <c r="AW617" s="12" t="s">
        <v>36</v>
      </c>
      <c r="AX617" s="12" t="s">
        <v>73</v>
      </c>
      <c r="AY617" s="259" t="s">
        <v>162</v>
      </c>
    </row>
    <row r="618" s="14" customFormat="1">
      <c r="B618" s="270"/>
      <c r="C618" s="271"/>
      <c r="D618" s="250" t="s">
        <v>172</v>
      </c>
      <c r="E618" s="272" t="s">
        <v>23</v>
      </c>
      <c r="F618" s="273" t="s">
        <v>182</v>
      </c>
      <c r="G618" s="271"/>
      <c r="H618" s="274">
        <v>659.14599999999996</v>
      </c>
      <c r="I618" s="275"/>
      <c r="J618" s="271"/>
      <c r="K618" s="271"/>
      <c r="L618" s="276"/>
      <c r="M618" s="277"/>
      <c r="N618" s="278"/>
      <c r="O618" s="278"/>
      <c r="P618" s="278"/>
      <c r="Q618" s="278"/>
      <c r="R618" s="278"/>
      <c r="S618" s="278"/>
      <c r="T618" s="279"/>
      <c r="AT618" s="280" t="s">
        <v>172</v>
      </c>
      <c r="AU618" s="280" t="s">
        <v>85</v>
      </c>
      <c r="AV618" s="14" t="s">
        <v>170</v>
      </c>
      <c r="AW618" s="14" t="s">
        <v>36</v>
      </c>
      <c r="AX618" s="14" t="s">
        <v>77</v>
      </c>
      <c r="AY618" s="280" t="s">
        <v>162</v>
      </c>
    </row>
    <row r="619" s="1" customFormat="1" ht="16.5" customHeight="1">
      <c r="B619" s="47"/>
      <c r="C619" s="236" t="s">
        <v>578</v>
      </c>
      <c r="D619" s="236" t="s">
        <v>165</v>
      </c>
      <c r="E619" s="237" t="s">
        <v>579</v>
      </c>
      <c r="F619" s="238" t="s">
        <v>580</v>
      </c>
      <c r="G619" s="239" t="s">
        <v>189</v>
      </c>
      <c r="H619" s="240">
        <v>2121.069</v>
      </c>
      <c r="I619" s="241"/>
      <c r="J619" s="242">
        <f>ROUND(I619*H619,2)</f>
        <v>0</v>
      </c>
      <c r="K619" s="238" t="s">
        <v>169</v>
      </c>
      <c r="L619" s="73"/>
      <c r="M619" s="243" t="s">
        <v>23</v>
      </c>
      <c r="N619" s="244" t="s">
        <v>45</v>
      </c>
      <c r="O619" s="48"/>
      <c r="P619" s="245">
        <f>O619*H619</f>
        <v>0</v>
      </c>
      <c r="Q619" s="245">
        <v>0</v>
      </c>
      <c r="R619" s="245">
        <f>Q619*H619</f>
        <v>0</v>
      </c>
      <c r="S619" s="245">
        <v>0</v>
      </c>
      <c r="T619" s="246">
        <f>S619*H619</f>
        <v>0</v>
      </c>
      <c r="AR619" s="25" t="s">
        <v>170</v>
      </c>
      <c r="AT619" s="25" t="s">
        <v>165</v>
      </c>
      <c r="AU619" s="25" t="s">
        <v>85</v>
      </c>
      <c r="AY619" s="25" t="s">
        <v>162</v>
      </c>
      <c r="BE619" s="247">
        <f>IF(N619="základní",J619,0)</f>
        <v>0</v>
      </c>
      <c r="BF619" s="247">
        <f>IF(N619="snížená",J619,0)</f>
        <v>0</v>
      </c>
      <c r="BG619" s="247">
        <f>IF(N619="zákl. přenesená",J619,0)</f>
        <v>0</v>
      </c>
      <c r="BH619" s="247">
        <f>IF(N619="sníž. přenesená",J619,0)</f>
        <v>0</v>
      </c>
      <c r="BI619" s="247">
        <f>IF(N619="nulová",J619,0)</f>
        <v>0</v>
      </c>
      <c r="BJ619" s="25" t="s">
        <v>85</v>
      </c>
      <c r="BK619" s="247">
        <f>ROUND(I619*H619,2)</f>
        <v>0</v>
      </c>
      <c r="BL619" s="25" t="s">
        <v>170</v>
      </c>
      <c r="BM619" s="25" t="s">
        <v>581</v>
      </c>
    </row>
    <row r="620" s="13" customFormat="1">
      <c r="B620" s="260"/>
      <c r="C620" s="261"/>
      <c r="D620" s="250" t="s">
        <v>172</v>
      </c>
      <c r="E620" s="262" t="s">
        <v>23</v>
      </c>
      <c r="F620" s="263" t="s">
        <v>349</v>
      </c>
      <c r="G620" s="261"/>
      <c r="H620" s="262" t="s">
        <v>23</v>
      </c>
      <c r="I620" s="264"/>
      <c r="J620" s="261"/>
      <c r="K620" s="261"/>
      <c r="L620" s="265"/>
      <c r="M620" s="266"/>
      <c r="N620" s="267"/>
      <c r="O620" s="267"/>
      <c r="P620" s="267"/>
      <c r="Q620" s="267"/>
      <c r="R620" s="267"/>
      <c r="S620" s="267"/>
      <c r="T620" s="268"/>
      <c r="AT620" s="269" t="s">
        <v>172</v>
      </c>
      <c r="AU620" s="269" t="s">
        <v>85</v>
      </c>
      <c r="AV620" s="13" t="s">
        <v>77</v>
      </c>
      <c r="AW620" s="13" t="s">
        <v>36</v>
      </c>
      <c r="AX620" s="13" t="s">
        <v>73</v>
      </c>
      <c r="AY620" s="269" t="s">
        <v>162</v>
      </c>
    </row>
    <row r="621" s="13" customFormat="1">
      <c r="B621" s="260"/>
      <c r="C621" s="261"/>
      <c r="D621" s="250" t="s">
        <v>172</v>
      </c>
      <c r="E621" s="262" t="s">
        <v>23</v>
      </c>
      <c r="F621" s="263" t="s">
        <v>350</v>
      </c>
      <c r="G621" s="261"/>
      <c r="H621" s="262" t="s">
        <v>23</v>
      </c>
      <c r="I621" s="264"/>
      <c r="J621" s="261"/>
      <c r="K621" s="261"/>
      <c r="L621" s="265"/>
      <c r="M621" s="266"/>
      <c r="N621" s="267"/>
      <c r="O621" s="267"/>
      <c r="P621" s="267"/>
      <c r="Q621" s="267"/>
      <c r="R621" s="267"/>
      <c r="S621" s="267"/>
      <c r="T621" s="268"/>
      <c r="AT621" s="269" t="s">
        <v>172</v>
      </c>
      <c r="AU621" s="269" t="s">
        <v>85</v>
      </c>
      <c r="AV621" s="13" t="s">
        <v>77</v>
      </c>
      <c r="AW621" s="13" t="s">
        <v>36</v>
      </c>
      <c r="AX621" s="13" t="s">
        <v>73</v>
      </c>
      <c r="AY621" s="269" t="s">
        <v>162</v>
      </c>
    </row>
    <row r="622" s="13" customFormat="1">
      <c r="B622" s="260"/>
      <c r="C622" s="261"/>
      <c r="D622" s="250" t="s">
        <v>172</v>
      </c>
      <c r="E622" s="262" t="s">
        <v>23</v>
      </c>
      <c r="F622" s="263" t="s">
        <v>232</v>
      </c>
      <c r="G622" s="261"/>
      <c r="H622" s="262" t="s">
        <v>23</v>
      </c>
      <c r="I622" s="264"/>
      <c r="J622" s="261"/>
      <c r="K622" s="261"/>
      <c r="L622" s="265"/>
      <c r="M622" s="266"/>
      <c r="N622" s="267"/>
      <c r="O622" s="267"/>
      <c r="P622" s="267"/>
      <c r="Q622" s="267"/>
      <c r="R622" s="267"/>
      <c r="S622" s="267"/>
      <c r="T622" s="268"/>
      <c r="AT622" s="269" t="s">
        <v>172</v>
      </c>
      <c r="AU622" s="269" t="s">
        <v>85</v>
      </c>
      <c r="AV622" s="13" t="s">
        <v>77</v>
      </c>
      <c r="AW622" s="13" t="s">
        <v>36</v>
      </c>
      <c r="AX622" s="13" t="s">
        <v>73</v>
      </c>
      <c r="AY622" s="269" t="s">
        <v>162</v>
      </c>
    </row>
    <row r="623" s="12" customFormat="1">
      <c r="B623" s="248"/>
      <c r="C623" s="249"/>
      <c r="D623" s="250" t="s">
        <v>172</v>
      </c>
      <c r="E623" s="251" t="s">
        <v>23</v>
      </c>
      <c r="F623" s="252" t="s">
        <v>582</v>
      </c>
      <c r="G623" s="249"/>
      <c r="H623" s="253">
        <v>27</v>
      </c>
      <c r="I623" s="254"/>
      <c r="J623" s="249"/>
      <c r="K623" s="249"/>
      <c r="L623" s="255"/>
      <c r="M623" s="256"/>
      <c r="N623" s="257"/>
      <c r="O623" s="257"/>
      <c r="P623" s="257"/>
      <c r="Q623" s="257"/>
      <c r="R623" s="257"/>
      <c r="S623" s="257"/>
      <c r="T623" s="258"/>
      <c r="AT623" s="259" t="s">
        <v>172</v>
      </c>
      <c r="AU623" s="259" t="s">
        <v>85</v>
      </c>
      <c r="AV623" s="12" t="s">
        <v>85</v>
      </c>
      <c r="AW623" s="12" t="s">
        <v>36</v>
      </c>
      <c r="AX623" s="12" t="s">
        <v>73</v>
      </c>
      <c r="AY623" s="259" t="s">
        <v>162</v>
      </c>
    </row>
    <row r="624" s="12" customFormat="1">
      <c r="B624" s="248"/>
      <c r="C624" s="249"/>
      <c r="D624" s="250" t="s">
        <v>172</v>
      </c>
      <c r="E624" s="251" t="s">
        <v>23</v>
      </c>
      <c r="F624" s="252" t="s">
        <v>583</v>
      </c>
      <c r="G624" s="249"/>
      <c r="H624" s="253">
        <v>9.4499999999999993</v>
      </c>
      <c r="I624" s="254"/>
      <c r="J624" s="249"/>
      <c r="K624" s="249"/>
      <c r="L624" s="255"/>
      <c r="M624" s="256"/>
      <c r="N624" s="257"/>
      <c r="O624" s="257"/>
      <c r="P624" s="257"/>
      <c r="Q624" s="257"/>
      <c r="R624" s="257"/>
      <c r="S624" s="257"/>
      <c r="T624" s="258"/>
      <c r="AT624" s="259" t="s">
        <v>172</v>
      </c>
      <c r="AU624" s="259" t="s">
        <v>85</v>
      </c>
      <c r="AV624" s="12" t="s">
        <v>85</v>
      </c>
      <c r="AW624" s="12" t="s">
        <v>36</v>
      </c>
      <c r="AX624" s="12" t="s">
        <v>73</v>
      </c>
      <c r="AY624" s="259" t="s">
        <v>162</v>
      </c>
    </row>
    <row r="625" s="13" customFormat="1">
      <c r="B625" s="260"/>
      <c r="C625" s="261"/>
      <c r="D625" s="250" t="s">
        <v>172</v>
      </c>
      <c r="E625" s="262" t="s">
        <v>23</v>
      </c>
      <c r="F625" s="263" t="s">
        <v>353</v>
      </c>
      <c r="G625" s="261"/>
      <c r="H625" s="262" t="s">
        <v>23</v>
      </c>
      <c r="I625" s="264"/>
      <c r="J625" s="261"/>
      <c r="K625" s="261"/>
      <c r="L625" s="265"/>
      <c r="M625" s="266"/>
      <c r="N625" s="267"/>
      <c r="O625" s="267"/>
      <c r="P625" s="267"/>
      <c r="Q625" s="267"/>
      <c r="R625" s="267"/>
      <c r="S625" s="267"/>
      <c r="T625" s="268"/>
      <c r="AT625" s="269" t="s">
        <v>172</v>
      </c>
      <c r="AU625" s="269" t="s">
        <v>85</v>
      </c>
      <c r="AV625" s="13" t="s">
        <v>77</v>
      </c>
      <c r="AW625" s="13" t="s">
        <v>36</v>
      </c>
      <c r="AX625" s="13" t="s">
        <v>73</v>
      </c>
      <c r="AY625" s="269" t="s">
        <v>162</v>
      </c>
    </row>
    <row r="626" s="12" customFormat="1">
      <c r="B626" s="248"/>
      <c r="C626" s="249"/>
      <c r="D626" s="250" t="s">
        <v>172</v>
      </c>
      <c r="E626" s="251" t="s">
        <v>23</v>
      </c>
      <c r="F626" s="252" t="s">
        <v>354</v>
      </c>
      <c r="G626" s="249"/>
      <c r="H626" s="253">
        <v>16.5</v>
      </c>
      <c r="I626" s="254"/>
      <c r="J626" s="249"/>
      <c r="K626" s="249"/>
      <c r="L626" s="255"/>
      <c r="M626" s="256"/>
      <c r="N626" s="257"/>
      <c r="O626" s="257"/>
      <c r="P626" s="257"/>
      <c r="Q626" s="257"/>
      <c r="R626" s="257"/>
      <c r="S626" s="257"/>
      <c r="T626" s="258"/>
      <c r="AT626" s="259" t="s">
        <v>172</v>
      </c>
      <c r="AU626" s="259" t="s">
        <v>85</v>
      </c>
      <c r="AV626" s="12" t="s">
        <v>85</v>
      </c>
      <c r="AW626" s="12" t="s">
        <v>36</v>
      </c>
      <c r="AX626" s="12" t="s">
        <v>73</v>
      </c>
      <c r="AY626" s="259" t="s">
        <v>162</v>
      </c>
    </row>
    <row r="627" s="12" customFormat="1">
      <c r="B627" s="248"/>
      <c r="C627" s="249"/>
      <c r="D627" s="250" t="s">
        <v>172</v>
      </c>
      <c r="E627" s="251" t="s">
        <v>23</v>
      </c>
      <c r="F627" s="252" t="s">
        <v>355</v>
      </c>
      <c r="G627" s="249"/>
      <c r="H627" s="253">
        <v>4.1500000000000004</v>
      </c>
      <c r="I627" s="254"/>
      <c r="J627" s="249"/>
      <c r="K627" s="249"/>
      <c r="L627" s="255"/>
      <c r="M627" s="256"/>
      <c r="N627" s="257"/>
      <c r="O627" s="257"/>
      <c r="P627" s="257"/>
      <c r="Q627" s="257"/>
      <c r="R627" s="257"/>
      <c r="S627" s="257"/>
      <c r="T627" s="258"/>
      <c r="AT627" s="259" t="s">
        <v>172</v>
      </c>
      <c r="AU627" s="259" t="s">
        <v>85</v>
      </c>
      <c r="AV627" s="12" t="s">
        <v>85</v>
      </c>
      <c r="AW627" s="12" t="s">
        <v>36</v>
      </c>
      <c r="AX627" s="12" t="s">
        <v>73</v>
      </c>
      <c r="AY627" s="259" t="s">
        <v>162</v>
      </c>
    </row>
    <row r="628" s="12" customFormat="1">
      <c r="B628" s="248"/>
      <c r="C628" s="249"/>
      <c r="D628" s="250" t="s">
        <v>172</v>
      </c>
      <c r="E628" s="251" t="s">
        <v>23</v>
      </c>
      <c r="F628" s="252" t="s">
        <v>356</v>
      </c>
      <c r="G628" s="249"/>
      <c r="H628" s="253">
        <v>6</v>
      </c>
      <c r="I628" s="254"/>
      <c r="J628" s="249"/>
      <c r="K628" s="249"/>
      <c r="L628" s="255"/>
      <c r="M628" s="256"/>
      <c r="N628" s="257"/>
      <c r="O628" s="257"/>
      <c r="P628" s="257"/>
      <c r="Q628" s="257"/>
      <c r="R628" s="257"/>
      <c r="S628" s="257"/>
      <c r="T628" s="258"/>
      <c r="AT628" s="259" t="s">
        <v>172</v>
      </c>
      <c r="AU628" s="259" t="s">
        <v>85</v>
      </c>
      <c r="AV628" s="12" t="s">
        <v>85</v>
      </c>
      <c r="AW628" s="12" t="s">
        <v>36</v>
      </c>
      <c r="AX628" s="12" t="s">
        <v>73</v>
      </c>
      <c r="AY628" s="259" t="s">
        <v>162</v>
      </c>
    </row>
    <row r="629" s="13" customFormat="1">
      <c r="B629" s="260"/>
      <c r="C629" s="261"/>
      <c r="D629" s="250" t="s">
        <v>172</v>
      </c>
      <c r="E629" s="262" t="s">
        <v>23</v>
      </c>
      <c r="F629" s="263" t="s">
        <v>232</v>
      </c>
      <c r="G629" s="261"/>
      <c r="H629" s="262" t="s">
        <v>23</v>
      </c>
      <c r="I629" s="264"/>
      <c r="J629" s="261"/>
      <c r="K629" s="261"/>
      <c r="L629" s="265"/>
      <c r="M629" s="266"/>
      <c r="N629" s="267"/>
      <c r="O629" s="267"/>
      <c r="P629" s="267"/>
      <c r="Q629" s="267"/>
      <c r="R629" s="267"/>
      <c r="S629" s="267"/>
      <c r="T629" s="268"/>
      <c r="AT629" s="269" t="s">
        <v>172</v>
      </c>
      <c r="AU629" s="269" t="s">
        <v>85</v>
      </c>
      <c r="AV629" s="13" t="s">
        <v>77</v>
      </c>
      <c r="AW629" s="13" t="s">
        <v>36</v>
      </c>
      <c r="AX629" s="13" t="s">
        <v>73</v>
      </c>
      <c r="AY629" s="269" t="s">
        <v>162</v>
      </c>
    </row>
    <row r="630" s="12" customFormat="1">
      <c r="B630" s="248"/>
      <c r="C630" s="249"/>
      <c r="D630" s="250" t="s">
        <v>172</v>
      </c>
      <c r="E630" s="251" t="s">
        <v>23</v>
      </c>
      <c r="F630" s="252" t="s">
        <v>392</v>
      </c>
      <c r="G630" s="249"/>
      <c r="H630" s="253">
        <v>1099.2960000000001</v>
      </c>
      <c r="I630" s="254"/>
      <c r="J630" s="249"/>
      <c r="K630" s="249"/>
      <c r="L630" s="255"/>
      <c r="M630" s="256"/>
      <c r="N630" s="257"/>
      <c r="O630" s="257"/>
      <c r="P630" s="257"/>
      <c r="Q630" s="257"/>
      <c r="R630" s="257"/>
      <c r="S630" s="257"/>
      <c r="T630" s="258"/>
      <c r="AT630" s="259" t="s">
        <v>172</v>
      </c>
      <c r="AU630" s="259" t="s">
        <v>85</v>
      </c>
      <c r="AV630" s="12" t="s">
        <v>85</v>
      </c>
      <c r="AW630" s="12" t="s">
        <v>36</v>
      </c>
      <c r="AX630" s="12" t="s">
        <v>73</v>
      </c>
      <c r="AY630" s="259" t="s">
        <v>162</v>
      </c>
    </row>
    <row r="631" s="12" customFormat="1">
      <c r="B631" s="248"/>
      <c r="C631" s="249"/>
      <c r="D631" s="250" t="s">
        <v>172</v>
      </c>
      <c r="E631" s="251" t="s">
        <v>23</v>
      </c>
      <c r="F631" s="252" t="s">
        <v>393</v>
      </c>
      <c r="G631" s="249"/>
      <c r="H631" s="253">
        <v>-28.393000000000001</v>
      </c>
      <c r="I631" s="254"/>
      <c r="J631" s="249"/>
      <c r="K631" s="249"/>
      <c r="L631" s="255"/>
      <c r="M631" s="256"/>
      <c r="N631" s="257"/>
      <c r="O631" s="257"/>
      <c r="P631" s="257"/>
      <c r="Q631" s="257"/>
      <c r="R631" s="257"/>
      <c r="S631" s="257"/>
      <c r="T631" s="258"/>
      <c r="AT631" s="259" t="s">
        <v>172</v>
      </c>
      <c r="AU631" s="259" t="s">
        <v>85</v>
      </c>
      <c r="AV631" s="12" t="s">
        <v>85</v>
      </c>
      <c r="AW631" s="12" t="s">
        <v>36</v>
      </c>
      <c r="AX631" s="12" t="s">
        <v>73</v>
      </c>
      <c r="AY631" s="259" t="s">
        <v>162</v>
      </c>
    </row>
    <row r="632" s="12" customFormat="1">
      <c r="B632" s="248"/>
      <c r="C632" s="249"/>
      <c r="D632" s="250" t="s">
        <v>172</v>
      </c>
      <c r="E632" s="251" t="s">
        <v>23</v>
      </c>
      <c r="F632" s="252" t="s">
        <v>394</v>
      </c>
      <c r="G632" s="249"/>
      <c r="H632" s="253">
        <v>-45.563000000000002</v>
      </c>
      <c r="I632" s="254"/>
      <c r="J632" s="249"/>
      <c r="K632" s="249"/>
      <c r="L632" s="255"/>
      <c r="M632" s="256"/>
      <c r="N632" s="257"/>
      <c r="O632" s="257"/>
      <c r="P632" s="257"/>
      <c r="Q632" s="257"/>
      <c r="R632" s="257"/>
      <c r="S632" s="257"/>
      <c r="T632" s="258"/>
      <c r="AT632" s="259" t="s">
        <v>172</v>
      </c>
      <c r="AU632" s="259" t="s">
        <v>85</v>
      </c>
      <c r="AV632" s="12" t="s">
        <v>85</v>
      </c>
      <c r="AW632" s="12" t="s">
        <v>36</v>
      </c>
      <c r="AX632" s="12" t="s">
        <v>73</v>
      </c>
      <c r="AY632" s="259" t="s">
        <v>162</v>
      </c>
    </row>
    <row r="633" s="12" customFormat="1">
      <c r="B633" s="248"/>
      <c r="C633" s="249"/>
      <c r="D633" s="250" t="s">
        <v>172</v>
      </c>
      <c r="E633" s="251" t="s">
        <v>23</v>
      </c>
      <c r="F633" s="252" t="s">
        <v>395</v>
      </c>
      <c r="G633" s="249"/>
      <c r="H633" s="253">
        <v>-7.4249999999999998</v>
      </c>
      <c r="I633" s="254"/>
      <c r="J633" s="249"/>
      <c r="K633" s="249"/>
      <c r="L633" s="255"/>
      <c r="M633" s="256"/>
      <c r="N633" s="257"/>
      <c r="O633" s="257"/>
      <c r="P633" s="257"/>
      <c r="Q633" s="257"/>
      <c r="R633" s="257"/>
      <c r="S633" s="257"/>
      <c r="T633" s="258"/>
      <c r="AT633" s="259" t="s">
        <v>172</v>
      </c>
      <c r="AU633" s="259" t="s">
        <v>85</v>
      </c>
      <c r="AV633" s="12" t="s">
        <v>85</v>
      </c>
      <c r="AW633" s="12" t="s">
        <v>36</v>
      </c>
      <c r="AX633" s="12" t="s">
        <v>73</v>
      </c>
      <c r="AY633" s="259" t="s">
        <v>162</v>
      </c>
    </row>
    <row r="634" s="12" customFormat="1">
      <c r="B634" s="248"/>
      <c r="C634" s="249"/>
      <c r="D634" s="250" t="s">
        <v>172</v>
      </c>
      <c r="E634" s="251" t="s">
        <v>23</v>
      </c>
      <c r="F634" s="252" t="s">
        <v>396</v>
      </c>
      <c r="G634" s="249"/>
      <c r="H634" s="253">
        <v>-259.875</v>
      </c>
      <c r="I634" s="254"/>
      <c r="J634" s="249"/>
      <c r="K634" s="249"/>
      <c r="L634" s="255"/>
      <c r="M634" s="256"/>
      <c r="N634" s="257"/>
      <c r="O634" s="257"/>
      <c r="P634" s="257"/>
      <c r="Q634" s="257"/>
      <c r="R634" s="257"/>
      <c r="S634" s="257"/>
      <c r="T634" s="258"/>
      <c r="AT634" s="259" t="s">
        <v>172</v>
      </c>
      <c r="AU634" s="259" t="s">
        <v>85</v>
      </c>
      <c r="AV634" s="12" t="s">
        <v>85</v>
      </c>
      <c r="AW634" s="12" t="s">
        <v>36</v>
      </c>
      <c r="AX634" s="12" t="s">
        <v>73</v>
      </c>
      <c r="AY634" s="259" t="s">
        <v>162</v>
      </c>
    </row>
    <row r="635" s="13" customFormat="1">
      <c r="B635" s="260"/>
      <c r="C635" s="261"/>
      <c r="D635" s="250" t="s">
        <v>172</v>
      </c>
      <c r="E635" s="262" t="s">
        <v>23</v>
      </c>
      <c r="F635" s="263" t="s">
        <v>397</v>
      </c>
      <c r="G635" s="261"/>
      <c r="H635" s="262" t="s">
        <v>23</v>
      </c>
      <c r="I635" s="264"/>
      <c r="J635" s="261"/>
      <c r="K635" s="261"/>
      <c r="L635" s="265"/>
      <c r="M635" s="266"/>
      <c r="N635" s="267"/>
      <c r="O635" s="267"/>
      <c r="P635" s="267"/>
      <c r="Q635" s="267"/>
      <c r="R635" s="267"/>
      <c r="S635" s="267"/>
      <c r="T635" s="268"/>
      <c r="AT635" s="269" t="s">
        <v>172</v>
      </c>
      <c r="AU635" s="269" t="s">
        <v>85</v>
      </c>
      <c r="AV635" s="13" t="s">
        <v>77</v>
      </c>
      <c r="AW635" s="13" t="s">
        <v>36</v>
      </c>
      <c r="AX635" s="13" t="s">
        <v>73</v>
      </c>
      <c r="AY635" s="269" t="s">
        <v>162</v>
      </c>
    </row>
    <row r="636" s="12" customFormat="1">
      <c r="B636" s="248"/>
      <c r="C636" s="249"/>
      <c r="D636" s="250" t="s">
        <v>172</v>
      </c>
      <c r="E636" s="251" t="s">
        <v>23</v>
      </c>
      <c r="F636" s="252" t="s">
        <v>398</v>
      </c>
      <c r="G636" s="249"/>
      <c r="H636" s="253">
        <v>219.78</v>
      </c>
      <c r="I636" s="254"/>
      <c r="J636" s="249"/>
      <c r="K636" s="249"/>
      <c r="L636" s="255"/>
      <c r="M636" s="256"/>
      <c r="N636" s="257"/>
      <c r="O636" s="257"/>
      <c r="P636" s="257"/>
      <c r="Q636" s="257"/>
      <c r="R636" s="257"/>
      <c r="S636" s="257"/>
      <c r="T636" s="258"/>
      <c r="AT636" s="259" t="s">
        <v>172</v>
      </c>
      <c r="AU636" s="259" t="s">
        <v>85</v>
      </c>
      <c r="AV636" s="12" t="s">
        <v>85</v>
      </c>
      <c r="AW636" s="12" t="s">
        <v>36</v>
      </c>
      <c r="AX636" s="12" t="s">
        <v>73</v>
      </c>
      <c r="AY636" s="259" t="s">
        <v>162</v>
      </c>
    </row>
    <row r="637" s="12" customFormat="1">
      <c r="B637" s="248"/>
      <c r="C637" s="249"/>
      <c r="D637" s="250" t="s">
        <v>172</v>
      </c>
      <c r="E637" s="251" t="s">
        <v>23</v>
      </c>
      <c r="F637" s="252" t="s">
        <v>399</v>
      </c>
      <c r="G637" s="249"/>
      <c r="H637" s="253">
        <v>-2.4750000000000001</v>
      </c>
      <c r="I637" s="254"/>
      <c r="J637" s="249"/>
      <c r="K637" s="249"/>
      <c r="L637" s="255"/>
      <c r="M637" s="256"/>
      <c r="N637" s="257"/>
      <c r="O637" s="257"/>
      <c r="P637" s="257"/>
      <c r="Q637" s="257"/>
      <c r="R637" s="257"/>
      <c r="S637" s="257"/>
      <c r="T637" s="258"/>
      <c r="AT637" s="259" t="s">
        <v>172</v>
      </c>
      <c r="AU637" s="259" t="s">
        <v>85</v>
      </c>
      <c r="AV637" s="12" t="s">
        <v>85</v>
      </c>
      <c r="AW637" s="12" t="s">
        <v>36</v>
      </c>
      <c r="AX637" s="12" t="s">
        <v>73</v>
      </c>
      <c r="AY637" s="259" t="s">
        <v>162</v>
      </c>
    </row>
    <row r="638" s="12" customFormat="1">
      <c r="B638" s="248"/>
      <c r="C638" s="249"/>
      <c r="D638" s="250" t="s">
        <v>172</v>
      </c>
      <c r="E638" s="251" t="s">
        <v>23</v>
      </c>
      <c r="F638" s="252" t="s">
        <v>400</v>
      </c>
      <c r="G638" s="249"/>
      <c r="H638" s="253">
        <v>-18</v>
      </c>
      <c r="I638" s="254"/>
      <c r="J638" s="249"/>
      <c r="K638" s="249"/>
      <c r="L638" s="255"/>
      <c r="M638" s="256"/>
      <c r="N638" s="257"/>
      <c r="O638" s="257"/>
      <c r="P638" s="257"/>
      <c r="Q638" s="257"/>
      <c r="R638" s="257"/>
      <c r="S638" s="257"/>
      <c r="T638" s="258"/>
      <c r="AT638" s="259" t="s">
        <v>172</v>
      </c>
      <c r="AU638" s="259" t="s">
        <v>85</v>
      </c>
      <c r="AV638" s="12" t="s">
        <v>85</v>
      </c>
      <c r="AW638" s="12" t="s">
        <v>36</v>
      </c>
      <c r="AX638" s="12" t="s">
        <v>73</v>
      </c>
      <c r="AY638" s="259" t="s">
        <v>162</v>
      </c>
    </row>
    <row r="639" s="13" customFormat="1">
      <c r="B639" s="260"/>
      <c r="C639" s="261"/>
      <c r="D639" s="250" t="s">
        <v>172</v>
      </c>
      <c r="E639" s="262" t="s">
        <v>23</v>
      </c>
      <c r="F639" s="263" t="s">
        <v>401</v>
      </c>
      <c r="G639" s="261"/>
      <c r="H639" s="262" t="s">
        <v>23</v>
      </c>
      <c r="I639" s="264"/>
      <c r="J639" s="261"/>
      <c r="K639" s="261"/>
      <c r="L639" s="265"/>
      <c r="M639" s="266"/>
      <c r="N639" s="267"/>
      <c r="O639" s="267"/>
      <c r="P639" s="267"/>
      <c r="Q639" s="267"/>
      <c r="R639" s="267"/>
      <c r="S639" s="267"/>
      <c r="T639" s="268"/>
      <c r="AT639" s="269" t="s">
        <v>172</v>
      </c>
      <c r="AU639" s="269" t="s">
        <v>85</v>
      </c>
      <c r="AV639" s="13" t="s">
        <v>77</v>
      </c>
      <c r="AW639" s="13" t="s">
        <v>36</v>
      </c>
      <c r="AX639" s="13" t="s">
        <v>73</v>
      </c>
      <c r="AY639" s="269" t="s">
        <v>162</v>
      </c>
    </row>
    <row r="640" s="12" customFormat="1">
      <c r="B640" s="248"/>
      <c r="C640" s="249"/>
      <c r="D640" s="250" t="s">
        <v>172</v>
      </c>
      <c r="E640" s="251" t="s">
        <v>23</v>
      </c>
      <c r="F640" s="252" t="s">
        <v>402</v>
      </c>
      <c r="G640" s="249"/>
      <c r="H640" s="253">
        <v>169.27500000000001</v>
      </c>
      <c r="I640" s="254"/>
      <c r="J640" s="249"/>
      <c r="K640" s="249"/>
      <c r="L640" s="255"/>
      <c r="M640" s="256"/>
      <c r="N640" s="257"/>
      <c r="O640" s="257"/>
      <c r="P640" s="257"/>
      <c r="Q640" s="257"/>
      <c r="R640" s="257"/>
      <c r="S640" s="257"/>
      <c r="T640" s="258"/>
      <c r="AT640" s="259" t="s">
        <v>172</v>
      </c>
      <c r="AU640" s="259" t="s">
        <v>85</v>
      </c>
      <c r="AV640" s="12" t="s">
        <v>85</v>
      </c>
      <c r="AW640" s="12" t="s">
        <v>36</v>
      </c>
      <c r="AX640" s="12" t="s">
        <v>73</v>
      </c>
      <c r="AY640" s="259" t="s">
        <v>162</v>
      </c>
    </row>
    <row r="641" s="12" customFormat="1">
      <c r="B641" s="248"/>
      <c r="C641" s="249"/>
      <c r="D641" s="250" t="s">
        <v>172</v>
      </c>
      <c r="E641" s="251" t="s">
        <v>23</v>
      </c>
      <c r="F641" s="252" t="s">
        <v>399</v>
      </c>
      <c r="G641" s="249"/>
      <c r="H641" s="253">
        <v>-2.4750000000000001</v>
      </c>
      <c r="I641" s="254"/>
      <c r="J641" s="249"/>
      <c r="K641" s="249"/>
      <c r="L641" s="255"/>
      <c r="M641" s="256"/>
      <c r="N641" s="257"/>
      <c r="O641" s="257"/>
      <c r="P641" s="257"/>
      <c r="Q641" s="257"/>
      <c r="R641" s="257"/>
      <c r="S641" s="257"/>
      <c r="T641" s="258"/>
      <c r="AT641" s="259" t="s">
        <v>172</v>
      </c>
      <c r="AU641" s="259" t="s">
        <v>85</v>
      </c>
      <c r="AV641" s="12" t="s">
        <v>85</v>
      </c>
      <c r="AW641" s="12" t="s">
        <v>36</v>
      </c>
      <c r="AX641" s="12" t="s">
        <v>73</v>
      </c>
      <c r="AY641" s="259" t="s">
        <v>162</v>
      </c>
    </row>
    <row r="642" s="12" customFormat="1">
      <c r="B642" s="248"/>
      <c r="C642" s="249"/>
      <c r="D642" s="250" t="s">
        <v>172</v>
      </c>
      <c r="E642" s="251" t="s">
        <v>23</v>
      </c>
      <c r="F642" s="252" t="s">
        <v>403</v>
      </c>
      <c r="G642" s="249"/>
      <c r="H642" s="253">
        <v>-14.4</v>
      </c>
      <c r="I642" s="254"/>
      <c r="J642" s="249"/>
      <c r="K642" s="249"/>
      <c r="L642" s="255"/>
      <c r="M642" s="256"/>
      <c r="N642" s="257"/>
      <c r="O642" s="257"/>
      <c r="P642" s="257"/>
      <c r="Q642" s="257"/>
      <c r="R642" s="257"/>
      <c r="S642" s="257"/>
      <c r="T642" s="258"/>
      <c r="AT642" s="259" t="s">
        <v>172</v>
      </c>
      <c r="AU642" s="259" t="s">
        <v>85</v>
      </c>
      <c r="AV642" s="12" t="s">
        <v>85</v>
      </c>
      <c r="AW642" s="12" t="s">
        <v>36</v>
      </c>
      <c r="AX642" s="12" t="s">
        <v>73</v>
      </c>
      <c r="AY642" s="259" t="s">
        <v>162</v>
      </c>
    </row>
    <row r="643" s="13" customFormat="1">
      <c r="B643" s="260"/>
      <c r="C643" s="261"/>
      <c r="D643" s="250" t="s">
        <v>172</v>
      </c>
      <c r="E643" s="262" t="s">
        <v>23</v>
      </c>
      <c r="F643" s="263" t="s">
        <v>178</v>
      </c>
      <c r="G643" s="261"/>
      <c r="H643" s="262" t="s">
        <v>23</v>
      </c>
      <c r="I643" s="264"/>
      <c r="J643" s="261"/>
      <c r="K643" s="261"/>
      <c r="L643" s="265"/>
      <c r="M643" s="266"/>
      <c r="N643" s="267"/>
      <c r="O643" s="267"/>
      <c r="P643" s="267"/>
      <c r="Q643" s="267"/>
      <c r="R643" s="267"/>
      <c r="S643" s="267"/>
      <c r="T643" s="268"/>
      <c r="AT643" s="269" t="s">
        <v>172</v>
      </c>
      <c r="AU643" s="269" t="s">
        <v>85</v>
      </c>
      <c r="AV643" s="13" t="s">
        <v>77</v>
      </c>
      <c r="AW643" s="13" t="s">
        <v>36</v>
      </c>
      <c r="AX643" s="13" t="s">
        <v>73</v>
      </c>
      <c r="AY643" s="269" t="s">
        <v>162</v>
      </c>
    </row>
    <row r="644" s="12" customFormat="1">
      <c r="B644" s="248"/>
      <c r="C644" s="249"/>
      <c r="D644" s="250" t="s">
        <v>172</v>
      </c>
      <c r="E644" s="251" t="s">
        <v>23</v>
      </c>
      <c r="F644" s="252" t="s">
        <v>392</v>
      </c>
      <c r="G644" s="249"/>
      <c r="H644" s="253">
        <v>1099.2960000000001</v>
      </c>
      <c r="I644" s="254"/>
      <c r="J644" s="249"/>
      <c r="K644" s="249"/>
      <c r="L644" s="255"/>
      <c r="M644" s="256"/>
      <c r="N644" s="257"/>
      <c r="O644" s="257"/>
      <c r="P644" s="257"/>
      <c r="Q644" s="257"/>
      <c r="R644" s="257"/>
      <c r="S644" s="257"/>
      <c r="T644" s="258"/>
      <c r="AT644" s="259" t="s">
        <v>172</v>
      </c>
      <c r="AU644" s="259" t="s">
        <v>85</v>
      </c>
      <c r="AV644" s="12" t="s">
        <v>85</v>
      </c>
      <c r="AW644" s="12" t="s">
        <v>36</v>
      </c>
      <c r="AX644" s="12" t="s">
        <v>73</v>
      </c>
      <c r="AY644" s="259" t="s">
        <v>162</v>
      </c>
    </row>
    <row r="645" s="12" customFormat="1">
      <c r="B645" s="248"/>
      <c r="C645" s="249"/>
      <c r="D645" s="250" t="s">
        <v>172</v>
      </c>
      <c r="E645" s="251" t="s">
        <v>23</v>
      </c>
      <c r="F645" s="252" t="s">
        <v>404</v>
      </c>
      <c r="G645" s="249"/>
      <c r="H645" s="253">
        <v>-34.030000000000001</v>
      </c>
      <c r="I645" s="254"/>
      <c r="J645" s="249"/>
      <c r="K645" s="249"/>
      <c r="L645" s="255"/>
      <c r="M645" s="256"/>
      <c r="N645" s="257"/>
      <c r="O645" s="257"/>
      <c r="P645" s="257"/>
      <c r="Q645" s="257"/>
      <c r="R645" s="257"/>
      <c r="S645" s="257"/>
      <c r="T645" s="258"/>
      <c r="AT645" s="259" t="s">
        <v>172</v>
      </c>
      <c r="AU645" s="259" t="s">
        <v>85</v>
      </c>
      <c r="AV645" s="12" t="s">
        <v>85</v>
      </c>
      <c r="AW645" s="12" t="s">
        <v>36</v>
      </c>
      <c r="AX645" s="12" t="s">
        <v>73</v>
      </c>
      <c r="AY645" s="259" t="s">
        <v>162</v>
      </c>
    </row>
    <row r="646" s="12" customFormat="1">
      <c r="B646" s="248"/>
      <c r="C646" s="249"/>
      <c r="D646" s="250" t="s">
        <v>172</v>
      </c>
      <c r="E646" s="251" t="s">
        <v>23</v>
      </c>
      <c r="F646" s="252" t="s">
        <v>405</v>
      </c>
      <c r="G646" s="249"/>
      <c r="H646" s="253">
        <v>-91.575000000000003</v>
      </c>
      <c r="I646" s="254"/>
      <c r="J646" s="249"/>
      <c r="K646" s="249"/>
      <c r="L646" s="255"/>
      <c r="M646" s="256"/>
      <c r="N646" s="257"/>
      <c r="O646" s="257"/>
      <c r="P646" s="257"/>
      <c r="Q646" s="257"/>
      <c r="R646" s="257"/>
      <c r="S646" s="257"/>
      <c r="T646" s="258"/>
      <c r="AT646" s="259" t="s">
        <v>172</v>
      </c>
      <c r="AU646" s="259" t="s">
        <v>85</v>
      </c>
      <c r="AV646" s="12" t="s">
        <v>85</v>
      </c>
      <c r="AW646" s="12" t="s">
        <v>36</v>
      </c>
      <c r="AX646" s="12" t="s">
        <v>73</v>
      </c>
      <c r="AY646" s="259" t="s">
        <v>162</v>
      </c>
    </row>
    <row r="647" s="12" customFormat="1">
      <c r="B647" s="248"/>
      <c r="C647" s="249"/>
      <c r="D647" s="250" t="s">
        <v>172</v>
      </c>
      <c r="E647" s="251" t="s">
        <v>23</v>
      </c>
      <c r="F647" s="252" t="s">
        <v>406</v>
      </c>
      <c r="G647" s="249"/>
      <c r="H647" s="253">
        <v>-189.33799999999999</v>
      </c>
      <c r="I647" s="254"/>
      <c r="J647" s="249"/>
      <c r="K647" s="249"/>
      <c r="L647" s="255"/>
      <c r="M647" s="256"/>
      <c r="N647" s="257"/>
      <c r="O647" s="257"/>
      <c r="P647" s="257"/>
      <c r="Q647" s="257"/>
      <c r="R647" s="257"/>
      <c r="S647" s="257"/>
      <c r="T647" s="258"/>
      <c r="AT647" s="259" t="s">
        <v>172</v>
      </c>
      <c r="AU647" s="259" t="s">
        <v>85</v>
      </c>
      <c r="AV647" s="12" t="s">
        <v>85</v>
      </c>
      <c r="AW647" s="12" t="s">
        <v>36</v>
      </c>
      <c r="AX647" s="12" t="s">
        <v>73</v>
      </c>
      <c r="AY647" s="259" t="s">
        <v>162</v>
      </c>
    </row>
    <row r="648" s="13" customFormat="1">
      <c r="B648" s="260"/>
      <c r="C648" s="261"/>
      <c r="D648" s="250" t="s">
        <v>172</v>
      </c>
      <c r="E648" s="262" t="s">
        <v>23</v>
      </c>
      <c r="F648" s="263" t="s">
        <v>407</v>
      </c>
      <c r="G648" s="261"/>
      <c r="H648" s="262" t="s">
        <v>23</v>
      </c>
      <c r="I648" s="264"/>
      <c r="J648" s="261"/>
      <c r="K648" s="261"/>
      <c r="L648" s="265"/>
      <c r="M648" s="266"/>
      <c r="N648" s="267"/>
      <c r="O648" s="267"/>
      <c r="P648" s="267"/>
      <c r="Q648" s="267"/>
      <c r="R648" s="267"/>
      <c r="S648" s="267"/>
      <c r="T648" s="268"/>
      <c r="AT648" s="269" t="s">
        <v>172</v>
      </c>
      <c r="AU648" s="269" t="s">
        <v>85</v>
      </c>
      <c r="AV648" s="13" t="s">
        <v>77</v>
      </c>
      <c r="AW648" s="13" t="s">
        <v>36</v>
      </c>
      <c r="AX648" s="13" t="s">
        <v>73</v>
      </c>
      <c r="AY648" s="269" t="s">
        <v>162</v>
      </c>
    </row>
    <row r="649" s="12" customFormat="1">
      <c r="B649" s="248"/>
      <c r="C649" s="249"/>
      <c r="D649" s="250" t="s">
        <v>172</v>
      </c>
      <c r="E649" s="251" t="s">
        <v>23</v>
      </c>
      <c r="F649" s="252" t="s">
        <v>584</v>
      </c>
      <c r="G649" s="249"/>
      <c r="H649" s="253">
        <v>70.138999999999996</v>
      </c>
      <c r="I649" s="254"/>
      <c r="J649" s="249"/>
      <c r="K649" s="249"/>
      <c r="L649" s="255"/>
      <c r="M649" s="256"/>
      <c r="N649" s="257"/>
      <c r="O649" s="257"/>
      <c r="P649" s="257"/>
      <c r="Q649" s="257"/>
      <c r="R649" s="257"/>
      <c r="S649" s="257"/>
      <c r="T649" s="258"/>
      <c r="AT649" s="259" t="s">
        <v>172</v>
      </c>
      <c r="AU649" s="259" t="s">
        <v>85</v>
      </c>
      <c r="AV649" s="12" t="s">
        <v>85</v>
      </c>
      <c r="AW649" s="12" t="s">
        <v>36</v>
      </c>
      <c r="AX649" s="12" t="s">
        <v>73</v>
      </c>
      <c r="AY649" s="259" t="s">
        <v>162</v>
      </c>
    </row>
    <row r="650" s="12" customFormat="1">
      <c r="B650" s="248"/>
      <c r="C650" s="249"/>
      <c r="D650" s="250" t="s">
        <v>172</v>
      </c>
      <c r="E650" s="251" t="s">
        <v>23</v>
      </c>
      <c r="F650" s="252" t="s">
        <v>585</v>
      </c>
      <c r="G650" s="249"/>
      <c r="H650" s="253">
        <v>93.731999999999999</v>
      </c>
      <c r="I650" s="254"/>
      <c r="J650" s="249"/>
      <c r="K650" s="249"/>
      <c r="L650" s="255"/>
      <c r="M650" s="256"/>
      <c r="N650" s="257"/>
      <c r="O650" s="257"/>
      <c r="P650" s="257"/>
      <c r="Q650" s="257"/>
      <c r="R650" s="257"/>
      <c r="S650" s="257"/>
      <c r="T650" s="258"/>
      <c r="AT650" s="259" t="s">
        <v>172</v>
      </c>
      <c r="AU650" s="259" t="s">
        <v>85</v>
      </c>
      <c r="AV650" s="12" t="s">
        <v>85</v>
      </c>
      <c r="AW650" s="12" t="s">
        <v>36</v>
      </c>
      <c r="AX650" s="12" t="s">
        <v>73</v>
      </c>
      <c r="AY650" s="259" t="s">
        <v>162</v>
      </c>
    </row>
    <row r="651" s="14" customFormat="1">
      <c r="B651" s="270"/>
      <c r="C651" s="271"/>
      <c r="D651" s="250" t="s">
        <v>172</v>
      </c>
      <c r="E651" s="272" t="s">
        <v>23</v>
      </c>
      <c r="F651" s="273" t="s">
        <v>182</v>
      </c>
      <c r="G651" s="271"/>
      <c r="H651" s="274">
        <v>2121.069</v>
      </c>
      <c r="I651" s="275"/>
      <c r="J651" s="271"/>
      <c r="K651" s="271"/>
      <c r="L651" s="276"/>
      <c r="M651" s="277"/>
      <c r="N651" s="278"/>
      <c r="O651" s="278"/>
      <c r="P651" s="278"/>
      <c r="Q651" s="278"/>
      <c r="R651" s="278"/>
      <c r="S651" s="278"/>
      <c r="T651" s="279"/>
      <c r="AT651" s="280" t="s">
        <v>172</v>
      </c>
      <c r="AU651" s="280" t="s">
        <v>85</v>
      </c>
      <c r="AV651" s="14" t="s">
        <v>170</v>
      </c>
      <c r="AW651" s="14" t="s">
        <v>36</v>
      </c>
      <c r="AX651" s="14" t="s">
        <v>77</v>
      </c>
      <c r="AY651" s="280" t="s">
        <v>162</v>
      </c>
    </row>
    <row r="652" s="1" customFormat="1" ht="25.5" customHeight="1">
      <c r="B652" s="47"/>
      <c r="C652" s="236" t="s">
        <v>586</v>
      </c>
      <c r="D652" s="236" t="s">
        <v>165</v>
      </c>
      <c r="E652" s="237" t="s">
        <v>587</v>
      </c>
      <c r="F652" s="238" t="s">
        <v>588</v>
      </c>
      <c r="G652" s="239" t="s">
        <v>265</v>
      </c>
      <c r="H652" s="240">
        <v>506.375</v>
      </c>
      <c r="I652" s="241"/>
      <c r="J652" s="242">
        <f>ROUND(I652*H652,2)</f>
        <v>0</v>
      </c>
      <c r="K652" s="238" t="s">
        <v>169</v>
      </c>
      <c r="L652" s="73"/>
      <c r="M652" s="243" t="s">
        <v>23</v>
      </c>
      <c r="N652" s="244" t="s">
        <v>45</v>
      </c>
      <c r="O652" s="48"/>
      <c r="P652" s="245">
        <f>O652*H652</f>
        <v>0</v>
      </c>
      <c r="Q652" s="245">
        <v>0</v>
      </c>
      <c r="R652" s="245">
        <f>Q652*H652</f>
        <v>0</v>
      </c>
      <c r="S652" s="245">
        <v>0</v>
      </c>
      <c r="T652" s="246">
        <f>S652*H652</f>
        <v>0</v>
      </c>
      <c r="AR652" s="25" t="s">
        <v>170</v>
      </c>
      <c r="AT652" s="25" t="s">
        <v>165</v>
      </c>
      <c r="AU652" s="25" t="s">
        <v>85</v>
      </c>
      <c r="AY652" s="25" t="s">
        <v>162</v>
      </c>
      <c r="BE652" s="247">
        <f>IF(N652="základní",J652,0)</f>
        <v>0</v>
      </c>
      <c r="BF652" s="247">
        <f>IF(N652="snížená",J652,0)</f>
        <v>0</v>
      </c>
      <c r="BG652" s="247">
        <f>IF(N652="zákl. přenesená",J652,0)</f>
        <v>0</v>
      </c>
      <c r="BH652" s="247">
        <f>IF(N652="sníž. přenesená",J652,0)</f>
        <v>0</v>
      </c>
      <c r="BI652" s="247">
        <f>IF(N652="nulová",J652,0)</f>
        <v>0</v>
      </c>
      <c r="BJ652" s="25" t="s">
        <v>85</v>
      </c>
      <c r="BK652" s="247">
        <f>ROUND(I652*H652,2)</f>
        <v>0</v>
      </c>
      <c r="BL652" s="25" t="s">
        <v>170</v>
      </c>
      <c r="BM652" s="25" t="s">
        <v>589</v>
      </c>
    </row>
    <row r="653" s="1" customFormat="1">
      <c r="B653" s="47"/>
      <c r="C653" s="75"/>
      <c r="D653" s="250" t="s">
        <v>213</v>
      </c>
      <c r="E653" s="75"/>
      <c r="F653" s="281" t="s">
        <v>590</v>
      </c>
      <c r="G653" s="75"/>
      <c r="H653" s="75"/>
      <c r="I653" s="204"/>
      <c r="J653" s="75"/>
      <c r="K653" s="75"/>
      <c r="L653" s="73"/>
      <c r="M653" s="282"/>
      <c r="N653" s="48"/>
      <c r="O653" s="48"/>
      <c r="P653" s="48"/>
      <c r="Q653" s="48"/>
      <c r="R653" s="48"/>
      <c r="S653" s="48"/>
      <c r="T653" s="96"/>
      <c r="AT653" s="25" t="s">
        <v>213</v>
      </c>
      <c r="AU653" s="25" t="s">
        <v>85</v>
      </c>
    </row>
    <row r="654" s="13" customFormat="1">
      <c r="B654" s="260"/>
      <c r="C654" s="261"/>
      <c r="D654" s="250" t="s">
        <v>172</v>
      </c>
      <c r="E654" s="262" t="s">
        <v>23</v>
      </c>
      <c r="F654" s="263" t="s">
        <v>232</v>
      </c>
      <c r="G654" s="261"/>
      <c r="H654" s="262" t="s">
        <v>23</v>
      </c>
      <c r="I654" s="264"/>
      <c r="J654" s="261"/>
      <c r="K654" s="261"/>
      <c r="L654" s="265"/>
      <c r="M654" s="266"/>
      <c r="N654" s="267"/>
      <c r="O654" s="267"/>
      <c r="P654" s="267"/>
      <c r="Q654" s="267"/>
      <c r="R654" s="267"/>
      <c r="S654" s="267"/>
      <c r="T654" s="268"/>
      <c r="AT654" s="269" t="s">
        <v>172</v>
      </c>
      <c r="AU654" s="269" t="s">
        <v>85</v>
      </c>
      <c r="AV654" s="13" t="s">
        <v>77</v>
      </c>
      <c r="AW654" s="13" t="s">
        <v>36</v>
      </c>
      <c r="AX654" s="13" t="s">
        <v>73</v>
      </c>
      <c r="AY654" s="269" t="s">
        <v>162</v>
      </c>
    </row>
    <row r="655" s="12" customFormat="1">
      <c r="B655" s="248"/>
      <c r="C655" s="249"/>
      <c r="D655" s="250" t="s">
        <v>172</v>
      </c>
      <c r="E655" s="251" t="s">
        <v>23</v>
      </c>
      <c r="F655" s="252" t="s">
        <v>591</v>
      </c>
      <c r="G655" s="249"/>
      <c r="H655" s="253">
        <v>49.895000000000003</v>
      </c>
      <c r="I655" s="254"/>
      <c r="J655" s="249"/>
      <c r="K655" s="249"/>
      <c r="L655" s="255"/>
      <c r="M655" s="256"/>
      <c r="N655" s="257"/>
      <c r="O655" s="257"/>
      <c r="P655" s="257"/>
      <c r="Q655" s="257"/>
      <c r="R655" s="257"/>
      <c r="S655" s="257"/>
      <c r="T655" s="258"/>
      <c r="AT655" s="259" t="s">
        <v>172</v>
      </c>
      <c r="AU655" s="259" t="s">
        <v>85</v>
      </c>
      <c r="AV655" s="12" t="s">
        <v>85</v>
      </c>
      <c r="AW655" s="12" t="s">
        <v>36</v>
      </c>
      <c r="AX655" s="12" t="s">
        <v>73</v>
      </c>
      <c r="AY655" s="259" t="s">
        <v>162</v>
      </c>
    </row>
    <row r="656" s="12" customFormat="1">
      <c r="B656" s="248"/>
      <c r="C656" s="249"/>
      <c r="D656" s="250" t="s">
        <v>172</v>
      </c>
      <c r="E656" s="251" t="s">
        <v>23</v>
      </c>
      <c r="F656" s="252" t="s">
        <v>592</v>
      </c>
      <c r="G656" s="249"/>
      <c r="H656" s="253">
        <v>138.75</v>
      </c>
      <c r="I656" s="254"/>
      <c r="J656" s="249"/>
      <c r="K656" s="249"/>
      <c r="L656" s="255"/>
      <c r="M656" s="256"/>
      <c r="N656" s="257"/>
      <c r="O656" s="257"/>
      <c r="P656" s="257"/>
      <c r="Q656" s="257"/>
      <c r="R656" s="257"/>
      <c r="S656" s="257"/>
      <c r="T656" s="258"/>
      <c r="AT656" s="259" t="s">
        <v>172</v>
      </c>
      <c r="AU656" s="259" t="s">
        <v>85</v>
      </c>
      <c r="AV656" s="12" t="s">
        <v>85</v>
      </c>
      <c r="AW656" s="12" t="s">
        <v>36</v>
      </c>
      <c r="AX656" s="12" t="s">
        <v>73</v>
      </c>
      <c r="AY656" s="259" t="s">
        <v>162</v>
      </c>
    </row>
    <row r="657" s="12" customFormat="1">
      <c r="B657" s="248"/>
      <c r="C657" s="249"/>
      <c r="D657" s="250" t="s">
        <v>172</v>
      </c>
      <c r="E657" s="251" t="s">
        <v>23</v>
      </c>
      <c r="F657" s="252" t="s">
        <v>593</v>
      </c>
      <c r="G657" s="249"/>
      <c r="H657" s="253">
        <v>55.5</v>
      </c>
      <c r="I657" s="254"/>
      <c r="J657" s="249"/>
      <c r="K657" s="249"/>
      <c r="L657" s="255"/>
      <c r="M657" s="256"/>
      <c r="N657" s="257"/>
      <c r="O657" s="257"/>
      <c r="P657" s="257"/>
      <c r="Q657" s="257"/>
      <c r="R657" s="257"/>
      <c r="S657" s="257"/>
      <c r="T657" s="258"/>
      <c r="AT657" s="259" t="s">
        <v>172</v>
      </c>
      <c r="AU657" s="259" t="s">
        <v>85</v>
      </c>
      <c r="AV657" s="12" t="s">
        <v>85</v>
      </c>
      <c r="AW657" s="12" t="s">
        <v>36</v>
      </c>
      <c r="AX657" s="12" t="s">
        <v>73</v>
      </c>
      <c r="AY657" s="259" t="s">
        <v>162</v>
      </c>
    </row>
    <row r="658" s="15" customFormat="1">
      <c r="B658" s="283"/>
      <c r="C658" s="284"/>
      <c r="D658" s="250" t="s">
        <v>172</v>
      </c>
      <c r="E658" s="285" t="s">
        <v>23</v>
      </c>
      <c r="F658" s="286" t="s">
        <v>276</v>
      </c>
      <c r="G658" s="284"/>
      <c r="H658" s="287">
        <v>244.14500000000001</v>
      </c>
      <c r="I658" s="288"/>
      <c r="J658" s="284"/>
      <c r="K658" s="284"/>
      <c r="L658" s="289"/>
      <c r="M658" s="290"/>
      <c r="N658" s="291"/>
      <c r="O658" s="291"/>
      <c r="P658" s="291"/>
      <c r="Q658" s="291"/>
      <c r="R658" s="291"/>
      <c r="S658" s="291"/>
      <c r="T658" s="292"/>
      <c r="AT658" s="293" t="s">
        <v>172</v>
      </c>
      <c r="AU658" s="293" t="s">
        <v>85</v>
      </c>
      <c r="AV658" s="15" t="s">
        <v>163</v>
      </c>
      <c r="AW658" s="15" t="s">
        <v>36</v>
      </c>
      <c r="AX658" s="15" t="s">
        <v>73</v>
      </c>
      <c r="AY658" s="293" t="s">
        <v>162</v>
      </c>
    </row>
    <row r="659" s="13" customFormat="1">
      <c r="B659" s="260"/>
      <c r="C659" s="261"/>
      <c r="D659" s="250" t="s">
        <v>172</v>
      </c>
      <c r="E659" s="262" t="s">
        <v>23</v>
      </c>
      <c r="F659" s="263" t="s">
        <v>397</v>
      </c>
      <c r="G659" s="261"/>
      <c r="H659" s="262" t="s">
        <v>23</v>
      </c>
      <c r="I659" s="264"/>
      <c r="J659" s="261"/>
      <c r="K659" s="261"/>
      <c r="L659" s="265"/>
      <c r="M659" s="266"/>
      <c r="N659" s="267"/>
      <c r="O659" s="267"/>
      <c r="P659" s="267"/>
      <c r="Q659" s="267"/>
      <c r="R659" s="267"/>
      <c r="S659" s="267"/>
      <c r="T659" s="268"/>
      <c r="AT659" s="269" t="s">
        <v>172</v>
      </c>
      <c r="AU659" s="269" t="s">
        <v>85</v>
      </c>
      <c r="AV659" s="13" t="s">
        <v>77</v>
      </c>
      <c r="AW659" s="13" t="s">
        <v>36</v>
      </c>
      <c r="AX659" s="13" t="s">
        <v>73</v>
      </c>
      <c r="AY659" s="269" t="s">
        <v>162</v>
      </c>
    </row>
    <row r="660" s="12" customFormat="1">
      <c r="B660" s="248"/>
      <c r="C660" s="249"/>
      <c r="D660" s="250" t="s">
        <v>172</v>
      </c>
      <c r="E660" s="251" t="s">
        <v>23</v>
      </c>
      <c r="F660" s="252" t="s">
        <v>594</v>
      </c>
      <c r="G660" s="249"/>
      <c r="H660" s="253">
        <v>11.1</v>
      </c>
      <c r="I660" s="254"/>
      <c r="J660" s="249"/>
      <c r="K660" s="249"/>
      <c r="L660" s="255"/>
      <c r="M660" s="256"/>
      <c r="N660" s="257"/>
      <c r="O660" s="257"/>
      <c r="P660" s="257"/>
      <c r="Q660" s="257"/>
      <c r="R660" s="257"/>
      <c r="S660" s="257"/>
      <c r="T660" s="258"/>
      <c r="AT660" s="259" t="s">
        <v>172</v>
      </c>
      <c r="AU660" s="259" t="s">
        <v>85</v>
      </c>
      <c r="AV660" s="12" t="s">
        <v>85</v>
      </c>
      <c r="AW660" s="12" t="s">
        <v>36</v>
      </c>
      <c r="AX660" s="12" t="s">
        <v>73</v>
      </c>
      <c r="AY660" s="259" t="s">
        <v>162</v>
      </c>
    </row>
    <row r="661" s="15" customFormat="1">
      <c r="B661" s="283"/>
      <c r="C661" s="284"/>
      <c r="D661" s="250" t="s">
        <v>172</v>
      </c>
      <c r="E661" s="285" t="s">
        <v>23</v>
      </c>
      <c r="F661" s="286" t="s">
        <v>276</v>
      </c>
      <c r="G661" s="284"/>
      <c r="H661" s="287">
        <v>11.1</v>
      </c>
      <c r="I661" s="288"/>
      <c r="J661" s="284"/>
      <c r="K661" s="284"/>
      <c r="L661" s="289"/>
      <c r="M661" s="290"/>
      <c r="N661" s="291"/>
      <c r="O661" s="291"/>
      <c r="P661" s="291"/>
      <c r="Q661" s="291"/>
      <c r="R661" s="291"/>
      <c r="S661" s="291"/>
      <c r="T661" s="292"/>
      <c r="AT661" s="293" t="s">
        <v>172</v>
      </c>
      <c r="AU661" s="293" t="s">
        <v>85</v>
      </c>
      <c r="AV661" s="15" t="s">
        <v>163</v>
      </c>
      <c r="AW661" s="15" t="s">
        <v>36</v>
      </c>
      <c r="AX661" s="15" t="s">
        <v>73</v>
      </c>
      <c r="AY661" s="293" t="s">
        <v>162</v>
      </c>
    </row>
    <row r="662" s="13" customFormat="1">
      <c r="B662" s="260"/>
      <c r="C662" s="261"/>
      <c r="D662" s="250" t="s">
        <v>172</v>
      </c>
      <c r="E662" s="262" t="s">
        <v>23</v>
      </c>
      <c r="F662" s="263" t="s">
        <v>178</v>
      </c>
      <c r="G662" s="261"/>
      <c r="H662" s="262" t="s">
        <v>23</v>
      </c>
      <c r="I662" s="264"/>
      <c r="J662" s="261"/>
      <c r="K662" s="261"/>
      <c r="L662" s="265"/>
      <c r="M662" s="266"/>
      <c r="N662" s="267"/>
      <c r="O662" s="267"/>
      <c r="P662" s="267"/>
      <c r="Q662" s="267"/>
      <c r="R662" s="267"/>
      <c r="S662" s="267"/>
      <c r="T662" s="268"/>
      <c r="AT662" s="269" t="s">
        <v>172</v>
      </c>
      <c r="AU662" s="269" t="s">
        <v>85</v>
      </c>
      <c r="AV662" s="13" t="s">
        <v>77</v>
      </c>
      <c r="AW662" s="13" t="s">
        <v>36</v>
      </c>
      <c r="AX662" s="13" t="s">
        <v>73</v>
      </c>
      <c r="AY662" s="269" t="s">
        <v>162</v>
      </c>
    </row>
    <row r="663" s="12" customFormat="1">
      <c r="B663" s="248"/>
      <c r="C663" s="249"/>
      <c r="D663" s="250" t="s">
        <v>172</v>
      </c>
      <c r="E663" s="251" t="s">
        <v>23</v>
      </c>
      <c r="F663" s="252" t="s">
        <v>595</v>
      </c>
      <c r="G663" s="249"/>
      <c r="H663" s="253">
        <v>47.630000000000003</v>
      </c>
      <c r="I663" s="254"/>
      <c r="J663" s="249"/>
      <c r="K663" s="249"/>
      <c r="L663" s="255"/>
      <c r="M663" s="256"/>
      <c r="N663" s="257"/>
      <c r="O663" s="257"/>
      <c r="P663" s="257"/>
      <c r="Q663" s="257"/>
      <c r="R663" s="257"/>
      <c r="S663" s="257"/>
      <c r="T663" s="258"/>
      <c r="AT663" s="259" t="s">
        <v>172</v>
      </c>
      <c r="AU663" s="259" t="s">
        <v>85</v>
      </c>
      <c r="AV663" s="12" t="s">
        <v>85</v>
      </c>
      <c r="AW663" s="12" t="s">
        <v>36</v>
      </c>
      <c r="AX663" s="12" t="s">
        <v>73</v>
      </c>
      <c r="AY663" s="259" t="s">
        <v>162</v>
      </c>
    </row>
    <row r="664" s="12" customFormat="1">
      <c r="B664" s="248"/>
      <c r="C664" s="249"/>
      <c r="D664" s="250" t="s">
        <v>172</v>
      </c>
      <c r="E664" s="251" t="s">
        <v>23</v>
      </c>
      <c r="F664" s="252" t="s">
        <v>596</v>
      </c>
      <c r="G664" s="249"/>
      <c r="H664" s="253">
        <v>166.5</v>
      </c>
      <c r="I664" s="254"/>
      <c r="J664" s="249"/>
      <c r="K664" s="249"/>
      <c r="L664" s="255"/>
      <c r="M664" s="256"/>
      <c r="N664" s="257"/>
      <c r="O664" s="257"/>
      <c r="P664" s="257"/>
      <c r="Q664" s="257"/>
      <c r="R664" s="257"/>
      <c r="S664" s="257"/>
      <c r="T664" s="258"/>
      <c r="AT664" s="259" t="s">
        <v>172</v>
      </c>
      <c r="AU664" s="259" t="s">
        <v>85</v>
      </c>
      <c r="AV664" s="12" t="s">
        <v>85</v>
      </c>
      <c r="AW664" s="12" t="s">
        <v>36</v>
      </c>
      <c r="AX664" s="12" t="s">
        <v>73</v>
      </c>
      <c r="AY664" s="259" t="s">
        <v>162</v>
      </c>
    </row>
    <row r="665" s="12" customFormat="1">
      <c r="B665" s="248"/>
      <c r="C665" s="249"/>
      <c r="D665" s="250" t="s">
        <v>172</v>
      </c>
      <c r="E665" s="251" t="s">
        <v>23</v>
      </c>
      <c r="F665" s="252" t="s">
        <v>597</v>
      </c>
      <c r="G665" s="249"/>
      <c r="H665" s="253">
        <v>37</v>
      </c>
      <c r="I665" s="254"/>
      <c r="J665" s="249"/>
      <c r="K665" s="249"/>
      <c r="L665" s="255"/>
      <c r="M665" s="256"/>
      <c r="N665" s="257"/>
      <c r="O665" s="257"/>
      <c r="P665" s="257"/>
      <c r="Q665" s="257"/>
      <c r="R665" s="257"/>
      <c r="S665" s="257"/>
      <c r="T665" s="258"/>
      <c r="AT665" s="259" t="s">
        <v>172</v>
      </c>
      <c r="AU665" s="259" t="s">
        <v>85</v>
      </c>
      <c r="AV665" s="12" t="s">
        <v>85</v>
      </c>
      <c r="AW665" s="12" t="s">
        <v>36</v>
      </c>
      <c r="AX665" s="12" t="s">
        <v>73</v>
      </c>
      <c r="AY665" s="259" t="s">
        <v>162</v>
      </c>
    </row>
    <row r="666" s="15" customFormat="1">
      <c r="B666" s="283"/>
      <c r="C666" s="284"/>
      <c r="D666" s="250" t="s">
        <v>172</v>
      </c>
      <c r="E666" s="285" t="s">
        <v>23</v>
      </c>
      <c r="F666" s="286" t="s">
        <v>276</v>
      </c>
      <c r="G666" s="284"/>
      <c r="H666" s="287">
        <v>251.13</v>
      </c>
      <c r="I666" s="288"/>
      <c r="J666" s="284"/>
      <c r="K666" s="284"/>
      <c r="L666" s="289"/>
      <c r="M666" s="290"/>
      <c r="N666" s="291"/>
      <c r="O666" s="291"/>
      <c r="P666" s="291"/>
      <c r="Q666" s="291"/>
      <c r="R666" s="291"/>
      <c r="S666" s="291"/>
      <c r="T666" s="292"/>
      <c r="AT666" s="293" t="s">
        <v>172</v>
      </c>
      <c r="AU666" s="293" t="s">
        <v>85</v>
      </c>
      <c r="AV666" s="15" t="s">
        <v>163</v>
      </c>
      <c r="AW666" s="15" t="s">
        <v>36</v>
      </c>
      <c r="AX666" s="15" t="s">
        <v>73</v>
      </c>
      <c r="AY666" s="293" t="s">
        <v>162</v>
      </c>
    </row>
    <row r="667" s="14" customFormat="1">
      <c r="B667" s="270"/>
      <c r="C667" s="271"/>
      <c r="D667" s="250" t="s">
        <v>172</v>
      </c>
      <c r="E667" s="272" t="s">
        <v>23</v>
      </c>
      <c r="F667" s="273" t="s">
        <v>182</v>
      </c>
      <c r="G667" s="271"/>
      <c r="H667" s="274">
        <v>506.375</v>
      </c>
      <c r="I667" s="275"/>
      <c r="J667" s="271"/>
      <c r="K667" s="271"/>
      <c r="L667" s="276"/>
      <c r="M667" s="277"/>
      <c r="N667" s="278"/>
      <c r="O667" s="278"/>
      <c r="P667" s="278"/>
      <c r="Q667" s="278"/>
      <c r="R667" s="278"/>
      <c r="S667" s="278"/>
      <c r="T667" s="279"/>
      <c r="AT667" s="280" t="s">
        <v>172</v>
      </c>
      <c r="AU667" s="280" t="s">
        <v>85</v>
      </c>
      <c r="AV667" s="14" t="s">
        <v>170</v>
      </c>
      <c r="AW667" s="14" t="s">
        <v>36</v>
      </c>
      <c r="AX667" s="14" t="s">
        <v>77</v>
      </c>
      <c r="AY667" s="280" t="s">
        <v>162</v>
      </c>
    </row>
    <row r="668" s="11" customFormat="1" ht="29.88" customHeight="1">
      <c r="B668" s="220"/>
      <c r="C668" s="221"/>
      <c r="D668" s="222" t="s">
        <v>72</v>
      </c>
      <c r="E668" s="234" t="s">
        <v>598</v>
      </c>
      <c r="F668" s="234" t="s">
        <v>599</v>
      </c>
      <c r="G668" s="221"/>
      <c r="H668" s="221"/>
      <c r="I668" s="224"/>
      <c r="J668" s="235">
        <f>BK668</f>
        <v>0</v>
      </c>
      <c r="K668" s="221"/>
      <c r="L668" s="226"/>
      <c r="M668" s="227"/>
      <c r="N668" s="228"/>
      <c r="O668" s="228"/>
      <c r="P668" s="229">
        <f>SUM(P669:P699)</f>
        <v>0</v>
      </c>
      <c r="Q668" s="228"/>
      <c r="R668" s="229">
        <f>SUM(R669:R699)</f>
        <v>34.287605999999997</v>
      </c>
      <c r="S668" s="228"/>
      <c r="T668" s="230">
        <f>SUM(T669:T699)</f>
        <v>0</v>
      </c>
      <c r="AR668" s="231" t="s">
        <v>77</v>
      </c>
      <c r="AT668" s="232" t="s">
        <v>72</v>
      </c>
      <c r="AU668" s="232" t="s">
        <v>77</v>
      </c>
      <c r="AY668" s="231" t="s">
        <v>162</v>
      </c>
      <c r="BK668" s="233">
        <f>SUM(BK669:BK699)</f>
        <v>0</v>
      </c>
    </row>
    <row r="669" s="1" customFormat="1" ht="25.5" customHeight="1">
      <c r="B669" s="47"/>
      <c r="C669" s="236" t="s">
        <v>600</v>
      </c>
      <c r="D669" s="236" t="s">
        <v>165</v>
      </c>
      <c r="E669" s="237" t="s">
        <v>601</v>
      </c>
      <c r="F669" s="238" t="s">
        <v>602</v>
      </c>
      <c r="G669" s="239" t="s">
        <v>176</v>
      </c>
      <c r="H669" s="240">
        <v>0.90000000000000002</v>
      </c>
      <c r="I669" s="241"/>
      <c r="J669" s="242">
        <f>ROUND(I669*H669,2)</f>
        <v>0</v>
      </c>
      <c r="K669" s="238" t="s">
        <v>169</v>
      </c>
      <c r="L669" s="73"/>
      <c r="M669" s="243" t="s">
        <v>23</v>
      </c>
      <c r="N669" s="244" t="s">
        <v>45</v>
      </c>
      <c r="O669" s="48"/>
      <c r="P669" s="245">
        <f>O669*H669</f>
        <v>0</v>
      </c>
      <c r="Q669" s="245">
        <v>2.2563399999999998</v>
      </c>
      <c r="R669" s="245">
        <f>Q669*H669</f>
        <v>2.0307059999999999</v>
      </c>
      <c r="S669" s="245">
        <v>0</v>
      </c>
      <c r="T669" s="246">
        <f>S669*H669</f>
        <v>0</v>
      </c>
      <c r="AR669" s="25" t="s">
        <v>170</v>
      </c>
      <c r="AT669" s="25" t="s">
        <v>165</v>
      </c>
      <c r="AU669" s="25" t="s">
        <v>85</v>
      </c>
      <c r="AY669" s="25" t="s">
        <v>162</v>
      </c>
      <c r="BE669" s="247">
        <f>IF(N669="základní",J669,0)</f>
        <v>0</v>
      </c>
      <c r="BF669" s="247">
        <f>IF(N669="snížená",J669,0)</f>
        <v>0</v>
      </c>
      <c r="BG669" s="247">
        <f>IF(N669="zákl. přenesená",J669,0)</f>
        <v>0</v>
      </c>
      <c r="BH669" s="247">
        <f>IF(N669="sníž. přenesená",J669,0)</f>
        <v>0</v>
      </c>
      <c r="BI669" s="247">
        <f>IF(N669="nulová",J669,0)</f>
        <v>0</v>
      </c>
      <c r="BJ669" s="25" t="s">
        <v>85</v>
      </c>
      <c r="BK669" s="247">
        <f>ROUND(I669*H669,2)</f>
        <v>0</v>
      </c>
      <c r="BL669" s="25" t="s">
        <v>170</v>
      </c>
      <c r="BM669" s="25" t="s">
        <v>603</v>
      </c>
    </row>
    <row r="670" s="13" customFormat="1">
      <c r="B670" s="260"/>
      <c r="C670" s="261"/>
      <c r="D670" s="250" t="s">
        <v>172</v>
      </c>
      <c r="E670" s="262" t="s">
        <v>23</v>
      </c>
      <c r="F670" s="263" t="s">
        <v>604</v>
      </c>
      <c r="G670" s="261"/>
      <c r="H670" s="262" t="s">
        <v>23</v>
      </c>
      <c r="I670" s="264"/>
      <c r="J670" s="261"/>
      <c r="K670" s="261"/>
      <c r="L670" s="265"/>
      <c r="M670" s="266"/>
      <c r="N670" s="267"/>
      <c r="O670" s="267"/>
      <c r="P670" s="267"/>
      <c r="Q670" s="267"/>
      <c r="R670" s="267"/>
      <c r="S670" s="267"/>
      <c r="T670" s="268"/>
      <c r="AT670" s="269" t="s">
        <v>172</v>
      </c>
      <c r="AU670" s="269" t="s">
        <v>85</v>
      </c>
      <c r="AV670" s="13" t="s">
        <v>77</v>
      </c>
      <c r="AW670" s="13" t="s">
        <v>36</v>
      </c>
      <c r="AX670" s="13" t="s">
        <v>73</v>
      </c>
      <c r="AY670" s="269" t="s">
        <v>162</v>
      </c>
    </row>
    <row r="671" s="12" customFormat="1">
      <c r="B671" s="248"/>
      <c r="C671" s="249"/>
      <c r="D671" s="250" t="s">
        <v>172</v>
      </c>
      <c r="E671" s="251" t="s">
        <v>23</v>
      </c>
      <c r="F671" s="252" t="s">
        <v>605</v>
      </c>
      <c r="G671" s="249"/>
      <c r="H671" s="253">
        <v>0.90000000000000002</v>
      </c>
      <c r="I671" s="254"/>
      <c r="J671" s="249"/>
      <c r="K671" s="249"/>
      <c r="L671" s="255"/>
      <c r="M671" s="256"/>
      <c r="N671" s="257"/>
      <c r="O671" s="257"/>
      <c r="P671" s="257"/>
      <c r="Q671" s="257"/>
      <c r="R671" s="257"/>
      <c r="S671" s="257"/>
      <c r="T671" s="258"/>
      <c r="AT671" s="259" t="s">
        <v>172</v>
      </c>
      <c r="AU671" s="259" t="s">
        <v>85</v>
      </c>
      <c r="AV671" s="12" t="s">
        <v>85</v>
      </c>
      <c r="AW671" s="12" t="s">
        <v>36</v>
      </c>
      <c r="AX671" s="12" t="s">
        <v>77</v>
      </c>
      <c r="AY671" s="259" t="s">
        <v>162</v>
      </c>
    </row>
    <row r="672" s="1" customFormat="1" ht="25.5" customHeight="1">
      <c r="B672" s="47"/>
      <c r="C672" s="236" t="s">
        <v>606</v>
      </c>
      <c r="D672" s="236" t="s">
        <v>165</v>
      </c>
      <c r="E672" s="237" t="s">
        <v>607</v>
      </c>
      <c r="F672" s="238" t="s">
        <v>608</v>
      </c>
      <c r="G672" s="239" t="s">
        <v>189</v>
      </c>
      <c r="H672" s="240">
        <v>278.32499999999999</v>
      </c>
      <c r="I672" s="241"/>
      <c r="J672" s="242">
        <f>ROUND(I672*H672,2)</f>
        <v>0</v>
      </c>
      <c r="K672" s="238" t="s">
        <v>169</v>
      </c>
      <c r="L672" s="73"/>
      <c r="M672" s="243" t="s">
        <v>23</v>
      </c>
      <c r="N672" s="244" t="s">
        <v>45</v>
      </c>
      <c r="O672" s="48"/>
      <c r="P672" s="245">
        <f>O672*H672</f>
        <v>0</v>
      </c>
      <c r="Q672" s="245">
        <v>0.084000000000000005</v>
      </c>
      <c r="R672" s="245">
        <f>Q672*H672</f>
        <v>23.379300000000001</v>
      </c>
      <c r="S672" s="245">
        <v>0</v>
      </c>
      <c r="T672" s="246">
        <f>S672*H672</f>
        <v>0</v>
      </c>
      <c r="AR672" s="25" t="s">
        <v>170</v>
      </c>
      <c r="AT672" s="25" t="s">
        <v>165</v>
      </c>
      <c r="AU672" s="25" t="s">
        <v>85</v>
      </c>
      <c r="AY672" s="25" t="s">
        <v>162</v>
      </c>
      <c r="BE672" s="247">
        <f>IF(N672="základní",J672,0)</f>
        <v>0</v>
      </c>
      <c r="BF672" s="247">
        <f>IF(N672="snížená",J672,0)</f>
        <v>0</v>
      </c>
      <c r="BG672" s="247">
        <f>IF(N672="zákl. přenesená",J672,0)</f>
        <v>0</v>
      </c>
      <c r="BH672" s="247">
        <f>IF(N672="sníž. přenesená",J672,0)</f>
        <v>0</v>
      </c>
      <c r="BI672" s="247">
        <f>IF(N672="nulová",J672,0)</f>
        <v>0</v>
      </c>
      <c r="BJ672" s="25" t="s">
        <v>85</v>
      </c>
      <c r="BK672" s="247">
        <f>ROUND(I672*H672,2)</f>
        <v>0</v>
      </c>
      <c r="BL672" s="25" t="s">
        <v>170</v>
      </c>
      <c r="BM672" s="25" t="s">
        <v>609</v>
      </c>
    </row>
    <row r="673" s="1" customFormat="1">
      <c r="B673" s="47"/>
      <c r="C673" s="75"/>
      <c r="D673" s="250" t="s">
        <v>213</v>
      </c>
      <c r="E673" s="75"/>
      <c r="F673" s="281" t="s">
        <v>610</v>
      </c>
      <c r="G673" s="75"/>
      <c r="H673" s="75"/>
      <c r="I673" s="204"/>
      <c r="J673" s="75"/>
      <c r="K673" s="75"/>
      <c r="L673" s="73"/>
      <c r="M673" s="282"/>
      <c r="N673" s="48"/>
      <c r="O673" s="48"/>
      <c r="P673" s="48"/>
      <c r="Q673" s="48"/>
      <c r="R673" s="48"/>
      <c r="S673" s="48"/>
      <c r="T673" s="96"/>
      <c r="AT673" s="25" t="s">
        <v>213</v>
      </c>
      <c r="AU673" s="25" t="s">
        <v>85</v>
      </c>
    </row>
    <row r="674" s="12" customFormat="1">
      <c r="B674" s="248"/>
      <c r="C674" s="249"/>
      <c r="D674" s="250" t="s">
        <v>172</v>
      </c>
      <c r="E674" s="251" t="s">
        <v>23</v>
      </c>
      <c r="F674" s="252" t="s">
        <v>611</v>
      </c>
      <c r="G674" s="249"/>
      <c r="H674" s="253">
        <v>151.52000000000001</v>
      </c>
      <c r="I674" s="254"/>
      <c r="J674" s="249"/>
      <c r="K674" s="249"/>
      <c r="L674" s="255"/>
      <c r="M674" s="256"/>
      <c r="N674" s="257"/>
      <c r="O674" s="257"/>
      <c r="P674" s="257"/>
      <c r="Q674" s="257"/>
      <c r="R674" s="257"/>
      <c r="S674" s="257"/>
      <c r="T674" s="258"/>
      <c r="AT674" s="259" t="s">
        <v>172</v>
      </c>
      <c r="AU674" s="259" t="s">
        <v>85</v>
      </c>
      <c r="AV674" s="12" t="s">
        <v>85</v>
      </c>
      <c r="AW674" s="12" t="s">
        <v>36</v>
      </c>
      <c r="AX674" s="12" t="s">
        <v>73</v>
      </c>
      <c r="AY674" s="259" t="s">
        <v>162</v>
      </c>
    </row>
    <row r="675" s="15" customFormat="1">
      <c r="B675" s="283"/>
      <c r="C675" s="284"/>
      <c r="D675" s="250" t="s">
        <v>172</v>
      </c>
      <c r="E675" s="285" t="s">
        <v>23</v>
      </c>
      <c r="F675" s="286" t="s">
        <v>276</v>
      </c>
      <c r="G675" s="284"/>
      <c r="H675" s="287">
        <v>151.52000000000001</v>
      </c>
      <c r="I675" s="288"/>
      <c r="J675" s="284"/>
      <c r="K675" s="284"/>
      <c r="L675" s="289"/>
      <c r="M675" s="290"/>
      <c r="N675" s="291"/>
      <c r="O675" s="291"/>
      <c r="P675" s="291"/>
      <c r="Q675" s="291"/>
      <c r="R675" s="291"/>
      <c r="S675" s="291"/>
      <c r="T675" s="292"/>
      <c r="AT675" s="293" t="s">
        <v>172</v>
      </c>
      <c r="AU675" s="293" t="s">
        <v>85</v>
      </c>
      <c r="AV675" s="15" t="s">
        <v>163</v>
      </c>
      <c r="AW675" s="15" t="s">
        <v>36</v>
      </c>
      <c r="AX675" s="15" t="s">
        <v>73</v>
      </c>
      <c r="AY675" s="293" t="s">
        <v>162</v>
      </c>
    </row>
    <row r="676" s="12" customFormat="1">
      <c r="B676" s="248"/>
      <c r="C676" s="249"/>
      <c r="D676" s="250" t="s">
        <v>172</v>
      </c>
      <c r="E676" s="251" t="s">
        <v>23</v>
      </c>
      <c r="F676" s="252" t="s">
        <v>550</v>
      </c>
      <c r="G676" s="249"/>
      <c r="H676" s="253">
        <v>13.35</v>
      </c>
      <c r="I676" s="254"/>
      <c r="J676" s="249"/>
      <c r="K676" s="249"/>
      <c r="L676" s="255"/>
      <c r="M676" s="256"/>
      <c r="N676" s="257"/>
      <c r="O676" s="257"/>
      <c r="P676" s="257"/>
      <c r="Q676" s="257"/>
      <c r="R676" s="257"/>
      <c r="S676" s="257"/>
      <c r="T676" s="258"/>
      <c r="AT676" s="259" t="s">
        <v>172</v>
      </c>
      <c r="AU676" s="259" t="s">
        <v>85</v>
      </c>
      <c r="AV676" s="12" t="s">
        <v>85</v>
      </c>
      <c r="AW676" s="12" t="s">
        <v>36</v>
      </c>
      <c r="AX676" s="12" t="s">
        <v>73</v>
      </c>
      <c r="AY676" s="259" t="s">
        <v>162</v>
      </c>
    </row>
    <row r="677" s="12" customFormat="1">
      <c r="B677" s="248"/>
      <c r="C677" s="249"/>
      <c r="D677" s="250" t="s">
        <v>172</v>
      </c>
      <c r="E677" s="251" t="s">
        <v>23</v>
      </c>
      <c r="F677" s="252" t="s">
        <v>551</v>
      </c>
      <c r="G677" s="249"/>
      <c r="H677" s="253">
        <v>22.5</v>
      </c>
      <c r="I677" s="254"/>
      <c r="J677" s="249"/>
      <c r="K677" s="249"/>
      <c r="L677" s="255"/>
      <c r="M677" s="256"/>
      <c r="N677" s="257"/>
      <c r="O677" s="257"/>
      <c r="P677" s="257"/>
      <c r="Q677" s="257"/>
      <c r="R677" s="257"/>
      <c r="S677" s="257"/>
      <c r="T677" s="258"/>
      <c r="AT677" s="259" t="s">
        <v>172</v>
      </c>
      <c r="AU677" s="259" t="s">
        <v>85</v>
      </c>
      <c r="AV677" s="12" t="s">
        <v>85</v>
      </c>
      <c r="AW677" s="12" t="s">
        <v>36</v>
      </c>
      <c r="AX677" s="12" t="s">
        <v>73</v>
      </c>
      <c r="AY677" s="259" t="s">
        <v>162</v>
      </c>
    </row>
    <row r="678" s="12" customFormat="1">
      <c r="B678" s="248"/>
      <c r="C678" s="249"/>
      <c r="D678" s="250" t="s">
        <v>172</v>
      </c>
      <c r="E678" s="251" t="s">
        <v>23</v>
      </c>
      <c r="F678" s="252" t="s">
        <v>552</v>
      </c>
      <c r="G678" s="249"/>
      <c r="H678" s="253">
        <v>162</v>
      </c>
      <c r="I678" s="254"/>
      <c r="J678" s="249"/>
      <c r="K678" s="249"/>
      <c r="L678" s="255"/>
      <c r="M678" s="256"/>
      <c r="N678" s="257"/>
      <c r="O678" s="257"/>
      <c r="P678" s="257"/>
      <c r="Q678" s="257"/>
      <c r="R678" s="257"/>
      <c r="S678" s="257"/>
      <c r="T678" s="258"/>
      <c r="AT678" s="259" t="s">
        <v>172</v>
      </c>
      <c r="AU678" s="259" t="s">
        <v>85</v>
      </c>
      <c r="AV678" s="12" t="s">
        <v>85</v>
      </c>
      <c r="AW678" s="12" t="s">
        <v>36</v>
      </c>
      <c r="AX678" s="12" t="s">
        <v>73</v>
      </c>
      <c r="AY678" s="259" t="s">
        <v>162</v>
      </c>
    </row>
    <row r="679" s="13" customFormat="1">
      <c r="B679" s="260"/>
      <c r="C679" s="261"/>
      <c r="D679" s="250" t="s">
        <v>172</v>
      </c>
      <c r="E679" s="262" t="s">
        <v>23</v>
      </c>
      <c r="F679" s="263" t="s">
        <v>236</v>
      </c>
      <c r="G679" s="261"/>
      <c r="H679" s="262" t="s">
        <v>23</v>
      </c>
      <c r="I679" s="264"/>
      <c r="J679" s="261"/>
      <c r="K679" s="261"/>
      <c r="L679" s="265"/>
      <c r="M679" s="266"/>
      <c r="N679" s="267"/>
      <c r="O679" s="267"/>
      <c r="P679" s="267"/>
      <c r="Q679" s="267"/>
      <c r="R679" s="267"/>
      <c r="S679" s="267"/>
      <c r="T679" s="268"/>
      <c r="AT679" s="269" t="s">
        <v>172</v>
      </c>
      <c r="AU679" s="269" t="s">
        <v>85</v>
      </c>
      <c r="AV679" s="13" t="s">
        <v>77</v>
      </c>
      <c r="AW679" s="13" t="s">
        <v>36</v>
      </c>
      <c r="AX679" s="13" t="s">
        <v>73</v>
      </c>
      <c r="AY679" s="269" t="s">
        <v>162</v>
      </c>
    </row>
    <row r="680" s="12" customFormat="1">
      <c r="B680" s="248"/>
      <c r="C680" s="249"/>
      <c r="D680" s="250" t="s">
        <v>172</v>
      </c>
      <c r="E680" s="251" t="s">
        <v>23</v>
      </c>
      <c r="F680" s="252" t="s">
        <v>553</v>
      </c>
      <c r="G680" s="249"/>
      <c r="H680" s="253">
        <v>16.5</v>
      </c>
      <c r="I680" s="254"/>
      <c r="J680" s="249"/>
      <c r="K680" s="249"/>
      <c r="L680" s="255"/>
      <c r="M680" s="256"/>
      <c r="N680" s="257"/>
      <c r="O680" s="257"/>
      <c r="P680" s="257"/>
      <c r="Q680" s="257"/>
      <c r="R680" s="257"/>
      <c r="S680" s="257"/>
      <c r="T680" s="258"/>
      <c r="AT680" s="259" t="s">
        <v>172</v>
      </c>
      <c r="AU680" s="259" t="s">
        <v>85</v>
      </c>
      <c r="AV680" s="12" t="s">
        <v>85</v>
      </c>
      <c r="AW680" s="12" t="s">
        <v>36</v>
      </c>
      <c r="AX680" s="12" t="s">
        <v>73</v>
      </c>
      <c r="AY680" s="259" t="s">
        <v>162</v>
      </c>
    </row>
    <row r="681" s="12" customFormat="1">
      <c r="B681" s="248"/>
      <c r="C681" s="249"/>
      <c r="D681" s="250" t="s">
        <v>172</v>
      </c>
      <c r="E681" s="251" t="s">
        <v>23</v>
      </c>
      <c r="F681" s="252" t="s">
        <v>554</v>
      </c>
      <c r="G681" s="249"/>
      <c r="H681" s="253">
        <v>170.25</v>
      </c>
      <c r="I681" s="254"/>
      <c r="J681" s="249"/>
      <c r="K681" s="249"/>
      <c r="L681" s="255"/>
      <c r="M681" s="256"/>
      <c r="N681" s="257"/>
      <c r="O681" s="257"/>
      <c r="P681" s="257"/>
      <c r="Q681" s="257"/>
      <c r="R681" s="257"/>
      <c r="S681" s="257"/>
      <c r="T681" s="258"/>
      <c r="AT681" s="259" t="s">
        <v>172</v>
      </c>
      <c r="AU681" s="259" t="s">
        <v>85</v>
      </c>
      <c r="AV681" s="12" t="s">
        <v>85</v>
      </c>
      <c r="AW681" s="12" t="s">
        <v>36</v>
      </c>
      <c r="AX681" s="12" t="s">
        <v>73</v>
      </c>
      <c r="AY681" s="259" t="s">
        <v>162</v>
      </c>
    </row>
    <row r="682" s="15" customFormat="1">
      <c r="B682" s="283"/>
      <c r="C682" s="284"/>
      <c r="D682" s="250" t="s">
        <v>172</v>
      </c>
      <c r="E682" s="285" t="s">
        <v>23</v>
      </c>
      <c r="F682" s="286" t="s">
        <v>276</v>
      </c>
      <c r="G682" s="284"/>
      <c r="H682" s="287">
        <v>384.60000000000002</v>
      </c>
      <c r="I682" s="288"/>
      <c r="J682" s="284"/>
      <c r="K682" s="284"/>
      <c r="L682" s="289"/>
      <c r="M682" s="290"/>
      <c r="N682" s="291"/>
      <c r="O682" s="291"/>
      <c r="P682" s="291"/>
      <c r="Q682" s="291"/>
      <c r="R682" s="291"/>
      <c r="S682" s="291"/>
      <c r="T682" s="292"/>
      <c r="AT682" s="293" t="s">
        <v>172</v>
      </c>
      <c r="AU682" s="293" t="s">
        <v>85</v>
      </c>
      <c r="AV682" s="15" t="s">
        <v>163</v>
      </c>
      <c r="AW682" s="15" t="s">
        <v>36</v>
      </c>
      <c r="AX682" s="15" t="s">
        <v>73</v>
      </c>
      <c r="AY682" s="293" t="s">
        <v>162</v>
      </c>
    </row>
    <row r="683" s="12" customFormat="1">
      <c r="B683" s="248"/>
      <c r="C683" s="249"/>
      <c r="D683" s="250" t="s">
        <v>172</v>
      </c>
      <c r="E683" s="251" t="s">
        <v>23</v>
      </c>
      <c r="F683" s="252" t="s">
        <v>612</v>
      </c>
      <c r="G683" s="249"/>
      <c r="H683" s="253">
        <v>170.685</v>
      </c>
      <c r="I683" s="254"/>
      <c r="J683" s="249"/>
      <c r="K683" s="249"/>
      <c r="L683" s="255"/>
      <c r="M683" s="256"/>
      <c r="N683" s="257"/>
      <c r="O683" s="257"/>
      <c r="P683" s="257"/>
      <c r="Q683" s="257"/>
      <c r="R683" s="257"/>
      <c r="S683" s="257"/>
      <c r="T683" s="258"/>
      <c r="AT683" s="259" t="s">
        <v>172</v>
      </c>
      <c r="AU683" s="259" t="s">
        <v>85</v>
      </c>
      <c r="AV683" s="12" t="s">
        <v>85</v>
      </c>
      <c r="AW683" s="12" t="s">
        <v>36</v>
      </c>
      <c r="AX683" s="12" t="s">
        <v>73</v>
      </c>
      <c r="AY683" s="259" t="s">
        <v>162</v>
      </c>
    </row>
    <row r="684" s="13" customFormat="1">
      <c r="B684" s="260"/>
      <c r="C684" s="261"/>
      <c r="D684" s="250" t="s">
        <v>172</v>
      </c>
      <c r="E684" s="262" t="s">
        <v>23</v>
      </c>
      <c r="F684" s="263" t="s">
        <v>613</v>
      </c>
      <c r="G684" s="261"/>
      <c r="H684" s="262" t="s">
        <v>23</v>
      </c>
      <c r="I684" s="264"/>
      <c r="J684" s="261"/>
      <c r="K684" s="261"/>
      <c r="L684" s="265"/>
      <c r="M684" s="266"/>
      <c r="N684" s="267"/>
      <c r="O684" s="267"/>
      <c r="P684" s="267"/>
      <c r="Q684" s="267"/>
      <c r="R684" s="267"/>
      <c r="S684" s="267"/>
      <c r="T684" s="268"/>
      <c r="AT684" s="269" t="s">
        <v>172</v>
      </c>
      <c r="AU684" s="269" t="s">
        <v>85</v>
      </c>
      <c r="AV684" s="13" t="s">
        <v>77</v>
      </c>
      <c r="AW684" s="13" t="s">
        <v>36</v>
      </c>
      <c r="AX684" s="13" t="s">
        <v>73</v>
      </c>
      <c r="AY684" s="269" t="s">
        <v>162</v>
      </c>
    </row>
    <row r="685" s="12" customFormat="1">
      <c r="B685" s="248"/>
      <c r="C685" s="249"/>
      <c r="D685" s="250" t="s">
        <v>172</v>
      </c>
      <c r="E685" s="251" t="s">
        <v>23</v>
      </c>
      <c r="F685" s="252" t="s">
        <v>614</v>
      </c>
      <c r="G685" s="249"/>
      <c r="H685" s="253">
        <v>107.64</v>
      </c>
      <c r="I685" s="254"/>
      <c r="J685" s="249"/>
      <c r="K685" s="249"/>
      <c r="L685" s="255"/>
      <c r="M685" s="256"/>
      <c r="N685" s="257"/>
      <c r="O685" s="257"/>
      <c r="P685" s="257"/>
      <c r="Q685" s="257"/>
      <c r="R685" s="257"/>
      <c r="S685" s="257"/>
      <c r="T685" s="258"/>
      <c r="AT685" s="259" t="s">
        <v>172</v>
      </c>
      <c r="AU685" s="259" t="s">
        <v>85</v>
      </c>
      <c r="AV685" s="12" t="s">
        <v>85</v>
      </c>
      <c r="AW685" s="12" t="s">
        <v>36</v>
      </c>
      <c r="AX685" s="12" t="s">
        <v>73</v>
      </c>
      <c r="AY685" s="259" t="s">
        <v>162</v>
      </c>
    </row>
    <row r="686" s="15" customFormat="1">
      <c r="B686" s="283"/>
      <c r="C686" s="284"/>
      <c r="D686" s="250" t="s">
        <v>172</v>
      </c>
      <c r="E686" s="285" t="s">
        <v>23</v>
      </c>
      <c r="F686" s="286" t="s">
        <v>276</v>
      </c>
      <c r="G686" s="284"/>
      <c r="H686" s="287">
        <v>278.32499999999999</v>
      </c>
      <c r="I686" s="288"/>
      <c r="J686" s="284"/>
      <c r="K686" s="284"/>
      <c r="L686" s="289"/>
      <c r="M686" s="290"/>
      <c r="N686" s="291"/>
      <c r="O686" s="291"/>
      <c r="P686" s="291"/>
      <c r="Q686" s="291"/>
      <c r="R686" s="291"/>
      <c r="S686" s="291"/>
      <c r="T686" s="292"/>
      <c r="AT686" s="293" t="s">
        <v>172</v>
      </c>
      <c r="AU686" s="293" t="s">
        <v>85</v>
      </c>
      <c r="AV686" s="15" t="s">
        <v>163</v>
      </c>
      <c r="AW686" s="15" t="s">
        <v>36</v>
      </c>
      <c r="AX686" s="15" t="s">
        <v>77</v>
      </c>
      <c r="AY686" s="293" t="s">
        <v>162</v>
      </c>
    </row>
    <row r="687" s="1" customFormat="1" ht="51" customHeight="1">
      <c r="B687" s="47"/>
      <c r="C687" s="236" t="s">
        <v>615</v>
      </c>
      <c r="D687" s="236" t="s">
        <v>165</v>
      </c>
      <c r="E687" s="237" t="s">
        <v>616</v>
      </c>
      <c r="F687" s="238" t="s">
        <v>617</v>
      </c>
      <c r="G687" s="239" t="s">
        <v>189</v>
      </c>
      <c r="H687" s="240">
        <v>22.5</v>
      </c>
      <c r="I687" s="241"/>
      <c r="J687" s="242">
        <f>ROUND(I687*H687,2)</f>
        <v>0</v>
      </c>
      <c r="K687" s="238" t="s">
        <v>23</v>
      </c>
      <c r="L687" s="73"/>
      <c r="M687" s="243" t="s">
        <v>23</v>
      </c>
      <c r="N687" s="244" t="s">
        <v>45</v>
      </c>
      <c r="O687" s="48"/>
      <c r="P687" s="245">
        <f>O687*H687</f>
        <v>0</v>
      </c>
      <c r="Q687" s="245">
        <v>0.13916000000000001</v>
      </c>
      <c r="R687" s="245">
        <f>Q687*H687</f>
        <v>3.1311</v>
      </c>
      <c r="S687" s="245">
        <v>0</v>
      </c>
      <c r="T687" s="246">
        <f>S687*H687</f>
        <v>0</v>
      </c>
      <c r="AR687" s="25" t="s">
        <v>170</v>
      </c>
      <c r="AT687" s="25" t="s">
        <v>165</v>
      </c>
      <c r="AU687" s="25" t="s">
        <v>85</v>
      </c>
      <c r="AY687" s="25" t="s">
        <v>162</v>
      </c>
      <c r="BE687" s="247">
        <f>IF(N687="základní",J687,0)</f>
        <v>0</v>
      </c>
      <c r="BF687" s="247">
        <f>IF(N687="snížená",J687,0)</f>
        <v>0</v>
      </c>
      <c r="BG687" s="247">
        <f>IF(N687="zákl. přenesená",J687,0)</f>
        <v>0</v>
      </c>
      <c r="BH687" s="247">
        <f>IF(N687="sníž. přenesená",J687,0)</f>
        <v>0</v>
      </c>
      <c r="BI687" s="247">
        <f>IF(N687="nulová",J687,0)</f>
        <v>0</v>
      </c>
      <c r="BJ687" s="25" t="s">
        <v>85</v>
      </c>
      <c r="BK687" s="247">
        <f>ROUND(I687*H687,2)</f>
        <v>0</v>
      </c>
      <c r="BL687" s="25" t="s">
        <v>170</v>
      </c>
      <c r="BM687" s="25" t="s">
        <v>618</v>
      </c>
    </row>
    <row r="688" s="13" customFormat="1">
      <c r="B688" s="260"/>
      <c r="C688" s="261"/>
      <c r="D688" s="250" t="s">
        <v>172</v>
      </c>
      <c r="E688" s="262" t="s">
        <v>23</v>
      </c>
      <c r="F688" s="263" t="s">
        <v>619</v>
      </c>
      <c r="G688" s="261"/>
      <c r="H688" s="262" t="s">
        <v>23</v>
      </c>
      <c r="I688" s="264"/>
      <c r="J688" s="261"/>
      <c r="K688" s="261"/>
      <c r="L688" s="265"/>
      <c r="M688" s="266"/>
      <c r="N688" s="267"/>
      <c r="O688" s="267"/>
      <c r="P688" s="267"/>
      <c r="Q688" s="267"/>
      <c r="R688" s="267"/>
      <c r="S688" s="267"/>
      <c r="T688" s="268"/>
      <c r="AT688" s="269" t="s">
        <v>172</v>
      </c>
      <c r="AU688" s="269" t="s">
        <v>85</v>
      </c>
      <c r="AV688" s="13" t="s">
        <v>77</v>
      </c>
      <c r="AW688" s="13" t="s">
        <v>36</v>
      </c>
      <c r="AX688" s="13" t="s">
        <v>73</v>
      </c>
      <c r="AY688" s="269" t="s">
        <v>162</v>
      </c>
    </row>
    <row r="689" s="13" customFormat="1">
      <c r="B689" s="260"/>
      <c r="C689" s="261"/>
      <c r="D689" s="250" t="s">
        <v>172</v>
      </c>
      <c r="E689" s="262" t="s">
        <v>23</v>
      </c>
      <c r="F689" s="263" t="s">
        <v>232</v>
      </c>
      <c r="G689" s="261"/>
      <c r="H689" s="262" t="s">
        <v>23</v>
      </c>
      <c r="I689" s="264"/>
      <c r="J689" s="261"/>
      <c r="K689" s="261"/>
      <c r="L689" s="265"/>
      <c r="M689" s="266"/>
      <c r="N689" s="267"/>
      <c r="O689" s="267"/>
      <c r="P689" s="267"/>
      <c r="Q689" s="267"/>
      <c r="R689" s="267"/>
      <c r="S689" s="267"/>
      <c r="T689" s="268"/>
      <c r="AT689" s="269" t="s">
        <v>172</v>
      </c>
      <c r="AU689" s="269" t="s">
        <v>85</v>
      </c>
      <c r="AV689" s="13" t="s">
        <v>77</v>
      </c>
      <c r="AW689" s="13" t="s">
        <v>36</v>
      </c>
      <c r="AX689" s="13" t="s">
        <v>73</v>
      </c>
      <c r="AY689" s="269" t="s">
        <v>162</v>
      </c>
    </row>
    <row r="690" s="12" customFormat="1">
      <c r="B690" s="248"/>
      <c r="C690" s="249"/>
      <c r="D690" s="250" t="s">
        <v>172</v>
      </c>
      <c r="E690" s="251" t="s">
        <v>23</v>
      </c>
      <c r="F690" s="252" t="s">
        <v>620</v>
      </c>
      <c r="G690" s="249"/>
      <c r="H690" s="253">
        <v>22.5</v>
      </c>
      <c r="I690" s="254"/>
      <c r="J690" s="249"/>
      <c r="K690" s="249"/>
      <c r="L690" s="255"/>
      <c r="M690" s="256"/>
      <c r="N690" s="257"/>
      <c r="O690" s="257"/>
      <c r="P690" s="257"/>
      <c r="Q690" s="257"/>
      <c r="R690" s="257"/>
      <c r="S690" s="257"/>
      <c r="T690" s="258"/>
      <c r="AT690" s="259" t="s">
        <v>172</v>
      </c>
      <c r="AU690" s="259" t="s">
        <v>85</v>
      </c>
      <c r="AV690" s="12" t="s">
        <v>85</v>
      </c>
      <c r="AW690" s="12" t="s">
        <v>36</v>
      </c>
      <c r="AX690" s="12" t="s">
        <v>77</v>
      </c>
      <c r="AY690" s="259" t="s">
        <v>162</v>
      </c>
    </row>
    <row r="691" s="1" customFormat="1" ht="25.5" customHeight="1">
      <c r="B691" s="47"/>
      <c r="C691" s="236" t="s">
        <v>621</v>
      </c>
      <c r="D691" s="236" t="s">
        <v>165</v>
      </c>
      <c r="E691" s="237" t="s">
        <v>622</v>
      </c>
      <c r="F691" s="238" t="s">
        <v>623</v>
      </c>
      <c r="G691" s="239" t="s">
        <v>189</v>
      </c>
      <c r="H691" s="240">
        <v>22.5</v>
      </c>
      <c r="I691" s="241"/>
      <c r="J691" s="242">
        <f>ROUND(I691*H691,2)</f>
        <v>0</v>
      </c>
      <c r="K691" s="238" t="s">
        <v>169</v>
      </c>
      <c r="L691" s="73"/>
      <c r="M691" s="243" t="s">
        <v>23</v>
      </c>
      <c r="N691" s="244" t="s">
        <v>45</v>
      </c>
      <c r="O691" s="48"/>
      <c r="P691" s="245">
        <f>O691*H691</f>
        <v>0</v>
      </c>
      <c r="Q691" s="245">
        <v>0.105</v>
      </c>
      <c r="R691" s="245">
        <f>Q691*H691</f>
        <v>2.3624999999999998</v>
      </c>
      <c r="S691" s="245">
        <v>0</v>
      </c>
      <c r="T691" s="246">
        <f>S691*H691</f>
        <v>0</v>
      </c>
      <c r="AR691" s="25" t="s">
        <v>170</v>
      </c>
      <c r="AT691" s="25" t="s">
        <v>165</v>
      </c>
      <c r="AU691" s="25" t="s">
        <v>85</v>
      </c>
      <c r="AY691" s="25" t="s">
        <v>162</v>
      </c>
      <c r="BE691" s="247">
        <f>IF(N691="základní",J691,0)</f>
        <v>0</v>
      </c>
      <c r="BF691" s="247">
        <f>IF(N691="snížená",J691,0)</f>
        <v>0</v>
      </c>
      <c r="BG691" s="247">
        <f>IF(N691="zákl. přenesená",J691,0)</f>
        <v>0</v>
      </c>
      <c r="BH691" s="247">
        <f>IF(N691="sníž. přenesená",J691,0)</f>
        <v>0</v>
      </c>
      <c r="BI691" s="247">
        <f>IF(N691="nulová",J691,0)</f>
        <v>0</v>
      </c>
      <c r="BJ691" s="25" t="s">
        <v>85</v>
      </c>
      <c r="BK691" s="247">
        <f>ROUND(I691*H691,2)</f>
        <v>0</v>
      </c>
      <c r="BL691" s="25" t="s">
        <v>170</v>
      </c>
      <c r="BM691" s="25" t="s">
        <v>624</v>
      </c>
    </row>
    <row r="692" s="1" customFormat="1">
      <c r="B692" s="47"/>
      <c r="C692" s="75"/>
      <c r="D692" s="250" t="s">
        <v>213</v>
      </c>
      <c r="E692" s="75"/>
      <c r="F692" s="281" t="s">
        <v>610</v>
      </c>
      <c r="G692" s="75"/>
      <c r="H692" s="75"/>
      <c r="I692" s="204"/>
      <c r="J692" s="75"/>
      <c r="K692" s="75"/>
      <c r="L692" s="73"/>
      <c r="M692" s="282"/>
      <c r="N692" s="48"/>
      <c r="O692" s="48"/>
      <c r="P692" s="48"/>
      <c r="Q692" s="48"/>
      <c r="R692" s="48"/>
      <c r="S692" s="48"/>
      <c r="T692" s="96"/>
      <c r="AT692" s="25" t="s">
        <v>213</v>
      </c>
      <c r="AU692" s="25" t="s">
        <v>85</v>
      </c>
    </row>
    <row r="693" s="13" customFormat="1">
      <c r="B693" s="260"/>
      <c r="C693" s="261"/>
      <c r="D693" s="250" t="s">
        <v>172</v>
      </c>
      <c r="E693" s="262" t="s">
        <v>23</v>
      </c>
      <c r="F693" s="263" t="s">
        <v>619</v>
      </c>
      <c r="G693" s="261"/>
      <c r="H693" s="262" t="s">
        <v>23</v>
      </c>
      <c r="I693" s="264"/>
      <c r="J693" s="261"/>
      <c r="K693" s="261"/>
      <c r="L693" s="265"/>
      <c r="M693" s="266"/>
      <c r="N693" s="267"/>
      <c r="O693" s="267"/>
      <c r="P693" s="267"/>
      <c r="Q693" s="267"/>
      <c r="R693" s="267"/>
      <c r="S693" s="267"/>
      <c r="T693" s="268"/>
      <c r="AT693" s="269" t="s">
        <v>172</v>
      </c>
      <c r="AU693" s="269" t="s">
        <v>85</v>
      </c>
      <c r="AV693" s="13" t="s">
        <v>77</v>
      </c>
      <c r="AW693" s="13" t="s">
        <v>36</v>
      </c>
      <c r="AX693" s="13" t="s">
        <v>73</v>
      </c>
      <c r="AY693" s="269" t="s">
        <v>162</v>
      </c>
    </row>
    <row r="694" s="13" customFormat="1">
      <c r="B694" s="260"/>
      <c r="C694" s="261"/>
      <c r="D694" s="250" t="s">
        <v>172</v>
      </c>
      <c r="E694" s="262" t="s">
        <v>23</v>
      </c>
      <c r="F694" s="263" t="s">
        <v>232</v>
      </c>
      <c r="G694" s="261"/>
      <c r="H694" s="262" t="s">
        <v>23</v>
      </c>
      <c r="I694" s="264"/>
      <c r="J694" s="261"/>
      <c r="K694" s="261"/>
      <c r="L694" s="265"/>
      <c r="M694" s="266"/>
      <c r="N694" s="267"/>
      <c r="O694" s="267"/>
      <c r="P694" s="267"/>
      <c r="Q694" s="267"/>
      <c r="R694" s="267"/>
      <c r="S694" s="267"/>
      <c r="T694" s="268"/>
      <c r="AT694" s="269" t="s">
        <v>172</v>
      </c>
      <c r="AU694" s="269" t="s">
        <v>85</v>
      </c>
      <c r="AV694" s="13" t="s">
        <v>77</v>
      </c>
      <c r="AW694" s="13" t="s">
        <v>36</v>
      </c>
      <c r="AX694" s="13" t="s">
        <v>73</v>
      </c>
      <c r="AY694" s="269" t="s">
        <v>162</v>
      </c>
    </row>
    <row r="695" s="12" customFormat="1">
      <c r="B695" s="248"/>
      <c r="C695" s="249"/>
      <c r="D695" s="250" t="s">
        <v>172</v>
      </c>
      <c r="E695" s="251" t="s">
        <v>23</v>
      </c>
      <c r="F695" s="252" t="s">
        <v>620</v>
      </c>
      <c r="G695" s="249"/>
      <c r="H695" s="253">
        <v>22.5</v>
      </c>
      <c r="I695" s="254"/>
      <c r="J695" s="249"/>
      <c r="K695" s="249"/>
      <c r="L695" s="255"/>
      <c r="M695" s="256"/>
      <c r="N695" s="257"/>
      <c r="O695" s="257"/>
      <c r="P695" s="257"/>
      <c r="Q695" s="257"/>
      <c r="R695" s="257"/>
      <c r="S695" s="257"/>
      <c r="T695" s="258"/>
      <c r="AT695" s="259" t="s">
        <v>172</v>
      </c>
      <c r="AU695" s="259" t="s">
        <v>85</v>
      </c>
      <c r="AV695" s="12" t="s">
        <v>85</v>
      </c>
      <c r="AW695" s="12" t="s">
        <v>36</v>
      </c>
      <c r="AX695" s="12" t="s">
        <v>77</v>
      </c>
      <c r="AY695" s="259" t="s">
        <v>162</v>
      </c>
    </row>
    <row r="696" s="1" customFormat="1" ht="25.5" customHeight="1">
      <c r="B696" s="47"/>
      <c r="C696" s="236" t="s">
        <v>625</v>
      </c>
      <c r="D696" s="236" t="s">
        <v>165</v>
      </c>
      <c r="E696" s="237" t="s">
        <v>626</v>
      </c>
      <c r="F696" s="238" t="s">
        <v>627</v>
      </c>
      <c r="G696" s="239" t="s">
        <v>176</v>
      </c>
      <c r="H696" s="240">
        <v>2.3500000000000001</v>
      </c>
      <c r="I696" s="241"/>
      <c r="J696" s="242">
        <f>ROUND(I696*H696,2)</f>
        <v>0</v>
      </c>
      <c r="K696" s="238" t="s">
        <v>169</v>
      </c>
      <c r="L696" s="73"/>
      <c r="M696" s="243" t="s">
        <v>23</v>
      </c>
      <c r="N696" s="244" t="s">
        <v>45</v>
      </c>
      <c r="O696" s="48"/>
      <c r="P696" s="245">
        <f>O696*H696</f>
        <v>0</v>
      </c>
      <c r="Q696" s="245">
        <v>1.44</v>
      </c>
      <c r="R696" s="245">
        <f>Q696*H696</f>
        <v>3.3839999999999999</v>
      </c>
      <c r="S696" s="245">
        <v>0</v>
      </c>
      <c r="T696" s="246">
        <f>S696*H696</f>
        <v>0</v>
      </c>
      <c r="AR696" s="25" t="s">
        <v>170</v>
      </c>
      <c r="AT696" s="25" t="s">
        <v>165</v>
      </c>
      <c r="AU696" s="25" t="s">
        <v>85</v>
      </c>
      <c r="AY696" s="25" t="s">
        <v>162</v>
      </c>
      <c r="BE696" s="247">
        <f>IF(N696="základní",J696,0)</f>
        <v>0</v>
      </c>
      <c r="BF696" s="247">
        <f>IF(N696="snížená",J696,0)</f>
        <v>0</v>
      </c>
      <c r="BG696" s="247">
        <f>IF(N696="zákl. přenesená",J696,0)</f>
        <v>0</v>
      </c>
      <c r="BH696" s="247">
        <f>IF(N696="sníž. přenesená",J696,0)</f>
        <v>0</v>
      </c>
      <c r="BI696" s="247">
        <f>IF(N696="nulová",J696,0)</f>
        <v>0</v>
      </c>
      <c r="BJ696" s="25" t="s">
        <v>85</v>
      </c>
      <c r="BK696" s="247">
        <f>ROUND(I696*H696,2)</f>
        <v>0</v>
      </c>
      <c r="BL696" s="25" t="s">
        <v>170</v>
      </c>
      <c r="BM696" s="25" t="s">
        <v>628</v>
      </c>
    </row>
    <row r="697" s="13" customFormat="1">
      <c r="B697" s="260"/>
      <c r="C697" s="261"/>
      <c r="D697" s="250" t="s">
        <v>172</v>
      </c>
      <c r="E697" s="262" t="s">
        <v>23</v>
      </c>
      <c r="F697" s="263" t="s">
        <v>407</v>
      </c>
      <c r="G697" s="261"/>
      <c r="H697" s="262" t="s">
        <v>23</v>
      </c>
      <c r="I697" s="264"/>
      <c r="J697" s="261"/>
      <c r="K697" s="261"/>
      <c r="L697" s="265"/>
      <c r="M697" s="266"/>
      <c r="N697" s="267"/>
      <c r="O697" s="267"/>
      <c r="P697" s="267"/>
      <c r="Q697" s="267"/>
      <c r="R697" s="267"/>
      <c r="S697" s="267"/>
      <c r="T697" s="268"/>
      <c r="AT697" s="269" t="s">
        <v>172</v>
      </c>
      <c r="AU697" s="269" t="s">
        <v>85</v>
      </c>
      <c r="AV697" s="13" t="s">
        <v>77</v>
      </c>
      <c r="AW697" s="13" t="s">
        <v>36</v>
      </c>
      <c r="AX697" s="13" t="s">
        <v>73</v>
      </c>
      <c r="AY697" s="269" t="s">
        <v>162</v>
      </c>
    </row>
    <row r="698" s="13" customFormat="1">
      <c r="B698" s="260"/>
      <c r="C698" s="261"/>
      <c r="D698" s="250" t="s">
        <v>172</v>
      </c>
      <c r="E698" s="262" t="s">
        <v>23</v>
      </c>
      <c r="F698" s="263" t="s">
        <v>604</v>
      </c>
      <c r="G698" s="261"/>
      <c r="H698" s="262" t="s">
        <v>23</v>
      </c>
      <c r="I698" s="264"/>
      <c r="J698" s="261"/>
      <c r="K698" s="261"/>
      <c r="L698" s="265"/>
      <c r="M698" s="266"/>
      <c r="N698" s="267"/>
      <c r="O698" s="267"/>
      <c r="P698" s="267"/>
      <c r="Q698" s="267"/>
      <c r="R698" s="267"/>
      <c r="S698" s="267"/>
      <c r="T698" s="268"/>
      <c r="AT698" s="269" t="s">
        <v>172</v>
      </c>
      <c r="AU698" s="269" t="s">
        <v>85</v>
      </c>
      <c r="AV698" s="13" t="s">
        <v>77</v>
      </c>
      <c r="AW698" s="13" t="s">
        <v>36</v>
      </c>
      <c r="AX698" s="13" t="s">
        <v>73</v>
      </c>
      <c r="AY698" s="269" t="s">
        <v>162</v>
      </c>
    </row>
    <row r="699" s="12" customFormat="1">
      <c r="B699" s="248"/>
      <c r="C699" s="249"/>
      <c r="D699" s="250" t="s">
        <v>172</v>
      </c>
      <c r="E699" s="251" t="s">
        <v>23</v>
      </c>
      <c r="F699" s="252" t="s">
        <v>629</v>
      </c>
      <c r="G699" s="249"/>
      <c r="H699" s="253">
        <v>2.3500000000000001</v>
      </c>
      <c r="I699" s="254"/>
      <c r="J699" s="249"/>
      <c r="K699" s="249"/>
      <c r="L699" s="255"/>
      <c r="M699" s="256"/>
      <c r="N699" s="257"/>
      <c r="O699" s="257"/>
      <c r="P699" s="257"/>
      <c r="Q699" s="257"/>
      <c r="R699" s="257"/>
      <c r="S699" s="257"/>
      <c r="T699" s="258"/>
      <c r="AT699" s="259" t="s">
        <v>172</v>
      </c>
      <c r="AU699" s="259" t="s">
        <v>85</v>
      </c>
      <c r="AV699" s="12" t="s">
        <v>85</v>
      </c>
      <c r="AW699" s="12" t="s">
        <v>36</v>
      </c>
      <c r="AX699" s="12" t="s">
        <v>77</v>
      </c>
      <c r="AY699" s="259" t="s">
        <v>162</v>
      </c>
    </row>
    <row r="700" s="11" customFormat="1" ht="29.88" customHeight="1">
      <c r="B700" s="220"/>
      <c r="C700" s="221"/>
      <c r="D700" s="222" t="s">
        <v>72</v>
      </c>
      <c r="E700" s="234" t="s">
        <v>222</v>
      </c>
      <c r="F700" s="234" t="s">
        <v>630</v>
      </c>
      <c r="G700" s="221"/>
      <c r="H700" s="221"/>
      <c r="I700" s="224"/>
      <c r="J700" s="235">
        <f>BK700</f>
        <v>0</v>
      </c>
      <c r="K700" s="221"/>
      <c r="L700" s="226"/>
      <c r="M700" s="227"/>
      <c r="N700" s="228"/>
      <c r="O700" s="228"/>
      <c r="P700" s="229">
        <f>SUM(P701:P729)</f>
        <v>0</v>
      </c>
      <c r="Q700" s="228"/>
      <c r="R700" s="229">
        <f>SUM(R701:R729)</f>
        <v>2.0537810942209997</v>
      </c>
      <c r="S700" s="228"/>
      <c r="T700" s="230">
        <f>SUM(T701:T729)</f>
        <v>0</v>
      </c>
      <c r="AR700" s="231" t="s">
        <v>77</v>
      </c>
      <c r="AT700" s="232" t="s">
        <v>72</v>
      </c>
      <c r="AU700" s="232" t="s">
        <v>77</v>
      </c>
      <c r="AY700" s="231" t="s">
        <v>162</v>
      </c>
      <c r="BK700" s="233">
        <f>SUM(BK701:BK729)</f>
        <v>0</v>
      </c>
    </row>
    <row r="701" s="1" customFormat="1" ht="38.25" customHeight="1">
      <c r="B701" s="47"/>
      <c r="C701" s="236" t="s">
        <v>631</v>
      </c>
      <c r="D701" s="236" t="s">
        <v>165</v>
      </c>
      <c r="E701" s="237" t="s">
        <v>632</v>
      </c>
      <c r="F701" s="238" t="s">
        <v>633</v>
      </c>
      <c r="G701" s="239" t="s">
        <v>265</v>
      </c>
      <c r="H701" s="240">
        <v>111.3</v>
      </c>
      <c r="I701" s="241"/>
      <c r="J701" s="242">
        <f>ROUND(I701*H701,2)</f>
        <v>0</v>
      </c>
      <c r="K701" s="238" t="s">
        <v>169</v>
      </c>
      <c r="L701" s="73"/>
      <c r="M701" s="243" t="s">
        <v>23</v>
      </c>
      <c r="N701" s="244" t="s">
        <v>45</v>
      </c>
      <c r="O701" s="48"/>
      <c r="P701" s="245">
        <f>O701*H701</f>
        <v>0</v>
      </c>
      <c r="Q701" s="245">
        <v>0.0161584</v>
      </c>
      <c r="R701" s="245">
        <f>Q701*H701</f>
        <v>1.79842992</v>
      </c>
      <c r="S701" s="245">
        <v>0</v>
      </c>
      <c r="T701" s="246">
        <f>S701*H701</f>
        <v>0</v>
      </c>
      <c r="AR701" s="25" t="s">
        <v>170</v>
      </c>
      <c r="AT701" s="25" t="s">
        <v>165</v>
      </c>
      <c r="AU701" s="25" t="s">
        <v>85</v>
      </c>
      <c r="AY701" s="25" t="s">
        <v>162</v>
      </c>
      <c r="BE701" s="247">
        <f>IF(N701="základní",J701,0)</f>
        <v>0</v>
      </c>
      <c r="BF701" s="247">
        <f>IF(N701="snížená",J701,0)</f>
        <v>0</v>
      </c>
      <c r="BG701" s="247">
        <f>IF(N701="zákl. přenesená",J701,0)</f>
        <v>0</v>
      </c>
      <c r="BH701" s="247">
        <f>IF(N701="sníž. přenesená",J701,0)</f>
        <v>0</v>
      </c>
      <c r="BI701" s="247">
        <f>IF(N701="nulová",J701,0)</f>
        <v>0</v>
      </c>
      <c r="BJ701" s="25" t="s">
        <v>85</v>
      </c>
      <c r="BK701" s="247">
        <f>ROUND(I701*H701,2)</f>
        <v>0</v>
      </c>
      <c r="BL701" s="25" t="s">
        <v>170</v>
      </c>
      <c r="BM701" s="25" t="s">
        <v>634</v>
      </c>
    </row>
    <row r="702" s="13" customFormat="1">
      <c r="B702" s="260"/>
      <c r="C702" s="261"/>
      <c r="D702" s="250" t="s">
        <v>172</v>
      </c>
      <c r="E702" s="262" t="s">
        <v>23</v>
      </c>
      <c r="F702" s="263" t="s">
        <v>232</v>
      </c>
      <c r="G702" s="261"/>
      <c r="H702" s="262" t="s">
        <v>23</v>
      </c>
      <c r="I702" s="264"/>
      <c r="J702" s="261"/>
      <c r="K702" s="261"/>
      <c r="L702" s="265"/>
      <c r="M702" s="266"/>
      <c r="N702" s="267"/>
      <c r="O702" s="267"/>
      <c r="P702" s="267"/>
      <c r="Q702" s="267"/>
      <c r="R702" s="267"/>
      <c r="S702" s="267"/>
      <c r="T702" s="268"/>
      <c r="AT702" s="269" t="s">
        <v>172</v>
      </c>
      <c r="AU702" s="269" t="s">
        <v>85</v>
      </c>
      <c r="AV702" s="13" t="s">
        <v>77</v>
      </c>
      <c r="AW702" s="13" t="s">
        <v>36</v>
      </c>
      <c r="AX702" s="13" t="s">
        <v>73</v>
      </c>
      <c r="AY702" s="269" t="s">
        <v>162</v>
      </c>
    </row>
    <row r="703" s="12" customFormat="1">
      <c r="B703" s="248"/>
      <c r="C703" s="249"/>
      <c r="D703" s="250" t="s">
        <v>172</v>
      </c>
      <c r="E703" s="251" t="s">
        <v>23</v>
      </c>
      <c r="F703" s="252" t="s">
        <v>635</v>
      </c>
      <c r="G703" s="249"/>
      <c r="H703" s="253">
        <v>54</v>
      </c>
      <c r="I703" s="254"/>
      <c r="J703" s="249"/>
      <c r="K703" s="249"/>
      <c r="L703" s="255"/>
      <c r="M703" s="256"/>
      <c r="N703" s="257"/>
      <c r="O703" s="257"/>
      <c r="P703" s="257"/>
      <c r="Q703" s="257"/>
      <c r="R703" s="257"/>
      <c r="S703" s="257"/>
      <c r="T703" s="258"/>
      <c r="AT703" s="259" t="s">
        <v>172</v>
      </c>
      <c r="AU703" s="259" t="s">
        <v>85</v>
      </c>
      <c r="AV703" s="12" t="s">
        <v>85</v>
      </c>
      <c r="AW703" s="12" t="s">
        <v>36</v>
      </c>
      <c r="AX703" s="12" t="s">
        <v>73</v>
      </c>
      <c r="AY703" s="259" t="s">
        <v>162</v>
      </c>
    </row>
    <row r="704" s="13" customFormat="1">
      <c r="B704" s="260"/>
      <c r="C704" s="261"/>
      <c r="D704" s="250" t="s">
        <v>172</v>
      </c>
      <c r="E704" s="262" t="s">
        <v>23</v>
      </c>
      <c r="F704" s="263" t="s">
        <v>178</v>
      </c>
      <c r="G704" s="261"/>
      <c r="H704" s="262" t="s">
        <v>23</v>
      </c>
      <c r="I704" s="264"/>
      <c r="J704" s="261"/>
      <c r="K704" s="261"/>
      <c r="L704" s="265"/>
      <c r="M704" s="266"/>
      <c r="N704" s="267"/>
      <c r="O704" s="267"/>
      <c r="P704" s="267"/>
      <c r="Q704" s="267"/>
      <c r="R704" s="267"/>
      <c r="S704" s="267"/>
      <c r="T704" s="268"/>
      <c r="AT704" s="269" t="s">
        <v>172</v>
      </c>
      <c r="AU704" s="269" t="s">
        <v>85</v>
      </c>
      <c r="AV704" s="13" t="s">
        <v>77</v>
      </c>
      <c r="AW704" s="13" t="s">
        <v>36</v>
      </c>
      <c r="AX704" s="13" t="s">
        <v>73</v>
      </c>
      <c r="AY704" s="269" t="s">
        <v>162</v>
      </c>
    </row>
    <row r="705" s="12" customFormat="1">
      <c r="B705" s="248"/>
      <c r="C705" s="249"/>
      <c r="D705" s="250" t="s">
        <v>172</v>
      </c>
      <c r="E705" s="251" t="s">
        <v>23</v>
      </c>
      <c r="F705" s="252" t="s">
        <v>636</v>
      </c>
      <c r="G705" s="249"/>
      <c r="H705" s="253">
        <v>105</v>
      </c>
      <c r="I705" s="254"/>
      <c r="J705" s="249"/>
      <c r="K705" s="249"/>
      <c r="L705" s="255"/>
      <c r="M705" s="256"/>
      <c r="N705" s="257"/>
      <c r="O705" s="257"/>
      <c r="P705" s="257"/>
      <c r="Q705" s="257"/>
      <c r="R705" s="257"/>
      <c r="S705" s="257"/>
      <c r="T705" s="258"/>
      <c r="AT705" s="259" t="s">
        <v>172</v>
      </c>
      <c r="AU705" s="259" t="s">
        <v>85</v>
      </c>
      <c r="AV705" s="12" t="s">
        <v>85</v>
      </c>
      <c r="AW705" s="12" t="s">
        <v>36</v>
      </c>
      <c r="AX705" s="12" t="s">
        <v>73</v>
      </c>
      <c r="AY705" s="259" t="s">
        <v>162</v>
      </c>
    </row>
    <row r="706" s="15" customFormat="1">
      <c r="B706" s="283"/>
      <c r="C706" s="284"/>
      <c r="D706" s="250" t="s">
        <v>172</v>
      </c>
      <c r="E706" s="285" t="s">
        <v>23</v>
      </c>
      <c r="F706" s="286" t="s">
        <v>276</v>
      </c>
      <c r="G706" s="284"/>
      <c r="H706" s="287">
        <v>159</v>
      </c>
      <c r="I706" s="288"/>
      <c r="J706" s="284"/>
      <c r="K706" s="284"/>
      <c r="L706" s="289"/>
      <c r="M706" s="290"/>
      <c r="N706" s="291"/>
      <c r="O706" s="291"/>
      <c r="P706" s="291"/>
      <c r="Q706" s="291"/>
      <c r="R706" s="291"/>
      <c r="S706" s="291"/>
      <c r="T706" s="292"/>
      <c r="AT706" s="293" t="s">
        <v>172</v>
      </c>
      <c r="AU706" s="293" t="s">
        <v>85</v>
      </c>
      <c r="AV706" s="15" t="s">
        <v>163</v>
      </c>
      <c r="AW706" s="15" t="s">
        <v>36</v>
      </c>
      <c r="AX706" s="15" t="s">
        <v>73</v>
      </c>
      <c r="AY706" s="293" t="s">
        <v>162</v>
      </c>
    </row>
    <row r="707" s="12" customFormat="1">
      <c r="B707" s="248"/>
      <c r="C707" s="249"/>
      <c r="D707" s="250" t="s">
        <v>172</v>
      </c>
      <c r="E707" s="251" t="s">
        <v>23</v>
      </c>
      <c r="F707" s="252" t="s">
        <v>637</v>
      </c>
      <c r="G707" s="249"/>
      <c r="H707" s="253">
        <v>111.3</v>
      </c>
      <c r="I707" s="254"/>
      <c r="J707" s="249"/>
      <c r="K707" s="249"/>
      <c r="L707" s="255"/>
      <c r="M707" s="256"/>
      <c r="N707" s="257"/>
      <c r="O707" s="257"/>
      <c r="P707" s="257"/>
      <c r="Q707" s="257"/>
      <c r="R707" s="257"/>
      <c r="S707" s="257"/>
      <c r="T707" s="258"/>
      <c r="AT707" s="259" t="s">
        <v>172</v>
      </c>
      <c r="AU707" s="259" t="s">
        <v>85</v>
      </c>
      <c r="AV707" s="12" t="s">
        <v>85</v>
      </c>
      <c r="AW707" s="12" t="s">
        <v>36</v>
      </c>
      <c r="AX707" s="12" t="s">
        <v>77</v>
      </c>
      <c r="AY707" s="259" t="s">
        <v>162</v>
      </c>
    </row>
    <row r="708" s="1" customFormat="1" ht="38.25" customHeight="1">
      <c r="B708" s="47"/>
      <c r="C708" s="236" t="s">
        <v>638</v>
      </c>
      <c r="D708" s="236" t="s">
        <v>165</v>
      </c>
      <c r="E708" s="237" t="s">
        <v>639</v>
      </c>
      <c r="F708" s="238" t="s">
        <v>640</v>
      </c>
      <c r="G708" s="239" t="s">
        <v>168</v>
      </c>
      <c r="H708" s="240">
        <v>12</v>
      </c>
      <c r="I708" s="241"/>
      <c r="J708" s="242">
        <f>ROUND(I708*H708,2)</f>
        <v>0</v>
      </c>
      <c r="K708" s="238" t="s">
        <v>23</v>
      </c>
      <c r="L708" s="73"/>
      <c r="M708" s="243" t="s">
        <v>23</v>
      </c>
      <c r="N708" s="244" t="s">
        <v>45</v>
      </c>
      <c r="O708" s="48"/>
      <c r="P708" s="245">
        <f>O708*H708</f>
        <v>0</v>
      </c>
      <c r="Q708" s="245">
        <v>0.016450099999999999</v>
      </c>
      <c r="R708" s="245">
        <f>Q708*H708</f>
        <v>0.1974012</v>
      </c>
      <c r="S708" s="245">
        <v>0</v>
      </c>
      <c r="T708" s="246">
        <f>S708*H708</f>
        <v>0</v>
      </c>
      <c r="AR708" s="25" t="s">
        <v>170</v>
      </c>
      <c r="AT708" s="25" t="s">
        <v>165</v>
      </c>
      <c r="AU708" s="25" t="s">
        <v>85</v>
      </c>
      <c r="AY708" s="25" t="s">
        <v>162</v>
      </c>
      <c r="BE708" s="247">
        <f>IF(N708="základní",J708,0)</f>
        <v>0</v>
      </c>
      <c r="BF708" s="247">
        <f>IF(N708="snížená",J708,0)</f>
        <v>0</v>
      </c>
      <c r="BG708" s="247">
        <f>IF(N708="zákl. přenesená",J708,0)</f>
        <v>0</v>
      </c>
      <c r="BH708" s="247">
        <f>IF(N708="sníž. přenesená",J708,0)</f>
        <v>0</v>
      </c>
      <c r="BI708" s="247">
        <f>IF(N708="nulová",J708,0)</f>
        <v>0</v>
      </c>
      <c r="BJ708" s="25" t="s">
        <v>85</v>
      </c>
      <c r="BK708" s="247">
        <f>ROUND(I708*H708,2)</f>
        <v>0</v>
      </c>
      <c r="BL708" s="25" t="s">
        <v>170</v>
      </c>
      <c r="BM708" s="25" t="s">
        <v>641</v>
      </c>
    </row>
    <row r="709" s="13" customFormat="1">
      <c r="B709" s="260"/>
      <c r="C709" s="261"/>
      <c r="D709" s="250" t="s">
        <v>172</v>
      </c>
      <c r="E709" s="262" t="s">
        <v>23</v>
      </c>
      <c r="F709" s="263" t="s">
        <v>642</v>
      </c>
      <c r="G709" s="261"/>
      <c r="H709" s="262" t="s">
        <v>23</v>
      </c>
      <c r="I709" s="264"/>
      <c r="J709" s="261"/>
      <c r="K709" s="261"/>
      <c r="L709" s="265"/>
      <c r="M709" s="266"/>
      <c r="N709" s="267"/>
      <c r="O709" s="267"/>
      <c r="P709" s="267"/>
      <c r="Q709" s="267"/>
      <c r="R709" s="267"/>
      <c r="S709" s="267"/>
      <c r="T709" s="268"/>
      <c r="AT709" s="269" t="s">
        <v>172</v>
      </c>
      <c r="AU709" s="269" t="s">
        <v>85</v>
      </c>
      <c r="AV709" s="13" t="s">
        <v>77</v>
      </c>
      <c r="AW709" s="13" t="s">
        <v>36</v>
      </c>
      <c r="AX709" s="13" t="s">
        <v>73</v>
      </c>
      <c r="AY709" s="269" t="s">
        <v>162</v>
      </c>
    </row>
    <row r="710" s="12" customFormat="1">
      <c r="B710" s="248"/>
      <c r="C710" s="249"/>
      <c r="D710" s="250" t="s">
        <v>172</v>
      </c>
      <c r="E710" s="251" t="s">
        <v>23</v>
      </c>
      <c r="F710" s="252" t="s">
        <v>643</v>
      </c>
      <c r="G710" s="249"/>
      <c r="H710" s="253">
        <v>12</v>
      </c>
      <c r="I710" s="254"/>
      <c r="J710" s="249"/>
      <c r="K710" s="249"/>
      <c r="L710" s="255"/>
      <c r="M710" s="256"/>
      <c r="N710" s="257"/>
      <c r="O710" s="257"/>
      <c r="P710" s="257"/>
      <c r="Q710" s="257"/>
      <c r="R710" s="257"/>
      <c r="S710" s="257"/>
      <c r="T710" s="258"/>
      <c r="AT710" s="259" t="s">
        <v>172</v>
      </c>
      <c r="AU710" s="259" t="s">
        <v>85</v>
      </c>
      <c r="AV710" s="12" t="s">
        <v>85</v>
      </c>
      <c r="AW710" s="12" t="s">
        <v>36</v>
      </c>
      <c r="AX710" s="12" t="s">
        <v>77</v>
      </c>
      <c r="AY710" s="259" t="s">
        <v>162</v>
      </c>
    </row>
    <row r="711" s="1" customFormat="1" ht="51" customHeight="1">
      <c r="B711" s="47"/>
      <c r="C711" s="236" t="s">
        <v>644</v>
      </c>
      <c r="D711" s="236" t="s">
        <v>165</v>
      </c>
      <c r="E711" s="237" t="s">
        <v>645</v>
      </c>
      <c r="F711" s="238" t="s">
        <v>646</v>
      </c>
      <c r="G711" s="239" t="s">
        <v>265</v>
      </c>
      <c r="H711" s="240">
        <v>9</v>
      </c>
      <c r="I711" s="241"/>
      <c r="J711" s="242">
        <f>ROUND(I711*H711,2)</f>
        <v>0</v>
      </c>
      <c r="K711" s="238" t="s">
        <v>169</v>
      </c>
      <c r="L711" s="73"/>
      <c r="M711" s="243" t="s">
        <v>23</v>
      </c>
      <c r="N711" s="244" t="s">
        <v>45</v>
      </c>
      <c r="O711" s="48"/>
      <c r="P711" s="245">
        <f>O711*H711</f>
        <v>0</v>
      </c>
      <c r="Q711" s="245">
        <v>0.0034702600000000002</v>
      </c>
      <c r="R711" s="245">
        <f>Q711*H711</f>
        <v>0.031232340000000001</v>
      </c>
      <c r="S711" s="245">
        <v>0</v>
      </c>
      <c r="T711" s="246">
        <f>S711*H711</f>
        <v>0</v>
      </c>
      <c r="AR711" s="25" t="s">
        <v>170</v>
      </c>
      <c r="AT711" s="25" t="s">
        <v>165</v>
      </c>
      <c r="AU711" s="25" t="s">
        <v>85</v>
      </c>
      <c r="AY711" s="25" t="s">
        <v>162</v>
      </c>
      <c r="BE711" s="247">
        <f>IF(N711="základní",J711,0)</f>
        <v>0</v>
      </c>
      <c r="BF711" s="247">
        <f>IF(N711="snížená",J711,0)</f>
        <v>0</v>
      </c>
      <c r="BG711" s="247">
        <f>IF(N711="zákl. přenesená",J711,0)</f>
        <v>0</v>
      </c>
      <c r="BH711" s="247">
        <f>IF(N711="sníž. přenesená",J711,0)</f>
        <v>0</v>
      </c>
      <c r="BI711" s="247">
        <f>IF(N711="nulová",J711,0)</f>
        <v>0</v>
      </c>
      <c r="BJ711" s="25" t="s">
        <v>85</v>
      </c>
      <c r="BK711" s="247">
        <f>ROUND(I711*H711,2)</f>
        <v>0</v>
      </c>
      <c r="BL711" s="25" t="s">
        <v>170</v>
      </c>
      <c r="BM711" s="25" t="s">
        <v>647</v>
      </c>
    </row>
    <row r="712" s="1" customFormat="1">
      <c r="B712" s="47"/>
      <c r="C712" s="75"/>
      <c r="D712" s="250" t="s">
        <v>213</v>
      </c>
      <c r="E712" s="75"/>
      <c r="F712" s="281" t="s">
        <v>648</v>
      </c>
      <c r="G712" s="75"/>
      <c r="H712" s="75"/>
      <c r="I712" s="204"/>
      <c r="J712" s="75"/>
      <c r="K712" s="75"/>
      <c r="L712" s="73"/>
      <c r="M712" s="282"/>
      <c r="N712" s="48"/>
      <c r="O712" s="48"/>
      <c r="P712" s="48"/>
      <c r="Q712" s="48"/>
      <c r="R712" s="48"/>
      <c r="S712" s="48"/>
      <c r="T712" s="96"/>
      <c r="AT712" s="25" t="s">
        <v>213</v>
      </c>
      <c r="AU712" s="25" t="s">
        <v>85</v>
      </c>
    </row>
    <row r="713" s="12" customFormat="1">
      <c r="B713" s="248"/>
      <c r="C713" s="249"/>
      <c r="D713" s="250" t="s">
        <v>172</v>
      </c>
      <c r="E713" s="251" t="s">
        <v>23</v>
      </c>
      <c r="F713" s="252" t="s">
        <v>649</v>
      </c>
      <c r="G713" s="249"/>
      <c r="H713" s="253">
        <v>9</v>
      </c>
      <c r="I713" s="254"/>
      <c r="J713" s="249"/>
      <c r="K713" s="249"/>
      <c r="L713" s="255"/>
      <c r="M713" s="256"/>
      <c r="N713" s="257"/>
      <c r="O713" s="257"/>
      <c r="P713" s="257"/>
      <c r="Q713" s="257"/>
      <c r="R713" s="257"/>
      <c r="S713" s="257"/>
      <c r="T713" s="258"/>
      <c r="AT713" s="259" t="s">
        <v>172</v>
      </c>
      <c r="AU713" s="259" t="s">
        <v>85</v>
      </c>
      <c r="AV713" s="12" t="s">
        <v>85</v>
      </c>
      <c r="AW713" s="12" t="s">
        <v>36</v>
      </c>
      <c r="AX713" s="12" t="s">
        <v>77</v>
      </c>
      <c r="AY713" s="259" t="s">
        <v>162</v>
      </c>
    </row>
    <row r="714" s="1" customFormat="1" ht="25.5" customHeight="1">
      <c r="B714" s="47"/>
      <c r="C714" s="236" t="s">
        <v>650</v>
      </c>
      <c r="D714" s="236" t="s">
        <v>165</v>
      </c>
      <c r="E714" s="237" t="s">
        <v>651</v>
      </c>
      <c r="F714" s="238" t="s">
        <v>652</v>
      </c>
      <c r="G714" s="239" t="s">
        <v>168</v>
      </c>
      <c r="H714" s="240">
        <v>220.99000000000001</v>
      </c>
      <c r="I714" s="241"/>
      <c r="J714" s="242">
        <f>ROUND(I714*H714,2)</f>
        <v>0</v>
      </c>
      <c r="K714" s="238" t="s">
        <v>169</v>
      </c>
      <c r="L714" s="73"/>
      <c r="M714" s="243" t="s">
        <v>23</v>
      </c>
      <c r="N714" s="244" t="s">
        <v>45</v>
      </c>
      <c r="O714" s="48"/>
      <c r="P714" s="245">
        <f>O714*H714</f>
        <v>0</v>
      </c>
      <c r="Q714" s="245">
        <v>1.05388E-05</v>
      </c>
      <c r="R714" s="245">
        <f>Q714*H714</f>
        <v>0.0023289694120000003</v>
      </c>
      <c r="S714" s="245">
        <v>0</v>
      </c>
      <c r="T714" s="246">
        <f>S714*H714</f>
        <v>0</v>
      </c>
      <c r="AR714" s="25" t="s">
        <v>170</v>
      </c>
      <c r="AT714" s="25" t="s">
        <v>165</v>
      </c>
      <c r="AU714" s="25" t="s">
        <v>85</v>
      </c>
      <c r="AY714" s="25" t="s">
        <v>162</v>
      </c>
      <c r="BE714" s="247">
        <f>IF(N714="základní",J714,0)</f>
        <v>0</v>
      </c>
      <c r="BF714" s="247">
        <f>IF(N714="snížená",J714,0)</f>
        <v>0</v>
      </c>
      <c r="BG714" s="247">
        <f>IF(N714="zákl. přenesená",J714,0)</f>
        <v>0</v>
      </c>
      <c r="BH714" s="247">
        <f>IF(N714="sníž. přenesená",J714,0)</f>
        <v>0</v>
      </c>
      <c r="BI714" s="247">
        <f>IF(N714="nulová",J714,0)</f>
        <v>0</v>
      </c>
      <c r="BJ714" s="25" t="s">
        <v>85</v>
      </c>
      <c r="BK714" s="247">
        <f>ROUND(I714*H714,2)</f>
        <v>0</v>
      </c>
      <c r="BL714" s="25" t="s">
        <v>170</v>
      </c>
      <c r="BM714" s="25" t="s">
        <v>653</v>
      </c>
    </row>
    <row r="715" s="1" customFormat="1">
      <c r="B715" s="47"/>
      <c r="C715" s="75"/>
      <c r="D715" s="250" t="s">
        <v>213</v>
      </c>
      <c r="E715" s="75"/>
      <c r="F715" s="281" t="s">
        <v>654</v>
      </c>
      <c r="G715" s="75"/>
      <c r="H715" s="75"/>
      <c r="I715" s="204"/>
      <c r="J715" s="75"/>
      <c r="K715" s="75"/>
      <c r="L715" s="73"/>
      <c r="M715" s="282"/>
      <c r="N715" s="48"/>
      <c r="O715" s="48"/>
      <c r="P715" s="48"/>
      <c r="Q715" s="48"/>
      <c r="R715" s="48"/>
      <c r="S715" s="48"/>
      <c r="T715" s="96"/>
      <c r="AT715" s="25" t="s">
        <v>213</v>
      </c>
      <c r="AU715" s="25" t="s">
        <v>85</v>
      </c>
    </row>
    <row r="716" s="13" customFormat="1">
      <c r="B716" s="260"/>
      <c r="C716" s="261"/>
      <c r="D716" s="250" t="s">
        <v>172</v>
      </c>
      <c r="E716" s="262" t="s">
        <v>23</v>
      </c>
      <c r="F716" s="263" t="s">
        <v>655</v>
      </c>
      <c r="G716" s="261"/>
      <c r="H716" s="262" t="s">
        <v>23</v>
      </c>
      <c r="I716" s="264"/>
      <c r="J716" s="261"/>
      <c r="K716" s="261"/>
      <c r="L716" s="265"/>
      <c r="M716" s="266"/>
      <c r="N716" s="267"/>
      <c r="O716" s="267"/>
      <c r="P716" s="267"/>
      <c r="Q716" s="267"/>
      <c r="R716" s="267"/>
      <c r="S716" s="267"/>
      <c r="T716" s="268"/>
      <c r="AT716" s="269" t="s">
        <v>172</v>
      </c>
      <c r="AU716" s="269" t="s">
        <v>85</v>
      </c>
      <c r="AV716" s="13" t="s">
        <v>77</v>
      </c>
      <c r="AW716" s="13" t="s">
        <v>36</v>
      </c>
      <c r="AX716" s="13" t="s">
        <v>73</v>
      </c>
      <c r="AY716" s="269" t="s">
        <v>162</v>
      </c>
    </row>
    <row r="717" s="12" customFormat="1">
      <c r="B717" s="248"/>
      <c r="C717" s="249"/>
      <c r="D717" s="250" t="s">
        <v>172</v>
      </c>
      <c r="E717" s="251" t="s">
        <v>23</v>
      </c>
      <c r="F717" s="252" t="s">
        <v>656</v>
      </c>
      <c r="G717" s="249"/>
      <c r="H717" s="253">
        <v>157.53999999999999</v>
      </c>
      <c r="I717" s="254"/>
      <c r="J717" s="249"/>
      <c r="K717" s="249"/>
      <c r="L717" s="255"/>
      <c r="M717" s="256"/>
      <c r="N717" s="257"/>
      <c r="O717" s="257"/>
      <c r="P717" s="257"/>
      <c r="Q717" s="257"/>
      <c r="R717" s="257"/>
      <c r="S717" s="257"/>
      <c r="T717" s="258"/>
      <c r="AT717" s="259" t="s">
        <v>172</v>
      </c>
      <c r="AU717" s="259" t="s">
        <v>85</v>
      </c>
      <c r="AV717" s="12" t="s">
        <v>85</v>
      </c>
      <c r="AW717" s="12" t="s">
        <v>36</v>
      </c>
      <c r="AX717" s="12" t="s">
        <v>73</v>
      </c>
      <c r="AY717" s="259" t="s">
        <v>162</v>
      </c>
    </row>
    <row r="718" s="12" customFormat="1">
      <c r="B718" s="248"/>
      <c r="C718" s="249"/>
      <c r="D718" s="250" t="s">
        <v>172</v>
      </c>
      <c r="E718" s="251" t="s">
        <v>23</v>
      </c>
      <c r="F718" s="252" t="s">
        <v>657</v>
      </c>
      <c r="G718" s="249"/>
      <c r="H718" s="253">
        <v>27.649999999999999</v>
      </c>
      <c r="I718" s="254"/>
      <c r="J718" s="249"/>
      <c r="K718" s="249"/>
      <c r="L718" s="255"/>
      <c r="M718" s="256"/>
      <c r="N718" s="257"/>
      <c r="O718" s="257"/>
      <c r="P718" s="257"/>
      <c r="Q718" s="257"/>
      <c r="R718" s="257"/>
      <c r="S718" s="257"/>
      <c r="T718" s="258"/>
      <c r="AT718" s="259" t="s">
        <v>172</v>
      </c>
      <c r="AU718" s="259" t="s">
        <v>85</v>
      </c>
      <c r="AV718" s="12" t="s">
        <v>85</v>
      </c>
      <c r="AW718" s="12" t="s">
        <v>36</v>
      </c>
      <c r="AX718" s="12" t="s">
        <v>73</v>
      </c>
      <c r="AY718" s="259" t="s">
        <v>162</v>
      </c>
    </row>
    <row r="719" s="12" customFormat="1">
      <c r="B719" s="248"/>
      <c r="C719" s="249"/>
      <c r="D719" s="250" t="s">
        <v>172</v>
      </c>
      <c r="E719" s="251" t="s">
        <v>23</v>
      </c>
      <c r="F719" s="252" t="s">
        <v>658</v>
      </c>
      <c r="G719" s="249"/>
      <c r="H719" s="253">
        <v>15.4</v>
      </c>
      <c r="I719" s="254"/>
      <c r="J719" s="249"/>
      <c r="K719" s="249"/>
      <c r="L719" s="255"/>
      <c r="M719" s="256"/>
      <c r="N719" s="257"/>
      <c r="O719" s="257"/>
      <c r="P719" s="257"/>
      <c r="Q719" s="257"/>
      <c r="R719" s="257"/>
      <c r="S719" s="257"/>
      <c r="T719" s="258"/>
      <c r="AT719" s="259" t="s">
        <v>172</v>
      </c>
      <c r="AU719" s="259" t="s">
        <v>85</v>
      </c>
      <c r="AV719" s="12" t="s">
        <v>85</v>
      </c>
      <c r="AW719" s="12" t="s">
        <v>36</v>
      </c>
      <c r="AX719" s="12" t="s">
        <v>73</v>
      </c>
      <c r="AY719" s="259" t="s">
        <v>162</v>
      </c>
    </row>
    <row r="720" s="12" customFormat="1">
      <c r="B720" s="248"/>
      <c r="C720" s="249"/>
      <c r="D720" s="250" t="s">
        <v>172</v>
      </c>
      <c r="E720" s="251" t="s">
        <v>23</v>
      </c>
      <c r="F720" s="252" t="s">
        <v>659</v>
      </c>
      <c r="G720" s="249"/>
      <c r="H720" s="253">
        <v>20.399999999999999</v>
      </c>
      <c r="I720" s="254"/>
      <c r="J720" s="249"/>
      <c r="K720" s="249"/>
      <c r="L720" s="255"/>
      <c r="M720" s="256"/>
      <c r="N720" s="257"/>
      <c r="O720" s="257"/>
      <c r="P720" s="257"/>
      <c r="Q720" s="257"/>
      <c r="R720" s="257"/>
      <c r="S720" s="257"/>
      <c r="T720" s="258"/>
      <c r="AT720" s="259" t="s">
        <v>172</v>
      </c>
      <c r="AU720" s="259" t="s">
        <v>85</v>
      </c>
      <c r="AV720" s="12" t="s">
        <v>85</v>
      </c>
      <c r="AW720" s="12" t="s">
        <v>36</v>
      </c>
      <c r="AX720" s="12" t="s">
        <v>73</v>
      </c>
      <c r="AY720" s="259" t="s">
        <v>162</v>
      </c>
    </row>
    <row r="721" s="14" customFormat="1">
      <c r="B721" s="270"/>
      <c r="C721" s="271"/>
      <c r="D721" s="250" t="s">
        <v>172</v>
      </c>
      <c r="E721" s="272" t="s">
        <v>23</v>
      </c>
      <c r="F721" s="273" t="s">
        <v>182</v>
      </c>
      <c r="G721" s="271"/>
      <c r="H721" s="274">
        <v>220.99000000000001</v>
      </c>
      <c r="I721" s="275"/>
      <c r="J721" s="271"/>
      <c r="K721" s="271"/>
      <c r="L721" s="276"/>
      <c r="M721" s="277"/>
      <c r="N721" s="278"/>
      <c r="O721" s="278"/>
      <c r="P721" s="278"/>
      <c r="Q721" s="278"/>
      <c r="R721" s="278"/>
      <c r="S721" s="278"/>
      <c r="T721" s="279"/>
      <c r="AT721" s="280" t="s">
        <v>172</v>
      </c>
      <c r="AU721" s="280" t="s">
        <v>85</v>
      </c>
      <c r="AV721" s="14" t="s">
        <v>170</v>
      </c>
      <c r="AW721" s="14" t="s">
        <v>36</v>
      </c>
      <c r="AX721" s="14" t="s">
        <v>77</v>
      </c>
      <c r="AY721" s="280" t="s">
        <v>162</v>
      </c>
    </row>
    <row r="722" s="1" customFormat="1" ht="25.5" customHeight="1">
      <c r="B722" s="47"/>
      <c r="C722" s="236" t="s">
        <v>207</v>
      </c>
      <c r="D722" s="236" t="s">
        <v>165</v>
      </c>
      <c r="E722" s="237" t="s">
        <v>660</v>
      </c>
      <c r="F722" s="238" t="s">
        <v>661</v>
      </c>
      <c r="G722" s="239" t="s">
        <v>168</v>
      </c>
      <c r="H722" s="240">
        <v>62</v>
      </c>
      <c r="I722" s="241"/>
      <c r="J722" s="242">
        <f>ROUND(I722*H722,2)</f>
        <v>0</v>
      </c>
      <c r="K722" s="238" t="s">
        <v>169</v>
      </c>
      <c r="L722" s="73"/>
      <c r="M722" s="243" t="s">
        <v>23</v>
      </c>
      <c r="N722" s="244" t="s">
        <v>45</v>
      </c>
      <c r="O722" s="48"/>
      <c r="P722" s="245">
        <f>O722*H722</f>
        <v>0</v>
      </c>
      <c r="Q722" s="245">
        <v>0.0003793</v>
      </c>
      <c r="R722" s="245">
        <f>Q722*H722</f>
        <v>0.023516599999999999</v>
      </c>
      <c r="S722" s="245">
        <v>0</v>
      </c>
      <c r="T722" s="246">
        <f>S722*H722</f>
        <v>0</v>
      </c>
      <c r="AR722" s="25" t="s">
        <v>170</v>
      </c>
      <c r="AT722" s="25" t="s">
        <v>165</v>
      </c>
      <c r="AU722" s="25" t="s">
        <v>85</v>
      </c>
      <c r="AY722" s="25" t="s">
        <v>162</v>
      </c>
      <c r="BE722" s="247">
        <f>IF(N722="základní",J722,0)</f>
        <v>0</v>
      </c>
      <c r="BF722" s="247">
        <f>IF(N722="snížená",J722,0)</f>
        <v>0</v>
      </c>
      <c r="BG722" s="247">
        <f>IF(N722="zákl. přenesená",J722,0)</f>
        <v>0</v>
      </c>
      <c r="BH722" s="247">
        <f>IF(N722="sníž. přenesená",J722,0)</f>
        <v>0</v>
      </c>
      <c r="BI722" s="247">
        <f>IF(N722="nulová",J722,0)</f>
        <v>0</v>
      </c>
      <c r="BJ722" s="25" t="s">
        <v>85</v>
      </c>
      <c r="BK722" s="247">
        <f>ROUND(I722*H722,2)</f>
        <v>0</v>
      </c>
      <c r="BL722" s="25" t="s">
        <v>170</v>
      </c>
      <c r="BM722" s="25" t="s">
        <v>662</v>
      </c>
    </row>
    <row r="723" s="1" customFormat="1">
      <c r="B723" s="47"/>
      <c r="C723" s="75"/>
      <c r="D723" s="250" t="s">
        <v>213</v>
      </c>
      <c r="E723" s="75"/>
      <c r="F723" s="281" t="s">
        <v>654</v>
      </c>
      <c r="G723" s="75"/>
      <c r="H723" s="75"/>
      <c r="I723" s="204"/>
      <c r="J723" s="75"/>
      <c r="K723" s="75"/>
      <c r="L723" s="73"/>
      <c r="M723" s="282"/>
      <c r="N723" s="48"/>
      <c r="O723" s="48"/>
      <c r="P723" s="48"/>
      <c r="Q723" s="48"/>
      <c r="R723" s="48"/>
      <c r="S723" s="48"/>
      <c r="T723" s="96"/>
      <c r="AT723" s="25" t="s">
        <v>213</v>
      </c>
      <c r="AU723" s="25" t="s">
        <v>85</v>
      </c>
    </row>
    <row r="724" s="13" customFormat="1">
      <c r="B724" s="260"/>
      <c r="C724" s="261"/>
      <c r="D724" s="250" t="s">
        <v>172</v>
      </c>
      <c r="E724" s="262" t="s">
        <v>23</v>
      </c>
      <c r="F724" s="263" t="s">
        <v>663</v>
      </c>
      <c r="G724" s="261"/>
      <c r="H724" s="262" t="s">
        <v>23</v>
      </c>
      <c r="I724" s="264"/>
      <c r="J724" s="261"/>
      <c r="K724" s="261"/>
      <c r="L724" s="265"/>
      <c r="M724" s="266"/>
      <c r="N724" s="267"/>
      <c r="O724" s="267"/>
      <c r="P724" s="267"/>
      <c r="Q724" s="267"/>
      <c r="R724" s="267"/>
      <c r="S724" s="267"/>
      <c r="T724" s="268"/>
      <c r="AT724" s="269" t="s">
        <v>172</v>
      </c>
      <c r="AU724" s="269" t="s">
        <v>85</v>
      </c>
      <c r="AV724" s="13" t="s">
        <v>77</v>
      </c>
      <c r="AW724" s="13" t="s">
        <v>36</v>
      </c>
      <c r="AX724" s="13" t="s">
        <v>73</v>
      </c>
      <c r="AY724" s="269" t="s">
        <v>162</v>
      </c>
    </row>
    <row r="725" s="13" customFormat="1">
      <c r="B725" s="260"/>
      <c r="C725" s="261"/>
      <c r="D725" s="250" t="s">
        <v>172</v>
      </c>
      <c r="E725" s="262" t="s">
        <v>23</v>
      </c>
      <c r="F725" s="263" t="s">
        <v>664</v>
      </c>
      <c r="G725" s="261"/>
      <c r="H725" s="262" t="s">
        <v>23</v>
      </c>
      <c r="I725" s="264"/>
      <c r="J725" s="261"/>
      <c r="K725" s="261"/>
      <c r="L725" s="265"/>
      <c r="M725" s="266"/>
      <c r="N725" s="267"/>
      <c r="O725" s="267"/>
      <c r="P725" s="267"/>
      <c r="Q725" s="267"/>
      <c r="R725" s="267"/>
      <c r="S725" s="267"/>
      <c r="T725" s="268"/>
      <c r="AT725" s="269" t="s">
        <v>172</v>
      </c>
      <c r="AU725" s="269" t="s">
        <v>85</v>
      </c>
      <c r="AV725" s="13" t="s">
        <v>77</v>
      </c>
      <c r="AW725" s="13" t="s">
        <v>36</v>
      </c>
      <c r="AX725" s="13" t="s">
        <v>73</v>
      </c>
      <c r="AY725" s="269" t="s">
        <v>162</v>
      </c>
    </row>
    <row r="726" s="12" customFormat="1">
      <c r="B726" s="248"/>
      <c r="C726" s="249"/>
      <c r="D726" s="250" t="s">
        <v>172</v>
      </c>
      <c r="E726" s="251" t="s">
        <v>23</v>
      </c>
      <c r="F726" s="252" t="s">
        <v>665</v>
      </c>
      <c r="G726" s="249"/>
      <c r="H726" s="253">
        <v>61.5</v>
      </c>
      <c r="I726" s="254"/>
      <c r="J726" s="249"/>
      <c r="K726" s="249"/>
      <c r="L726" s="255"/>
      <c r="M726" s="256"/>
      <c r="N726" s="257"/>
      <c r="O726" s="257"/>
      <c r="P726" s="257"/>
      <c r="Q726" s="257"/>
      <c r="R726" s="257"/>
      <c r="S726" s="257"/>
      <c r="T726" s="258"/>
      <c r="AT726" s="259" t="s">
        <v>172</v>
      </c>
      <c r="AU726" s="259" t="s">
        <v>85</v>
      </c>
      <c r="AV726" s="12" t="s">
        <v>85</v>
      </c>
      <c r="AW726" s="12" t="s">
        <v>36</v>
      </c>
      <c r="AX726" s="12" t="s">
        <v>73</v>
      </c>
      <c r="AY726" s="259" t="s">
        <v>162</v>
      </c>
    </row>
    <row r="727" s="12" customFormat="1">
      <c r="B727" s="248"/>
      <c r="C727" s="249"/>
      <c r="D727" s="250" t="s">
        <v>172</v>
      </c>
      <c r="E727" s="251" t="s">
        <v>23</v>
      </c>
      <c r="F727" s="252" t="s">
        <v>343</v>
      </c>
      <c r="G727" s="249"/>
      <c r="H727" s="253">
        <v>62</v>
      </c>
      <c r="I727" s="254"/>
      <c r="J727" s="249"/>
      <c r="K727" s="249"/>
      <c r="L727" s="255"/>
      <c r="M727" s="256"/>
      <c r="N727" s="257"/>
      <c r="O727" s="257"/>
      <c r="P727" s="257"/>
      <c r="Q727" s="257"/>
      <c r="R727" s="257"/>
      <c r="S727" s="257"/>
      <c r="T727" s="258"/>
      <c r="AT727" s="259" t="s">
        <v>172</v>
      </c>
      <c r="AU727" s="259" t="s">
        <v>85</v>
      </c>
      <c r="AV727" s="12" t="s">
        <v>85</v>
      </c>
      <c r="AW727" s="12" t="s">
        <v>36</v>
      </c>
      <c r="AX727" s="12" t="s">
        <v>77</v>
      </c>
      <c r="AY727" s="259" t="s">
        <v>162</v>
      </c>
    </row>
    <row r="728" s="1" customFormat="1" ht="16.5" customHeight="1">
      <c r="B728" s="47"/>
      <c r="C728" s="236" t="s">
        <v>343</v>
      </c>
      <c r="D728" s="236" t="s">
        <v>165</v>
      </c>
      <c r="E728" s="237" t="s">
        <v>666</v>
      </c>
      <c r="F728" s="238" t="s">
        <v>667</v>
      </c>
      <c r="G728" s="239" t="s">
        <v>265</v>
      </c>
      <c r="H728" s="240">
        <v>9.8000000000000007</v>
      </c>
      <c r="I728" s="241"/>
      <c r="J728" s="242">
        <f>ROUND(I728*H728,2)</f>
        <v>0</v>
      </c>
      <c r="K728" s="238" t="s">
        <v>23</v>
      </c>
      <c r="L728" s="73"/>
      <c r="M728" s="243" t="s">
        <v>23</v>
      </c>
      <c r="N728" s="244" t="s">
        <v>45</v>
      </c>
      <c r="O728" s="48"/>
      <c r="P728" s="245">
        <f>O728*H728</f>
        <v>0</v>
      </c>
      <c r="Q728" s="245">
        <v>8.8986204999999999E-05</v>
      </c>
      <c r="R728" s="245">
        <f>Q728*H728</f>
        <v>0.00087206480900000011</v>
      </c>
      <c r="S728" s="245">
        <v>0</v>
      </c>
      <c r="T728" s="246">
        <f>S728*H728</f>
        <v>0</v>
      </c>
      <c r="AR728" s="25" t="s">
        <v>170</v>
      </c>
      <c r="AT728" s="25" t="s">
        <v>165</v>
      </c>
      <c r="AU728" s="25" t="s">
        <v>85</v>
      </c>
      <c r="AY728" s="25" t="s">
        <v>162</v>
      </c>
      <c r="BE728" s="247">
        <f>IF(N728="základní",J728,0)</f>
        <v>0</v>
      </c>
      <c r="BF728" s="247">
        <f>IF(N728="snížená",J728,0)</f>
        <v>0</v>
      </c>
      <c r="BG728" s="247">
        <f>IF(N728="zákl. přenesená",J728,0)</f>
        <v>0</v>
      </c>
      <c r="BH728" s="247">
        <f>IF(N728="sníž. přenesená",J728,0)</f>
        <v>0</v>
      </c>
      <c r="BI728" s="247">
        <f>IF(N728="nulová",J728,0)</f>
        <v>0</v>
      </c>
      <c r="BJ728" s="25" t="s">
        <v>85</v>
      </c>
      <c r="BK728" s="247">
        <f>ROUND(I728*H728,2)</f>
        <v>0</v>
      </c>
      <c r="BL728" s="25" t="s">
        <v>170</v>
      </c>
      <c r="BM728" s="25" t="s">
        <v>668</v>
      </c>
    </row>
    <row r="729" s="12" customFormat="1">
      <c r="B729" s="248"/>
      <c r="C729" s="249"/>
      <c r="D729" s="250" t="s">
        <v>172</v>
      </c>
      <c r="E729" s="251" t="s">
        <v>23</v>
      </c>
      <c r="F729" s="252" t="s">
        <v>669</v>
      </c>
      <c r="G729" s="249"/>
      <c r="H729" s="253">
        <v>9.8000000000000007</v>
      </c>
      <c r="I729" s="254"/>
      <c r="J729" s="249"/>
      <c r="K729" s="249"/>
      <c r="L729" s="255"/>
      <c r="M729" s="256"/>
      <c r="N729" s="257"/>
      <c r="O729" s="257"/>
      <c r="P729" s="257"/>
      <c r="Q729" s="257"/>
      <c r="R729" s="257"/>
      <c r="S729" s="257"/>
      <c r="T729" s="258"/>
      <c r="AT729" s="259" t="s">
        <v>172</v>
      </c>
      <c r="AU729" s="259" t="s">
        <v>85</v>
      </c>
      <c r="AV729" s="12" t="s">
        <v>85</v>
      </c>
      <c r="AW729" s="12" t="s">
        <v>36</v>
      </c>
      <c r="AX729" s="12" t="s">
        <v>77</v>
      </c>
      <c r="AY729" s="259" t="s">
        <v>162</v>
      </c>
    </row>
    <row r="730" s="11" customFormat="1" ht="29.88" customHeight="1">
      <c r="B730" s="220"/>
      <c r="C730" s="221"/>
      <c r="D730" s="222" t="s">
        <v>72</v>
      </c>
      <c r="E730" s="234" t="s">
        <v>670</v>
      </c>
      <c r="F730" s="234" t="s">
        <v>671</v>
      </c>
      <c r="G730" s="221"/>
      <c r="H730" s="221"/>
      <c r="I730" s="224"/>
      <c r="J730" s="235">
        <f>BK730</f>
        <v>0</v>
      </c>
      <c r="K730" s="221"/>
      <c r="L730" s="226"/>
      <c r="M730" s="227"/>
      <c r="N730" s="228"/>
      <c r="O730" s="228"/>
      <c r="P730" s="229">
        <f>SUM(P731:P848)</f>
        <v>0</v>
      </c>
      <c r="Q730" s="228"/>
      <c r="R730" s="229">
        <f>SUM(R731:R848)</f>
        <v>3.5427919799999996</v>
      </c>
      <c r="S730" s="228"/>
      <c r="T730" s="230">
        <f>SUM(T731:T848)</f>
        <v>0</v>
      </c>
      <c r="AR730" s="231" t="s">
        <v>77</v>
      </c>
      <c r="AT730" s="232" t="s">
        <v>72</v>
      </c>
      <c r="AU730" s="232" t="s">
        <v>77</v>
      </c>
      <c r="AY730" s="231" t="s">
        <v>162</v>
      </c>
      <c r="BK730" s="233">
        <f>SUM(BK731:BK848)</f>
        <v>0</v>
      </c>
    </row>
    <row r="731" s="1" customFormat="1" ht="25.5" customHeight="1">
      <c r="B731" s="47"/>
      <c r="C731" s="236" t="s">
        <v>598</v>
      </c>
      <c r="D731" s="236" t="s">
        <v>165</v>
      </c>
      <c r="E731" s="237" t="s">
        <v>672</v>
      </c>
      <c r="F731" s="238" t="s">
        <v>673</v>
      </c>
      <c r="G731" s="239" t="s">
        <v>265</v>
      </c>
      <c r="H731" s="240">
        <v>112.31999999999999</v>
      </c>
      <c r="I731" s="241"/>
      <c r="J731" s="242">
        <f>ROUND(I731*H731,2)</f>
        <v>0</v>
      </c>
      <c r="K731" s="238" t="s">
        <v>169</v>
      </c>
      <c r="L731" s="73"/>
      <c r="M731" s="243" t="s">
        <v>23</v>
      </c>
      <c r="N731" s="244" t="s">
        <v>45</v>
      </c>
      <c r="O731" s="48"/>
      <c r="P731" s="245">
        <f>O731*H731</f>
        <v>0</v>
      </c>
      <c r="Q731" s="245">
        <v>0.030398999999999999</v>
      </c>
      <c r="R731" s="245">
        <f>Q731*H731</f>
        <v>3.4144156799999998</v>
      </c>
      <c r="S731" s="245">
        <v>0</v>
      </c>
      <c r="T731" s="246">
        <f>S731*H731</f>
        <v>0</v>
      </c>
      <c r="AR731" s="25" t="s">
        <v>170</v>
      </c>
      <c r="AT731" s="25" t="s">
        <v>165</v>
      </c>
      <c r="AU731" s="25" t="s">
        <v>85</v>
      </c>
      <c r="AY731" s="25" t="s">
        <v>162</v>
      </c>
      <c r="BE731" s="247">
        <f>IF(N731="základní",J731,0)</f>
        <v>0</v>
      </c>
      <c r="BF731" s="247">
        <f>IF(N731="snížená",J731,0)</f>
        <v>0</v>
      </c>
      <c r="BG731" s="247">
        <f>IF(N731="zákl. přenesená",J731,0)</f>
        <v>0</v>
      </c>
      <c r="BH731" s="247">
        <f>IF(N731="sníž. přenesená",J731,0)</f>
        <v>0</v>
      </c>
      <c r="BI731" s="247">
        <f>IF(N731="nulová",J731,0)</f>
        <v>0</v>
      </c>
      <c r="BJ731" s="25" t="s">
        <v>85</v>
      </c>
      <c r="BK731" s="247">
        <f>ROUND(I731*H731,2)</f>
        <v>0</v>
      </c>
      <c r="BL731" s="25" t="s">
        <v>170</v>
      </c>
      <c r="BM731" s="25" t="s">
        <v>674</v>
      </c>
    </row>
    <row r="732" s="1" customFormat="1">
      <c r="B732" s="47"/>
      <c r="C732" s="75"/>
      <c r="D732" s="250" t="s">
        <v>213</v>
      </c>
      <c r="E732" s="75"/>
      <c r="F732" s="281" t="s">
        <v>675</v>
      </c>
      <c r="G732" s="75"/>
      <c r="H732" s="75"/>
      <c r="I732" s="204"/>
      <c r="J732" s="75"/>
      <c r="K732" s="75"/>
      <c r="L732" s="73"/>
      <c r="M732" s="282"/>
      <c r="N732" s="48"/>
      <c r="O732" s="48"/>
      <c r="P732" s="48"/>
      <c r="Q732" s="48"/>
      <c r="R732" s="48"/>
      <c r="S732" s="48"/>
      <c r="T732" s="96"/>
      <c r="AT732" s="25" t="s">
        <v>213</v>
      </c>
      <c r="AU732" s="25" t="s">
        <v>85</v>
      </c>
    </row>
    <row r="733" s="13" customFormat="1">
      <c r="B733" s="260"/>
      <c r="C733" s="261"/>
      <c r="D733" s="250" t="s">
        <v>172</v>
      </c>
      <c r="E733" s="262" t="s">
        <v>23</v>
      </c>
      <c r="F733" s="263" t="s">
        <v>676</v>
      </c>
      <c r="G733" s="261"/>
      <c r="H733" s="262" t="s">
        <v>23</v>
      </c>
      <c r="I733" s="264"/>
      <c r="J733" s="261"/>
      <c r="K733" s="261"/>
      <c r="L733" s="265"/>
      <c r="M733" s="266"/>
      <c r="N733" s="267"/>
      <c r="O733" s="267"/>
      <c r="P733" s="267"/>
      <c r="Q733" s="267"/>
      <c r="R733" s="267"/>
      <c r="S733" s="267"/>
      <c r="T733" s="268"/>
      <c r="AT733" s="269" t="s">
        <v>172</v>
      </c>
      <c r="AU733" s="269" t="s">
        <v>85</v>
      </c>
      <c r="AV733" s="13" t="s">
        <v>77</v>
      </c>
      <c r="AW733" s="13" t="s">
        <v>36</v>
      </c>
      <c r="AX733" s="13" t="s">
        <v>73</v>
      </c>
      <c r="AY733" s="269" t="s">
        <v>162</v>
      </c>
    </row>
    <row r="734" s="12" customFormat="1">
      <c r="B734" s="248"/>
      <c r="C734" s="249"/>
      <c r="D734" s="250" t="s">
        <v>172</v>
      </c>
      <c r="E734" s="251" t="s">
        <v>23</v>
      </c>
      <c r="F734" s="252" t="s">
        <v>677</v>
      </c>
      <c r="G734" s="249"/>
      <c r="H734" s="253">
        <v>112.31999999999999</v>
      </c>
      <c r="I734" s="254"/>
      <c r="J734" s="249"/>
      <c r="K734" s="249"/>
      <c r="L734" s="255"/>
      <c r="M734" s="256"/>
      <c r="N734" s="257"/>
      <c r="O734" s="257"/>
      <c r="P734" s="257"/>
      <c r="Q734" s="257"/>
      <c r="R734" s="257"/>
      <c r="S734" s="257"/>
      <c r="T734" s="258"/>
      <c r="AT734" s="259" t="s">
        <v>172</v>
      </c>
      <c r="AU734" s="259" t="s">
        <v>85</v>
      </c>
      <c r="AV734" s="12" t="s">
        <v>85</v>
      </c>
      <c r="AW734" s="12" t="s">
        <v>36</v>
      </c>
      <c r="AX734" s="12" t="s">
        <v>77</v>
      </c>
      <c r="AY734" s="259" t="s">
        <v>162</v>
      </c>
    </row>
    <row r="735" s="1" customFormat="1" ht="38.25" customHeight="1">
      <c r="B735" s="47"/>
      <c r="C735" s="236" t="s">
        <v>678</v>
      </c>
      <c r="D735" s="236" t="s">
        <v>165</v>
      </c>
      <c r="E735" s="237" t="s">
        <v>679</v>
      </c>
      <c r="F735" s="238" t="s">
        <v>680</v>
      </c>
      <c r="G735" s="239" t="s">
        <v>189</v>
      </c>
      <c r="H735" s="240">
        <v>3158.2350000000001</v>
      </c>
      <c r="I735" s="241"/>
      <c r="J735" s="242">
        <f>ROUND(I735*H735,2)</f>
        <v>0</v>
      </c>
      <c r="K735" s="238" t="s">
        <v>169</v>
      </c>
      <c r="L735" s="73"/>
      <c r="M735" s="243" t="s">
        <v>23</v>
      </c>
      <c r="N735" s="244" t="s">
        <v>45</v>
      </c>
      <c r="O735" s="48"/>
      <c r="P735" s="245">
        <f>O735*H735</f>
        <v>0</v>
      </c>
      <c r="Q735" s="245">
        <v>0</v>
      </c>
      <c r="R735" s="245">
        <f>Q735*H735</f>
        <v>0</v>
      </c>
      <c r="S735" s="245">
        <v>0</v>
      </c>
      <c r="T735" s="246">
        <f>S735*H735</f>
        <v>0</v>
      </c>
      <c r="AR735" s="25" t="s">
        <v>170</v>
      </c>
      <c r="AT735" s="25" t="s">
        <v>165</v>
      </c>
      <c r="AU735" s="25" t="s">
        <v>85</v>
      </c>
      <c r="AY735" s="25" t="s">
        <v>162</v>
      </c>
      <c r="BE735" s="247">
        <f>IF(N735="základní",J735,0)</f>
        <v>0</v>
      </c>
      <c r="BF735" s="247">
        <f>IF(N735="snížená",J735,0)</f>
        <v>0</v>
      </c>
      <c r="BG735" s="247">
        <f>IF(N735="zákl. přenesená",J735,0)</f>
        <v>0</v>
      </c>
      <c r="BH735" s="247">
        <f>IF(N735="sníž. přenesená",J735,0)</f>
        <v>0</v>
      </c>
      <c r="BI735" s="247">
        <f>IF(N735="nulová",J735,0)</f>
        <v>0</v>
      </c>
      <c r="BJ735" s="25" t="s">
        <v>85</v>
      </c>
      <c r="BK735" s="247">
        <f>ROUND(I735*H735,2)</f>
        <v>0</v>
      </c>
      <c r="BL735" s="25" t="s">
        <v>170</v>
      </c>
      <c r="BM735" s="25" t="s">
        <v>681</v>
      </c>
    </row>
    <row r="736" s="1" customFormat="1">
      <c r="B736" s="47"/>
      <c r="C736" s="75"/>
      <c r="D736" s="250" t="s">
        <v>213</v>
      </c>
      <c r="E736" s="75"/>
      <c r="F736" s="281" t="s">
        <v>682</v>
      </c>
      <c r="G736" s="75"/>
      <c r="H736" s="75"/>
      <c r="I736" s="204"/>
      <c r="J736" s="75"/>
      <c r="K736" s="75"/>
      <c r="L736" s="73"/>
      <c r="M736" s="282"/>
      <c r="N736" s="48"/>
      <c r="O736" s="48"/>
      <c r="P736" s="48"/>
      <c r="Q736" s="48"/>
      <c r="R736" s="48"/>
      <c r="S736" s="48"/>
      <c r="T736" s="96"/>
      <c r="AT736" s="25" t="s">
        <v>213</v>
      </c>
      <c r="AU736" s="25" t="s">
        <v>85</v>
      </c>
    </row>
    <row r="737" s="13" customFormat="1">
      <c r="B737" s="260"/>
      <c r="C737" s="261"/>
      <c r="D737" s="250" t="s">
        <v>172</v>
      </c>
      <c r="E737" s="262" t="s">
        <v>23</v>
      </c>
      <c r="F737" s="263" t="s">
        <v>350</v>
      </c>
      <c r="G737" s="261"/>
      <c r="H737" s="262" t="s">
        <v>23</v>
      </c>
      <c r="I737" s="264"/>
      <c r="J737" s="261"/>
      <c r="K737" s="261"/>
      <c r="L737" s="265"/>
      <c r="M737" s="266"/>
      <c r="N737" s="267"/>
      <c r="O737" s="267"/>
      <c r="P737" s="267"/>
      <c r="Q737" s="267"/>
      <c r="R737" s="267"/>
      <c r="S737" s="267"/>
      <c r="T737" s="268"/>
      <c r="AT737" s="269" t="s">
        <v>172</v>
      </c>
      <c r="AU737" s="269" t="s">
        <v>85</v>
      </c>
      <c r="AV737" s="13" t="s">
        <v>77</v>
      </c>
      <c r="AW737" s="13" t="s">
        <v>36</v>
      </c>
      <c r="AX737" s="13" t="s">
        <v>73</v>
      </c>
      <c r="AY737" s="269" t="s">
        <v>162</v>
      </c>
    </row>
    <row r="738" s="12" customFormat="1">
      <c r="B738" s="248"/>
      <c r="C738" s="249"/>
      <c r="D738" s="250" t="s">
        <v>172</v>
      </c>
      <c r="E738" s="251" t="s">
        <v>23</v>
      </c>
      <c r="F738" s="252" t="s">
        <v>683</v>
      </c>
      <c r="G738" s="249"/>
      <c r="H738" s="253">
        <v>3304.4699999999998</v>
      </c>
      <c r="I738" s="254"/>
      <c r="J738" s="249"/>
      <c r="K738" s="249"/>
      <c r="L738" s="255"/>
      <c r="M738" s="256"/>
      <c r="N738" s="257"/>
      <c r="O738" s="257"/>
      <c r="P738" s="257"/>
      <c r="Q738" s="257"/>
      <c r="R738" s="257"/>
      <c r="S738" s="257"/>
      <c r="T738" s="258"/>
      <c r="AT738" s="259" t="s">
        <v>172</v>
      </c>
      <c r="AU738" s="259" t="s">
        <v>85</v>
      </c>
      <c r="AV738" s="12" t="s">
        <v>85</v>
      </c>
      <c r="AW738" s="12" t="s">
        <v>36</v>
      </c>
      <c r="AX738" s="12" t="s">
        <v>73</v>
      </c>
      <c r="AY738" s="259" t="s">
        <v>162</v>
      </c>
    </row>
    <row r="739" s="12" customFormat="1">
      <c r="B739" s="248"/>
      <c r="C739" s="249"/>
      <c r="D739" s="250" t="s">
        <v>172</v>
      </c>
      <c r="E739" s="251" t="s">
        <v>23</v>
      </c>
      <c r="F739" s="252" t="s">
        <v>684</v>
      </c>
      <c r="G739" s="249"/>
      <c r="H739" s="253">
        <v>-122.455</v>
      </c>
      <c r="I739" s="254"/>
      <c r="J739" s="249"/>
      <c r="K739" s="249"/>
      <c r="L739" s="255"/>
      <c r="M739" s="256"/>
      <c r="N739" s="257"/>
      <c r="O739" s="257"/>
      <c r="P739" s="257"/>
      <c r="Q739" s="257"/>
      <c r="R739" s="257"/>
      <c r="S739" s="257"/>
      <c r="T739" s="258"/>
      <c r="AT739" s="259" t="s">
        <v>172</v>
      </c>
      <c r="AU739" s="259" t="s">
        <v>85</v>
      </c>
      <c r="AV739" s="12" t="s">
        <v>85</v>
      </c>
      <c r="AW739" s="12" t="s">
        <v>36</v>
      </c>
      <c r="AX739" s="12" t="s">
        <v>73</v>
      </c>
      <c r="AY739" s="259" t="s">
        <v>162</v>
      </c>
    </row>
    <row r="740" s="12" customFormat="1">
      <c r="B740" s="248"/>
      <c r="C740" s="249"/>
      <c r="D740" s="250" t="s">
        <v>172</v>
      </c>
      <c r="E740" s="251" t="s">
        <v>23</v>
      </c>
      <c r="F740" s="252" t="s">
        <v>685</v>
      </c>
      <c r="G740" s="249"/>
      <c r="H740" s="253">
        <v>-23.780000000000001</v>
      </c>
      <c r="I740" s="254"/>
      <c r="J740" s="249"/>
      <c r="K740" s="249"/>
      <c r="L740" s="255"/>
      <c r="M740" s="256"/>
      <c r="N740" s="257"/>
      <c r="O740" s="257"/>
      <c r="P740" s="257"/>
      <c r="Q740" s="257"/>
      <c r="R740" s="257"/>
      <c r="S740" s="257"/>
      <c r="T740" s="258"/>
      <c r="AT740" s="259" t="s">
        <v>172</v>
      </c>
      <c r="AU740" s="259" t="s">
        <v>85</v>
      </c>
      <c r="AV740" s="12" t="s">
        <v>85</v>
      </c>
      <c r="AW740" s="12" t="s">
        <v>36</v>
      </c>
      <c r="AX740" s="12" t="s">
        <v>73</v>
      </c>
      <c r="AY740" s="259" t="s">
        <v>162</v>
      </c>
    </row>
    <row r="741" s="14" customFormat="1">
      <c r="B741" s="270"/>
      <c r="C741" s="271"/>
      <c r="D741" s="250" t="s">
        <v>172</v>
      </c>
      <c r="E741" s="272" t="s">
        <v>23</v>
      </c>
      <c r="F741" s="273" t="s">
        <v>182</v>
      </c>
      <c r="G741" s="271"/>
      <c r="H741" s="274">
        <v>3158.2350000000001</v>
      </c>
      <c r="I741" s="275"/>
      <c r="J741" s="271"/>
      <c r="K741" s="271"/>
      <c r="L741" s="276"/>
      <c r="M741" s="277"/>
      <c r="N741" s="278"/>
      <c r="O741" s="278"/>
      <c r="P741" s="278"/>
      <c r="Q741" s="278"/>
      <c r="R741" s="278"/>
      <c r="S741" s="278"/>
      <c r="T741" s="279"/>
      <c r="AT741" s="280" t="s">
        <v>172</v>
      </c>
      <c r="AU741" s="280" t="s">
        <v>85</v>
      </c>
      <c r="AV741" s="14" t="s">
        <v>170</v>
      </c>
      <c r="AW741" s="14" t="s">
        <v>36</v>
      </c>
      <c r="AX741" s="14" t="s">
        <v>77</v>
      </c>
      <c r="AY741" s="280" t="s">
        <v>162</v>
      </c>
    </row>
    <row r="742" s="1" customFormat="1" ht="38.25" customHeight="1">
      <c r="B742" s="47"/>
      <c r="C742" s="236" t="s">
        <v>686</v>
      </c>
      <c r="D742" s="236" t="s">
        <v>165</v>
      </c>
      <c r="E742" s="237" t="s">
        <v>687</v>
      </c>
      <c r="F742" s="238" t="s">
        <v>688</v>
      </c>
      <c r="G742" s="239" t="s">
        <v>189</v>
      </c>
      <c r="H742" s="240">
        <v>315823.5</v>
      </c>
      <c r="I742" s="241"/>
      <c r="J742" s="242">
        <f>ROUND(I742*H742,2)</f>
        <v>0</v>
      </c>
      <c r="K742" s="238" t="s">
        <v>169</v>
      </c>
      <c r="L742" s="73"/>
      <c r="M742" s="243" t="s">
        <v>23</v>
      </c>
      <c r="N742" s="244" t="s">
        <v>45</v>
      </c>
      <c r="O742" s="48"/>
      <c r="P742" s="245">
        <f>O742*H742</f>
        <v>0</v>
      </c>
      <c r="Q742" s="245">
        <v>0</v>
      </c>
      <c r="R742" s="245">
        <f>Q742*H742</f>
        <v>0</v>
      </c>
      <c r="S742" s="245">
        <v>0</v>
      </c>
      <c r="T742" s="246">
        <f>S742*H742</f>
        <v>0</v>
      </c>
      <c r="AR742" s="25" t="s">
        <v>170</v>
      </c>
      <c r="AT742" s="25" t="s">
        <v>165</v>
      </c>
      <c r="AU742" s="25" t="s">
        <v>85</v>
      </c>
      <c r="AY742" s="25" t="s">
        <v>162</v>
      </c>
      <c r="BE742" s="247">
        <f>IF(N742="základní",J742,0)</f>
        <v>0</v>
      </c>
      <c r="BF742" s="247">
        <f>IF(N742="snížená",J742,0)</f>
        <v>0</v>
      </c>
      <c r="BG742" s="247">
        <f>IF(N742="zákl. přenesená",J742,0)</f>
        <v>0</v>
      </c>
      <c r="BH742" s="247">
        <f>IF(N742="sníž. přenesená",J742,0)</f>
        <v>0</v>
      </c>
      <c r="BI742" s="247">
        <f>IF(N742="nulová",J742,0)</f>
        <v>0</v>
      </c>
      <c r="BJ742" s="25" t="s">
        <v>85</v>
      </c>
      <c r="BK742" s="247">
        <f>ROUND(I742*H742,2)</f>
        <v>0</v>
      </c>
      <c r="BL742" s="25" t="s">
        <v>170</v>
      </c>
      <c r="BM742" s="25" t="s">
        <v>689</v>
      </c>
    </row>
    <row r="743" s="1" customFormat="1">
      <c r="B743" s="47"/>
      <c r="C743" s="75"/>
      <c r="D743" s="250" t="s">
        <v>213</v>
      </c>
      <c r="E743" s="75"/>
      <c r="F743" s="281" t="s">
        <v>682</v>
      </c>
      <c r="G743" s="75"/>
      <c r="H743" s="75"/>
      <c r="I743" s="204"/>
      <c r="J743" s="75"/>
      <c r="K743" s="75"/>
      <c r="L743" s="73"/>
      <c r="M743" s="282"/>
      <c r="N743" s="48"/>
      <c r="O743" s="48"/>
      <c r="P743" s="48"/>
      <c r="Q743" s="48"/>
      <c r="R743" s="48"/>
      <c r="S743" s="48"/>
      <c r="T743" s="96"/>
      <c r="AT743" s="25" t="s">
        <v>213</v>
      </c>
      <c r="AU743" s="25" t="s">
        <v>85</v>
      </c>
    </row>
    <row r="744" s="13" customFormat="1">
      <c r="B744" s="260"/>
      <c r="C744" s="261"/>
      <c r="D744" s="250" t="s">
        <v>172</v>
      </c>
      <c r="E744" s="262" t="s">
        <v>23</v>
      </c>
      <c r="F744" s="263" t="s">
        <v>690</v>
      </c>
      <c r="G744" s="261"/>
      <c r="H744" s="262" t="s">
        <v>23</v>
      </c>
      <c r="I744" s="264"/>
      <c r="J744" s="261"/>
      <c r="K744" s="261"/>
      <c r="L744" s="265"/>
      <c r="M744" s="266"/>
      <c r="N744" s="267"/>
      <c r="O744" s="267"/>
      <c r="P744" s="267"/>
      <c r="Q744" s="267"/>
      <c r="R744" s="267"/>
      <c r="S744" s="267"/>
      <c r="T744" s="268"/>
      <c r="AT744" s="269" t="s">
        <v>172</v>
      </c>
      <c r="AU744" s="269" t="s">
        <v>85</v>
      </c>
      <c r="AV744" s="13" t="s">
        <v>77</v>
      </c>
      <c r="AW744" s="13" t="s">
        <v>36</v>
      </c>
      <c r="AX744" s="13" t="s">
        <v>73</v>
      </c>
      <c r="AY744" s="269" t="s">
        <v>162</v>
      </c>
    </row>
    <row r="745" s="13" customFormat="1">
      <c r="B745" s="260"/>
      <c r="C745" s="261"/>
      <c r="D745" s="250" t="s">
        <v>172</v>
      </c>
      <c r="E745" s="262" t="s">
        <v>23</v>
      </c>
      <c r="F745" s="263" t="s">
        <v>350</v>
      </c>
      <c r="G745" s="261"/>
      <c r="H745" s="262" t="s">
        <v>23</v>
      </c>
      <c r="I745" s="264"/>
      <c r="J745" s="261"/>
      <c r="K745" s="261"/>
      <c r="L745" s="265"/>
      <c r="M745" s="266"/>
      <c r="N745" s="267"/>
      <c r="O745" s="267"/>
      <c r="P745" s="267"/>
      <c r="Q745" s="267"/>
      <c r="R745" s="267"/>
      <c r="S745" s="267"/>
      <c r="T745" s="268"/>
      <c r="AT745" s="269" t="s">
        <v>172</v>
      </c>
      <c r="AU745" s="269" t="s">
        <v>85</v>
      </c>
      <c r="AV745" s="13" t="s">
        <v>77</v>
      </c>
      <c r="AW745" s="13" t="s">
        <v>36</v>
      </c>
      <c r="AX745" s="13" t="s">
        <v>73</v>
      </c>
      <c r="AY745" s="269" t="s">
        <v>162</v>
      </c>
    </row>
    <row r="746" s="12" customFormat="1">
      <c r="B746" s="248"/>
      <c r="C746" s="249"/>
      <c r="D746" s="250" t="s">
        <v>172</v>
      </c>
      <c r="E746" s="251" t="s">
        <v>23</v>
      </c>
      <c r="F746" s="252" t="s">
        <v>683</v>
      </c>
      <c r="G746" s="249"/>
      <c r="H746" s="253">
        <v>3304.4699999999998</v>
      </c>
      <c r="I746" s="254"/>
      <c r="J746" s="249"/>
      <c r="K746" s="249"/>
      <c r="L746" s="255"/>
      <c r="M746" s="256"/>
      <c r="N746" s="257"/>
      <c r="O746" s="257"/>
      <c r="P746" s="257"/>
      <c r="Q746" s="257"/>
      <c r="R746" s="257"/>
      <c r="S746" s="257"/>
      <c r="T746" s="258"/>
      <c r="AT746" s="259" t="s">
        <v>172</v>
      </c>
      <c r="AU746" s="259" t="s">
        <v>85</v>
      </c>
      <c r="AV746" s="12" t="s">
        <v>85</v>
      </c>
      <c r="AW746" s="12" t="s">
        <v>36</v>
      </c>
      <c r="AX746" s="12" t="s">
        <v>73</v>
      </c>
      <c r="AY746" s="259" t="s">
        <v>162</v>
      </c>
    </row>
    <row r="747" s="12" customFormat="1">
      <c r="B747" s="248"/>
      <c r="C747" s="249"/>
      <c r="D747" s="250" t="s">
        <v>172</v>
      </c>
      <c r="E747" s="251" t="s">
        <v>23</v>
      </c>
      <c r="F747" s="252" t="s">
        <v>684</v>
      </c>
      <c r="G747" s="249"/>
      <c r="H747" s="253">
        <v>-122.455</v>
      </c>
      <c r="I747" s="254"/>
      <c r="J747" s="249"/>
      <c r="K747" s="249"/>
      <c r="L747" s="255"/>
      <c r="M747" s="256"/>
      <c r="N747" s="257"/>
      <c r="O747" s="257"/>
      <c r="P747" s="257"/>
      <c r="Q747" s="257"/>
      <c r="R747" s="257"/>
      <c r="S747" s="257"/>
      <c r="T747" s="258"/>
      <c r="AT747" s="259" t="s">
        <v>172</v>
      </c>
      <c r="AU747" s="259" t="s">
        <v>85</v>
      </c>
      <c r="AV747" s="12" t="s">
        <v>85</v>
      </c>
      <c r="AW747" s="12" t="s">
        <v>36</v>
      </c>
      <c r="AX747" s="12" t="s">
        <v>73</v>
      </c>
      <c r="AY747" s="259" t="s">
        <v>162</v>
      </c>
    </row>
    <row r="748" s="12" customFormat="1">
      <c r="B748" s="248"/>
      <c r="C748" s="249"/>
      <c r="D748" s="250" t="s">
        <v>172</v>
      </c>
      <c r="E748" s="251" t="s">
        <v>23</v>
      </c>
      <c r="F748" s="252" t="s">
        <v>685</v>
      </c>
      <c r="G748" s="249"/>
      <c r="H748" s="253">
        <v>-23.780000000000001</v>
      </c>
      <c r="I748" s="254"/>
      <c r="J748" s="249"/>
      <c r="K748" s="249"/>
      <c r="L748" s="255"/>
      <c r="M748" s="256"/>
      <c r="N748" s="257"/>
      <c r="O748" s="257"/>
      <c r="P748" s="257"/>
      <c r="Q748" s="257"/>
      <c r="R748" s="257"/>
      <c r="S748" s="257"/>
      <c r="T748" s="258"/>
      <c r="AT748" s="259" t="s">
        <v>172</v>
      </c>
      <c r="AU748" s="259" t="s">
        <v>85</v>
      </c>
      <c r="AV748" s="12" t="s">
        <v>85</v>
      </c>
      <c r="AW748" s="12" t="s">
        <v>36</v>
      </c>
      <c r="AX748" s="12" t="s">
        <v>73</v>
      </c>
      <c r="AY748" s="259" t="s">
        <v>162</v>
      </c>
    </row>
    <row r="749" s="15" customFormat="1">
      <c r="B749" s="283"/>
      <c r="C749" s="284"/>
      <c r="D749" s="250" t="s">
        <v>172</v>
      </c>
      <c r="E749" s="285" t="s">
        <v>23</v>
      </c>
      <c r="F749" s="286" t="s">
        <v>276</v>
      </c>
      <c r="G749" s="284"/>
      <c r="H749" s="287">
        <v>3158.2350000000001</v>
      </c>
      <c r="I749" s="288"/>
      <c r="J749" s="284"/>
      <c r="K749" s="284"/>
      <c r="L749" s="289"/>
      <c r="M749" s="290"/>
      <c r="N749" s="291"/>
      <c r="O749" s="291"/>
      <c r="P749" s="291"/>
      <c r="Q749" s="291"/>
      <c r="R749" s="291"/>
      <c r="S749" s="291"/>
      <c r="T749" s="292"/>
      <c r="AT749" s="293" t="s">
        <v>172</v>
      </c>
      <c r="AU749" s="293" t="s">
        <v>85</v>
      </c>
      <c r="AV749" s="15" t="s">
        <v>163</v>
      </c>
      <c r="AW749" s="15" t="s">
        <v>36</v>
      </c>
      <c r="AX749" s="15" t="s">
        <v>73</v>
      </c>
      <c r="AY749" s="293" t="s">
        <v>162</v>
      </c>
    </row>
    <row r="750" s="12" customFormat="1">
      <c r="B750" s="248"/>
      <c r="C750" s="249"/>
      <c r="D750" s="250" t="s">
        <v>172</v>
      </c>
      <c r="E750" s="251" t="s">
        <v>23</v>
      </c>
      <c r="F750" s="252" t="s">
        <v>691</v>
      </c>
      <c r="G750" s="249"/>
      <c r="H750" s="253">
        <v>315823.5</v>
      </c>
      <c r="I750" s="254"/>
      <c r="J750" s="249"/>
      <c r="K750" s="249"/>
      <c r="L750" s="255"/>
      <c r="M750" s="256"/>
      <c r="N750" s="257"/>
      <c r="O750" s="257"/>
      <c r="P750" s="257"/>
      <c r="Q750" s="257"/>
      <c r="R750" s="257"/>
      <c r="S750" s="257"/>
      <c r="T750" s="258"/>
      <c r="AT750" s="259" t="s">
        <v>172</v>
      </c>
      <c r="AU750" s="259" t="s">
        <v>85</v>
      </c>
      <c r="AV750" s="12" t="s">
        <v>85</v>
      </c>
      <c r="AW750" s="12" t="s">
        <v>36</v>
      </c>
      <c r="AX750" s="12" t="s">
        <v>77</v>
      </c>
      <c r="AY750" s="259" t="s">
        <v>162</v>
      </c>
    </row>
    <row r="751" s="1" customFormat="1" ht="38.25" customHeight="1">
      <c r="B751" s="47"/>
      <c r="C751" s="236" t="s">
        <v>692</v>
      </c>
      <c r="D751" s="236" t="s">
        <v>165</v>
      </c>
      <c r="E751" s="237" t="s">
        <v>693</v>
      </c>
      <c r="F751" s="238" t="s">
        <v>694</v>
      </c>
      <c r="G751" s="239" t="s">
        <v>189</v>
      </c>
      <c r="H751" s="240">
        <v>3158.2350000000001</v>
      </c>
      <c r="I751" s="241"/>
      <c r="J751" s="242">
        <f>ROUND(I751*H751,2)</f>
        <v>0</v>
      </c>
      <c r="K751" s="238" t="s">
        <v>169</v>
      </c>
      <c r="L751" s="73"/>
      <c r="M751" s="243" t="s">
        <v>23</v>
      </c>
      <c r="N751" s="244" t="s">
        <v>45</v>
      </c>
      <c r="O751" s="48"/>
      <c r="P751" s="245">
        <f>O751*H751</f>
        <v>0</v>
      </c>
      <c r="Q751" s="245">
        <v>0</v>
      </c>
      <c r="R751" s="245">
        <f>Q751*H751</f>
        <v>0</v>
      </c>
      <c r="S751" s="245">
        <v>0</v>
      </c>
      <c r="T751" s="246">
        <f>S751*H751</f>
        <v>0</v>
      </c>
      <c r="AR751" s="25" t="s">
        <v>170</v>
      </c>
      <c r="AT751" s="25" t="s">
        <v>165</v>
      </c>
      <c r="AU751" s="25" t="s">
        <v>85</v>
      </c>
      <c r="AY751" s="25" t="s">
        <v>162</v>
      </c>
      <c r="BE751" s="247">
        <f>IF(N751="základní",J751,0)</f>
        <v>0</v>
      </c>
      <c r="BF751" s="247">
        <f>IF(N751="snížená",J751,0)</f>
        <v>0</v>
      </c>
      <c r="BG751" s="247">
        <f>IF(N751="zákl. přenesená",J751,0)</f>
        <v>0</v>
      </c>
      <c r="BH751" s="247">
        <f>IF(N751="sníž. přenesená",J751,0)</f>
        <v>0</v>
      </c>
      <c r="BI751" s="247">
        <f>IF(N751="nulová",J751,0)</f>
        <v>0</v>
      </c>
      <c r="BJ751" s="25" t="s">
        <v>85</v>
      </c>
      <c r="BK751" s="247">
        <f>ROUND(I751*H751,2)</f>
        <v>0</v>
      </c>
      <c r="BL751" s="25" t="s">
        <v>170</v>
      </c>
      <c r="BM751" s="25" t="s">
        <v>695</v>
      </c>
    </row>
    <row r="752" s="1" customFormat="1">
      <c r="B752" s="47"/>
      <c r="C752" s="75"/>
      <c r="D752" s="250" t="s">
        <v>213</v>
      </c>
      <c r="E752" s="75"/>
      <c r="F752" s="281" t="s">
        <v>696</v>
      </c>
      <c r="G752" s="75"/>
      <c r="H752" s="75"/>
      <c r="I752" s="204"/>
      <c r="J752" s="75"/>
      <c r="K752" s="75"/>
      <c r="L752" s="73"/>
      <c r="M752" s="282"/>
      <c r="N752" s="48"/>
      <c r="O752" s="48"/>
      <c r="P752" s="48"/>
      <c r="Q752" s="48"/>
      <c r="R752" s="48"/>
      <c r="S752" s="48"/>
      <c r="T752" s="96"/>
      <c r="AT752" s="25" t="s">
        <v>213</v>
      </c>
      <c r="AU752" s="25" t="s">
        <v>85</v>
      </c>
    </row>
    <row r="753" s="13" customFormat="1">
      <c r="B753" s="260"/>
      <c r="C753" s="261"/>
      <c r="D753" s="250" t="s">
        <v>172</v>
      </c>
      <c r="E753" s="262" t="s">
        <v>23</v>
      </c>
      <c r="F753" s="263" t="s">
        <v>350</v>
      </c>
      <c r="G753" s="261"/>
      <c r="H753" s="262" t="s">
        <v>23</v>
      </c>
      <c r="I753" s="264"/>
      <c r="J753" s="261"/>
      <c r="K753" s="261"/>
      <c r="L753" s="265"/>
      <c r="M753" s="266"/>
      <c r="N753" s="267"/>
      <c r="O753" s="267"/>
      <c r="P753" s="267"/>
      <c r="Q753" s="267"/>
      <c r="R753" s="267"/>
      <c r="S753" s="267"/>
      <c r="T753" s="268"/>
      <c r="AT753" s="269" t="s">
        <v>172</v>
      </c>
      <c r="AU753" s="269" t="s">
        <v>85</v>
      </c>
      <c r="AV753" s="13" t="s">
        <v>77</v>
      </c>
      <c r="AW753" s="13" t="s">
        <v>36</v>
      </c>
      <c r="AX753" s="13" t="s">
        <v>73</v>
      </c>
      <c r="AY753" s="269" t="s">
        <v>162</v>
      </c>
    </row>
    <row r="754" s="12" customFormat="1">
      <c r="B754" s="248"/>
      <c r="C754" s="249"/>
      <c r="D754" s="250" t="s">
        <v>172</v>
      </c>
      <c r="E754" s="251" t="s">
        <v>23</v>
      </c>
      <c r="F754" s="252" t="s">
        <v>683</v>
      </c>
      <c r="G754" s="249"/>
      <c r="H754" s="253">
        <v>3304.4699999999998</v>
      </c>
      <c r="I754" s="254"/>
      <c r="J754" s="249"/>
      <c r="K754" s="249"/>
      <c r="L754" s="255"/>
      <c r="M754" s="256"/>
      <c r="N754" s="257"/>
      <c r="O754" s="257"/>
      <c r="P754" s="257"/>
      <c r="Q754" s="257"/>
      <c r="R754" s="257"/>
      <c r="S754" s="257"/>
      <c r="T754" s="258"/>
      <c r="AT754" s="259" t="s">
        <v>172</v>
      </c>
      <c r="AU754" s="259" t="s">
        <v>85</v>
      </c>
      <c r="AV754" s="12" t="s">
        <v>85</v>
      </c>
      <c r="AW754" s="12" t="s">
        <v>36</v>
      </c>
      <c r="AX754" s="12" t="s">
        <v>73</v>
      </c>
      <c r="AY754" s="259" t="s">
        <v>162</v>
      </c>
    </row>
    <row r="755" s="12" customFormat="1">
      <c r="B755" s="248"/>
      <c r="C755" s="249"/>
      <c r="D755" s="250" t="s">
        <v>172</v>
      </c>
      <c r="E755" s="251" t="s">
        <v>23</v>
      </c>
      <c r="F755" s="252" t="s">
        <v>684</v>
      </c>
      <c r="G755" s="249"/>
      <c r="H755" s="253">
        <v>-122.455</v>
      </c>
      <c r="I755" s="254"/>
      <c r="J755" s="249"/>
      <c r="K755" s="249"/>
      <c r="L755" s="255"/>
      <c r="M755" s="256"/>
      <c r="N755" s="257"/>
      <c r="O755" s="257"/>
      <c r="P755" s="257"/>
      <c r="Q755" s="257"/>
      <c r="R755" s="257"/>
      <c r="S755" s="257"/>
      <c r="T755" s="258"/>
      <c r="AT755" s="259" t="s">
        <v>172</v>
      </c>
      <c r="AU755" s="259" t="s">
        <v>85</v>
      </c>
      <c r="AV755" s="12" t="s">
        <v>85</v>
      </c>
      <c r="AW755" s="12" t="s">
        <v>36</v>
      </c>
      <c r="AX755" s="12" t="s">
        <v>73</v>
      </c>
      <c r="AY755" s="259" t="s">
        <v>162</v>
      </c>
    </row>
    <row r="756" s="12" customFormat="1">
      <c r="B756" s="248"/>
      <c r="C756" s="249"/>
      <c r="D756" s="250" t="s">
        <v>172</v>
      </c>
      <c r="E756" s="251" t="s">
        <v>23</v>
      </c>
      <c r="F756" s="252" t="s">
        <v>685</v>
      </c>
      <c r="G756" s="249"/>
      <c r="H756" s="253">
        <v>-23.780000000000001</v>
      </c>
      <c r="I756" s="254"/>
      <c r="J756" s="249"/>
      <c r="K756" s="249"/>
      <c r="L756" s="255"/>
      <c r="M756" s="256"/>
      <c r="N756" s="257"/>
      <c r="O756" s="257"/>
      <c r="P756" s="257"/>
      <c r="Q756" s="257"/>
      <c r="R756" s="257"/>
      <c r="S756" s="257"/>
      <c r="T756" s="258"/>
      <c r="AT756" s="259" t="s">
        <v>172</v>
      </c>
      <c r="AU756" s="259" t="s">
        <v>85</v>
      </c>
      <c r="AV756" s="12" t="s">
        <v>85</v>
      </c>
      <c r="AW756" s="12" t="s">
        <v>36</v>
      </c>
      <c r="AX756" s="12" t="s">
        <v>73</v>
      </c>
      <c r="AY756" s="259" t="s">
        <v>162</v>
      </c>
    </row>
    <row r="757" s="14" customFormat="1">
      <c r="B757" s="270"/>
      <c r="C757" s="271"/>
      <c r="D757" s="250" t="s">
        <v>172</v>
      </c>
      <c r="E757" s="272" t="s">
        <v>23</v>
      </c>
      <c r="F757" s="273" t="s">
        <v>182</v>
      </c>
      <c r="G757" s="271"/>
      <c r="H757" s="274">
        <v>3158.2350000000001</v>
      </c>
      <c r="I757" s="275"/>
      <c r="J757" s="271"/>
      <c r="K757" s="271"/>
      <c r="L757" s="276"/>
      <c r="M757" s="277"/>
      <c r="N757" s="278"/>
      <c r="O757" s="278"/>
      <c r="P757" s="278"/>
      <c r="Q757" s="278"/>
      <c r="R757" s="278"/>
      <c r="S757" s="278"/>
      <c r="T757" s="279"/>
      <c r="AT757" s="280" t="s">
        <v>172</v>
      </c>
      <c r="AU757" s="280" t="s">
        <v>85</v>
      </c>
      <c r="AV757" s="14" t="s">
        <v>170</v>
      </c>
      <c r="AW757" s="14" t="s">
        <v>36</v>
      </c>
      <c r="AX757" s="14" t="s">
        <v>77</v>
      </c>
      <c r="AY757" s="280" t="s">
        <v>162</v>
      </c>
    </row>
    <row r="758" s="1" customFormat="1" ht="25.5" customHeight="1">
      <c r="B758" s="47"/>
      <c r="C758" s="236" t="s">
        <v>697</v>
      </c>
      <c r="D758" s="236" t="s">
        <v>165</v>
      </c>
      <c r="E758" s="237" t="s">
        <v>698</v>
      </c>
      <c r="F758" s="238" t="s">
        <v>699</v>
      </c>
      <c r="G758" s="239" t="s">
        <v>265</v>
      </c>
      <c r="H758" s="240">
        <v>144.30000000000001</v>
      </c>
      <c r="I758" s="241"/>
      <c r="J758" s="242">
        <f>ROUND(I758*H758,2)</f>
        <v>0</v>
      </c>
      <c r="K758" s="238" t="s">
        <v>169</v>
      </c>
      <c r="L758" s="73"/>
      <c r="M758" s="243" t="s">
        <v>23</v>
      </c>
      <c r="N758" s="244" t="s">
        <v>45</v>
      </c>
      <c r="O758" s="48"/>
      <c r="P758" s="245">
        <f>O758*H758</f>
        <v>0</v>
      </c>
      <c r="Q758" s="245">
        <v>0</v>
      </c>
      <c r="R758" s="245">
        <f>Q758*H758</f>
        <v>0</v>
      </c>
      <c r="S758" s="245">
        <v>0</v>
      </c>
      <c r="T758" s="246">
        <f>S758*H758</f>
        <v>0</v>
      </c>
      <c r="AR758" s="25" t="s">
        <v>170</v>
      </c>
      <c r="AT758" s="25" t="s">
        <v>165</v>
      </c>
      <c r="AU758" s="25" t="s">
        <v>85</v>
      </c>
      <c r="AY758" s="25" t="s">
        <v>162</v>
      </c>
      <c r="BE758" s="247">
        <f>IF(N758="základní",J758,0)</f>
        <v>0</v>
      </c>
      <c r="BF758" s="247">
        <f>IF(N758="snížená",J758,0)</f>
        <v>0</v>
      </c>
      <c r="BG758" s="247">
        <f>IF(N758="zákl. přenesená",J758,0)</f>
        <v>0</v>
      </c>
      <c r="BH758" s="247">
        <f>IF(N758="sníž. přenesená",J758,0)</f>
        <v>0</v>
      </c>
      <c r="BI758" s="247">
        <f>IF(N758="nulová",J758,0)</f>
        <v>0</v>
      </c>
      <c r="BJ758" s="25" t="s">
        <v>85</v>
      </c>
      <c r="BK758" s="247">
        <f>ROUND(I758*H758,2)</f>
        <v>0</v>
      </c>
      <c r="BL758" s="25" t="s">
        <v>170</v>
      </c>
      <c r="BM758" s="25" t="s">
        <v>700</v>
      </c>
    </row>
    <row r="759" s="1" customFormat="1">
      <c r="B759" s="47"/>
      <c r="C759" s="75"/>
      <c r="D759" s="250" t="s">
        <v>213</v>
      </c>
      <c r="E759" s="75"/>
      <c r="F759" s="281" t="s">
        <v>701</v>
      </c>
      <c r="G759" s="75"/>
      <c r="H759" s="75"/>
      <c r="I759" s="204"/>
      <c r="J759" s="75"/>
      <c r="K759" s="75"/>
      <c r="L759" s="73"/>
      <c r="M759" s="282"/>
      <c r="N759" s="48"/>
      <c r="O759" s="48"/>
      <c r="P759" s="48"/>
      <c r="Q759" s="48"/>
      <c r="R759" s="48"/>
      <c r="S759" s="48"/>
      <c r="T759" s="96"/>
      <c r="AT759" s="25" t="s">
        <v>213</v>
      </c>
      <c r="AU759" s="25" t="s">
        <v>85</v>
      </c>
    </row>
    <row r="760" s="13" customFormat="1">
      <c r="B760" s="260"/>
      <c r="C760" s="261"/>
      <c r="D760" s="250" t="s">
        <v>172</v>
      </c>
      <c r="E760" s="262" t="s">
        <v>23</v>
      </c>
      <c r="F760" s="263" t="s">
        <v>350</v>
      </c>
      <c r="G760" s="261"/>
      <c r="H760" s="262" t="s">
        <v>23</v>
      </c>
      <c r="I760" s="264"/>
      <c r="J760" s="261"/>
      <c r="K760" s="261"/>
      <c r="L760" s="265"/>
      <c r="M760" s="266"/>
      <c r="N760" s="267"/>
      <c r="O760" s="267"/>
      <c r="P760" s="267"/>
      <c r="Q760" s="267"/>
      <c r="R760" s="267"/>
      <c r="S760" s="267"/>
      <c r="T760" s="268"/>
      <c r="AT760" s="269" t="s">
        <v>172</v>
      </c>
      <c r="AU760" s="269" t="s">
        <v>85</v>
      </c>
      <c r="AV760" s="13" t="s">
        <v>77</v>
      </c>
      <c r="AW760" s="13" t="s">
        <v>36</v>
      </c>
      <c r="AX760" s="13" t="s">
        <v>73</v>
      </c>
      <c r="AY760" s="269" t="s">
        <v>162</v>
      </c>
    </row>
    <row r="761" s="12" customFormat="1">
      <c r="B761" s="248"/>
      <c r="C761" s="249"/>
      <c r="D761" s="250" t="s">
        <v>172</v>
      </c>
      <c r="E761" s="251" t="s">
        <v>23</v>
      </c>
      <c r="F761" s="252" t="s">
        <v>702</v>
      </c>
      <c r="G761" s="249"/>
      <c r="H761" s="253">
        <v>144.30000000000001</v>
      </c>
      <c r="I761" s="254"/>
      <c r="J761" s="249"/>
      <c r="K761" s="249"/>
      <c r="L761" s="255"/>
      <c r="M761" s="256"/>
      <c r="N761" s="257"/>
      <c r="O761" s="257"/>
      <c r="P761" s="257"/>
      <c r="Q761" s="257"/>
      <c r="R761" s="257"/>
      <c r="S761" s="257"/>
      <c r="T761" s="258"/>
      <c r="AT761" s="259" t="s">
        <v>172</v>
      </c>
      <c r="AU761" s="259" t="s">
        <v>85</v>
      </c>
      <c r="AV761" s="12" t="s">
        <v>85</v>
      </c>
      <c r="AW761" s="12" t="s">
        <v>36</v>
      </c>
      <c r="AX761" s="12" t="s">
        <v>77</v>
      </c>
      <c r="AY761" s="259" t="s">
        <v>162</v>
      </c>
    </row>
    <row r="762" s="1" customFormat="1" ht="25.5" customHeight="1">
      <c r="B762" s="47"/>
      <c r="C762" s="236" t="s">
        <v>703</v>
      </c>
      <c r="D762" s="236" t="s">
        <v>165</v>
      </c>
      <c r="E762" s="237" t="s">
        <v>704</v>
      </c>
      <c r="F762" s="238" t="s">
        <v>705</v>
      </c>
      <c r="G762" s="239" t="s">
        <v>265</v>
      </c>
      <c r="H762" s="240">
        <v>14430</v>
      </c>
      <c r="I762" s="241"/>
      <c r="J762" s="242">
        <f>ROUND(I762*H762,2)</f>
        <v>0</v>
      </c>
      <c r="K762" s="238" t="s">
        <v>169</v>
      </c>
      <c r="L762" s="73"/>
      <c r="M762" s="243" t="s">
        <v>23</v>
      </c>
      <c r="N762" s="244" t="s">
        <v>45</v>
      </c>
      <c r="O762" s="48"/>
      <c r="P762" s="245">
        <f>O762*H762</f>
        <v>0</v>
      </c>
      <c r="Q762" s="245">
        <v>0</v>
      </c>
      <c r="R762" s="245">
        <f>Q762*H762</f>
        <v>0</v>
      </c>
      <c r="S762" s="245">
        <v>0</v>
      </c>
      <c r="T762" s="246">
        <f>S762*H762</f>
        <v>0</v>
      </c>
      <c r="AR762" s="25" t="s">
        <v>170</v>
      </c>
      <c r="AT762" s="25" t="s">
        <v>165</v>
      </c>
      <c r="AU762" s="25" t="s">
        <v>85</v>
      </c>
      <c r="AY762" s="25" t="s">
        <v>162</v>
      </c>
      <c r="BE762" s="247">
        <f>IF(N762="základní",J762,0)</f>
        <v>0</v>
      </c>
      <c r="BF762" s="247">
        <f>IF(N762="snížená",J762,0)</f>
        <v>0</v>
      </c>
      <c r="BG762" s="247">
        <f>IF(N762="zákl. přenesená",J762,0)</f>
        <v>0</v>
      </c>
      <c r="BH762" s="247">
        <f>IF(N762="sníž. přenesená",J762,0)</f>
        <v>0</v>
      </c>
      <c r="BI762" s="247">
        <f>IF(N762="nulová",J762,0)</f>
        <v>0</v>
      </c>
      <c r="BJ762" s="25" t="s">
        <v>85</v>
      </c>
      <c r="BK762" s="247">
        <f>ROUND(I762*H762,2)</f>
        <v>0</v>
      </c>
      <c r="BL762" s="25" t="s">
        <v>170</v>
      </c>
      <c r="BM762" s="25" t="s">
        <v>706</v>
      </c>
    </row>
    <row r="763" s="1" customFormat="1">
      <c r="B763" s="47"/>
      <c r="C763" s="75"/>
      <c r="D763" s="250" t="s">
        <v>213</v>
      </c>
      <c r="E763" s="75"/>
      <c r="F763" s="281" t="s">
        <v>701</v>
      </c>
      <c r="G763" s="75"/>
      <c r="H763" s="75"/>
      <c r="I763" s="204"/>
      <c r="J763" s="75"/>
      <c r="K763" s="75"/>
      <c r="L763" s="73"/>
      <c r="M763" s="282"/>
      <c r="N763" s="48"/>
      <c r="O763" s="48"/>
      <c r="P763" s="48"/>
      <c r="Q763" s="48"/>
      <c r="R763" s="48"/>
      <c r="S763" s="48"/>
      <c r="T763" s="96"/>
      <c r="AT763" s="25" t="s">
        <v>213</v>
      </c>
      <c r="AU763" s="25" t="s">
        <v>85</v>
      </c>
    </row>
    <row r="764" s="13" customFormat="1">
      <c r="B764" s="260"/>
      <c r="C764" s="261"/>
      <c r="D764" s="250" t="s">
        <v>172</v>
      </c>
      <c r="E764" s="262" t="s">
        <v>23</v>
      </c>
      <c r="F764" s="263" t="s">
        <v>690</v>
      </c>
      <c r="G764" s="261"/>
      <c r="H764" s="262" t="s">
        <v>23</v>
      </c>
      <c r="I764" s="264"/>
      <c r="J764" s="261"/>
      <c r="K764" s="261"/>
      <c r="L764" s="265"/>
      <c r="M764" s="266"/>
      <c r="N764" s="267"/>
      <c r="O764" s="267"/>
      <c r="P764" s="267"/>
      <c r="Q764" s="267"/>
      <c r="R764" s="267"/>
      <c r="S764" s="267"/>
      <c r="T764" s="268"/>
      <c r="AT764" s="269" t="s">
        <v>172</v>
      </c>
      <c r="AU764" s="269" t="s">
        <v>85</v>
      </c>
      <c r="AV764" s="13" t="s">
        <v>77</v>
      </c>
      <c r="AW764" s="13" t="s">
        <v>36</v>
      </c>
      <c r="AX764" s="13" t="s">
        <v>73</v>
      </c>
      <c r="AY764" s="269" t="s">
        <v>162</v>
      </c>
    </row>
    <row r="765" s="13" customFormat="1">
      <c r="B765" s="260"/>
      <c r="C765" s="261"/>
      <c r="D765" s="250" t="s">
        <v>172</v>
      </c>
      <c r="E765" s="262" t="s">
        <v>23</v>
      </c>
      <c r="F765" s="263" t="s">
        <v>350</v>
      </c>
      <c r="G765" s="261"/>
      <c r="H765" s="262" t="s">
        <v>23</v>
      </c>
      <c r="I765" s="264"/>
      <c r="J765" s="261"/>
      <c r="K765" s="261"/>
      <c r="L765" s="265"/>
      <c r="M765" s="266"/>
      <c r="N765" s="267"/>
      <c r="O765" s="267"/>
      <c r="P765" s="267"/>
      <c r="Q765" s="267"/>
      <c r="R765" s="267"/>
      <c r="S765" s="267"/>
      <c r="T765" s="268"/>
      <c r="AT765" s="269" t="s">
        <v>172</v>
      </c>
      <c r="AU765" s="269" t="s">
        <v>85</v>
      </c>
      <c r="AV765" s="13" t="s">
        <v>77</v>
      </c>
      <c r="AW765" s="13" t="s">
        <v>36</v>
      </c>
      <c r="AX765" s="13" t="s">
        <v>73</v>
      </c>
      <c r="AY765" s="269" t="s">
        <v>162</v>
      </c>
    </row>
    <row r="766" s="12" customFormat="1">
      <c r="B766" s="248"/>
      <c r="C766" s="249"/>
      <c r="D766" s="250" t="s">
        <v>172</v>
      </c>
      <c r="E766" s="251" t="s">
        <v>23</v>
      </c>
      <c r="F766" s="252" t="s">
        <v>707</v>
      </c>
      <c r="G766" s="249"/>
      <c r="H766" s="253">
        <v>14430</v>
      </c>
      <c r="I766" s="254"/>
      <c r="J766" s="249"/>
      <c r="K766" s="249"/>
      <c r="L766" s="255"/>
      <c r="M766" s="256"/>
      <c r="N766" s="257"/>
      <c r="O766" s="257"/>
      <c r="P766" s="257"/>
      <c r="Q766" s="257"/>
      <c r="R766" s="257"/>
      <c r="S766" s="257"/>
      <c r="T766" s="258"/>
      <c r="AT766" s="259" t="s">
        <v>172</v>
      </c>
      <c r="AU766" s="259" t="s">
        <v>85</v>
      </c>
      <c r="AV766" s="12" t="s">
        <v>85</v>
      </c>
      <c r="AW766" s="12" t="s">
        <v>36</v>
      </c>
      <c r="AX766" s="12" t="s">
        <v>77</v>
      </c>
      <c r="AY766" s="259" t="s">
        <v>162</v>
      </c>
    </row>
    <row r="767" s="1" customFormat="1" ht="25.5" customHeight="1">
      <c r="B767" s="47"/>
      <c r="C767" s="236" t="s">
        <v>708</v>
      </c>
      <c r="D767" s="236" t="s">
        <v>165</v>
      </c>
      <c r="E767" s="237" t="s">
        <v>709</v>
      </c>
      <c r="F767" s="238" t="s">
        <v>710</v>
      </c>
      <c r="G767" s="239" t="s">
        <v>265</v>
      </c>
      <c r="H767" s="240">
        <v>144.30000000000001</v>
      </c>
      <c r="I767" s="241"/>
      <c r="J767" s="242">
        <f>ROUND(I767*H767,2)</f>
        <v>0</v>
      </c>
      <c r="K767" s="238" t="s">
        <v>169</v>
      </c>
      <c r="L767" s="73"/>
      <c r="M767" s="243" t="s">
        <v>23</v>
      </c>
      <c r="N767" s="244" t="s">
        <v>45</v>
      </c>
      <c r="O767" s="48"/>
      <c r="P767" s="245">
        <f>O767*H767</f>
        <v>0</v>
      </c>
      <c r="Q767" s="245">
        <v>0</v>
      </c>
      <c r="R767" s="245">
        <f>Q767*H767</f>
        <v>0</v>
      </c>
      <c r="S767" s="245">
        <v>0</v>
      </c>
      <c r="T767" s="246">
        <f>S767*H767</f>
        <v>0</v>
      </c>
      <c r="AR767" s="25" t="s">
        <v>170</v>
      </c>
      <c r="AT767" s="25" t="s">
        <v>165</v>
      </c>
      <c r="AU767" s="25" t="s">
        <v>85</v>
      </c>
      <c r="AY767" s="25" t="s">
        <v>162</v>
      </c>
      <c r="BE767" s="247">
        <f>IF(N767="základní",J767,0)</f>
        <v>0</v>
      </c>
      <c r="BF767" s="247">
        <f>IF(N767="snížená",J767,0)</f>
        <v>0</v>
      </c>
      <c r="BG767" s="247">
        <f>IF(N767="zákl. přenesená",J767,0)</f>
        <v>0</v>
      </c>
      <c r="BH767" s="247">
        <f>IF(N767="sníž. přenesená",J767,0)</f>
        <v>0</v>
      </c>
      <c r="BI767" s="247">
        <f>IF(N767="nulová",J767,0)</f>
        <v>0</v>
      </c>
      <c r="BJ767" s="25" t="s">
        <v>85</v>
      </c>
      <c r="BK767" s="247">
        <f>ROUND(I767*H767,2)</f>
        <v>0</v>
      </c>
      <c r="BL767" s="25" t="s">
        <v>170</v>
      </c>
      <c r="BM767" s="25" t="s">
        <v>711</v>
      </c>
    </row>
    <row r="768" s="1" customFormat="1">
      <c r="B768" s="47"/>
      <c r="C768" s="75"/>
      <c r="D768" s="250" t="s">
        <v>213</v>
      </c>
      <c r="E768" s="75"/>
      <c r="F768" s="281" t="s">
        <v>712</v>
      </c>
      <c r="G768" s="75"/>
      <c r="H768" s="75"/>
      <c r="I768" s="204"/>
      <c r="J768" s="75"/>
      <c r="K768" s="75"/>
      <c r="L768" s="73"/>
      <c r="M768" s="282"/>
      <c r="N768" s="48"/>
      <c r="O768" s="48"/>
      <c r="P768" s="48"/>
      <c r="Q768" s="48"/>
      <c r="R768" s="48"/>
      <c r="S768" s="48"/>
      <c r="T768" s="96"/>
      <c r="AT768" s="25" t="s">
        <v>213</v>
      </c>
      <c r="AU768" s="25" t="s">
        <v>85</v>
      </c>
    </row>
    <row r="769" s="13" customFormat="1">
      <c r="B769" s="260"/>
      <c r="C769" s="261"/>
      <c r="D769" s="250" t="s">
        <v>172</v>
      </c>
      <c r="E769" s="262" t="s">
        <v>23</v>
      </c>
      <c r="F769" s="263" t="s">
        <v>350</v>
      </c>
      <c r="G769" s="261"/>
      <c r="H769" s="262" t="s">
        <v>23</v>
      </c>
      <c r="I769" s="264"/>
      <c r="J769" s="261"/>
      <c r="K769" s="261"/>
      <c r="L769" s="265"/>
      <c r="M769" s="266"/>
      <c r="N769" s="267"/>
      <c r="O769" s="267"/>
      <c r="P769" s="267"/>
      <c r="Q769" s="267"/>
      <c r="R769" s="267"/>
      <c r="S769" s="267"/>
      <c r="T769" s="268"/>
      <c r="AT769" s="269" t="s">
        <v>172</v>
      </c>
      <c r="AU769" s="269" t="s">
        <v>85</v>
      </c>
      <c r="AV769" s="13" t="s">
        <v>77</v>
      </c>
      <c r="AW769" s="13" t="s">
        <v>36</v>
      </c>
      <c r="AX769" s="13" t="s">
        <v>73</v>
      </c>
      <c r="AY769" s="269" t="s">
        <v>162</v>
      </c>
    </row>
    <row r="770" s="12" customFormat="1">
      <c r="B770" s="248"/>
      <c r="C770" s="249"/>
      <c r="D770" s="250" t="s">
        <v>172</v>
      </c>
      <c r="E770" s="251" t="s">
        <v>23</v>
      </c>
      <c r="F770" s="252" t="s">
        <v>702</v>
      </c>
      <c r="G770" s="249"/>
      <c r="H770" s="253">
        <v>144.30000000000001</v>
      </c>
      <c r="I770" s="254"/>
      <c r="J770" s="249"/>
      <c r="K770" s="249"/>
      <c r="L770" s="255"/>
      <c r="M770" s="256"/>
      <c r="N770" s="257"/>
      <c r="O770" s="257"/>
      <c r="P770" s="257"/>
      <c r="Q770" s="257"/>
      <c r="R770" s="257"/>
      <c r="S770" s="257"/>
      <c r="T770" s="258"/>
      <c r="AT770" s="259" t="s">
        <v>172</v>
      </c>
      <c r="AU770" s="259" t="s">
        <v>85</v>
      </c>
      <c r="AV770" s="12" t="s">
        <v>85</v>
      </c>
      <c r="AW770" s="12" t="s">
        <v>36</v>
      </c>
      <c r="AX770" s="12" t="s">
        <v>77</v>
      </c>
      <c r="AY770" s="259" t="s">
        <v>162</v>
      </c>
    </row>
    <row r="771" s="1" customFormat="1" ht="25.5" customHeight="1">
      <c r="B771" s="47"/>
      <c r="C771" s="236" t="s">
        <v>713</v>
      </c>
      <c r="D771" s="236" t="s">
        <v>165</v>
      </c>
      <c r="E771" s="237" t="s">
        <v>714</v>
      </c>
      <c r="F771" s="238" t="s">
        <v>715</v>
      </c>
      <c r="G771" s="239" t="s">
        <v>189</v>
      </c>
      <c r="H771" s="240">
        <v>3158.2350000000001</v>
      </c>
      <c r="I771" s="241"/>
      <c r="J771" s="242">
        <f>ROUND(I771*H771,2)</f>
        <v>0</v>
      </c>
      <c r="K771" s="238" t="s">
        <v>169</v>
      </c>
      <c r="L771" s="73"/>
      <c r="M771" s="243" t="s">
        <v>23</v>
      </c>
      <c r="N771" s="244" t="s">
        <v>45</v>
      </c>
      <c r="O771" s="48"/>
      <c r="P771" s="245">
        <f>O771*H771</f>
        <v>0</v>
      </c>
      <c r="Q771" s="245">
        <v>0</v>
      </c>
      <c r="R771" s="245">
        <f>Q771*H771</f>
        <v>0</v>
      </c>
      <c r="S771" s="245">
        <v>0</v>
      </c>
      <c r="T771" s="246">
        <f>S771*H771</f>
        <v>0</v>
      </c>
      <c r="AR771" s="25" t="s">
        <v>170</v>
      </c>
      <c r="AT771" s="25" t="s">
        <v>165</v>
      </c>
      <c r="AU771" s="25" t="s">
        <v>85</v>
      </c>
      <c r="AY771" s="25" t="s">
        <v>162</v>
      </c>
      <c r="BE771" s="247">
        <f>IF(N771="základní",J771,0)</f>
        <v>0</v>
      </c>
      <c r="BF771" s="247">
        <f>IF(N771="snížená",J771,0)</f>
        <v>0</v>
      </c>
      <c r="BG771" s="247">
        <f>IF(N771="zákl. přenesená",J771,0)</f>
        <v>0</v>
      </c>
      <c r="BH771" s="247">
        <f>IF(N771="sníž. přenesená",J771,0)</f>
        <v>0</v>
      </c>
      <c r="BI771" s="247">
        <f>IF(N771="nulová",J771,0)</f>
        <v>0</v>
      </c>
      <c r="BJ771" s="25" t="s">
        <v>85</v>
      </c>
      <c r="BK771" s="247">
        <f>ROUND(I771*H771,2)</f>
        <v>0</v>
      </c>
      <c r="BL771" s="25" t="s">
        <v>170</v>
      </c>
      <c r="BM771" s="25" t="s">
        <v>716</v>
      </c>
    </row>
    <row r="772" s="1" customFormat="1">
      <c r="B772" s="47"/>
      <c r="C772" s="75"/>
      <c r="D772" s="250" t="s">
        <v>213</v>
      </c>
      <c r="E772" s="75"/>
      <c r="F772" s="281" t="s">
        <v>717</v>
      </c>
      <c r="G772" s="75"/>
      <c r="H772" s="75"/>
      <c r="I772" s="204"/>
      <c r="J772" s="75"/>
      <c r="K772" s="75"/>
      <c r="L772" s="73"/>
      <c r="M772" s="282"/>
      <c r="N772" s="48"/>
      <c r="O772" s="48"/>
      <c r="P772" s="48"/>
      <c r="Q772" s="48"/>
      <c r="R772" s="48"/>
      <c r="S772" s="48"/>
      <c r="T772" s="96"/>
      <c r="AT772" s="25" t="s">
        <v>213</v>
      </c>
      <c r="AU772" s="25" t="s">
        <v>85</v>
      </c>
    </row>
    <row r="773" s="13" customFormat="1">
      <c r="B773" s="260"/>
      <c r="C773" s="261"/>
      <c r="D773" s="250" t="s">
        <v>172</v>
      </c>
      <c r="E773" s="262" t="s">
        <v>23</v>
      </c>
      <c r="F773" s="263" t="s">
        <v>350</v>
      </c>
      <c r="G773" s="261"/>
      <c r="H773" s="262" t="s">
        <v>23</v>
      </c>
      <c r="I773" s="264"/>
      <c r="J773" s="261"/>
      <c r="K773" s="261"/>
      <c r="L773" s="265"/>
      <c r="M773" s="266"/>
      <c r="N773" s="267"/>
      <c r="O773" s="267"/>
      <c r="P773" s="267"/>
      <c r="Q773" s="267"/>
      <c r="R773" s="267"/>
      <c r="S773" s="267"/>
      <c r="T773" s="268"/>
      <c r="AT773" s="269" t="s">
        <v>172</v>
      </c>
      <c r="AU773" s="269" t="s">
        <v>85</v>
      </c>
      <c r="AV773" s="13" t="s">
        <v>77</v>
      </c>
      <c r="AW773" s="13" t="s">
        <v>36</v>
      </c>
      <c r="AX773" s="13" t="s">
        <v>73</v>
      </c>
      <c r="AY773" s="269" t="s">
        <v>162</v>
      </c>
    </row>
    <row r="774" s="12" customFormat="1">
      <c r="B774" s="248"/>
      <c r="C774" s="249"/>
      <c r="D774" s="250" t="s">
        <v>172</v>
      </c>
      <c r="E774" s="251" t="s">
        <v>23</v>
      </c>
      <c r="F774" s="252" t="s">
        <v>683</v>
      </c>
      <c r="G774" s="249"/>
      <c r="H774" s="253">
        <v>3304.4699999999998</v>
      </c>
      <c r="I774" s="254"/>
      <c r="J774" s="249"/>
      <c r="K774" s="249"/>
      <c r="L774" s="255"/>
      <c r="M774" s="256"/>
      <c r="N774" s="257"/>
      <c r="O774" s="257"/>
      <c r="P774" s="257"/>
      <c r="Q774" s="257"/>
      <c r="R774" s="257"/>
      <c r="S774" s="257"/>
      <c r="T774" s="258"/>
      <c r="AT774" s="259" t="s">
        <v>172</v>
      </c>
      <c r="AU774" s="259" t="s">
        <v>85</v>
      </c>
      <c r="AV774" s="12" t="s">
        <v>85</v>
      </c>
      <c r="AW774" s="12" t="s">
        <v>36</v>
      </c>
      <c r="AX774" s="12" t="s">
        <v>73</v>
      </c>
      <c r="AY774" s="259" t="s">
        <v>162</v>
      </c>
    </row>
    <row r="775" s="12" customFormat="1">
      <c r="B775" s="248"/>
      <c r="C775" s="249"/>
      <c r="D775" s="250" t="s">
        <v>172</v>
      </c>
      <c r="E775" s="251" t="s">
        <v>23</v>
      </c>
      <c r="F775" s="252" t="s">
        <v>684</v>
      </c>
      <c r="G775" s="249"/>
      <c r="H775" s="253">
        <v>-122.455</v>
      </c>
      <c r="I775" s="254"/>
      <c r="J775" s="249"/>
      <c r="K775" s="249"/>
      <c r="L775" s="255"/>
      <c r="M775" s="256"/>
      <c r="N775" s="257"/>
      <c r="O775" s="257"/>
      <c r="P775" s="257"/>
      <c r="Q775" s="257"/>
      <c r="R775" s="257"/>
      <c r="S775" s="257"/>
      <c r="T775" s="258"/>
      <c r="AT775" s="259" t="s">
        <v>172</v>
      </c>
      <c r="AU775" s="259" t="s">
        <v>85</v>
      </c>
      <c r="AV775" s="12" t="s">
        <v>85</v>
      </c>
      <c r="AW775" s="12" t="s">
        <v>36</v>
      </c>
      <c r="AX775" s="12" t="s">
        <v>73</v>
      </c>
      <c r="AY775" s="259" t="s">
        <v>162</v>
      </c>
    </row>
    <row r="776" s="12" customFormat="1">
      <c r="B776" s="248"/>
      <c r="C776" s="249"/>
      <c r="D776" s="250" t="s">
        <v>172</v>
      </c>
      <c r="E776" s="251" t="s">
        <v>23</v>
      </c>
      <c r="F776" s="252" t="s">
        <v>685</v>
      </c>
      <c r="G776" s="249"/>
      <c r="H776" s="253">
        <v>-23.780000000000001</v>
      </c>
      <c r="I776" s="254"/>
      <c r="J776" s="249"/>
      <c r="K776" s="249"/>
      <c r="L776" s="255"/>
      <c r="M776" s="256"/>
      <c r="N776" s="257"/>
      <c r="O776" s="257"/>
      <c r="P776" s="257"/>
      <c r="Q776" s="257"/>
      <c r="R776" s="257"/>
      <c r="S776" s="257"/>
      <c r="T776" s="258"/>
      <c r="AT776" s="259" t="s">
        <v>172</v>
      </c>
      <c r="AU776" s="259" t="s">
        <v>85</v>
      </c>
      <c r="AV776" s="12" t="s">
        <v>85</v>
      </c>
      <c r="AW776" s="12" t="s">
        <v>36</v>
      </c>
      <c r="AX776" s="12" t="s">
        <v>73</v>
      </c>
      <c r="AY776" s="259" t="s">
        <v>162</v>
      </c>
    </row>
    <row r="777" s="14" customFormat="1">
      <c r="B777" s="270"/>
      <c r="C777" s="271"/>
      <c r="D777" s="250" t="s">
        <v>172</v>
      </c>
      <c r="E777" s="272" t="s">
        <v>23</v>
      </c>
      <c r="F777" s="273" t="s">
        <v>182</v>
      </c>
      <c r="G777" s="271"/>
      <c r="H777" s="274">
        <v>3158.2350000000001</v>
      </c>
      <c r="I777" s="275"/>
      <c r="J777" s="271"/>
      <c r="K777" s="271"/>
      <c r="L777" s="276"/>
      <c r="M777" s="277"/>
      <c r="N777" s="278"/>
      <c r="O777" s="278"/>
      <c r="P777" s="278"/>
      <c r="Q777" s="278"/>
      <c r="R777" s="278"/>
      <c r="S777" s="278"/>
      <c r="T777" s="279"/>
      <c r="AT777" s="280" t="s">
        <v>172</v>
      </c>
      <c r="AU777" s="280" t="s">
        <v>85</v>
      </c>
      <c r="AV777" s="14" t="s">
        <v>170</v>
      </c>
      <c r="AW777" s="14" t="s">
        <v>36</v>
      </c>
      <c r="AX777" s="14" t="s">
        <v>77</v>
      </c>
      <c r="AY777" s="280" t="s">
        <v>162</v>
      </c>
    </row>
    <row r="778" s="1" customFormat="1" ht="25.5" customHeight="1">
      <c r="B778" s="47"/>
      <c r="C778" s="236" t="s">
        <v>718</v>
      </c>
      <c r="D778" s="236" t="s">
        <v>165</v>
      </c>
      <c r="E778" s="237" t="s">
        <v>719</v>
      </c>
      <c r="F778" s="238" t="s">
        <v>720</v>
      </c>
      <c r="G778" s="239" t="s">
        <v>189</v>
      </c>
      <c r="H778" s="240">
        <v>315823.5</v>
      </c>
      <c r="I778" s="241"/>
      <c r="J778" s="242">
        <f>ROUND(I778*H778,2)</f>
        <v>0</v>
      </c>
      <c r="K778" s="238" t="s">
        <v>169</v>
      </c>
      <c r="L778" s="73"/>
      <c r="M778" s="243" t="s">
        <v>23</v>
      </c>
      <c r="N778" s="244" t="s">
        <v>45</v>
      </c>
      <c r="O778" s="48"/>
      <c r="P778" s="245">
        <f>O778*H778</f>
        <v>0</v>
      </c>
      <c r="Q778" s="245">
        <v>0</v>
      </c>
      <c r="R778" s="245">
        <f>Q778*H778</f>
        <v>0</v>
      </c>
      <c r="S778" s="245">
        <v>0</v>
      </c>
      <c r="T778" s="246">
        <f>S778*H778</f>
        <v>0</v>
      </c>
      <c r="AR778" s="25" t="s">
        <v>170</v>
      </c>
      <c r="AT778" s="25" t="s">
        <v>165</v>
      </c>
      <c r="AU778" s="25" t="s">
        <v>85</v>
      </c>
      <c r="AY778" s="25" t="s">
        <v>162</v>
      </c>
      <c r="BE778" s="247">
        <f>IF(N778="základní",J778,0)</f>
        <v>0</v>
      </c>
      <c r="BF778" s="247">
        <f>IF(N778="snížená",J778,0)</f>
        <v>0</v>
      </c>
      <c r="BG778" s="247">
        <f>IF(N778="zákl. přenesená",J778,0)</f>
        <v>0</v>
      </c>
      <c r="BH778" s="247">
        <f>IF(N778="sníž. přenesená",J778,0)</f>
        <v>0</v>
      </c>
      <c r="BI778" s="247">
        <f>IF(N778="nulová",J778,0)</f>
        <v>0</v>
      </c>
      <c r="BJ778" s="25" t="s">
        <v>85</v>
      </c>
      <c r="BK778" s="247">
        <f>ROUND(I778*H778,2)</f>
        <v>0</v>
      </c>
      <c r="BL778" s="25" t="s">
        <v>170</v>
      </c>
      <c r="BM778" s="25" t="s">
        <v>721</v>
      </c>
    </row>
    <row r="779" s="1" customFormat="1">
      <c r="B779" s="47"/>
      <c r="C779" s="75"/>
      <c r="D779" s="250" t="s">
        <v>213</v>
      </c>
      <c r="E779" s="75"/>
      <c r="F779" s="281" t="s">
        <v>717</v>
      </c>
      <c r="G779" s="75"/>
      <c r="H779" s="75"/>
      <c r="I779" s="204"/>
      <c r="J779" s="75"/>
      <c r="K779" s="75"/>
      <c r="L779" s="73"/>
      <c r="M779" s="282"/>
      <c r="N779" s="48"/>
      <c r="O779" s="48"/>
      <c r="P779" s="48"/>
      <c r="Q779" s="48"/>
      <c r="R779" s="48"/>
      <c r="S779" s="48"/>
      <c r="T779" s="96"/>
      <c r="AT779" s="25" t="s">
        <v>213</v>
      </c>
      <c r="AU779" s="25" t="s">
        <v>85</v>
      </c>
    </row>
    <row r="780" s="13" customFormat="1">
      <c r="B780" s="260"/>
      <c r="C780" s="261"/>
      <c r="D780" s="250" t="s">
        <v>172</v>
      </c>
      <c r="E780" s="262" t="s">
        <v>23</v>
      </c>
      <c r="F780" s="263" t="s">
        <v>350</v>
      </c>
      <c r="G780" s="261"/>
      <c r="H780" s="262" t="s">
        <v>23</v>
      </c>
      <c r="I780" s="264"/>
      <c r="J780" s="261"/>
      <c r="K780" s="261"/>
      <c r="L780" s="265"/>
      <c r="M780" s="266"/>
      <c r="N780" s="267"/>
      <c r="O780" s="267"/>
      <c r="P780" s="267"/>
      <c r="Q780" s="267"/>
      <c r="R780" s="267"/>
      <c r="S780" s="267"/>
      <c r="T780" s="268"/>
      <c r="AT780" s="269" t="s">
        <v>172</v>
      </c>
      <c r="AU780" s="269" t="s">
        <v>85</v>
      </c>
      <c r="AV780" s="13" t="s">
        <v>77</v>
      </c>
      <c r="AW780" s="13" t="s">
        <v>36</v>
      </c>
      <c r="AX780" s="13" t="s">
        <v>73</v>
      </c>
      <c r="AY780" s="269" t="s">
        <v>162</v>
      </c>
    </row>
    <row r="781" s="13" customFormat="1">
      <c r="B781" s="260"/>
      <c r="C781" s="261"/>
      <c r="D781" s="250" t="s">
        <v>172</v>
      </c>
      <c r="E781" s="262" t="s">
        <v>23</v>
      </c>
      <c r="F781" s="263" t="s">
        <v>690</v>
      </c>
      <c r="G781" s="261"/>
      <c r="H781" s="262" t="s">
        <v>23</v>
      </c>
      <c r="I781" s="264"/>
      <c r="J781" s="261"/>
      <c r="K781" s="261"/>
      <c r="L781" s="265"/>
      <c r="M781" s="266"/>
      <c r="N781" s="267"/>
      <c r="O781" s="267"/>
      <c r="P781" s="267"/>
      <c r="Q781" s="267"/>
      <c r="R781" s="267"/>
      <c r="S781" s="267"/>
      <c r="T781" s="268"/>
      <c r="AT781" s="269" t="s">
        <v>172</v>
      </c>
      <c r="AU781" s="269" t="s">
        <v>85</v>
      </c>
      <c r="AV781" s="13" t="s">
        <v>77</v>
      </c>
      <c r="AW781" s="13" t="s">
        <v>36</v>
      </c>
      <c r="AX781" s="13" t="s">
        <v>73</v>
      </c>
      <c r="AY781" s="269" t="s">
        <v>162</v>
      </c>
    </row>
    <row r="782" s="12" customFormat="1">
      <c r="B782" s="248"/>
      <c r="C782" s="249"/>
      <c r="D782" s="250" t="s">
        <v>172</v>
      </c>
      <c r="E782" s="251" t="s">
        <v>23</v>
      </c>
      <c r="F782" s="252" t="s">
        <v>683</v>
      </c>
      <c r="G782" s="249"/>
      <c r="H782" s="253">
        <v>3304.4699999999998</v>
      </c>
      <c r="I782" s="254"/>
      <c r="J782" s="249"/>
      <c r="K782" s="249"/>
      <c r="L782" s="255"/>
      <c r="M782" s="256"/>
      <c r="N782" s="257"/>
      <c r="O782" s="257"/>
      <c r="P782" s="257"/>
      <c r="Q782" s="257"/>
      <c r="R782" s="257"/>
      <c r="S782" s="257"/>
      <c r="T782" s="258"/>
      <c r="AT782" s="259" t="s">
        <v>172</v>
      </c>
      <c r="AU782" s="259" t="s">
        <v>85</v>
      </c>
      <c r="AV782" s="12" t="s">
        <v>85</v>
      </c>
      <c r="AW782" s="12" t="s">
        <v>36</v>
      </c>
      <c r="AX782" s="12" t="s">
        <v>73</v>
      </c>
      <c r="AY782" s="259" t="s">
        <v>162</v>
      </c>
    </row>
    <row r="783" s="12" customFormat="1">
      <c r="B783" s="248"/>
      <c r="C783" s="249"/>
      <c r="D783" s="250" t="s">
        <v>172</v>
      </c>
      <c r="E783" s="251" t="s">
        <v>23</v>
      </c>
      <c r="F783" s="252" t="s">
        <v>684</v>
      </c>
      <c r="G783" s="249"/>
      <c r="H783" s="253">
        <v>-122.455</v>
      </c>
      <c r="I783" s="254"/>
      <c r="J783" s="249"/>
      <c r="K783" s="249"/>
      <c r="L783" s="255"/>
      <c r="M783" s="256"/>
      <c r="N783" s="257"/>
      <c r="O783" s="257"/>
      <c r="P783" s="257"/>
      <c r="Q783" s="257"/>
      <c r="R783" s="257"/>
      <c r="S783" s="257"/>
      <c r="T783" s="258"/>
      <c r="AT783" s="259" t="s">
        <v>172</v>
      </c>
      <c r="AU783" s="259" t="s">
        <v>85</v>
      </c>
      <c r="AV783" s="12" t="s">
        <v>85</v>
      </c>
      <c r="AW783" s="12" t="s">
        <v>36</v>
      </c>
      <c r="AX783" s="12" t="s">
        <v>73</v>
      </c>
      <c r="AY783" s="259" t="s">
        <v>162</v>
      </c>
    </row>
    <row r="784" s="12" customFormat="1">
      <c r="B784" s="248"/>
      <c r="C784" s="249"/>
      <c r="D784" s="250" t="s">
        <v>172</v>
      </c>
      <c r="E784" s="251" t="s">
        <v>23</v>
      </c>
      <c r="F784" s="252" t="s">
        <v>685</v>
      </c>
      <c r="G784" s="249"/>
      <c r="H784" s="253">
        <v>-23.780000000000001</v>
      </c>
      <c r="I784" s="254"/>
      <c r="J784" s="249"/>
      <c r="K784" s="249"/>
      <c r="L784" s="255"/>
      <c r="M784" s="256"/>
      <c r="N784" s="257"/>
      <c r="O784" s="257"/>
      <c r="P784" s="257"/>
      <c r="Q784" s="257"/>
      <c r="R784" s="257"/>
      <c r="S784" s="257"/>
      <c r="T784" s="258"/>
      <c r="AT784" s="259" t="s">
        <v>172</v>
      </c>
      <c r="AU784" s="259" t="s">
        <v>85</v>
      </c>
      <c r="AV784" s="12" t="s">
        <v>85</v>
      </c>
      <c r="AW784" s="12" t="s">
        <v>36</v>
      </c>
      <c r="AX784" s="12" t="s">
        <v>73</v>
      </c>
      <c r="AY784" s="259" t="s">
        <v>162</v>
      </c>
    </row>
    <row r="785" s="15" customFormat="1">
      <c r="B785" s="283"/>
      <c r="C785" s="284"/>
      <c r="D785" s="250" t="s">
        <v>172</v>
      </c>
      <c r="E785" s="285" t="s">
        <v>23</v>
      </c>
      <c r="F785" s="286" t="s">
        <v>276</v>
      </c>
      <c r="G785" s="284"/>
      <c r="H785" s="287">
        <v>3158.2350000000001</v>
      </c>
      <c r="I785" s="288"/>
      <c r="J785" s="284"/>
      <c r="K785" s="284"/>
      <c r="L785" s="289"/>
      <c r="M785" s="290"/>
      <c r="N785" s="291"/>
      <c r="O785" s="291"/>
      <c r="P785" s="291"/>
      <c r="Q785" s="291"/>
      <c r="R785" s="291"/>
      <c r="S785" s="291"/>
      <c r="T785" s="292"/>
      <c r="AT785" s="293" t="s">
        <v>172</v>
      </c>
      <c r="AU785" s="293" t="s">
        <v>85</v>
      </c>
      <c r="AV785" s="15" t="s">
        <v>163</v>
      </c>
      <c r="AW785" s="15" t="s">
        <v>36</v>
      </c>
      <c r="AX785" s="15" t="s">
        <v>73</v>
      </c>
      <c r="AY785" s="293" t="s">
        <v>162</v>
      </c>
    </row>
    <row r="786" s="12" customFormat="1">
      <c r="B786" s="248"/>
      <c r="C786" s="249"/>
      <c r="D786" s="250" t="s">
        <v>172</v>
      </c>
      <c r="E786" s="251" t="s">
        <v>23</v>
      </c>
      <c r="F786" s="252" t="s">
        <v>691</v>
      </c>
      <c r="G786" s="249"/>
      <c r="H786" s="253">
        <v>315823.5</v>
      </c>
      <c r="I786" s="254"/>
      <c r="J786" s="249"/>
      <c r="K786" s="249"/>
      <c r="L786" s="255"/>
      <c r="M786" s="256"/>
      <c r="N786" s="257"/>
      <c r="O786" s="257"/>
      <c r="P786" s="257"/>
      <c r="Q786" s="257"/>
      <c r="R786" s="257"/>
      <c r="S786" s="257"/>
      <c r="T786" s="258"/>
      <c r="AT786" s="259" t="s">
        <v>172</v>
      </c>
      <c r="AU786" s="259" t="s">
        <v>85</v>
      </c>
      <c r="AV786" s="12" t="s">
        <v>85</v>
      </c>
      <c r="AW786" s="12" t="s">
        <v>36</v>
      </c>
      <c r="AX786" s="12" t="s">
        <v>77</v>
      </c>
      <c r="AY786" s="259" t="s">
        <v>162</v>
      </c>
    </row>
    <row r="787" s="1" customFormat="1" ht="25.5" customHeight="1">
      <c r="B787" s="47"/>
      <c r="C787" s="236" t="s">
        <v>722</v>
      </c>
      <c r="D787" s="236" t="s">
        <v>165</v>
      </c>
      <c r="E787" s="237" t="s">
        <v>723</v>
      </c>
      <c r="F787" s="238" t="s">
        <v>724</v>
      </c>
      <c r="G787" s="239" t="s">
        <v>189</v>
      </c>
      <c r="H787" s="240">
        <v>3158.2350000000001</v>
      </c>
      <c r="I787" s="241"/>
      <c r="J787" s="242">
        <f>ROUND(I787*H787,2)</f>
        <v>0</v>
      </c>
      <c r="K787" s="238" t="s">
        <v>169</v>
      </c>
      <c r="L787" s="73"/>
      <c r="M787" s="243" t="s">
        <v>23</v>
      </c>
      <c r="N787" s="244" t="s">
        <v>45</v>
      </c>
      <c r="O787" s="48"/>
      <c r="P787" s="245">
        <f>O787*H787</f>
        <v>0</v>
      </c>
      <c r="Q787" s="245">
        <v>0</v>
      </c>
      <c r="R787" s="245">
        <f>Q787*H787</f>
        <v>0</v>
      </c>
      <c r="S787" s="245">
        <v>0</v>
      </c>
      <c r="T787" s="246">
        <f>S787*H787</f>
        <v>0</v>
      </c>
      <c r="AR787" s="25" t="s">
        <v>170</v>
      </c>
      <c r="AT787" s="25" t="s">
        <v>165</v>
      </c>
      <c r="AU787" s="25" t="s">
        <v>85</v>
      </c>
      <c r="AY787" s="25" t="s">
        <v>162</v>
      </c>
      <c r="BE787" s="247">
        <f>IF(N787="základní",J787,0)</f>
        <v>0</v>
      </c>
      <c r="BF787" s="247">
        <f>IF(N787="snížená",J787,0)</f>
        <v>0</v>
      </c>
      <c r="BG787" s="247">
        <f>IF(N787="zákl. přenesená",J787,0)</f>
        <v>0</v>
      </c>
      <c r="BH787" s="247">
        <f>IF(N787="sníž. přenesená",J787,0)</f>
        <v>0</v>
      </c>
      <c r="BI787" s="247">
        <f>IF(N787="nulová",J787,0)</f>
        <v>0</v>
      </c>
      <c r="BJ787" s="25" t="s">
        <v>85</v>
      </c>
      <c r="BK787" s="247">
        <f>ROUND(I787*H787,2)</f>
        <v>0</v>
      </c>
      <c r="BL787" s="25" t="s">
        <v>170</v>
      </c>
      <c r="BM787" s="25" t="s">
        <v>725</v>
      </c>
    </row>
    <row r="788" s="13" customFormat="1">
      <c r="B788" s="260"/>
      <c r="C788" s="261"/>
      <c r="D788" s="250" t="s">
        <v>172</v>
      </c>
      <c r="E788" s="262" t="s">
        <v>23</v>
      </c>
      <c r="F788" s="263" t="s">
        <v>485</v>
      </c>
      <c r="G788" s="261"/>
      <c r="H788" s="262" t="s">
        <v>23</v>
      </c>
      <c r="I788" s="264"/>
      <c r="J788" s="261"/>
      <c r="K788" s="261"/>
      <c r="L788" s="265"/>
      <c r="M788" s="266"/>
      <c r="N788" s="267"/>
      <c r="O788" s="267"/>
      <c r="P788" s="267"/>
      <c r="Q788" s="267"/>
      <c r="R788" s="267"/>
      <c r="S788" s="267"/>
      <c r="T788" s="268"/>
      <c r="AT788" s="269" t="s">
        <v>172</v>
      </c>
      <c r="AU788" s="269" t="s">
        <v>85</v>
      </c>
      <c r="AV788" s="13" t="s">
        <v>77</v>
      </c>
      <c r="AW788" s="13" t="s">
        <v>36</v>
      </c>
      <c r="AX788" s="13" t="s">
        <v>73</v>
      </c>
      <c r="AY788" s="269" t="s">
        <v>162</v>
      </c>
    </row>
    <row r="789" s="12" customFormat="1">
      <c r="B789" s="248"/>
      <c r="C789" s="249"/>
      <c r="D789" s="250" t="s">
        <v>172</v>
      </c>
      <c r="E789" s="251" t="s">
        <v>23</v>
      </c>
      <c r="F789" s="252" t="s">
        <v>726</v>
      </c>
      <c r="G789" s="249"/>
      <c r="H789" s="253">
        <v>3158.2350000000001</v>
      </c>
      <c r="I789" s="254"/>
      <c r="J789" s="249"/>
      <c r="K789" s="249"/>
      <c r="L789" s="255"/>
      <c r="M789" s="256"/>
      <c r="N789" s="257"/>
      <c r="O789" s="257"/>
      <c r="P789" s="257"/>
      <c r="Q789" s="257"/>
      <c r="R789" s="257"/>
      <c r="S789" s="257"/>
      <c r="T789" s="258"/>
      <c r="AT789" s="259" t="s">
        <v>172</v>
      </c>
      <c r="AU789" s="259" t="s">
        <v>85</v>
      </c>
      <c r="AV789" s="12" t="s">
        <v>85</v>
      </c>
      <c r="AW789" s="12" t="s">
        <v>36</v>
      </c>
      <c r="AX789" s="12" t="s">
        <v>77</v>
      </c>
      <c r="AY789" s="259" t="s">
        <v>162</v>
      </c>
    </row>
    <row r="790" s="1" customFormat="1" ht="25.5" customHeight="1">
      <c r="B790" s="47"/>
      <c r="C790" s="236" t="s">
        <v>727</v>
      </c>
      <c r="D790" s="236" t="s">
        <v>165</v>
      </c>
      <c r="E790" s="237" t="s">
        <v>728</v>
      </c>
      <c r="F790" s="238" t="s">
        <v>729</v>
      </c>
      <c r="G790" s="239" t="s">
        <v>265</v>
      </c>
      <c r="H790" s="240">
        <v>43</v>
      </c>
      <c r="I790" s="241"/>
      <c r="J790" s="242">
        <f>ROUND(I790*H790,2)</f>
        <v>0</v>
      </c>
      <c r="K790" s="238" t="s">
        <v>169</v>
      </c>
      <c r="L790" s="73"/>
      <c r="M790" s="243" t="s">
        <v>23</v>
      </c>
      <c r="N790" s="244" t="s">
        <v>45</v>
      </c>
      <c r="O790" s="48"/>
      <c r="P790" s="245">
        <f>O790*H790</f>
        <v>0</v>
      </c>
      <c r="Q790" s="245">
        <v>0</v>
      </c>
      <c r="R790" s="245">
        <f>Q790*H790</f>
        <v>0</v>
      </c>
      <c r="S790" s="245">
        <v>0</v>
      </c>
      <c r="T790" s="246">
        <f>S790*H790</f>
        <v>0</v>
      </c>
      <c r="AR790" s="25" t="s">
        <v>170</v>
      </c>
      <c r="AT790" s="25" t="s">
        <v>165</v>
      </c>
      <c r="AU790" s="25" t="s">
        <v>85</v>
      </c>
      <c r="AY790" s="25" t="s">
        <v>162</v>
      </c>
      <c r="BE790" s="247">
        <f>IF(N790="základní",J790,0)</f>
        <v>0</v>
      </c>
      <c r="BF790" s="247">
        <f>IF(N790="snížená",J790,0)</f>
        <v>0</v>
      </c>
      <c r="BG790" s="247">
        <f>IF(N790="zákl. přenesená",J790,0)</f>
        <v>0</v>
      </c>
      <c r="BH790" s="247">
        <f>IF(N790="sníž. přenesená",J790,0)</f>
        <v>0</v>
      </c>
      <c r="BI790" s="247">
        <f>IF(N790="nulová",J790,0)</f>
        <v>0</v>
      </c>
      <c r="BJ790" s="25" t="s">
        <v>85</v>
      </c>
      <c r="BK790" s="247">
        <f>ROUND(I790*H790,2)</f>
        <v>0</v>
      </c>
      <c r="BL790" s="25" t="s">
        <v>170</v>
      </c>
      <c r="BM790" s="25" t="s">
        <v>730</v>
      </c>
    </row>
    <row r="791" s="1" customFormat="1">
      <c r="B791" s="47"/>
      <c r="C791" s="75"/>
      <c r="D791" s="250" t="s">
        <v>213</v>
      </c>
      <c r="E791" s="75"/>
      <c r="F791" s="281" t="s">
        <v>731</v>
      </c>
      <c r="G791" s="75"/>
      <c r="H791" s="75"/>
      <c r="I791" s="204"/>
      <c r="J791" s="75"/>
      <c r="K791" s="75"/>
      <c r="L791" s="73"/>
      <c r="M791" s="282"/>
      <c r="N791" s="48"/>
      <c r="O791" s="48"/>
      <c r="P791" s="48"/>
      <c r="Q791" s="48"/>
      <c r="R791" s="48"/>
      <c r="S791" s="48"/>
      <c r="T791" s="96"/>
      <c r="AT791" s="25" t="s">
        <v>213</v>
      </c>
      <c r="AU791" s="25" t="s">
        <v>85</v>
      </c>
    </row>
    <row r="792" s="13" customFormat="1">
      <c r="B792" s="260"/>
      <c r="C792" s="261"/>
      <c r="D792" s="250" t="s">
        <v>172</v>
      </c>
      <c r="E792" s="262" t="s">
        <v>23</v>
      </c>
      <c r="F792" s="263" t="s">
        <v>732</v>
      </c>
      <c r="G792" s="261"/>
      <c r="H792" s="262" t="s">
        <v>23</v>
      </c>
      <c r="I792" s="264"/>
      <c r="J792" s="261"/>
      <c r="K792" s="261"/>
      <c r="L792" s="265"/>
      <c r="M792" s="266"/>
      <c r="N792" s="267"/>
      <c r="O792" s="267"/>
      <c r="P792" s="267"/>
      <c r="Q792" s="267"/>
      <c r="R792" s="267"/>
      <c r="S792" s="267"/>
      <c r="T792" s="268"/>
      <c r="AT792" s="269" t="s">
        <v>172</v>
      </c>
      <c r="AU792" s="269" t="s">
        <v>85</v>
      </c>
      <c r="AV792" s="13" t="s">
        <v>77</v>
      </c>
      <c r="AW792" s="13" t="s">
        <v>36</v>
      </c>
      <c r="AX792" s="13" t="s">
        <v>73</v>
      </c>
      <c r="AY792" s="269" t="s">
        <v>162</v>
      </c>
    </row>
    <row r="793" s="13" customFormat="1">
      <c r="B793" s="260"/>
      <c r="C793" s="261"/>
      <c r="D793" s="250" t="s">
        <v>172</v>
      </c>
      <c r="E793" s="262" t="s">
        <v>23</v>
      </c>
      <c r="F793" s="263" t="s">
        <v>232</v>
      </c>
      <c r="G793" s="261"/>
      <c r="H793" s="262" t="s">
        <v>23</v>
      </c>
      <c r="I793" s="264"/>
      <c r="J793" s="261"/>
      <c r="K793" s="261"/>
      <c r="L793" s="265"/>
      <c r="M793" s="266"/>
      <c r="N793" s="267"/>
      <c r="O793" s="267"/>
      <c r="P793" s="267"/>
      <c r="Q793" s="267"/>
      <c r="R793" s="267"/>
      <c r="S793" s="267"/>
      <c r="T793" s="268"/>
      <c r="AT793" s="269" t="s">
        <v>172</v>
      </c>
      <c r="AU793" s="269" t="s">
        <v>85</v>
      </c>
      <c r="AV793" s="13" t="s">
        <v>77</v>
      </c>
      <c r="AW793" s="13" t="s">
        <v>36</v>
      </c>
      <c r="AX793" s="13" t="s">
        <v>73</v>
      </c>
      <c r="AY793" s="269" t="s">
        <v>162</v>
      </c>
    </row>
    <row r="794" s="12" customFormat="1">
      <c r="B794" s="248"/>
      <c r="C794" s="249"/>
      <c r="D794" s="250" t="s">
        <v>172</v>
      </c>
      <c r="E794" s="251" t="s">
        <v>23</v>
      </c>
      <c r="F794" s="252" t="s">
        <v>733</v>
      </c>
      <c r="G794" s="249"/>
      <c r="H794" s="253">
        <v>23</v>
      </c>
      <c r="I794" s="254"/>
      <c r="J794" s="249"/>
      <c r="K794" s="249"/>
      <c r="L794" s="255"/>
      <c r="M794" s="256"/>
      <c r="N794" s="257"/>
      <c r="O794" s="257"/>
      <c r="P794" s="257"/>
      <c r="Q794" s="257"/>
      <c r="R794" s="257"/>
      <c r="S794" s="257"/>
      <c r="T794" s="258"/>
      <c r="AT794" s="259" t="s">
        <v>172</v>
      </c>
      <c r="AU794" s="259" t="s">
        <v>85</v>
      </c>
      <c r="AV794" s="12" t="s">
        <v>85</v>
      </c>
      <c r="AW794" s="12" t="s">
        <v>36</v>
      </c>
      <c r="AX794" s="12" t="s">
        <v>73</v>
      </c>
      <c r="AY794" s="259" t="s">
        <v>162</v>
      </c>
    </row>
    <row r="795" s="13" customFormat="1">
      <c r="B795" s="260"/>
      <c r="C795" s="261"/>
      <c r="D795" s="250" t="s">
        <v>172</v>
      </c>
      <c r="E795" s="262" t="s">
        <v>23</v>
      </c>
      <c r="F795" s="263" t="s">
        <v>178</v>
      </c>
      <c r="G795" s="261"/>
      <c r="H795" s="262" t="s">
        <v>23</v>
      </c>
      <c r="I795" s="264"/>
      <c r="J795" s="261"/>
      <c r="K795" s="261"/>
      <c r="L795" s="265"/>
      <c r="M795" s="266"/>
      <c r="N795" s="267"/>
      <c r="O795" s="267"/>
      <c r="P795" s="267"/>
      <c r="Q795" s="267"/>
      <c r="R795" s="267"/>
      <c r="S795" s="267"/>
      <c r="T795" s="268"/>
      <c r="AT795" s="269" t="s">
        <v>172</v>
      </c>
      <c r="AU795" s="269" t="s">
        <v>85</v>
      </c>
      <c r="AV795" s="13" t="s">
        <v>77</v>
      </c>
      <c r="AW795" s="13" t="s">
        <v>36</v>
      </c>
      <c r="AX795" s="13" t="s">
        <v>73</v>
      </c>
      <c r="AY795" s="269" t="s">
        <v>162</v>
      </c>
    </row>
    <row r="796" s="12" customFormat="1">
      <c r="B796" s="248"/>
      <c r="C796" s="249"/>
      <c r="D796" s="250" t="s">
        <v>172</v>
      </c>
      <c r="E796" s="251" t="s">
        <v>23</v>
      </c>
      <c r="F796" s="252" t="s">
        <v>734</v>
      </c>
      <c r="G796" s="249"/>
      <c r="H796" s="253">
        <v>20</v>
      </c>
      <c r="I796" s="254"/>
      <c r="J796" s="249"/>
      <c r="K796" s="249"/>
      <c r="L796" s="255"/>
      <c r="M796" s="256"/>
      <c r="N796" s="257"/>
      <c r="O796" s="257"/>
      <c r="P796" s="257"/>
      <c r="Q796" s="257"/>
      <c r="R796" s="257"/>
      <c r="S796" s="257"/>
      <c r="T796" s="258"/>
      <c r="AT796" s="259" t="s">
        <v>172</v>
      </c>
      <c r="AU796" s="259" t="s">
        <v>85</v>
      </c>
      <c r="AV796" s="12" t="s">
        <v>85</v>
      </c>
      <c r="AW796" s="12" t="s">
        <v>36</v>
      </c>
      <c r="AX796" s="12" t="s">
        <v>73</v>
      </c>
      <c r="AY796" s="259" t="s">
        <v>162</v>
      </c>
    </row>
    <row r="797" s="14" customFormat="1">
      <c r="B797" s="270"/>
      <c r="C797" s="271"/>
      <c r="D797" s="250" t="s">
        <v>172</v>
      </c>
      <c r="E797" s="272" t="s">
        <v>23</v>
      </c>
      <c r="F797" s="273" t="s">
        <v>182</v>
      </c>
      <c r="G797" s="271"/>
      <c r="H797" s="274">
        <v>43</v>
      </c>
      <c r="I797" s="275"/>
      <c r="J797" s="271"/>
      <c r="K797" s="271"/>
      <c r="L797" s="276"/>
      <c r="M797" s="277"/>
      <c r="N797" s="278"/>
      <c r="O797" s="278"/>
      <c r="P797" s="278"/>
      <c r="Q797" s="278"/>
      <c r="R797" s="278"/>
      <c r="S797" s="278"/>
      <c r="T797" s="279"/>
      <c r="AT797" s="280" t="s">
        <v>172</v>
      </c>
      <c r="AU797" s="280" t="s">
        <v>85</v>
      </c>
      <c r="AV797" s="14" t="s">
        <v>170</v>
      </c>
      <c r="AW797" s="14" t="s">
        <v>36</v>
      </c>
      <c r="AX797" s="14" t="s">
        <v>77</v>
      </c>
      <c r="AY797" s="280" t="s">
        <v>162</v>
      </c>
    </row>
    <row r="798" s="1" customFormat="1" ht="25.5" customHeight="1">
      <c r="B798" s="47"/>
      <c r="C798" s="236" t="s">
        <v>735</v>
      </c>
      <c r="D798" s="236" t="s">
        <v>165</v>
      </c>
      <c r="E798" s="237" t="s">
        <v>736</v>
      </c>
      <c r="F798" s="238" t="s">
        <v>737</v>
      </c>
      <c r="G798" s="239" t="s">
        <v>265</v>
      </c>
      <c r="H798" s="240">
        <v>4300</v>
      </c>
      <c r="I798" s="241"/>
      <c r="J798" s="242">
        <f>ROUND(I798*H798,2)</f>
        <v>0</v>
      </c>
      <c r="K798" s="238" t="s">
        <v>169</v>
      </c>
      <c r="L798" s="73"/>
      <c r="M798" s="243" t="s">
        <v>23</v>
      </c>
      <c r="N798" s="244" t="s">
        <v>45</v>
      </c>
      <c r="O798" s="48"/>
      <c r="P798" s="245">
        <f>O798*H798</f>
        <v>0</v>
      </c>
      <c r="Q798" s="245">
        <v>0</v>
      </c>
      <c r="R798" s="245">
        <f>Q798*H798</f>
        <v>0</v>
      </c>
      <c r="S798" s="245">
        <v>0</v>
      </c>
      <c r="T798" s="246">
        <f>S798*H798</f>
        <v>0</v>
      </c>
      <c r="AR798" s="25" t="s">
        <v>170</v>
      </c>
      <c r="AT798" s="25" t="s">
        <v>165</v>
      </c>
      <c r="AU798" s="25" t="s">
        <v>85</v>
      </c>
      <c r="AY798" s="25" t="s">
        <v>162</v>
      </c>
      <c r="BE798" s="247">
        <f>IF(N798="základní",J798,0)</f>
        <v>0</v>
      </c>
      <c r="BF798" s="247">
        <f>IF(N798="snížená",J798,0)</f>
        <v>0</v>
      </c>
      <c r="BG798" s="247">
        <f>IF(N798="zákl. přenesená",J798,0)</f>
        <v>0</v>
      </c>
      <c r="BH798" s="247">
        <f>IF(N798="sníž. přenesená",J798,0)</f>
        <v>0</v>
      </c>
      <c r="BI798" s="247">
        <f>IF(N798="nulová",J798,0)</f>
        <v>0</v>
      </c>
      <c r="BJ798" s="25" t="s">
        <v>85</v>
      </c>
      <c r="BK798" s="247">
        <f>ROUND(I798*H798,2)</f>
        <v>0</v>
      </c>
      <c r="BL798" s="25" t="s">
        <v>170</v>
      </c>
      <c r="BM798" s="25" t="s">
        <v>738</v>
      </c>
    </row>
    <row r="799" s="1" customFormat="1">
      <c r="B799" s="47"/>
      <c r="C799" s="75"/>
      <c r="D799" s="250" t="s">
        <v>213</v>
      </c>
      <c r="E799" s="75"/>
      <c r="F799" s="281" t="s">
        <v>731</v>
      </c>
      <c r="G799" s="75"/>
      <c r="H799" s="75"/>
      <c r="I799" s="204"/>
      <c r="J799" s="75"/>
      <c r="K799" s="75"/>
      <c r="L799" s="73"/>
      <c r="M799" s="282"/>
      <c r="N799" s="48"/>
      <c r="O799" s="48"/>
      <c r="P799" s="48"/>
      <c r="Q799" s="48"/>
      <c r="R799" s="48"/>
      <c r="S799" s="48"/>
      <c r="T799" s="96"/>
      <c r="AT799" s="25" t="s">
        <v>213</v>
      </c>
      <c r="AU799" s="25" t="s">
        <v>85</v>
      </c>
    </row>
    <row r="800" s="13" customFormat="1">
      <c r="B800" s="260"/>
      <c r="C800" s="261"/>
      <c r="D800" s="250" t="s">
        <v>172</v>
      </c>
      <c r="E800" s="262" t="s">
        <v>23</v>
      </c>
      <c r="F800" s="263" t="s">
        <v>732</v>
      </c>
      <c r="G800" s="261"/>
      <c r="H800" s="262" t="s">
        <v>23</v>
      </c>
      <c r="I800" s="264"/>
      <c r="J800" s="261"/>
      <c r="K800" s="261"/>
      <c r="L800" s="265"/>
      <c r="M800" s="266"/>
      <c r="N800" s="267"/>
      <c r="O800" s="267"/>
      <c r="P800" s="267"/>
      <c r="Q800" s="267"/>
      <c r="R800" s="267"/>
      <c r="S800" s="267"/>
      <c r="T800" s="268"/>
      <c r="AT800" s="269" t="s">
        <v>172</v>
      </c>
      <c r="AU800" s="269" t="s">
        <v>85</v>
      </c>
      <c r="AV800" s="13" t="s">
        <v>77</v>
      </c>
      <c r="AW800" s="13" t="s">
        <v>36</v>
      </c>
      <c r="AX800" s="13" t="s">
        <v>73</v>
      </c>
      <c r="AY800" s="269" t="s">
        <v>162</v>
      </c>
    </row>
    <row r="801" s="13" customFormat="1">
      <c r="B801" s="260"/>
      <c r="C801" s="261"/>
      <c r="D801" s="250" t="s">
        <v>172</v>
      </c>
      <c r="E801" s="262" t="s">
        <v>23</v>
      </c>
      <c r="F801" s="263" t="s">
        <v>232</v>
      </c>
      <c r="G801" s="261"/>
      <c r="H801" s="262" t="s">
        <v>23</v>
      </c>
      <c r="I801" s="264"/>
      <c r="J801" s="261"/>
      <c r="K801" s="261"/>
      <c r="L801" s="265"/>
      <c r="M801" s="266"/>
      <c r="N801" s="267"/>
      <c r="O801" s="267"/>
      <c r="P801" s="267"/>
      <c r="Q801" s="267"/>
      <c r="R801" s="267"/>
      <c r="S801" s="267"/>
      <c r="T801" s="268"/>
      <c r="AT801" s="269" t="s">
        <v>172</v>
      </c>
      <c r="AU801" s="269" t="s">
        <v>85</v>
      </c>
      <c r="AV801" s="13" t="s">
        <v>77</v>
      </c>
      <c r="AW801" s="13" t="s">
        <v>36</v>
      </c>
      <c r="AX801" s="13" t="s">
        <v>73</v>
      </c>
      <c r="AY801" s="269" t="s">
        <v>162</v>
      </c>
    </row>
    <row r="802" s="12" customFormat="1">
      <c r="B802" s="248"/>
      <c r="C802" s="249"/>
      <c r="D802" s="250" t="s">
        <v>172</v>
      </c>
      <c r="E802" s="251" t="s">
        <v>23</v>
      </c>
      <c r="F802" s="252" t="s">
        <v>733</v>
      </c>
      <c r="G802" s="249"/>
      <c r="H802" s="253">
        <v>23</v>
      </c>
      <c r="I802" s="254"/>
      <c r="J802" s="249"/>
      <c r="K802" s="249"/>
      <c r="L802" s="255"/>
      <c r="M802" s="256"/>
      <c r="N802" s="257"/>
      <c r="O802" s="257"/>
      <c r="P802" s="257"/>
      <c r="Q802" s="257"/>
      <c r="R802" s="257"/>
      <c r="S802" s="257"/>
      <c r="T802" s="258"/>
      <c r="AT802" s="259" t="s">
        <v>172</v>
      </c>
      <c r="AU802" s="259" t="s">
        <v>85</v>
      </c>
      <c r="AV802" s="12" t="s">
        <v>85</v>
      </c>
      <c r="AW802" s="12" t="s">
        <v>36</v>
      </c>
      <c r="AX802" s="12" t="s">
        <v>73</v>
      </c>
      <c r="AY802" s="259" t="s">
        <v>162</v>
      </c>
    </row>
    <row r="803" s="13" customFormat="1">
      <c r="B803" s="260"/>
      <c r="C803" s="261"/>
      <c r="D803" s="250" t="s">
        <v>172</v>
      </c>
      <c r="E803" s="262" t="s">
        <v>23</v>
      </c>
      <c r="F803" s="263" t="s">
        <v>178</v>
      </c>
      <c r="G803" s="261"/>
      <c r="H803" s="262" t="s">
        <v>23</v>
      </c>
      <c r="I803" s="264"/>
      <c r="J803" s="261"/>
      <c r="K803" s="261"/>
      <c r="L803" s="265"/>
      <c r="M803" s="266"/>
      <c r="N803" s="267"/>
      <c r="O803" s="267"/>
      <c r="P803" s="267"/>
      <c r="Q803" s="267"/>
      <c r="R803" s="267"/>
      <c r="S803" s="267"/>
      <c r="T803" s="268"/>
      <c r="AT803" s="269" t="s">
        <v>172</v>
      </c>
      <c r="AU803" s="269" t="s">
        <v>85</v>
      </c>
      <c r="AV803" s="13" t="s">
        <v>77</v>
      </c>
      <c r="AW803" s="13" t="s">
        <v>36</v>
      </c>
      <c r="AX803" s="13" t="s">
        <v>73</v>
      </c>
      <c r="AY803" s="269" t="s">
        <v>162</v>
      </c>
    </row>
    <row r="804" s="12" customFormat="1">
      <c r="B804" s="248"/>
      <c r="C804" s="249"/>
      <c r="D804" s="250" t="s">
        <v>172</v>
      </c>
      <c r="E804" s="251" t="s">
        <v>23</v>
      </c>
      <c r="F804" s="252" t="s">
        <v>734</v>
      </c>
      <c r="G804" s="249"/>
      <c r="H804" s="253">
        <v>20</v>
      </c>
      <c r="I804" s="254"/>
      <c r="J804" s="249"/>
      <c r="K804" s="249"/>
      <c r="L804" s="255"/>
      <c r="M804" s="256"/>
      <c r="N804" s="257"/>
      <c r="O804" s="257"/>
      <c r="P804" s="257"/>
      <c r="Q804" s="257"/>
      <c r="R804" s="257"/>
      <c r="S804" s="257"/>
      <c r="T804" s="258"/>
      <c r="AT804" s="259" t="s">
        <v>172</v>
      </c>
      <c r="AU804" s="259" t="s">
        <v>85</v>
      </c>
      <c r="AV804" s="12" t="s">
        <v>85</v>
      </c>
      <c r="AW804" s="12" t="s">
        <v>36</v>
      </c>
      <c r="AX804" s="12" t="s">
        <v>73</v>
      </c>
      <c r="AY804" s="259" t="s">
        <v>162</v>
      </c>
    </row>
    <row r="805" s="15" customFormat="1">
      <c r="B805" s="283"/>
      <c r="C805" s="284"/>
      <c r="D805" s="250" t="s">
        <v>172</v>
      </c>
      <c r="E805" s="285" t="s">
        <v>23</v>
      </c>
      <c r="F805" s="286" t="s">
        <v>276</v>
      </c>
      <c r="G805" s="284"/>
      <c r="H805" s="287">
        <v>43</v>
      </c>
      <c r="I805" s="288"/>
      <c r="J805" s="284"/>
      <c r="K805" s="284"/>
      <c r="L805" s="289"/>
      <c r="M805" s="290"/>
      <c r="N805" s="291"/>
      <c r="O805" s="291"/>
      <c r="P805" s="291"/>
      <c r="Q805" s="291"/>
      <c r="R805" s="291"/>
      <c r="S805" s="291"/>
      <c r="T805" s="292"/>
      <c r="AT805" s="293" t="s">
        <v>172</v>
      </c>
      <c r="AU805" s="293" t="s">
        <v>85</v>
      </c>
      <c r="AV805" s="15" t="s">
        <v>163</v>
      </c>
      <c r="AW805" s="15" t="s">
        <v>36</v>
      </c>
      <c r="AX805" s="15" t="s">
        <v>73</v>
      </c>
      <c r="AY805" s="293" t="s">
        <v>162</v>
      </c>
    </row>
    <row r="806" s="13" customFormat="1">
      <c r="B806" s="260"/>
      <c r="C806" s="261"/>
      <c r="D806" s="250" t="s">
        <v>172</v>
      </c>
      <c r="E806" s="262" t="s">
        <v>23</v>
      </c>
      <c r="F806" s="263" t="s">
        <v>690</v>
      </c>
      <c r="G806" s="261"/>
      <c r="H806" s="262" t="s">
        <v>23</v>
      </c>
      <c r="I806" s="264"/>
      <c r="J806" s="261"/>
      <c r="K806" s="261"/>
      <c r="L806" s="265"/>
      <c r="M806" s="266"/>
      <c r="N806" s="267"/>
      <c r="O806" s="267"/>
      <c r="P806" s="267"/>
      <c r="Q806" s="267"/>
      <c r="R806" s="267"/>
      <c r="S806" s="267"/>
      <c r="T806" s="268"/>
      <c r="AT806" s="269" t="s">
        <v>172</v>
      </c>
      <c r="AU806" s="269" t="s">
        <v>85</v>
      </c>
      <c r="AV806" s="13" t="s">
        <v>77</v>
      </c>
      <c r="AW806" s="13" t="s">
        <v>36</v>
      </c>
      <c r="AX806" s="13" t="s">
        <v>73</v>
      </c>
      <c r="AY806" s="269" t="s">
        <v>162</v>
      </c>
    </row>
    <row r="807" s="12" customFormat="1">
      <c r="B807" s="248"/>
      <c r="C807" s="249"/>
      <c r="D807" s="250" t="s">
        <v>172</v>
      </c>
      <c r="E807" s="251" t="s">
        <v>23</v>
      </c>
      <c r="F807" s="252" t="s">
        <v>739</v>
      </c>
      <c r="G807" s="249"/>
      <c r="H807" s="253">
        <v>4300</v>
      </c>
      <c r="I807" s="254"/>
      <c r="J807" s="249"/>
      <c r="K807" s="249"/>
      <c r="L807" s="255"/>
      <c r="M807" s="256"/>
      <c r="N807" s="257"/>
      <c r="O807" s="257"/>
      <c r="P807" s="257"/>
      <c r="Q807" s="257"/>
      <c r="R807" s="257"/>
      <c r="S807" s="257"/>
      <c r="T807" s="258"/>
      <c r="AT807" s="259" t="s">
        <v>172</v>
      </c>
      <c r="AU807" s="259" t="s">
        <v>85</v>
      </c>
      <c r="AV807" s="12" t="s">
        <v>85</v>
      </c>
      <c r="AW807" s="12" t="s">
        <v>36</v>
      </c>
      <c r="AX807" s="12" t="s">
        <v>77</v>
      </c>
      <c r="AY807" s="259" t="s">
        <v>162</v>
      </c>
    </row>
    <row r="808" s="1" customFormat="1" ht="25.5" customHeight="1">
      <c r="B808" s="47"/>
      <c r="C808" s="236" t="s">
        <v>740</v>
      </c>
      <c r="D808" s="236" t="s">
        <v>165</v>
      </c>
      <c r="E808" s="237" t="s">
        <v>741</v>
      </c>
      <c r="F808" s="238" t="s">
        <v>742</v>
      </c>
      <c r="G808" s="239" t="s">
        <v>265</v>
      </c>
      <c r="H808" s="240">
        <v>43</v>
      </c>
      <c r="I808" s="241"/>
      <c r="J808" s="242">
        <f>ROUND(I808*H808,2)</f>
        <v>0</v>
      </c>
      <c r="K808" s="238" t="s">
        <v>169</v>
      </c>
      <c r="L808" s="73"/>
      <c r="M808" s="243" t="s">
        <v>23</v>
      </c>
      <c r="N808" s="244" t="s">
        <v>45</v>
      </c>
      <c r="O808" s="48"/>
      <c r="P808" s="245">
        <f>O808*H808</f>
        <v>0</v>
      </c>
      <c r="Q808" s="245">
        <v>0</v>
      </c>
      <c r="R808" s="245">
        <f>Q808*H808</f>
        <v>0</v>
      </c>
      <c r="S808" s="245">
        <v>0</v>
      </c>
      <c r="T808" s="246">
        <f>S808*H808</f>
        <v>0</v>
      </c>
      <c r="AR808" s="25" t="s">
        <v>170</v>
      </c>
      <c r="AT808" s="25" t="s">
        <v>165</v>
      </c>
      <c r="AU808" s="25" t="s">
        <v>85</v>
      </c>
      <c r="AY808" s="25" t="s">
        <v>162</v>
      </c>
      <c r="BE808" s="247">
        <f>IF(N808="základní",J808,0)</f>
        <v>0</v>
      </c>
      <c r="BF808" s="247">
        <f>IF(N808="snížená",J808,0)</f>
        <v>0</v>
      </c>
      <c r="BG808" s="247">
        <f>IF(N808="zákl. přenesená",J808,0)</f>
        <v>0</v>
      </c>
      <c r="BH808" s="247">
        <f>IF(N808="sníž. přenesená",J808,0)</f>
        <v>0</v>
      </c>
      <c r="BI808" s="247">
        <f>IF(N808="nulová",J808,0)</f>
        <v>0</v>
      </c>
      <c r="BJ808" s="25" t="s">
        <v>85</v>
      </c>
      <c r="BK808" s="247">
        <f>ROUND(I808*H808,2)</f>
        <v>0</v>
      </c>
      <c r="BL808" s="25" t="s">
        <v>170</v>
      </c>
      <c r="BM808" s="25" t="s">
        <v>743</v>
      </c>
    </row>
    <row r="809" s="1" customFormat="1">
      <c r="B809" s="47"/>
      <c r="C809" s="75"/>
      <c r="D809" s="250" t="s">
        <v>213</v>
      </c>
      <c r="E809" s="75"/>
      <c r="F809" s="281" t="s">
        <v>744</v>
      </c>
      <c r="G809" s="75"/>
      <c r="H809" s="75"/>
      <c r="I809" s="204"/>
      <c r="J809" s="75"/>
      <c r="K809" s="75"/>
      <c r="L809" s="73"/>
      <c r="M809" s="282"/>
      <c r="N809" s="48"/>
      <c r="O809" s="48"/>
      <c r="P809" s="48"/>
      <c r="Q809" s="48"/>
      <c r="R809" s="48"/>
      <c r="S809" s="48"/>
      <c r="T809" s="96"/>
      <c r="AT809" s="25" t="s">
        <v>213</v>
      </c>
      <c r="AU809" s="25" t="s">
        <v>85</v>
      </c>
    </row>
    <row r="810" s="12" customFormat="1">
      <c r="B810" s="248"/>
      <c r="C810" s="249"/>
      <c r="D810" s="250" t="s">
        <v>172</v>
      </c>
      <c r="E810" s="251" t="s">
        <v>23</v>
      </c>
      <c r="F810" s="252" t="s">
        <v>745</v>
      </c>
      <c r="G810" s="249"/>
      <c r="H810" s="253">
        <v>43</v>
      </c>
      <c r="I810" s="254"/>
      <c r="J810" s="249"/>
      <c r="K810" s="249"/>
      <c r="L810" s="255"/>
      <c r="M810" s="256"/>
      <c r="N810" s="257"/>
      <c r="O810" s="257"/>
      <c r="P810" s="257"/>
      <c r="Q810" s="257"/>
      <c r="R810" s="257"/>
      <c r="S810" s="257"/>
      <c r="T810" s="258"/>
      <c r="AT810" s="259" t="s">
        <v>172</v>
      </c>
      <c r="AU810" s="259" t="s">
        <v>85</v>
      </c>
      <c r="AV810" s="12" t="s">
        <v>85</v>
      </c>
      <c r="AW810" s="12" t="s">
        <v>36</v>
      </c>
      <c r="AX810" s="12" t="s">
        <v>77</v>
      </c>
      <c r="AY810" s="259" t="s">
        <v>162</v>
      </c>
    </row>
    <row r="811" s="1" customFormat="1" ht="25.5" customHeight="1">
      <c r="B811" s="47"/>
      <c r="C811" s="236" t="s">
        <v>746</v>
      </c>
      <c r="D811" s="236" t="s">
        <v>165</v>
      </c>
      <c r="E811" s="237" t="s">
        <v>747</v>
      </c>
      <c r="F811" s="238" t="s">
        <v>748</v>
      </c>
      <c r="G811" s="239" t="s">
        <v>189</v>
      </c>
      <c r="H811" s="240">
        <v>987.50999999999999</v>
      </c>
      <c r="I811" s="241"/>
      <c r="J811" s="242">
        <f>ROUND(I811*H811,2)</f>
        <v>0</v>
      </c>
      <c r="K811" s="238" t="s">
        <v>169</v>
      </c>
      <c r="L811" s="73"/>
      <c r="M811" s="243" t="s">
        <v>23</v>
      </c>
      <c r="N811" s="244" t="s">
        <v>45</v>
      </c>
      <c r="O811" s="48"/>
      <c r="P811" s="245">
        <f>O811*H811</f>
        <v>0</v>
      </c>
      <c r="Q811" s="245">
        <v>0.00012999999999999999</v>
      </c>
      <c r="R811" s="245">
        <f>Q811*H811</f>
        <v>0.1283763</v>
      </c>
      <c r="S811" s="245">
        <v>0</v>
      </c>
      <c r="T811" s="246">
        <f>S811*H811</f>
        <v>0</v>
      </c>
      <c r="AR811" s="25" t="s">
        <v>170</v>
      </c>
      <c r="AT811" s="25" t="s">
        <v>165</v>
      </c>
      <c r="AU811" s="25" t="s">
        <v>85</v>
      </c>
      <c r="AY811" s="25" t="s">
        <v>162</v>
      </c>
      <c r="BE811" s="247">
        <f>IF(N811="základní",J811,0)</f>
        <v>0</v>
      </c>
      <c r="BF811" s="247">
        <f>IF(N811="snížená",J811,0)</f>
        <v>0</v>
      </c>
      <c r="BG811" s="247">
        <f>IF(N811="zákl. přenesená",J811,0)</f>
        <v>0</v>
      </c>
      <c r="BH811" s="247">
        <f>IF(N811="sníž. přenesená",J811,0)</f>
        <v>0</v>
      </c>
      <c r="BI811" s="247">
        <f>IF(N811="nulová",J811,0)</f>
        <v>0</v>
      </c>
      <c r="BJ811" s="25" t="s">
        <v>85</v>
      </c>
      <c r="BK811" s="247">
        <f>ROUND(I811*H811,2)</f>
        <v>0</v>
      </c>
      <c r="BL811" s="25" t="s">
        <v>170</v>
      </c>
      <c r="BM811" s="25" t="s">
        <v>749</v>
      </c>
    </row>
    <row r="812" s="1" customFormat="1">
      <c r="B812" s="47"/>
      <c r="C812" s="75"/>
      <c r="D812" s="250" t="s">
        <v>213</v>
      </c>
      <c r="E812" s="75"/>
      <c r="F812" s="281" t="s">
        <v>750</v>
      </c>
      <c r="G812" s="75"/>
      <c r="H812" s="75"/>
      <c r="I812" s="204"/>
      <c r="J812" s="75"/>
      <c r="K812" s="75"/>
      <c r="L812" s="73"/>
      <c r="M812" s="282"/>
      <c r="N812" s="48"/>
      <c r="O812" s="48"/>
      <c r="P812" s="48"/>
      <c r="Q812" s="48"/>
      <c r="R812" s="48"/>
      <c r="S812" s="48"/>
      <c r="T812" s="96"/>
      <c r="AT812" s="25" t="s">
        <v>213</v>
      </c>
      <c r="AU812" s="25" t="s">
        <v>85</v>
      </c>
    </row>
    <row r="813" s="13" customFormat="1">
      <c r="B813" s="260"/>
      <c r="C813" s="261"/>
      <c r="D813" s="250" t="s">
        <v>172</v>
      </c>
      <c r="E813" s="262" t="s">
        <v>23</v>
      </c>
      <c r="F813" s="263" t="s">
        <v>751</v>
      </c>
      <c r="G813" s="261"/>
      <c r="H813" s="262" t="s">
        <v>23</v>
      </c>
      <c r="I813" s="264"/>
      <c r="J813" s="261"/>
      <c r="K813" s="261"/>
      <c r="L813" s="265"/>
      <c r="M813" s="266"/>
      <c r="N813" s="267"/>
      <c r="O813" s="267"/>
      <c r="P813" s="267"/>
      <c r="Q813" s="267"/>
      <c r="R813" s="267"/>
      <c r="S813" s="267"/>
      <c r="T813" s="268"/>
      <c r="AT813" s="269" t="s">
        <v>172</v>
      </c>
      <c r="AU813" s="269" t="s">
        <v>85</v>
      </c>
      <c r="AV813" s="13" t="s">
        <v>77</v>
      </c>
      <c r="AW813" s="13" t="s">
        <v>36</v>
      </c>
      <c r="AX813" s="13" t="s">
        <v>73</v>
      </c>
      <c r="AY813" s="269" t="s">
        <v>162</v>
      </c>
    </row>
    <row r="814" s="13" customFormat="1">
      <c r="B814" s="260"/>
      <c r="C814" s="261"/>
      <c r="D814" s="250" t="s">
        <v>172</v>
      </c>
      <c r="E814" s="262" t="s">
        <v>23</v>
      </c>
      <c r="F814" s="263" t="s">
        <v>232</v>
      </c>
      <c r="G814" s="261"/>
      <c r="H814" s="262" t="s">
        <v>23</v>
      </c>
      <c r="I814" s="264"/>
      <c r="J814" s="261"/>
      <c r="K814" s="261"/>
      <c r="L814" s="265"/>
      <c r="M814" s="266"/>
      <c r="N814" s="267"/>
      <c r="O814" s="267"/>
      <c r="P814" s="267"/>
      <c r="Q814" s="267"/>
      <c r="R814" s="267"/>
      <c r="S814" s="267"/>
      <c r="T814" s="268"/>
      <c r="AT814" s="269" t="s">
        <v>172</v>
      </c>
      <c r="AU814" s="269" t="s">
        <v>85</v>
      </c>
      <c r="AV814" s="13" t="s">
        <v>77</v>
      </c>
      <c r="AW814" s="13" t="s">
        <v>36</v>
      </c>
      <c r="AX814" s="13" t="s">
        <v>73</v>
      </c>
      <c r="AY814" s="269" t="s">
        <v>162</v>
      </c>
    </row>
    <row r="815" s="12" customFormat="1">
      <c r="B815" s="248"/>
      <c r="C815" s="249"/>
      <c r="D815" s="250" t="s">
        <v>172</v>
      </c>
      <c r="E815" s="251" t="s">
        <v>23</v>
      </c>
      <c r="F815" s="252" t="s">
        <v>752</v>
      </c>
      <c r="G815" s="249"/>
      <c r="H815" s="253">
        <v>470.88</v>
      </c>
      <c r="I815" s="254"/>
      <c r="J815" s="249"/>
      <c r="K815" s="249"/>
      <c r="L815" s="255"/>
      <c r="M815" s="256"/>
      <c r="N815" s="257"/>
      <c r="O815" s="257"/>
      <c r="P815" s="257"/>
      <c r="Q815" s="257"/>
      <c r="R815" s="257"/>
      <c r="S815" s="257"/>
      <c r="T815" s="258"/>
      <c r="AT815" s="259" t="s">
        <v>172</v>
      </c>
      <c r="AU815" s="259" t="s">
        <v>85</v>
      </c>
      <c r="AV815" s="12" t="s">
        <v>85</v>
      </c>
      <c r="AW815" s="12" t="s">
        <v>36</v>
      </c>
      <c r="AX815" s="12" t="s">
        <v>73</v>
      </c>
      <c r="AY815" s="259" t="s">
        <v>162</v>
      </c>
    </row>
    <row r="816" s="13" customFormat="1">
      <c r="B816" s="260"/>
      <c r="C816" s="261"/>
      <c r="D816" s="250" t="s">
        <v>172</v>
      </c>
      <c r="E816" s="262" t="s">
        <v>23</v>
      </c>
      <c r="F816" s="263" t="s">
        <v>178</v>
      </c>
      <c r="G816" s="261"/>
      <c r="H816" s="262" t="s">
        <v>23</v>
      </c>
      <c r="I816" s="264"/>
      <c r="J816" s="261"/>
      <c r="K816" s="261"/>
      <c r="L816" s="265"/>
      <c r="M816" s="266"/>
      <c r="N816" s="267"/>
      <c r="O816" s="267"/>
      <c r="P816" s="267"/>
      <c r="Q816" s="267"/>
      <c r="R816" s="267"/>
      <c r="S816" s="267"/>
      <c r="T816" s="268"/>
      <c r="AT816" s="269" t="s">
        <v>172</v>
      </c>
      <c r="AU816" s="269" t="s">
        <v>85</v>
      </c>
      <c r="AV816" s="13" t="s">
        <v>77</v>
      </c>
      <c r="AW816" s="13" t="s">
        <v>36</v>
      </c>
      <c r="AX816" s="13" t="s">
        <v>73</v>
      </c>
      <c r="AY816" s="269" t="s">
        <v>162</v>
      </c>
    </row>
    <row r="817" s="12" customFormat="1">
      <c r="B817" s="248"/>
      <c r="C817" s="249"/>
      <c r="D817" s="250" t="s">
        <v>172</v>
      </c>
      <c r="E817" s="251" t="s">
        <v>23</v>
      </c>
      <c r="F817" s="252" t="s">
        <v>752</v>
      </c>
      <c r="G817" s="249"/>
      <c r="H817" s="253">
        <v>470.88</v>
      </c>
      <c r="I817" s="254"/>
      <c r="J817" s="249"/>
      <c r="K817" s="249"/>
      <c r="L817" s="255"/>
      <c r="M817" s="256"/>
      <c r="N817" s="257"/>
      <c r="O817" s="257"/>
      <c r="P817" s="257"/>
      <c r="Q817" s="257"/>
      <c r="R817" s="257"/>
      <c r="S817" s="257"/>
      <c r="T817" s="258"/>
      <c r="AT817" s="259" t="s">
        <v>172</v>
      </c>
      <c r="AU817" s="259" t="s">
        <v>85</v>
      </c>
      <c r="AV817" s="12" t="s">
        <v>85</v>
      </c>
      <c r="AW817" s="12" t="s">
        <v>36</v>
      </c>
      <c r="AX817" s="12" t="s">
        <v>73</v>
      </c>
      <c r="AY817" s="259" t="s">
        <v>162</v>
      </c>
    </row>
    <row r="818" s="15" customFormat="1">
      <c r="B818" s="283"/>
      <c r="C818" s="284"/>
      <c r="D818" s="250" t="s">
        <v>172</v>
      </c>
      <c r="E818" s="285" t="s">
        <v>23</v>
      </c>
      <c r="F818" s="286" t="s">
        <v>276</v>
      </c>
      <c r="G818" s="284"/>
      <c r="H818" s="287">
        <v>941.75999999999999</v>
      </c>
      <c r="I818" s="288"/>
      <c r="J818" s="284"/>
      <c r="K818" s="284"/>
      <c r="L818" s="289"/>
      <c r="M818" s="290"/>
      <c r="N818" s="291"/>
      <c r="O818" s="291"/>
      <c r="P818" s="291"/>
      <c r="Q818" s="291"/>
      <c r="R818" s="291"/>
      <c r="S818" s="291"/>
      <c r="T818" s="292"/>
      <c r="AT818" s="293" t="s">
        <v>172</v>
      </c>
      <c r="AU818" s="293" t="s">
        <v>85</v>
      </c>
      <c r="AV818" s="15" t="s">
        <v>163</v>
      </c>
      <c r="AW818" s="15" t="s">
        <v>36</v>
      </c>
      <c r="AX818" s="15" t="s">
        <v>73</v>
      </c>
      <c r="AY818" s="293" t="s">
        <v>162</v>
      </c>
    </row>
    <row r="819" s="13" customFormat="1">
      <c r="B819" s="260"/>
      <c r="C819" s="261"/>
      <c r="D819" s="250" t="s">
        <v>172</v>
      </c>
      <c r="E819" s="262" t="s">
        <v>23</v>
      </c>
      <c r="F819" s="263" t="s">
        <v>397</v>
      </c>
      <c r="G819" s="261"/>
      <c r="H819" s="262" t="s">
        <v>23</v>
      </c>
      <c r="I819" s="264"/>
      <c r="J819" s="261"/>
      <c r="K819" s="261"/>
      <c r="L819" s="265"/>
      <c r="M819" s="266"/>
      <c r="N819" s="267"/>
      <c r="O819" s="267"/>
      <c r="P819" s="267"/>
      <c r="Q819" s="267"/>
      <c r="R819" s="267"/>
      <c r="S819" s="267"/>
      <c r="T819" s="268"/>
      <c r="AT819" s="269" t="s">
        <v>172</v>
      </c>
      <c r="AU819" s="269" t="s">
        <v>85</v>
      </c>
      <c r="AV819" s="13" t="s">
        <v>77</v>
      </c>
      <c r="AW819" s="13" t="s">
        <v>36</v>
      </c>
      <c r="AX819" s="13" t="s">
        <v>73</v>
      </c>
      <c r="AY819" s="269" t="s">
        <v>162</v>
      </c>
    </row>
    <row r="820" s="12" customFormat="1">
      <c r="B820" s="248"/>
      <c r="C820" s="249"/>
      <c r="D820" s="250" t="s">
        <v>172</v>
      </c>
      <c r="E820" s="251" t="s">
        <v>23</v>
      </c>
      <c r="F820" s="252" t="s">
        <v>753</v>
      </c>
      <c r="G820" s="249"/>
      <c r="H820" s="253">
        <v>22.5</v>
      </c>
      <c r="I820" s="254"/>
      <c r="J820" s="249"/>
      <c r="K820" s="249"/>
      <c r="L820" s="255"/>
      <c r="M820" s="256"/>
      <c r="N820" s="257"/>
      <c r="O820" s="257"/>
      <c r="P820" s="257"/>
      <c r="Q820" s="257"/>
      <c r="R820" s="257"/>
      <c r="S820" s="257"/>
      <c r="T820" s="258"/>
      <c r="AT820" s="259" t="s">
        <v>172</v>
      </c>
      <c r="AU820" s="259" t="s">
        <v>85</v>
      </c>
      <c r="AV820" s="12" t="s">
        <v>85</v>
      </c>
      <c r="AW820" s="12" t="s">
        <v>36</v>
      </c>
      <c r="AX820" s="12" t="s">
        <v>73</v>
      </c>
      <c r="AY820" s="259" t="s">
        <v>162</v>
      </c>
    </row>
    <row r="821" s="13" customFormat="1">
      <c r="B821" s="260"/>
      <c r="C821" s="261"/>
      <c r="D821" s="250" t="s">
        <v>172</v>
      </c>
      <c r="E821" s="262" t="s">
        <v>23</v>
      </c>
      <c r="F821" s="263" t="s">
        <v>401</v>
      </c>
      <c r="G821" s="261"/>
      <c r="H821" s="262" t="s">
        <v>23</v>
      </c>
      <c r="I821" s="264"/>
      <c r="J821" s="261"/>
      <c r="K821" s="261"/>
      <c r="L821" s="265"/>
      <c r="M821" s="266"/>
      <c r="N821" s="267"/>
      <c r="O821" s="267"/>
      <c r="P821" s="267"/>
      <c r="Q821" s="267"/>
      <c r="R821" s="267"/>
      <c r="S821" s="267"/>
      <c r="T821" s="268"/>
      <c r="AT821" s="269" t="s">
        <v>172</v>
      </c>
      <c r="AU821" s="269" t="s">
        <v>85</v>
      </c>
      <c r="AV821" s="13" t="s">
        <v>77</v>
      </c>
      <c r="AW821" s="13" t="s">
        <v>36</v>
      </c>
      <c r="AX821" s="13" t="s">
        <v>73</v>
      </c>
      <c r="AY821" s="269" t="s">
        <v>162</v>
      </c>
    </row>
    <row r="822" s="12" customFormat="1">
      <c r="B822" s="248"/>
      <c r="C822" s="249"/>
      <c r="D822" s="250" t="s">
        <v>172</v>
      </c>
      <c r="E822" s="251" t="s">
        <v>23</v>
      </c>
      <c r="F822" s="252" t="s">
        <v>754</v>
      </c>
      <c r="G822" s="249"/>
      <c r="H822" s="253">
        <v>18.75</v>
      </c>
      <c r="I822" s="254"/>
      <c r="J822" s="249"/>
      <c r="K822" s="249"/>
      <c r="L822" s="255"/>
      <c r="M822" s="256"/>
      <c r="N822" s="257"/>
      <c r="O822" s="257"/>
      <c r="P822" s="257"/>
      <c r="Q822" s="257"/>
      <c r="R822" s="257"/>
      <c r="S822" s="257"/>
      <c r="T822" s="258"/>
      <c r="AT822" s="259" t="s">
        <v>172</v>
      </c>
      <c r="AU822" s="259" t="s">
        <v>85</v>
      </c>
      <c r="AV822" s="12" t="s">
        <v>85</v>
      </c>
      <c r="AW822" s="12" t="s">
        <v>36</v>
      </c>
      <c r="AX822" s="12" t="s">
        <v>73</v>
      </c>
      <c r="AY822" s="259" t="s">
        <v>162</v>
      </c>
    </row>
    <row r="823" s="15" customFormat="1">
      <c r="B823" s="283"/>
      <c r="C823" s="284"/>
      <c r="D823" s="250" t="s">
        <v>172</v>
      </c>
      <c r="E823" s="285" t="s">
        <v>23</v>
      </c>
      <c r="F823" s="286" t="s">
        <v>276</v>
      </c>
      <c r="G823" s="284"/>
      <c r="H823" s="287">
        <v>41.25</v>
      </c>
      <c r="I823" s="288"/>
      <c r="J823" s="284"/>
      <c r="K823" s="284"/>
      <c r="L823" s="289"/>
      <c r="M823" s="290"/>
      <c r="N823" s="291"/>
      <c r="O823" s="291"/>
      <c r="P823" s="291"/>
      <c r="Q823" s="291"/>
      <c r="R823" s="291"/>
      <c r="S823" s="291"/>
      <c r="T823" s="292"/>
      <c r="AT823" s="293" t="s">
        <v>172</v>
      </c>
      <c r="AU823" s="293" t="s">
        <v>85</v>
      </c>
      <c r="AV823" s="15" t="s">
        <v>163</v>
      </c>
      <c r="AW823" s="15" t="s">
        <v>36</v>
      </c>
      <c r="AX823" s="15" t="s">
        <v>73</v>
      </c>
      <c r="AY823" s="293" t="s">
        <v>162</v>
      </c>
    </row>
    <row r="824" s="13" customFormat="1">
      <c r="B824" s="260"/>
      <c r="C824" s="261"/>
      <c r="D824" s="250" t="s">
        <v>172</v>
      </c>
      <c r="E824" s="262" t="s">
        <v>23</v>
      </c>
      <c r="F824" s="263" t="s">
        <v>241</v>
      </c>
      <c r="G824" s="261"/>
      <c r="H824" s="262" t="s">
        <v>23</v>
      </c>
      <c r="I824" s="264"/>
      <c r="J824" s="261"/>
      <c r="K824" s="261"/>
      <c r="L824" s="265"/>
      <c r="M824" s="266"/>
      <c r="N824" s="267"/>
      <c r="O824" s="267"/>
      <c r="P824" s="267"/>
      <c r="Q824" s="267"/>
      <c r="R824" s="267"/>
      <c r="S824" s="267"/>
      <c r="T824" s="268"/>
      <c r="AT824" s="269" t="s">
        <v>172</v>
      </c>
      <c r="AU824" s="269" t="s">
        <v>85</v>
      </c>
      <c r="AV824" s="13" t="s">
        <v>77</v>
      </c>
      <c r="AW824" s="13" t="s">
        <v>36</v>
      </c>
      <c r="AX824" s="13" t="s">
        <v>73</v>
      </c>
      <c r="AY824" s="269" t="s">
        <v>162</v>
      </c>
    </row>
    <row r="825" s="12" customFormat="1">
      <c r="B825" s="248"/>
      <c r="C825" s="249"/>
      <c r="D825" s="250" t="s">
        <v>172</v>
      </c>
      <c r="E825" s="251" t="s">
        <v>23</v>
      </c>
      <c r="F825" s="252" t="s">
        <v>755</v>
      </c>
      <c r="G825" s="249"/>
      <c r="H825" s="253">
        <v>4.5</v>
      </c>
      <c r="I825" s="254"/>
      <c r="J825" s="249"/>
      <c r="K825" s="249"/>
      <c r="L825" s="255"/>
      <c r="M825" s="256"/>
      <c r="N825" s="257"/>
      <c r="O825" s="257"/>
      <c r="P825" s="257"/>
      <c r="Q825" s="257"/>
      <c r="R825" s="257"/>
      <c r="S825" s="257"/>
      <c r="T825" s="258"/>
      <c r="AT825" s="259" t="s">
        <v>172</v>
      </c>
      <c r="AU825" s="259" t="s">
        <v>85</v>
      </c>
      <c r="AV825" s="12" t="s">
        <v>85</v>
      </c>
      <c r="AW825" s="12" t="s">
        <v>36</v>
      </c>
      <c r="AX825" s="12" t="s">
        <v>73</v>
      </c>
      <c r="AY825" s="259" t="s">
        <v>162</v>
      </c>
    </row>
    <row r="826" s="14" customFormat="1">
      <c r="B826" s="270"/>
      <c r="C826" s="271"/>
      <c r="D826" s="250" t="s">
        <v>172</v>
      </c>
      <c r="E826" s="272" t="s">
        <v>23</v>
      </c>
      <c r="F826" s="273" t="s">
        <v>182</v>
      </c>
      <c r="G826" s="271"/>
      <c r="H826" s="274">
        <v>987.50999999999999</v>
      </c>
      <c r="I826" s="275"/>
      <c r="J826" s="271"/>
      <c r="K826" s="271"/>
      <c r="L826" s="276"/>
      <c r="M826" s="277"/>
      <c r="N826" s="278"/>
      <c r="O826" s="278"/>
      <c r="P826" s="278"/>
      <c r="Q826" s="278"/>
      <c r="R826" s="278"/>
      <c r="S826" s="278"/>
      <c r="T826" s="279"/>
      <c r="AT826" s="280" t="s">
        <v>172</v>
      </c>
      <c r="AU826" s="280" t="s">
        <v>85</v>
      </c>
      <c r="AV826" s="14" t="s">
        <v>170</v>
      </c>
      <c r="AW826" s="14" t="s">
        <v>36</v>
      </c>
      <c r="AX826" s="14" t="s">
        <v>77</v>
      </c>
      <c r="AY826" s="280" t="s">
        <v>162</v>
      </c>
    </row>
    <row r="827" s="1" customFormat="1" ht="38.25" customHeight="1">
      <c r="B827" s="47"/>
      <c r="C827" s="236" t="s">
        <v>756</v>
      </c>
      <c r="D827" s="236" t="s">
        <v>165</v>
      </c>
      <c r="E827" s="237" t="s">
        <v>757</v>
      </c>
      <c r="F827" s="238" t="s">
        <v>758</v>
      </c>
      <c r="G827" s="239" t="s">
        <v>189</v>
      </c>
      <c r="H827" s="240">
        <v>519.495</v>
      </c>
      <c r="I827" s="241"/>
      <c r="J827" s="242">
        <f>ROUND(I827*H827,2)</f>
        <v>0</v>
      </c>
      <c r="K827" s="238" t="s">
        <v>169</v>
      </c>
      <c r="L827" s="73"/>
      <c r="M827" s="243" t="s">
        <v>23</v>
      </c>
      <c r="N827" s="244" t="s">
        <v>45</v>
      </c>
      <c r="O827" s="48"/>
      <c r="P827" s="245">
        <f>O827*H827</f>
        <v>0</v>
      </c>
      <c r="Q827" s="245">
        <v>0</v>
      </c>
      <c r="R827" s="245">
        <f>Q827*H827</f>
        <v>0</v>
      </c>
      <c r="S827" s="245">
        <v>0</v>
      </c>
      <c r="T827" s="246">
        <f>S827*H827</f>
        <v>0</v>
      </c>
      <c r="AR827" s="25" t="s">
        <v>170</v>
      </c>
      <c r="AT827" s="25" t="s">
        <v>165</v>
      </c>
      <c r="AU827" s="25" t="s">
        <v>85</v>
      </c>
      <c r="AY827" s="25" t="s">
        <v>162</v>
      </c>
      <c r="BE827" s="247">
        <f>IF(N827="základní",J827,0)</f>
        <v>0</v>
      </c>
      <c r="BF827" s="247">
        <f>IF(N827="snížená",J827,0)</f>
        <v>0</v>
      </c>
      <c r="BG827" s="247">
        <f>IF(N827="zákl. přenesená",J827,0)</f>
        <v>0</v>
      </c>
      <c r="BH827" s="247">
        <f>IF(N827="sníž. přenesená",J827,0)</f>
        <v>0</v>
      </c>
      <c r="BI827" s="247">
        <f>IF(N827="nulová",J827,0)</f>
        <v>0</v>
      </c>
      <c r="BJ827" s="25" t="s">
        <v>85</v>
      </c>
      <c r="BK827" s="247">
        <f>ROUND(I827*H827,2)</f>
        <v>0</v>
      </c>
      <c r="BL827" s="25" t="s">
        <v>170</v>
      </c>
      <c r="BM827" s="25" t="s">
        <v>759</v>
      </c>
    </row>
    <row r="828" s="1" customFormat="1">
      <c r="B828" s="47"/>
      <c r="C828" s="75"/>
      <c r="D828" s="250" t="s">
        <v>213</v>
      </c>
      <c r="E828" s="75"/>
      <c r="F828" s="281" t="s">
        <v>760</v>
      </c>
      <c r="G828" s="75"/>
      <c r="H828" s="75"/>
      <c r="I828" s="204"/>
      <c r="J828" s="75"/>
      <c r="K828" s="75"/>
      <c r="L828" s="73"/>
      <c r="M828" s="282"/>
      <c r="N828" s="48"/>
      <c r="O828" s="48"/>
      <c r="P828" s="48"/>
      <c r="Q828" s="48"/>
      <c r="R828" s="48"/>
      <c r="S828" s="48"/>
      <c r="T828" s="96"/>
      <c r="AT828" s="25" t="s">
        <v>213</v>
      </c>
      <c r="AU828" s="25" t="s">
        <v>85</v>
      </c>
    </row>
    <row r="829" s="13" customFormat="1">
      <c r="B829" s="260"/>
      <c r="C829" s="261"/>
      <c r="D829" s="250" t="s">
        <v>172</v>
      </c>
      <c r="E829" s="262" t="s">
        <v>23</v>
      </c>
      <c r="F829" s="263" t="s">
        <v>350</v>
      </c>
      <c r="G829" s="261"/>
      <c r="H829" s="262" t="s">
        <v>23</v>
      </c>
      <c r="I829" s="264"/>
      <c r="J829" s="261"/>
      <c r="K829" s="261"/>
      <c r="L829" s="265"/>
      <c r="M829" s="266"/>
      <c r="N829" s="267"/>
      <c r="O829" s="267"/>
      <c r="P829" s="267"/>
      <c r="Q829" s="267"/>
      <c r="R829" s="267"/>
      <c r="S829" s="267"/>
      <c r="T829" s="268"/>
      <c r="AT829" s="269" t="s">
        <v>172</v>
      </c>
      <c r="AU829" s="269" t="s">
        <v>85</v>
      </c>
      <c r="AV829" s="13" t="s">
        <v>77</v>
      </c>
      <c r="AW829" s="13" t="s">
        <v>36</v>
      </c>
      <c r="AX829" s="13" t="s">
        <v>73</v>
      </c>
      <c r="AY829" s="269" t="s">
        <v>162</v>
      </c>
    </row>
    <row r="830" s="12" customFormat="1">
      <c r="B830" s="248"/>
      <c r="C830" s="249"/>
      <c r="D830" s="250" t="s">
        <v>172</v>
      </c>
      <c r="E830" s="251" t="s">
        <v>23</v>
      </c>
      <c r="F830" s="252" t="s">
        <v>761</v>
      </c>
      <c r="G830" s="249"/>
      <c r="H830" s="253">
        <v>48.314999999999998</v>
      </c>
      <c r="I830" s="254"/>
      <c r="J830" s="249"/>
      <c r="K830" s="249"/>
      <c r="L830" s="255"/>
      <c r="M830" s="256"/>
      <c r="N830" s="257"/>
      <c r="O830" s="257"/>
      <c r="P830" s="257"/>
      <c r="Q830" s="257"/>
      <c r="R830" s="257"/>
      <c r="S830" s="257"/>
      <c r="T830" s="258"/>
      <c r="AT830" s="259" t="s">
        <v>172</v>
      </c>
      <c r="AU830" s="259" t="s">
        <v>85</v>
      </c>
      <c r="AV830" s="12" t="s">
        <v>85</v>
      </c>
      <c r="AW830" s="12" t="s">
        <v>36</v>
      </c>
      <c r="AX830" s="12" t="s">
        <v>73</v>
      </c>
      <c r="AY830" s="259" t="s">
        <v>162</v>
      </c>
    </row>
    <row r="831" s="13" customFormat="1">
      <c r="B831" s="260"/>
      <c r="C831" s="261"/>
      <c r="D831" s="250" t="s">
        <v>172</v>
      </c>
      <c r="E831" s="262" t="s">
        <v>23</v>
      </c>
      <c r="F831" s="263" t="s">
        <v>407</v>
      </c>
      <c r="G831" s="261"/>
      <c r="H831" s="262" t="s">
        <v>23</v>
      </c>
      <c r="I831" s="264"/>
      <c r="J831" s="261"/>
      <c r="K831" s="261"/>
      <c r="L831" s="265"/>
      <c r="M831" s="266"/>
      <c r="N831" s="267"/>
      <c r="O831" s="267"/>
      <c r="P831" s="267"/>
      <c r="Q831" s="267"/>
      <c r="R831" s="267"/>
      <c r="S831" s="267"/>
      <c r="T831" s="268"/>
      <c r="AT831" s="269" t="s">
        <v>172</v>
      </c>
      <c r="AU831" s="269" t="s">
        <v>85</v>
      </c>
      <c r="AV831" s="13" t="s">
        <v>77</v>
      </c>
      <c r="AW831" s="13" t="s">
        <v>36</v>
      </c>
      <c r="AX831" s="13" t="s">
        <v>73</v>
      </c>
      <c r="AY831" s="269" t="s">
        <v>162</v>
      </c>
    </row>
    <row r="832" s="12" customFormat="1">
      <c r="B832" s="248"/>
      <c r="C832" s="249"/>
      <c r="D832" s="250" t="s">
        <v>172</v>
      </c>
      <c r="E832" s="251" t="s">
        <v>23</v>
      </c>
      <c r="F832" s="252" t="s">
        <v>762</v>
      </c>
      <c r="G832" s="249"/>
      <c r="H832" s="253">
        <v>358.86000000000001</v>
      </c>
      <c r="I832" s="254"/>
      <c r="J832" s="249"/>
      <c r="K832" s="249"/>
      <c r="L832" s="255"/>
      <c r="M832" s="256"/>
      <c r="N832" s="257"/>
      <c r="O832" s="257"/>
      <c r="P832" s="257"/>
      <c r="Q832" s="257"/>
      <c r="R832" s="257"/>
      <c r="S832" s="257"/>
      <c r="T832" s="258"/>
      <c r="AT832" s="259" t="s">
        <v>172</v>
      </c>
      <c r="AU832" s="259" t="s">
        <v>85</v>
      </c>
      <c r="AV832" s="12" t="s">
        <v>85</v>
      </c>
      <c r="AW832" s="12" t="s">
        <v>36</v>
      </c>
      <c r="AX832" s="12" t="s">
        <v>73</v>
      </c>
      <c r="AY832" s="259" t="s">
        <v>162</v>
      </c>
    </row>
    <row r="833" s="13" customFormat="1">
      <c r="B833" s="260"/>
      <c r="C833" s="261"/>
      <c r="D833" s="250" t="s">
        <v>172</v>
      </c>
      <c r="E833" s="262" t="s">
        <v>23</v>
      </c>
      <c r="F833" s="263" t="s">
        <v>613</v>
      </c>
      <c r="G833" s="261"/>
      <c r="H833" s="262" t="s">
        <v>23</v>
      </c>
      <c r="I833" s="264"/>
      <c r="J833" s="261"/>
      <c r="K833" s="261"/>
      <c r="L833" s="265"/>
      <c r="M833" s="266"/>
      <c r="N833" s="267"/>
      <c r="O833" s="267"/>
      <c r="P833" s="267"/>
      <c r="Q833" s="267"/>
      <c r="R833" s="267"/>
      <c r="S833" s="267"/>
      <c r="T833" s="268"/>
      <c r="AT833" s="269" t="s">
        <v>172</v>
      </c>
      <c r="AU833" s="269" t="s">
        <v>85</v>
      </c>
      <c r="AV833" s="13" t="s">
        <v>77</v>
      </c>
      <c r="AW833" s="13" t="s">
        <v>36</v>
      </c>
      <c r="AX833" s="13" t="s">
        <v>73</v>
      </c>
      <c r="AY833" s="269" t="s">
        <v>162</v>
      </c>
    </row>
    <row r="834" s="12" customFormat="1">
      <c r="B834" s="248"/>
      <c r="C834" s="249"/>
      <c r="D834" s="250" t="s">
        <v>172</v>
      </c>
      <c r="E834" s="251" t="s">
        <v>23</v>
      </c>
      <c r="F834" s="252" t="s">
        <v>763</v>
      </c>
      <c r="G834" s="249"/>
      <c r="H834" s="253">
        <v>112.31999999999999</v>
      </c>
      <c r="I834" s="254"/>
      <c r="J834" s="249"/>
      <c r="K834" s="249"/>
      <c r="L834" s="255"/>
      <c r="M834" s="256"/>
      <c r="N834" s="257"/>
      <c r="O834" s="257"/>
      <c r="P834" s="257"/>
      <c r="Q834" s="257"/>
      <c r="R834" s="257"/>
      <c r="S834" s="257"/>
      <c r="T834" s="258"/>
      <c r="AT834" s="259" t="s">
        <v>172</v>
      </c>
      <c r="AU834" s="259" t="s">
        <v>85</v>
      </c>
      <c r="AV834" s="12" t="s">
        <v>85</v>
      </c>
      <c r="AW834" s="12" t="s">
        <v>36</v>
      </c>
      <c r="AX834" s="12" t="s">
        <v>73</v>
      </c>
      <c r="AY834" s="259" t="s">
        <v>162</v>
      </c>
    </row>
    <row r="835" s="14" customFormat="1">
      <c r="B835" s="270"/>
      <c r="C835" s="271"/>
      <c r="D835" s="250" t="s">
        <v>172</v>
      </c>
      <c r="E835" s="272" t="s">
        <v>23</v>
      </c>
      <c r="F835" s="273" t="s">
        <v>182</v>
      </c>
      <c r="G835" s="271"/>
      <c r="H835" s="274">
        <v>519.495</v>
      </c>
      <c r="I835" s="275"/>
      <c r="J835" s="271"/>
      <c r="K835" s="271"/>
      <c r="L835" s="276"/>
      <c r="M835" s="277"/>
      <c r="N835" s="278"/>
      <c r="O835" s="278"/>
      <c r="P835" s="278"/>
      <c r="Q835" s="278"/>
      <c r="R835" s="278"/>
      <c r="S835" s="278"/>
      <c r="T835" s="279"/>
      <c r="AT835" s="280" t="s">
        <v>172</v>
      </c>
      <c r="AU835" s="280" t="s">
        <v>85</v>
      </c>
      <c r="AV835" s="14" t="s">
        <v>170</v>
      </c>
      <c r="AW835" s="14" t="s">
        <v>36</v>
      </c>
      <c r="AX835" s="14" t="s">
        <v>77</v>
      </c>
      <c r="AY835" s="280" t="s">
        <v>162</v>
      </c>
    </row>
    <row r="836" s="1" customFormat="1" ht="25.5" customHeight="1">
      <c r="B836" s="47"/>
      <c r="C836" s="236" t="s">
        <v>764</v>
      </c>
      <c r="D836" s="236" t="s">
        <v>165</v>
      </c>
      <c r="E836" s="237" t="s">
        <v>765</v>
      </c>
      <c r="F836" s="238" t="s">
        <v>766</v>
      </c>
      <c r="G836" s="239" t="s">
        <v>189</v>
      </c>
      <c r="H836" s="240">
        <v>51949.5</v>
      </c>
      <c r="I836" s="241"/>
      <c r="J836" s="242">
        <f>ROUND(I836*H836,2)</f>
        <v>0</v>
      </c>
      <c r="K836" s="238" t="s">
        <v>169</v>
      </c>
      <c r="L836" s="73"/>
      <c r="M836" s="243" t="s">
        <v>23</v>
      </c>
      <c r="N836" s="244" t="s">
        <v>45</v>
      </c>
      <c r="O836" s="48"/>
      <c r="P836" s="245">
        <f>O836*H836</f>
        <v>0</v>
      </c>
      <c r="Q836" s="245">
        <v>0</v>
      </c>
      <c r="R836" s="245">
        <f>Q836*H836</f>
        <v>0</v>
      </c>
      <c r="S836" s="245">
        <v>0</v>
      </c>
      <c r="T836" s="246">
        <f>S836*H836</f>
        <v>0</v>
      </c>
      <c r="AR836" s="25" t="s">
        <v>170</v>
      </c>
      <c r="AT836" s="25" t="s">
        <v>165</v>
      </c>
      <c r="AU836" s="25" t="s">
        <v>85</v>
      </c>
      <c r="AY836" s="25" t="s">
        <v>162</v>
      </c>
      <c r="BE836" s="247">
        <f>IF(N836="základní",J836,0)</f>
        <v>0</v>
      </c>
      <c r="BF836" s="247">
        <f>IF(N836="snížená",J836,0)</f>
        <v>0</v>
      </c>
      <c r="BG836" s="247">
        <f>IF(N836="zákl. přenesená",J836,0)</f>
        <v>0</v>
      </c>
      <c r="BH836" s="247">
        <f>IF(N836="sníž. přenesená",J836,0)</f>
        <v>0</v>
      </c>
      <c r="BI836" s="247">
        <f>IF(N836="nulová",J836,0)</f>
        <v>0</v>
      </c>
      <c r="BJ836" s="25" t="s">
        <v>85</v>
      </c>
      <c r="BK836" s="247">
        <f>ROUND(I836*H836,2)</f>
        <v>0</v>
      </c>
      <c r="BL836" s="25" t="s">
        <v>170</v>
      </c>
      <c r="BM836" s="25" t="s">
        <v>767</v>
      </c>
    </row>
    <row r="837" s="1" customFormat="1">
      <c r="B837" s="47"/>
      <c r="C837" s="75"/>
      <c r="D837" s="250" t="s">
        <v>213</v>
      </c>
      <c r="E837" s="75"/>
      <c r="F837" s="281" t="s">
        <v>760</v>
      </c>
      <c r="G837" s="75"/>
      <c r="H837" s="75"/>
      <c r="I837" s="204"/>
      <c r="J837" s="75"/>
      <c r="K837" s="75"/>
      <c r="L837" s="73"/>
      <c r="M837" s="282"/>
      <c r="N837" s="48"/>
      <c r="O837" s="48"/>
      <c r="P837" s="48"/>
      <c r="Q837" s="48"/>
      <c r="R837" s="48"/>
      <c r="S837" s="48"/>
      <c r="T837" s="96"/>
      <c r="AT837" s="25" t="s">
        <v>213</v>
      </c>
      <c r="AU837" s="25" t="s">
        <v>85</v>
      </c>
    </row>
    <row r="838" s="13" customFormat="1">
      <c r="B838" s="260"/>
      <c r="C838" s="261"/>
      <c r="D838" s="250" t="s">
        <v>172</v>
      </c>
      <c r="E838" s="262" t="s">
        <v>23</v>
      </c>
      <c r="F838" s="263" t="s">
        <v>485</v>
      </c>
      <c r="G838" s="261"/>
      <c r="H838" s="262" t="s">
        <v>23</v>
      </c>
      <c r="I838" s="264"/>
      <c r="J838" s="261"/>
      <c r="K838" s="261"/>
      <c r="L838" s="265"/>
      <c r="M838" s="266"/>
      <c r="N838" s="267"/>
      <c r="O838" s="267"/>
      <c r="P838" s="267"/>
      <c r="Q838" s="267"/>
      <c r="R838" s="267"/>
      <c r="S838" s="267"/>
      <c r="T838" s="268"/>
      <c r="AT838" s="269" t="s">
        <v>172</v>
      </c>
      <c r="AU838" s="269" t="s">
        <v>85</v>
      </c>
      <c r="AV838" s="13" t="s">
        <v>77</v>
      </c>
      <c r="AW838" s="13" t="s">
        <v>36</v>
      </c>
      <c r="AX838" s="13" t="s">
        <v>73</v>
      </c>
      <c r="AY838" s="269" t="s">
        <v>162</v>
      </c>
    </row>
    <row r="839" s="12" customFormat="1">
      <c r="B839" s="248"/>
      <c r="C839" s="249"/>
      <c r="D839" s="250" t="s">
        <v>172</v>
      </c>
      <c r="E839" s="251" t="s">
        <v>23</v>
      </c>
      <c r="F839" s="252" t="s">
        <v>768</v>
      </c>
      <c r="G839" s="249"/>
      <c r="H839" s="253">
        <v>51949.5</v>
      </c>
      <c r="I839" s="254"/>
      <c r="J839" s="249"/>
      <c r="K839" s="249"/>
      <c r="L839" s="255"/>
      <c r="M839" s="256"/>
      <c r="N839" s="257"/>
      <c r="O839" s="257"/>
      <c r="P839" s="257"/>
      <c r="Q839" s="257"/>
      <c r="R839" s="257"/>
      <c r="S839" s="257"/>
      <c r="T839" s="258"/>
      <c r="AT839" s="259" t="s">
        <v>172</v>
      </c>
      <c r="AU839" s="259" t="s">
        <v>85</v>
      </c>
      <c r="AV839" s="12" t="s">
        <v>85</v>
      </c>
      <c r="AW839" s="12" t="s">
        <v>36</v>
      </c>
      <c r="AX839" s="12" t="s">
        <v>77</v>
      </c>
      <c r="AY839" s="259" t="s">
        <v>162</v>
      </c>
    </row>
    <row r="840" s="1" customFormat="1" ht="38.25" customHeight="1">
      <c r="B840" s="47"/>
      <c r="C840" s="236" t="s">
        <v>769</v>
      </c>
      <c r="D840" s="236" t="s">
        <v>165</v>
      </c>
      <c r="E840" s="237" t="s">
        <v>770</v>
      </c>
      <c r="F840" s="238" t="s">
        <v>771</v>
      </c>
      <c r="G840" s="239" t="s">
        <v>189</v>
      </c>
      <c r="H840" s="240">
        <v>519.495</v>
      </c>
      <c r="I840" s="241"/>
      <c r="J840" s="242">
        <f>ROUND(I840*H840,2)</f>
        <v>0</v>
      </c>
      <c r="K840" s="238" t="s">
        <v>169</v>
      </c>
      <c r="L840" s="73"/>
      <c r="M840" s="243" t="s">
        <v>23</v>
      </c>
      <c r="N840" s="244" t="s">
        <v>45</v>
      </c>
      <c r="O840" s="48"/>
      <c r="P840" s="245">
        <f>O840*H840</f>
        <v>0</v>
      </c>
      <c r="Q840" s="245">
        <v>0</v>
      </c>
      <c r="R840" s="245">
        <f>Q840*H840</f>
        <v>0</v>
      </c>
      <c r="S840" s="245">
        <v>0</v>
      </c>
      <c r="T840" s="246">
        <f>S840*H840</f>
        <v>0</v>
      </c>
      <c r="AR840" s="25" t="s">
        <v>170</v>
      </c>
      <c r="AT840" s="25" t="s">
        <v>165</v>
      </c>
      <c r="AU840" s="25" t="s">
        <v>85</v>
      </c>
      <c r="AY840" s="25" t="s">
        <v>162</v>
      </c>
      <c r="BE840" s="247">
        <f>IF(N840="základní",J840,0)</f>
        <v>0</v>
      </c>
      <c r="BF840" s="247">
        <f>IF(N840="snížená",J840,0)</f>
        <v>0</v>
      </c>
      <c r="BG840" s="247">
        <f>IF(N840="zákl. přenesená",J840,0)</f>
        <v>0</v>
      </c>
      <c r="BH840" s="247">
        <f>IF(N840="sníž. přenesená",J840,0)</f>
        <v>0</v>
      </c>
      <c r="BI840" s="247">
        <f>IF(N840="nulová",J840,0)</f>
        <v>0</v>
      </c>
      <c r="BJ840" s="25" t="s">
        <v>85</v>
      </c>
      <c r="BK840" s="247">
        <f>ROUND(I840*H840,2)</f>
        <v>0</v>
      </c>
      <c r="BL840" s="25" t="s">
        <v>170</v>
      </c>
      <c r="BM840" s="25" t="s">
        <v>772</v>
      </c>
    </row>
    <row r="841" s="1" customFormat="1">
      <c r="B841" s="47"/>
      <c r="C841" s="75"/>
      <c r="D841" s="250" t="s">
        <v>213</v>
      </c>
      <c r="E841" s="75"/>
      <c r="F841" s="281" t="s">
        <v>773</v>
      </c>
      <c r="G841" s="75"/>
      <c r="H841" s="75"/>
      <c r="I841" s="204"/>
      <c r="J841" s="75"/>
      <c r="K841" s="75"/>
      <c r="L841" s="73"/>
      <c r="M841" s="282"/>
      <c r="N841" s="48"/>
      <c r="O841" s="48"/>
      <c r="P841" s="48"/>
      <c r="Q841" s="48"/>
      <c r="R841" s="48"/>
      <c r="S841" s="48"/>
      <c r="T841" s="96"/>
      <c r="AT841" s="25" t="s">
        <v>213</v>
      </c>
      <c r="AU841" s="25" t="s">
        <v>85</v>
      </c>
    </row>
    <row r="842" s="13" customFormat="1">
      <c r="B842" s="260"/>
      <c r="C842" s="261"/>
      <c r="D842" s="250" t="s">
        <v>172</v>
      </c>
      <c r="E842" s="262" t="s">
        <v>23</v>
      </c>
      <c r="F842" s="263" t="s">
        <v>350</v>
      </c>
      <c r="G842" s="261"/>
      <c r="H842" s="262" t="s">
        <v>23</v>
      </c>
      <c r="I842" s="264"/>
      <c r="J842" s="261"/>
      <c r="K842" s="261"/>
      <c r="L842" s="265"/>
      <c r="M842" s="266"/>
      <c r="N842" s="267"/>
      <c r="O842" s="267"/>
      <c r="P842" s="267"/>
      <c r="Q842" s="267"/>
      <c r="R842" s="267"/>
      <c r="S842" s="267"/>
      <c r="T842" s="268"/>
      <c r="AT842" s="269" t="s">
        <v>172</v>
      </c>
      <c r="AU842" s="269" t="s">
        <v>85</v>
      </c>
      <c r="AV842" s="13" t="s">
        <v>77</v>
      </c>
      <c r="AW842" s="13" t="s">
        <v>36</v>
      </c>
      <c r="AX842" s="13" t="s">
        <v>73</v>
      </c>
      <c r="AY842" s="269" t="s">
        <v>162</v>
      </c>
    </row>
    <row r="843" s="12" customFormat="1">
      <c r="B843" s="248"/>
      <c r="C843" s="249"/>
      <c r="D843" s="250" t="s">
        <v>172</v>
      </c>
      <c r="E843" s="251" t="s">
        <v>23</v>
      </c>
      <c r="F843" s="252" t="s">
        <v>761</v>
      </c>
      <c r="G843" s="249"/>
      <c r="H843" s="253">
        <v>48.314999999999998</v>
      </c>
      <c r="I843" s="254"/>
      <c r="J843" s="249"/>
      <c r="K843" s="249"/>
      <c r="L843" s="255"/>
      <c r="M843" s="256"/>
      <c r="N843" s="257"/>
      <c r="O843" s="257"/>
      <c r="P843" s="257"/>
      <c r="Q843" s="257"/>
      <c r="R843" s="257"/>
      <c r="S843" s="257"/>
      <c r="T843" s="258"/>
      <c r="AT843" s="259" t="s">
        <v>172</v>
      </c>
      <c r="AU843" s="259" t="s">
        <v>85</v>
      </c>
      <c r="AV843" s="12" t="s">
        <v>85</v>
      </c>
      <c r="AW843" s="12" t="s">
        <v>36</v>
      </c>
      <c r="AX843" s="12" t="s">
        <v>73</v>
      </c>
      <c r="AY843" s="259" t="s">
        <v>162</v>
      </c>
    </row>
    <row r="844" s="13" customFormat="1">
      <c r="B844" s="260"/>
      <c r="C844" s="261"/>
      <c r="D844" s="250" t="s">
        <v>172</v>
      </c>
      <c r="E844" s="262" t="s">
        <v>23</v>
      </c>
      <c r="F844" s="263" t="s">
        <v>407</v>
      </c>
      <c r="G844" s="261"/>
      <c r="H844" s="262" t="s">
        <v>23</v>
      </c>
      <c r="I844" s="264"/>
      <c r="J844" s="261"/>
      <c r="K844" s="261"/>
      <c r="L844" s="265"/>
      <c r="M844" s="266"/>
      <c r="N844" s="267"/>
      <c r="O844" s="267"/>
      <c r="P844" s="267"/>
      <c r="Q844" s="267"/>
      <c r="R844" s="267"/>
      <c r="S844" s="267"/>
      <c r="T844" s="268"/>
      <c r="AT844" s="269" t="s">
        <v>172</v>
      </c>
      <c r="AU844" s="269" t="s">
        <v>85</v>
      </c>
      <c r="AV844" s="13" t="s">
        <v>77</v>
      </c>
      <c r="AW844" s="13" t="s">
        <v>36</v>
      </c>
      <c r="AX844" s="13" t="s">
        <v>73</v>
      </c>
      <c r="AY844" s="269" t="s">
        <v>162</v>
      </c>
    </row>
    <row r="845" s="12" customFormat="1">
      <c r="B845" s="248"/>
      <c r="C845" s="249"/>
      <c r="D845" s="250" t="s">
        <v>172</v>
      </c>
      <c r="E845" s="251" t="s">
        <v>23</v>
      </c>
      <c r="F845" s="252" t="s">
        <v>762</v>
      </c>
      <c r="G845" s="249"/>
      <c r="H845" s="253">
        <v>358.86000000000001</v>
      </c>
      <c r="I845" s="254"/>
      <c r="J845" s="249"/>
      <c r="K845" s="249"/>
      <c r="L845" s="255"/>
      <c r="M845" s="256"/>
      <c r="N845" s="257"/>
      <c r="O845" s="257"/>
      <c r="P845" s="257"/>
      <c r="Q845" s="257"/>
      <c r="R845" s="257"/>
      <c r="S845" s="257"/>
      <c r="T845" s="258"/>
      <c r="AT845" s="259" t="s">
        <v>172</v>
      </c>
      <c r="AU845" s="259" t="s">
        <v>85</v>
      </c>
      <c r="AV845" s="12" t="s">
        <v>85</v>
      </c>
      <c r="AW845" s="12" t="s">
        <v>36</v>
      </c>
      <c r="AX845" s="12" t="s">
        <v>73</v>
      </c>
      <c r="AY845" s="259" t="s">
        <v>162</v>
      </c>
    </row>
    <row r="846" s="13" customFormat="1">
      <c r="B846" s="260"/>
      <c r="C846" s="261"/>
      <c r="D846" s="250" t="s">
        <v>172</v>
      </c>
      <c r="E846" s="262" t="s">
        <v>23</v>
      </c>
      <c r="F846" s="263" t="s">
        <v>613</v>
      </c>
      <c r="G846" s="261"/>
      <c r="H846" s="262" t="s">
        <v>23</v>
      </c>
      <c r="I846" s="264"/>
      <c r="J846" s="261"/>
      <c r="K846" s="261"/>
      <c r="L846" s="265"/>
      <c r="M846" s="266"/>
      <c r="N846" s="267"/>
      <c r="O846" s="267"/>
      <c r="P846" s="267"/>
      <c r="Q846" s="267"/>
      <c r="R846" s="267"/>
      <c r="S846" s="267"/>
      <c r="T846" s="268"/>
      <c r="AT846" s="269" t="s">
        <v>172</v>
      </c>
      <c r="AU846" s="269" t="s">
        <v>85</v>
      </c>
      <c r="AV846" s="13" t="s">
        <v>77</v>
      </c>
      <c r="AW846" s="13" t="s">
        <v>36</v>
      </c>
      <c r="AX846" s="13" t="s">
        <v>73</v>
      </c>
      <c r="AY846" s="269" t="s">
        <v>162</v>
      </c>
    </row>
    <row r="847" s="12" customFormat="1">
      <c r="B847" s="248"/>
      <c r="C847" s="249"/>
      <c r="D847" s="250" t="s">
        <v>172</v>
      </c>
      <c r="E847" s="251" t="s">
        <v>23</v>
      </c>
      <c r="F847" s="252" t="s">
        <v>763</v>
      </c>
      <c r="G847" s="249"/>
      <c r="H847" s="253">
        <v>112.31999999999999</v>
      </c>
      <c r="I847" s="254"/>
      <c r="J847" s="249"/>
      <c r="K847" s="249"/>
      <c r="L847" s="255"/>
      <c r="M847" s="256"/>
      <c r="N847" s="257"/>
      <c r="O847" s="257"/>
      <c r="P847" s="257"/>
      <c r="Q847" s="257"/>
      <c r="R847" s="257"/>
      <c r="S847" s="257"/>
      <c r="T847" s="258"/>
      <c r="AT847" s="259" t="s">
        <v>172</v>
      </c>
      <c r="AU847" s="259" t="s">
        <v>85</v>
      </c>
      <c r="AV847" s="12" t="s">
        <v>85</v>
      </c>
      <c r="AW847" s="12" t="s">
        <v>36</v>
      </c>
      <c r="AX847" s="12" t="s">
        <v>73</v>
      </c>
      <c r="AY847" s="259" t="s">
        <v>162</v>
      </c>
    </row>
    <row r="848" s="14" customFormat="1">
      <c r="B848" s="270"/>
      <c r="C848" s="271"/>
      <c r="D848" s="250" t="s">
        <v>172</v>
      </c>
      <c r="E848" s="272" t="s">
        <v>23</v>
      </c>
      <c r="F848" s="273" t="s">
        <v>182</v>
      </c>
      <c r="G848" s="271"/>
      <c r="H848" s="274">
        <v>519.495</v>
      </c>
      <c r="I848" s="275"/>
      <c r="J848" s="271"/>
      <c r="K848" s="271"/>
      <c r="L848" s="276"/>
      <c r="M848" s="277"/>
      <c r="N848" s="278"/>
      <c r="O848" s="278"/>
      <c r="P848" s="278"/>
      <c r="Q848" s="278"/>
      <c r="R848" s="278"/>
      <c r="S848" s="278"/>
      <c r="T848" s="279"/>
      <c r="AT848" s="280" t="s">
        <v>172</v>
      </c>
      <c r="AU848" s="280" t="s">
        <v>85</v>
      </c>
      <c r="AV848" s="14" t="s">
        <v>170</v>
      </c>
      <c r="AW848" s="14" t="s">
        <v>36</v>
      </c>
      <c r="AX848" s="14" t="s">
        <v>77</v>
      </c>
      <c r="AY848" s="280" t="s">
        <v>162</v>
      </c>
    </row>
    <row r="849" s="11" customFormat="1" ht="29.88" customHeight="1">
      <c r="B849" s="220"/>
      <c r="C849" s="221"/>
      <c r="D849" s="222" t="s">
        <v>72</v>
      </c>
      <c r="E849" s="234" t="s">
        <v>774</v>
      </c>
      <c r="F849" s="234" t="s">
        <v>775</v>
      </c>
      <c r="G849" s="221"/>
      <c r="H849" s="221"/>
      <c r="I849" s="224"/>
      <c r="J849" s="235">
        <f>BK849</f>
        <v>0</v>
      </c>
      <c r="K849" s="221"/>
      <c r="L849" s="226"/>
      <c r="M849" s="227"/>
      <c r="N849" s="228"/>
      <c r="O849" s="228"/>
      <c r="P849" s="229">
        <f>SUM(P850:P952)</f>
        <v>0</v>
      </c>
      <c r="Q849" s="228"/>
      <c r="R849" s="229">
        <f>SUM(R850:R952)</f>
        <v>0</v>
      </c>
      <c r="S849" s="228"/>
      <c r="T849" s="230">
        <f>SUM(T850:T952)</f>
        <v>72.907602000000011</v>
      </c>
      <c r="AR849" s="231" t="s">
        <v>77</v>
      </c>
      <c r="AT849" s="232" t="s">
        <v>72</v>
      </c>
      <c r="AU849" s="232" t="s">
        <v>77</v>
      </c>
      <c r="AY849" s="231" t="s">
        <v>162</v>
      </c>
      <c r="BK849" s="233">
        <f>SUM(BK850:BK952)</f>
        <v>0</v>
      </c>
    </row>
    <row r="850" s="1" customFormat="1" ht="38.25" customHeight="1">
      <c r="B850" s="47"/>
      <c r="C850" s="236" t="s">
        <v>776</v>
      </c>
      <c r="D850" s="236" t="s">
        <v>165</v>
      </c>
      <c r="E850" s="237" t="s">
        <v>777</v>
      </c>
      <c r="F850" s="238" t="s">
        <v>778</v>
      </c>
      <c r="G850" s="239" t="s">
        <v>176</v>
      </c>
      <c r="H850" s="240">
        <v>1.4179999999999999</v>
      </c>
      <c r="I850" s="241"/>
      <c r="J850" s="242">
        <f>ROUND(I850*H850,2)</f>
        <v>0</v>
      </c>
      <c r="K850" s="238" t="s">
        <v>169</v>
      </c>
      <c r="L850" s="73"/>
      <c r="M850" s="243" t="s">
        <v>23</v>
      </c>
      <c r="N850" s="244" t="s">
        <v>45</v>
      </c>
      <c r="O850" s="48"/>
      <c r="P850" s="245">
        <f>O850*H850</f>
        <v>0</v>
      </c>
      <c r="Q850" s="245">
        <v>0</v>
      </c>
      <c r="R850" s="245">
        <f>Q850*H850</f>
        <v>0</v>
      </c>
      <c r="S850" s="245">
        <v>1.671</v>
      </c>
      <c r="T850" s="246">
        <f>S850*H850</f>
        <v>2.369478</v>
      </c>
      <c r="AR850" s="25" t="s">
        <v>170</v>
      </c>
      <c r="AT850" s="25" t="s">
        <v>165</v>
      </c>
      <c r="AU850" s="25" t="s">
        <v>85</v>
      </c>
      <c r="AY850" s="25" t="s">
        <v>162</v>
      </c>
      <c r="BE850" s="247">
        <f>IF(N850="základní",J850,0)</f>
        <v>0</v>
      </c>
      <c r="BF850" s="247">
        <f>IF(N850="snížená",J850,0)</f>
        <v>0</v>
      </c>
      <c r="BG850" s="247">
        <f>IF(N850="zákl. přenesená",J850,0)</f>
        <v>0</v>
      </c>
      <c r="BH850" s="247">
        <f>IF(N850="sníž. přenesená",J850,0)</f>
        <v>0</v>
      </c>
      <c r="BI850" s="247">
        <f>IF(N850="nulová",J850,0)</f>
        <v>0</v>
      </c>
      <c r="BJ850" s="25" t="s">
        <v>85</v>
      </c>
      <c r="BK850" s="247">
        <f>ROUND(I850*H850,2)</f>
        <v>0</v>
      </c>
      <c r="BL850" s="25" t="s">
        <v>170</v>
      </c>
      <c r="BM850" s="25" t="s">
        <v>779</v>
      </c>
    </row>
    <row r="851" s="1" customFormat="1">
      <c r="B851" s="47"/>
      <c r="C851" s="75"/>
      <c r="D851" s="250" t="s">
        <v>213</v>
      </c>
      <c r="E851" s="75"/>
      <c r="F851" s="281" t="s">
        <v>780</v>
      </c>
      <c r="G851" s="75"/>
      <c r="H851" s="75"/>
      <c r="I851" s="204"/>
      <c r="J851" s="75"/>
      <c r="K851" s="75"/>
      <c r="L851" s="73"/>
      <c r="M851" s="282"/>
      <c r="N851" s="48"/>
      <c r="O851" s="48"/>
      <c r="P851" s="48"/>
      <c r="Q851" s="48"/>
      <c r="R851" s="48"/>
      <c r="S851" s="48"/>
      <c r="T851" s="96"/>
      <c r="AT851" s="25" t="s">
        <v>213</v>
      </c>
      <c r="AU851" s="25" t="s">
        <v>85</v>
      </c>
    </row>
    <row r="852" s="13" customFormat="1">
      <c r="B852" s="260"/>
      <c r="C852" s="261"/>
      <c r="D852" s="250" t="s">
        <v>172</v>
      </c>
      <c r="E852" s="262" t="s">
        <v>23</v>
      </c>
      <c r="F852" s="263" t="s">
        <v>781</v>
      </c>
      <c r="G852" s="261"/>
      <c r="H852" s="262" t="s">
        <v>23</v>
      </c>
      <c r="I852" s="264"/>
      <c r="J852" s="261"/>
      <c r="K852" s="261"/>
      <c r="L852" s="265"/>
      <c r="M852" s="266"/>
      <c r="N852" s="267"/>
      <c r="O852" s="267"/>
      <c r="P852" s="267"/>
      <c r="Q852" s="267"/>
      <c r="R852" s="267"/>
      <c r="S852" s="267"/>
      <c r="T852" s="268"/>
      <c r="AT852" s="269" t="s">
        <v>172</v>
      </c>
      <c r="AU852" s="269" t="s">
        <v>85</v>
      </c>
      <c r="AV852" s="13" t="s">
        <v>77</v>
      </c>
      <c r="AW852" s="13" t="s">
        <v>36</v>
      </c>
      <c r="AX852" s="13" t="s">
        <v>73</v>
      </c>
      <c r="AY852" s="269" t="s">
        <v>162</v>
      </c>
    </row>
    <row r="853" s="12" customFormat="1">
      <c r="B853" s="248"/>
      <c r="C853" s="249"/>
      <c r="D853" s="250" t="s">
        <v>172</v>
      </c>
      <c r="E853" s="251" t="s">
        <v>23</v>
      </c>
      <c r="F853" s="252" t="s">
        <v>782</v>
      </c>
      <c r="G853" s="249"/>
      <c r="H853" s="253">
        <v>1.4179999999999999</v>
      </c>
      <c r="I853" s="254"/>
      <c r="J853" s="249"/>
      <c r="K853" s="249"/>
      <c r="L853" s="255"/>
      <c r="M853" s="256"/>
      <c r="N853" s="257"/>
      <c r="O853" s="257"/>
      <c r="P853" s="257"/>
      <c r="Q853" s="257"/>
      <c r="R853" s="257"/>
      <c r="S853" s="257"/>
      <c r="T853" s="258"/>
      <c r="AT853" s="259" t="s">
        <v>172</v>
      </c>
      <c r="AU853" s="259" t="s">
        <v>85</v>
      </c>
      <c r="AV853" s="12" t="s">
        <v>85</v>
      </c>
      <c r="AW853" s="12" t="s">
        <v>36</v>
      </c>
      <c r="AX853" s="12" t="s">
        <v>77</v>
      </c>
      <c r="AY853" s="259" t="s">
        <v>162</v>
      </c>
    </row>
    <row r="854" s="1" customFormat="1" ht="25.5" customHeight="1">
      <c r="B854" s="47"/>
      <c r="C854" s="236" t="s">
        <v>783</v>
      </c>
      <c r="D854" s="236" t="s">
        <v>165</v>
      </c>
      <c r="E854" s="237" t="s">
        <v>784</v>
      </c>
      <c r="F854" s="238" t="s">
        <v>785</v>
      </c>
      <c r="G854" s="239" t="s">
        <v>176</v>
      </c>
      <c r="H854" s="240">
        <v>3.9300000000000002</v>
      </c>
      <c r="I854" s="241"/>
      <c r="J854" s="242">
        <f>ROUND(I854*H854,2)</f>
        <v>0</v>
      </c>
      <c r="K854" s="238" t="s">
        <v>169</v>
      </c>
      <c r="L854" s="73"/>
      <c r="M854" s="243" t="s">
        <v>23</v>
      </c>
      <c r="N854" s="244" t="s">
        <v>45</v>
      </c>
      <c r="O854" s="48"/>
      <c r="P854" s="245">
        <f>O854*H854</f>
        <v>0</v>
      </c>
      <c r="Q854" s="245">
        <v>0</v>
      </c>
      <c r="R854" s="245">
        <f>Q854*H854</f>
        <v>0</v>
      </c>
      <c r="S854" s="245">
        <v>2.3999999999999999</v>
      </c>
      <c r="T854" s="246">
        <f>S854*H854</f>
        <v>9.4320000000000004</v>
      </c>
      <c r="AR854" s="25" t="s">
        <v>170</v>
      </c>
      <c r="AT854" s="25" t="s">
        <v>165</v>
      </c>
      <c r="AU854" s="25" t="s">
        <v>85</v>
      </c>
      <c r="AY854" s="25" t="s">
        <v>162</v>
      </c>
      <c r="BE854" s="247">
        <f>IF(N854="základní",J854,0)</f>
        <v>0</v>
      </c>
      <c r="BF854" s="247">
        <f>IF(N854="snížená",J854,0)</f>
        <v>0</v>
      </c>
      <c r="BG854" s="247">
        <f>IF(N854="zákl. přenesená",J854,0)</f>
        <v>0</v>
      </c>
      <c r="BH854" s="247">
        <f>IF(N854="sníž. přenesená",J854,0)</f>
        <v>0</v>
      </c>
      <c r="BI854" s="247">
        <f>IF(N854="nulová",J854,0)</f>
        <v>0</v>
      </c>
      <c r="BJ854" s="25" t="s">
        <v>85</v>
      </c>
      <c r="BK854" s="247">
        <f>ROUND(I854*H854,2)</f>
        <v>0</v>
      </c>
      <c r="BL854" s="25" t="s">
        <v>170</v>
      </c>
      <c r="BM854" s="25" t="s">
        <v>786</v>
      </c>
    </row>
    <row r="855" s="13" customFormat="1">
      <c r="B855" s="260"/>
      <c r="C855" s="261"/>
      <c r="D855" s="250" t="s">
        <v>172</v>
      </c>
      <c r="E855" s="262" t="s">
        <v>23</v>
      </c>
      <c r="F855" s="263" t="s">
        <v>787</v>
      </c>
      <c r="G855" s="261"/>
      <c r="H855" s="262" t="s">
        <v>23</v>
      </c>
      <c r="I855" s="264"/>
      <c r="J855" s="261"/>
      <c r="K855" s="261"/>
      <c r="L855" s="265"/>
      <c r="M855" s="266"/>
      <c r="N855" s="267"/>
      <c r="O855" s="267"/>
      <c r="P855" s="267"/>
      <c r="Q855" s="267"/>
      <c r="R855" s="267"/>
      <c r="S855" s="267"/>
      <c r="T855" s="268"/>
      <c r="AT855" s="269" t="s">
        <v>172</v>
      </c>
      <c r="AU855" s="269" t="s">
        <v>85</v>
      </c>
      <c r="AV855" s="13" t="s">
        <v>77</v>
      </c>
      <c r="AW855" s="13" t="s">
        <v>36</v>
      </c>
      <c r="AX855" s="13" t="s">
        <v>73</v>
      </c>
      <c r="AY855" s="269" t="s">
        <v>162</v>
      </c>
    </row>
    <row r="856" s="12" customFormat="1">
      <c r="B856" s="248"/>
      <c r="C856" s="249"/>
      <c r="D856" s="250" t="s">
        <v>172</v>
      </c>
      <c r="E856" s="251" t="s">
        <v>23</v>
      </c>
      <c r="F856" s="252" t="s">
        <v>788</v>
      </c>
      <c r="G856" s="249"/>
      <c r="H856" s="253">
        <v>1.6599999999999999</v>
      </c>
      <c r="I856" s="254"/>
      <c r="J856" s="249"/>
      <c r="K856" s="249"/>
      <c r="L856" s="255"/>
      <c r="M856" s="256"/>
      <c r="N856" s="257"/>
      <c r="O856" s="257"/>
      <c r="P856" s="257"/>
      <c r="Q856" s="257"/>
      <c r="R856" s="257"/>
      <c r="S856" s="257"/>
      <c r="T856" s="258"/>
      <c r="AT856" s="259" t="s">
        <v>172</v>
      </c>
      <c r="AU856" s="259" t="s">
        <v>85</v>
      </c>
      <c r="AV856" s="12" t="s">
        <v>85</v>
      </c>
      <c r="AW856" s="12" t="s">
        <v>36</v>
      </c>
      <c r="AX856" s="12" t="s">
        <v>73</v>
      </c>
      <c r="AY856" s="259" t="s">
        <v>162</v>
      </c>
    </row>
    <row r="857" s="12" customFormat="1">
      <c r="B857" s="248"/>
      <c r="C857" s="249"/>
      <c r="D857" s="250" t="s">
        <v>172</v>
      </c>
      <c r="E857" s="251" t="s">
        <v>23</v>
      </c>
      <c r="F857" s="252" t="s">
        <v>789</v>
      </c>
      <c r="G857" s="249"/>
      <c r="H857" s="253">
        <v>2.27</v>
      </c>
      <c r="I857" s="254"/>
      <c r="J857" s="249"/>
      <c r="K857" s="249"/>
      <c r="L857" s="255"/>
      <c r="M857" s="256"/>
      <c r="N857" s="257"/>
      <c r="O857" s="257"/>
      <c r="P857" s="257"/>
      <c r="Q857" s="257"/>
      <c r="R857" s="257"/>
      <c r="S857" s="257"/>
      <c r="T857" s="258"/>
      <c r="AT857" s="259" t="s">
        <v>172</v>
      </c>
      <c r="AU857" s="259" t="s">
        <v>85</v>
      </c>
      <c r="AV857" s="12" t="s">
        <v>85</v>
      </c>
      <c r="AW857" s="12" t="s">
        <v>36</v>
      </c>
      <c r="AX857" s="12" t="s">
        <v>73</v>
      </c>
      <c r="AY857" s="259" t="s">
        <v>162</v>
      </c>
    </row>
    <row r="858" s="14" customFormat="1">
      <c r="B858" s="270"/>
      <c r="C858" s="271"/>
      <c r="D858" s="250" t="s">
        <v>172</v>
      </c>
      <c r="E858" s="272" t="s">
        <v>23</v>
      </c>
      <c r="F858" s="273" t="s">
        <v>182</v>
      </c>
      <c r="G858" s="271"/>
      <c r="H858" s="274">
        <v>3.9300000000000002</v>
      </c>
      <c r="I858" s="275"/>
      <c r="J858" s="271"/>
      <c r="K858" s="271"/>
      <c r="L858" s="276"/>
      <c r="M858" s="277"/>
      <c r="N858" s="278"/>
      <c r="O858" s="278"/>
      <c r="P858" s="278"/>
      <c r="Q858" s="278"/>
      <c r="R858" s="278"/>
      <c r="S858" s="278"/>
      <c r="T858" s="279"/>
      <c r="AT858" s="280" t="s">
        <v>172</v>
      </c>
      <c r="AU858" s="280" t="s">
        <v>85</v>
      </c>
      <c r="AV858" s="14" t="s">
        <v>170</v>
      </c>
      <c r="AW858" s="14" t="s">
        <v>36</v>
      </c>
      <c r="AX858" s="14" t="s">
        <v>77</v>
      </c>
      <c r="AY858" s="280" t="s">
        <v>162</v>
      </c>
    </row>
    <row r="859" s="1" customFormat="1" ht="25.5" customHeight="1">
      <c r="B859" s="47"/>
      <c r="C859" s="236" t="s">
        <v>790</v>
      </c>
      <c r="D859" s="236" t="s">
        <v>165</v>
      </c>
      <c r="E859" s="237" t="s">
        <v>791</v>
      </c>
      <c r="F859" s="238" t="s">
        <v>792</v>
      </c>
      <c r="G859" s="239" t="s">
        <v>176</v>
      </c>
      <c r="H859" s="240">
        <v>0.90000000000000002</v>
      </c>
      <c r="I859" s="241"/>
      <c r="J859" s="242">
        <f>ROUND(I859*H859,2)</f>
        <v>0</v>
      </c>
      <c r="K859" s="238" t="s">
        <v>169</v>
      </c>
      <c r="L859" s="73"/>
      <c r="M859" s="243" t="s">
        <v>23</v>
      </c>
      <c r="N859" s="244" t="s">
        <v>45</v>
      </c>
      <c r="O859" s="48"/>
      <c r="P859" s="245">
        <f>O859*H859</f>
        <v>0</v>
      </c>
      <c r="Q859" s="245">
        <v>0</v>
      </c>
      <c r="R859" s="245">
        <f>Q859*H859</f>
        <v>0</v>
      </c>
      <c r="S859" s="245">
        <v>2.2000000000000002</v>
      </c>
      <c r="T859" s="246">
        <f>S859*H859</f>
        <v>1.9800000000000002</v>
      </c>
      <c r="AR859" s="25" t="s">
        <v>170</v>
      </c>
      <c r="AT859" s="25" t="s">
        <v>165</v>
      </c>
      <c r="AU859" s="25" t="s">
        <v>85</v>
      </c>
      <c r="AY859" s="25" t="s">
        <v>162</v>
      </c>
      <c r="BE859" s="247">
        <f>IF(N859="základní",J859,0)</f>
        <v>0</v>
      </c>
      <c r="BF859" s="247">
        <f>IF(N859="snížená",J859,0)</f>
        <v>0</v>
      </c>
      <c r="BG859" s="247">
        <f>IF(N859="zákl. přenesená",J859,0)</f>
        <v>0</v>
      </c>
      <c r="BH859" s="247">
        <f>IF(N859="sníž. přenesená",J859,0)</f>
        <v>0</v>
      </c>
      <c r="BI859" s="247">
        <f>IF(N859="nulová",J859,0)</f>
        <v>0</v>
      </c>
      <c r="BJ859" s="25" t="s">
        <v>85</v>
      </c>
      <c r="BK859" s="247">
        <f>ROUND(I859*H859,2)</f>
        <v>0</v>
      </c>
      <c r="BL859" s="25" t="s">
        <v>170</v>
      </c>
      <c r="BM859" s="25" t="s">
        <v>793</v>
      </c>
    </row>
    <row r="860" s="13" customFormat="1">
      <c r="B860" s="260"/>
      <c r="C860" s="261"/>
      <c r="D860" s="250" t="s">
        <v>172</v>
      </c>
      <c r="E860" s="262" t="s">
        <v>23</v>
      </c>
      <c r="F860" s="263" t="s">
        <v>794</v>
      </c>
      <c r="G860" s="261"/>
      <c r="H860" s="262" t="s">
        <v>23</v>
      </c>
      <c r="I860" s="264"/>
      <c r="J860" s="261"/>
      <c r="K860" s="261"/>
      <c r="L860" s="265"/>
      <c r="M860" s="266"/>
      <c r="N860" s="267"/>
      <c r="O860" s="267"/>
      <c r="P860" s="267"/>
      <c r="Q860" s="267"/>
      <c r="R860" s="267"/>
      <c r="S860" s="267"/>
      <c r="T860" s="268"/>
      <c r="AT860" s="269" t="s">
        <v>172</v>
      </c>
      <c r="AU860" s="269" t="s">
        <v>85</v>
      </c>
      <c r="AV860" s="13" t="s">
        <v>77</v>
      </c>
      <c r="AW860" s="13" t="s">
        <v>36</v>
      </c>
      <c r="AX860" s="13" t="s">
        <v>73</v>
      </c>
      <c r="AY860" s="269" t="s">
        <v>162</v>
      </c>
    </row>
    <row r="861" s="12" customFormat="1">
      <c r="B861" s="248"/>
      <c r="C861" s="249"/>
      <c r="D861" s="250" t="s">
        <v>172</v>
      </c>
      <c r="E861" s="251" t="s">
        <v>23</v>
      </c>
      <c r="F861" s="252" t="s">
        <v>605</v>
      </c>
      <c r="G861" s="249"/>
      <c r="H861" s="253">
        <v>0.90000000000000002</v>
      </c>
      <c r="I861" s="254"/>
      <c r="J861" s="249"/>
      <c r="K861" s="249"/>
      <c r="L861" s="255"/>
      <c r="M861" s="256"/>
      <c r="N861" s="257"/>
      <c r="O861" s="257"/>
      <c r="P861" s="257"/>
      <c r="Q861" s="257"/>
      <c r="R861" s="257"/>
      <c r="S861" s="257"/>
      <c r="T861" s="258"/>
      <c r="AT861" s="259" t="s">
        <v>172</v>
      </c>
      <c r="AU861" s="259" t="s">
        <v>85</v>
      </c>
      <c r="AV861" s="12" t="s">
        <v>85</v>
      </c>
      <c r="AW861" s="12" t="s">
        <v>36</v>
      </c>
      <c r="AX861" s="12" t="s">
        <v>77</v>
      </c>
      <c r="AY861" s="259" t="s">
        <v>162</v>
      </c>
    </row>
    <row r="862" s="1" customFormat="1" ht="25.5" customHeight="1">
      <c r="B862" s="47"/>
      <c r="C862" s="236" t="s">
        <v>795</v>
      </c>
      <c r="D862" s="236" t="s">
        <v>165</v>
      </c>
      <c r="E862" s="237" t="s">
        <v>796</v>
      </c>
      <c r="F862" s="238" t="s">
        <v>797</v>
      </c>
      <c r="G862" s="239" t="s">
        <v>189</v>
      </c>
      <c r="H862" s="240">
        <v>23.625</v>
      </c>
      <c r="I862" s="241"/>
      <c r="J862" s="242">
        <f>ROUND(I862*H862,2)</f>
        <v>0</v>
      </c>
      <c r="K862" s="238" t="s">
        <v>169</v>
      </c>
      <c r="L862" s="73"/>
      <c r="M862" s="243" t="s">
        <v>23</v>
      </c>
      <c r="N862" s="244" t="s">
        <v>45</v>
      </c>
      <c r="O862" s="48"/>
      <c r="P862" s="245">
        <f>O862*H862</f>
        <v>0</v>
      </c>
      <c r="Q862" s="245">
        <v>0</v>
      </c>
      <c r="R862" s="245">
        <f>Q862*H862</f>
        <v>0</v>
      </c>
      <c r="S862" s="245">
        <v>0.035000000000000003</v>
      </c>
      <c r="T862" s="246">
        <f>S862*H862</f>
        <v>0.82687500000000003</v>
      </c>
      <c r="AR862" s="25" t="s">
        <v>170</v>
      </c>
      <c r="AT862" s="25" t="s">
        <v>165</v>
      </c>
      <c r="AU862" s="25" t="s">
        <v>85</v>
      </c>
      <c r="AY862" s="25" t="s">
        <v>162</v>
      </c>
      <c r="BE862" s="247">
        <f>IF(N862="základní",J862,0)</f>
        <v>0</v>
      </c>
      <c r="BF862" s="247">
        <f>IF(N862="snížená",J862,0)</f>
        <v>0</v>
      </c>
      <c r="BG862" s="247">
        <f>IF(N862="zákl. přenesená",J862,0)</f>
        <v>0</v>
      </c>
      <c r="BH862" s="247">
        <f>IF(N862="sníž. přenesená",J862,0)</f>
        <v>0</v>
      </c>
      <c r="BI862" s="247">
        <f>IF(N862="nulová",J862,0)</f>
        <v>0</v>
      </c>
      <c r="BJ862" s="25" t="s">
        <v>85</v>
      </c>
      <c r="BK862" s="247">
        <f>ROUND(I862*H862,2)</f>
        <v>0</v>
      </c>
      <c r="BL862" s="25" t="s">
        <v>170</v>
      </c>
      <c r="BM862" s="25" t="s">
        <v>798</v>
      </c>
    </row>
    <row r="863" s="1" customFormat="1">
      <c r="B863" s="47"/>
      <c r="C863" s="75"/>
      <c r="D863" s="250" t="s">
        <v>213</v>
      </c>
      <c r="E863" s="75"/>
      <c r="F863" s="281" t="s">
        <v>799</v>
      </c>
      <c r="G863" s="75"/>
      <c r="H863" s="75"/>
      <c r="I863" s="204"/>
      <c r="J863" s="75"/>
      <c r="K863" s="75"/>
      <c r="L863" s="73"/>
      <c r="M863" s="282"/>
      <c r="N863" s="48"/>
      <c r="O863" s="48"/>
      <c r="P863" s="48"/>
      <c r="Q863" s="48"/>
      <c r="R863" s="48"/>
      <c r="S863" s="48"/>
      <c r="T863" s="96"/>
      <c r="AT863" s="25" t="s">
        <v>213</v>
      </c>
      <c r="AU863" s="25" t="s">
        <v>85</v>
      </c>
    </row>
    <row r="864" s="13" customFormat="1">
      <c r="B864" s="260"/>
      <c r="C864" s="261"/>
      <c r="D864" s="250" t="s">
        <v>172</v>
      </c>
      <c r="E864" s="262" t="s">
        <v>23</v>
      </c>
      <c r="F864" s="263" t="s">
        <v>349</v>
      </c>
      <c r="G864" s="261"/>
      <c r="H864" s="262" t="s">
        <v>23</v>
      </c>
      <c r="I864" s="264"/>
      <c r="J864" s="261"/>
      <c r="K864" s="261"/>
      <c r="L864" s="265"/>
      <c r="M864" s="266"/>
      <c r="N864" s="267"/>
      <c r="O864" s="267"/>
      <c r="P864" s="267"/>
      <c r="Q864" s="267"/>
      <c r="R864" s="267"/>
      <c r="S864" s="267"/>
      <c r="T864" s="268"/>
      <c r="AT864" s="269" t="s">
        <v>172</v>
      </c>
      <c r="AU864" s="269" t="s">
        <v>85</v>
      </c>
      <c r="AV864" s="13" t="s">
        <v>77</v>
      </c>
      <c r="AW864" s="13" t="s">
        <v>36</v>
      </c>
      <c r="AX864" s="13" t="s">
        <v>73</v>
      </c>
      <c r="AY864" s="269" t="s">
        <v>162</v>
      </c>
    </row>
    <row r="865" s="13" customFormat="1">
      <c r="B865" s="260"/>
      <c r="C865" s="261"/>
      <c r="D865" s="250" t="s">
        <v>172</v>
      </c>
      <c r="E865" s="262" t="s">
        <v>23</v>
      </c>
      <c r="F865" s="263" t="s">
        <v>286</v>
      </c>
      <c r="G865" s="261"/>
      <c r="H865" s="262" t="s">
        <v>23</v>
      </c>
      <c r="I865" s="264"/>
      <c r="J865" s="261"/>
      <c r="K865" s="261"/>
      <c r="L865" s="265"/>
      <c r="M865" s="266"/>
      <c r="N865" s="267"/>
      <c r="O865" s="267"/>
      <c r="P865" s="267"/>
      <c r="Q865" s="267"/>
      <c r="R865" s="267"/>
      <c r="S865" s="267"/>
      <c r="T865" s="268"/>
      <c r="AT865" s="269" t="s">
        <v>172</v>
      </c>
      <c r="AU865" s="269" t="s">
        <v>85</v>
      </c>
      <c r="AV865" s="13" t="s">
        <v>77</v>
      </c>
      <c r="AW865" s="13" t="s">
        <v>36</v>
      </c>
      <c r="AX865" s="13" t="s">
        <v>73</v>
      </c>
      <c r="AY865" s="269" t="s">
        <v>162</v>
      </c>
    </row>
    <row r="866" s="13" customFormat="1">
      <c r="B866" s="260"/>
      <c r="C866" s="261"/>
      <c r="D866" s="250" t="s">
        <v>172</v>
      </c>
      <c r="E866" s="262" t="s">
        <v>23</v>
      </c>
      <c r="F866" s="263" t="s">
        <v>800</v>
      </c>
      <c r="G866" s="261"/>
      <c r="H866" s="262" t="s">
        <v>23</v>
      </c>
      <c r="I866" s="264"/>
      <c r="J866" s="261"/>
      <c r="K866" s="261"/>
      <c r="L866" s="265"/>
      <c r="M866" s="266"/>
      <c r="N866" s="267"/>
      <c r="O866" s="267"/>
      <c r="P866" s="267"/>
      <c r="Q866" s="267"/>
      <c r="R866" s="267"/>
      <c r="S866" s="267"/>
      <c r="T866" s="268"/>
      <c r="AT866" s="269" t="s">
        <v>172</v>
      </c>
      <c r="AU866" s="269" t="s">
        <v>85</v>
      </c>
      <c r="AV866" s="13" t="s">
        <v>77</v>
      </c>
      <c r="AW866" s="13" t="s">
        <v>36</v>
      </c>
      <c r="AX866" s="13" t="s">
        <v>73</v>
      </c>
      <c r="AY866" s="269" t="s">
        <v>162</v>
      </c>
    </row>
    <row r="867" s="12" customFormat="1">
      <c r="B867" s="248"/>
      <c r="C867" s="249"/>
      <c r="D867" s="250" t="s">
        <v>172</v>
      </c>
      <c r="E867" s="251" t="s">
        <v>23</v>
      </c>
      <c r="F867" s="252" t="s">
        <v>801</v>
      </c>
      <c r="G867" s="249"/>
      <c r="H867" s="253">
        <v>22.5</v>
      </c>
      <c r="I867" s="254"/>
      <c r="J867" s="249"/>
      <c r="K867" s="249"/>
      <c r="L867" s="255"/>
      <c r="M867" s="256"/>
      <c r="N867" s="257"/>
      <c r="O867" s="257"/>
      <c r="P867" s="257"/>
      <c r="Q867" s="257"/>
      <c r="R867" s="257"/>
      <c r="S867" s="257"/>
      <c r="T867" s="258"/>
      <c r="AT867" s="259" t="s">
        <v>172</v>
      </c>
      <c r="AU867" s="259" t="s">
        <v>85</v>
      </c>
      <c r="AV867" s="12" t="s">
        <v>85</v>
      </c>
      <c r="AW867" s="12" t="s">
        <v>36</v>
      </c>
      <c r="AX867" s="12" t="s">
        <v>73</v>
      </c>
      <c r="AY867" s="259" t="s">
        <v>162</v>
      </c>
    </row>
    <row r="868" s="12" customFormat="1">
      <c r="B868" s="248"/>
      <c r="C868" s="249"/>
      <c r="D868" s="250" t="s">
        <v>172</v>
      </c>
      <c r="E868" s="251" t="s">
        <v>23</v>
      </c>
      <c r="F868" s="252" t="s">
        <v>802</v>
      </c>
      <c r="G868" s="249"/>
      <c r="H868" s="253">
        <v>1.125</v>
      </c>
      <c r="I868" s="254"/>
      <c r="J868" s="249"/>
      <c r="K868" s="249"/>
      <c r="L868" s="255"/>
      <c r="M868" s="256"/>
      <c r="N868" s="257"/>
      <c r="O868" s="257"/>
      <c r="P868" s="257"/>
      <c r="Q868" s="257"/>
      <c r="R868" s="257"/>
      <c r="S868" s="257"/>
      <c r="T868" s="258"/>
      <c r="AT868" s="259" t="s">
        <v>172</v>
      </c>
      <c r="AU868" s="259" t="s">
        <v>85</v>
      </c>
      <c r="AV868" s="12" t="s">
        <v>85</v>
      </c>
      <c r="AW868" s="12" t="s">
        <v>36</v>
      </c>
      <c r="AX868" s="12" t="s">
        <v>73</v>
      </c>
      <c r="AY868" s="259" t="s">
        <v>162</v>
      </c>
    </row>
    <row r="869" s="14" customFormat="1">
      <c r="B869" s="270"/>
      <c r="C869" s="271"/>
      <c r="D869" s="250" t="s">
        <v>172</v>
      </c>
      <c r="E869" s="272" t="s">
        <v>23</v>
      </c>
      <c r="F869" s="273" t="s">
        <v>182</v>
      </c>
      <c r="G869" s="271"/>
      <c r="H869" s="274">
        <v>23.625</v>
      </c>
      <c r="I869" s="275"/>
      <c r="J869" s="271"/>
      <c r="K869" s="271"/>
      <c r="L869" s="276"/>
      <c r="M869" s="277"/>
      <c r="N869" s="278"/>
      <c r="O869" s="278"/>
      <c r="P869" s="278"/>
      <c r="Q869" s="278"/>
      <c r="R869" s="278"/>
      <c r="S869" s="278"/>
      <c r="T869" s="279"/>
      <c r="AT869" s="280" t="s">
        <v>172</v>
      </c>
      <c r="AU869" s="280" t="s">
        <v>85</v>
      </c>
      <c r="AV869" s="14" t="s">
        <v>170</v>
      </c>
      <c r="AW869" s="14" t="s">
        <v>36</v>
      </c>
      <c r="AX869" s="14" t="s">
        <v>77</v>
      </c>
      <c r="AY869" s="280" t="s">
        <v>162</v>
      </c>
    </row>
    <row r="870" s="1" customFormat="1" ht="25.5" customHeight="1">
      <c r="B870" s="47"/>
      <c r="C870" s="236" t="s">
        <v>803</v>
      </c>
      <c r="D870" s="236" t="s">
        <v>165</v>
      </c>
      <c r="E870" s="237" t="s">
        <v>804</v>
      </c>
      <c r="F870" s="238" t="s">
        <v>805</v>
      </c>
      <c r="G870" s="239" t="s">
        <v>176</v>
      </c>
      <c r="H870" s="240">
        <v>2.3500000000000001</v>
      </c>
      <c r="I870" s="241"/>
      <c r="J870" s="242">
        <f>ROUND(I870*H870,2)</f>
        <v>0</v>
      </c>
      <c r="K870" s="238" t="s">
        <v>169</v>
      </c>
      <c r="L870" s="73"/>
      <c r="M870" s="243" t="s">
        <v>23</v>
      </c>
      <c r="N870" s="244" t="s">
        <v>45</v>
      </c>
      <c r="O870" s="48"/>
      <c r="P870" s="245">
        <f>O870*H870</f>
        <v>0</v>
      </c>
      <c r="Q870" s="245">
        <v>0</v>
      </c>
      <c r="R870" s="245">
        <f>Q870*H870</f>
        <v>0</v>
      </c>
      <c r="S870" s="245">
        <v>1.3999999999999999</v>
      </c>
      <c r="T870" s="246">
        <f>S870*H870</f>
        <v>3.29</v>
      </c>
      <c r="AR870" s="25" t="s">
        <v>170</v>
      </c>
      <c r="AT870" s="25" t="s">
        <v>165</v>
      </c>
      <c r="AU870" s="25" t="s">
        <v>85</v>
      </c>
      <c r="AY870" s="25" t="s">
        <v>162</v>
      </c>
      <c r="BE870" s="247">
        <f>IF(N870="základní",J870,0)</f>
        <v>0</v>
      </c>
      <c r="BF870" s="247">
        <f>IF(N870="snížená",J870,0)</f>
        <v>0</v>
      </c>
      <c r="BG870" s="247">
        <f>IF(N870="zákl. přenesená",J870,0)</f>
        <v>0</v>
      </c>
      <c r="BH870" s="247">
        <f>IF(N870="sníž. přenesená",J870,0)</f>
        <v>0</v>
      </c>
      <c r="BI870" s="247">
        <f>IF(N870="nulová",J870,0)</f>
        <v>0</v>
      </c>
      <c r="BJ870" s="25" t="s">
        <v>85</v>
      </c>
      <c r="BK870" s="247">
        <f>ROUND(I870*H870,2)</f>
        <v>0</v>
      </c>
      <c r="BL870" s="25" t="s">
        <v>170</v>
      </c>
      <c r="BM870" s="25" t="s">
        <v>806</v>
      </c>
    </row>
    <row r="871" s="13" customFormat="1">
      <c r="B871" s="260"/>
      <c r="C871" s="261"/>
      <c r="D871" s="250" t="s">
        <v>172</v>
      </c>
      <c r="E871" s="262" t="s">
        <v>23</v>
      </c>
      <c r="F871" s="263" t="s">
        <v>807</v>
      </c>
      <c r="G871" s="261"/>
      <c r="H871" s="262" t="s">
        <v>23</v>
      </c>
      <c r="I871" s="264"/>
      <c r="J871" s="261"/>
      <c r="K871" s="261"/>
      <c r="L871" s="265"/>
      <c r="M871" s="266"/>
      <c r="N871" s="267"/>
      <c r="O871" s="267"/>
      <c r="P871" s="267"/>
      <c r="Q871" s="267"/>
      <c r="R871" s="267"/>
      <c r="S871" s="267"/>
      <c r="T871" s="268"/>
      <c r="AT871" s="269" t="s">
        <v>172</v>
      </c>
      <c r="AU871" s="269" t="s">
        <v>85</v>
      </c>
      <c r="AV871" s="13" t="s">
        <v>77</v>
      </c>
      <c r="AW871" s="13" t="s">
        <v>36</v>
      </c>
      <c r="AX871" s="13" t="s">
        <v>73</v>
      </c>
      <c r="AY871" s="269" t="s">
        <v>162</v>
      </c>
    </row>
    <row r="872" s="12" customFormat="1">
      <c r="B872" s="248"/>
      <c r="C872" s="249"/>
      <c r="D872" s="250" t="s">
        <v>172</v>
      </c>
      <c r="E872" s="251" t="s">
        <v>23</v>
      </c>
      <c r="F872" s="252" t="s">
        <v>629</v>
      </c>
      <c r="G872" s="249"/>
      <c r="H872" s="253">
        <v>2.3500000000000001</v>
      </c>
      <c r="I872" s="254"/>
      <c r="J872" s="249"/>
      <c r="K872" s="249"/>
      <c r="L872" s="255"/>
      <c r="M872" s="256"/>
      <c r="N872" s="257"/>
      <c r="O872" s="257"/>
      <c r="P872" s="257"/>
      <c r="Q872" s="257"/>
      <c r="R872" s="257"/>
      <c r="S872" s="257"/>
      <c r="T872" s="258"/>
      <c r="AT872" s="259" t="s">
        <v>172</v>
      </c>
      <c r="AU872" s="259" t="s">
        <v>85</v>
      </c>
      <c r="AV872" s="12" t="s">
        <v>85</v>
      </c>
      <c r="AW872" s="12" t="s">
        <v>36</v>
      </c>
      <c r="AX872" s="12" t="s">
        <v>77</v>
      </c>
      <c r="AY872" s="259" t="s">
        <v>162</v>
      </c>
    </row>
    <row r="873" s="1" customFormat="1" ht="25.5" customHeight="1">
      <c r="B873" s="47"/>
      <c r="C873" s="236" t="s">
        <v>808</v>
      </c>
      <c r="D873" s="236" t="s">
        <v>165</v>
      </c>
      <c r="E873" s="237" t="s">
        <v>809</v>
      </c>
      <c r="F873" s="238" t="s">
        <v>810</v>
      </c>
      <c r="G873" s="239" t="s">
        <v>189</v>
      </c>
      <c r="H873" s="240">
        <v>78.319999999999993</v>
      </c>
      <c r="I873" s="241"/>
      <c r="J873" s="242">
        <f>ROUND(I873*H873,2)</f>
        <v>0</v>
      </c>
      <c r="K873" s="238" t="s">
        <v>169</v>
      </c>
      <c r="L873" s="73"/>
      <c r="M873" s="243" t="s">
        <v>23</v>
      </c>
      <c r="N873" s="244" t="s">
        <v>45</v>
      </c>
      <c r="O873" s="48"/>
      <c r="P873" s="245">
        <f>O873*H873</f>
        <v>0</v>
      </c>
      <c r="Q873" s="245">
        <v>0</v>
      </c>
      <c r="R873" s="245">
        <f>Q873*H873</f>
        <v>0</v>
      </c>
      <c r="S873" s="245">
        <v>0.014</v>
      </c>
      <c r="T873" s="246">
        <f>S873*H873</f>
        <v>1.0964799999999999</v>
      </c>
      <c r="AR873" s="25" t="s">
        <v>170</v>
      </c>
      <c r="AT873" s="25" t="s">
        <v>165</v>
      </c>
      <c r="AU873" s="25" t="s">
        <v>85</v>
      </c>
      <c r="AY873" s="25" t="s">
        <v>162</v>
      </c>
      <c r="BE873" s="247">
        <f>IF(N873="základní",J873,0)</f>
        <v>0</v>
      </c>
      <c r="BF873" s="247">
        <f>IF(N873="snížená",J873,0)</f>
        <v>0</v>
      </c>
      <c r="BG873" s="247">
        <f>IF(N873="zákl. přenesená",J873,0)</f>
        <v>0</v>
      </c>
      <c r="BH873" s="247">
        <f>IF(N873="sníž. přenesená",J873,0)</f>
        <v>0</v>
      </c>
      <c r="BI873" s="247">
        <f>IF(N873="nulová",J873,0)</f>
        <v>0</v>
      </c>
      <c r="BJ873" s="25" t="s">
        <v>85</v>
      </c>
      <c r="BK873" s="247">
        <f>ROUND(I873*H873,2)</f>
        <v>0</v>
      </c>
      <c r="BL873" s="25" t="s">
        <v>170</v>
      </c>
      <c r="BM873" s="25" t="s">
        <v>811</v>
      </c>
    </row>
    <row r="874" s="13" customFormat="1">
      <c r="B874" s="260"/>
      <c r="C874" s="261"/>
      <c r="D874" s="250" t="s">
        <v>172</v>
      </c>
      <c r="E874" s="262" t="s">
        <v>23</v>
      </c>
      <c r="F874" s="263" t="s">
        <v>232</v>
      </c>
      <c r="G874" s="261"/>
      <c r="H874" s="262" t="s">
        <v>23</v>
      </c>
      <c r="I874" s="264"/>
      <c r="J874" s="261"/>
      <c r="K874" s="261"/>
      <c r="L874" s="265"/>
      <c r="M874" s="266"/>
      <c r="N874" s="267"/>
      <c r="O874" s="267"/>
      <c r="P874" s="267"/>
      <c r="Q874" s="267"/>
      <c r="R874" s="267"/>
      <c r="S874" s="267"/>
      <c r="T874" s="268"/>
      <c r="AT874" s="269" t="s">
        <v>172</v>
      </c>
      <c r="AU874" s="269" t="s">
        <v>85</v>
      </c>
      <c r="AV874" s="13" t="s">
        <v>77</v>
      </c>
      <c r="AW874" s="13" t="s">
        <v>36</v>
      </c>
      <c r="AX874" s="13" t="s">
        <v>73</v>
      </c>
      <c r="AY874" s="269" t="s">
        <v>162</v>
      </c>
    </row>
    <row r="875" s="12" customFormat="1">
      <c r="B875" s="248"/>
      <c r="C875" s="249"/>
      <c r="D875" s="250" t="s">
        <v>172</v>
      </c>
      <c r="E875" s="251" t="s">
        <v>23</v>
      </c>
      <c r="F875" s="252" t="s">
        <v>812</v>
      </c>
      <c r="G875" s="249"/>
      <c r="H875" s="253">
        <v>21.780000000000001</v>
      </c>
      <c r="I875" s="254"/>
      <c r="J875" s="249"/>
      <c r="K875" s="249"/>
      <c r="L875" s="255"/>
      <c r="M875" s="256"/>
      <c r="N875" s="257"/>
      <c r="O875" s="257"/>
      <c r="P875" s="257"/>
      <c r="Q875" s="257"/>
      <c r="R875" s="257"/>
      <c r="S875" s="257"/>
      <c r="T875" s="258"/>
      <c r="AT875" s="259" t="s">
        <v>172</v>
      </c>
      <c r="AU875" s="259" t="s">
        <v>85</v>
      </c>
      <c r="AV875" s="12" t="s">
        <v>85</v>
      </c>
      <c r="AW875" s="12" t="s">
        <v>36</v>
      </c>
      <c r="AX875" s="12" t="s">
        <v>73</v>
      </c>
      <c r="AY875" s="259" t="s">
        <v>162</v>
      </c>
    </row>
    <row r="876" s="12" customFormat="1">
      <c r="B876" s="248"/>
      <c r="C876" s="249"/>
      <c r="D876" s="250" t="s">
        <v>172</v>
      </c>
      <c r="E876" s="251" t="s">
        <v>23</v>
      </c>
      <c r="F876" s="252" t="s">
        <v>813</v>
      </c>
      <c r="G876" s="249"/>
      <c r="H876" s="253">
        <v>17.379999999999999</v>
      </c>
      <c r="I876" s="254"/>
      <c r="J876" s="249"/>
      <c r="K876" s="249"/>
      <c r="L876" s="255"/>
      <c r="M876" s="256"/>
      <c r="N876" s="257"/>
      <c r="O876" s="257"/>
      <c r="P876" s="257"/>
      <c r="Q876" s="257"/>
      <c r="R876" s="257"/>
      <c r="S876" s="257"/>
      <c r="T876" s="258"/>
      <c r="AT876" s="259" t="s">
        <v>172</v>
      </c>
      <c r="AU876" s="259" t="s">
        <v>85</v>
      </c>
      <c r="AV876" s="12" t="s">
        <v>85</v>
      </c>
      <c r="AW876" s="12" t="s">
        <v>36</v>
      </c>
      <c r="AX876" s="12" t="s">
        <v>73</v>
      </c>
      <c r="AY876" s="259" t="s">
        <v>162</v>
      </c>
    </row>
    <row r="877" s="13" customFormat="1">
      <c r="B877" s="260"/>
      <c r="C877" s="261"/>
      <c r="D877" s="250" t="s">
        <v>172</v>
      </c>
      <c r="E877" s="262" t="s">
        <v>23</v>
      </c>
      <c r="F877" s="263" t="s">
        <v>178</v>
      </c>
      <c r="G877" s="261"/>
      <c r="H877" s="262" t="s">
        <v>23</v>
      </c>
      <c r="I877" s="264"/>
      <c r="J877" s="261"/>
      <c r="K877" s="261"/>
      <c r="L877" s="265"/>
      <c r="M877" s="266"/>
      <c r="N877" s="267"/>
      <c r="O877" s="267"/>
      <c r="P877" s="267"/>
      <c r="Q877" s="267"/>
      <c r="R877" s="267"/>
      <c r="S877" s="267"/>
      <c r="T877" s="268"/>
      <c r="AT877" s="269" t="s">
        <v>172</v>
      </c>
      <c r="AU877" s="269" t="s">
        <v>85</v>
      </c>
      <c r="AV877" s="13" t="s">
        <v>77</v>
      </c>
      <c r="AW877" s="13" t="s">
        <v>36</v>
      </c>
      <c r="AX877" s="13" t="s">
        <v>73</v>
      </c>
      <c r="AY877" s="269" t="s">
        <v>162</v>
      </c>
    </row>
    <row r="878" s="12" customFormat="1">
      <c r="B878" s="248"/>
      <c r="C878" s="249"/>
      <c r="D878" s="250" t="s">
        <v>172</v>
      </c>
      <c r="E878" s="251" t="s">
        <v>23</v>
      </c>
      <c r="F878" s="252" t="s">
        <v>812</v>
      </c>
      <c r="G878" s="249"/>
      <c r="H878" s="253">
        <v>21.780000000000001</v>
      </c>
      <c r="I878" s="254"/>
      <c r="J878" s="249"/>
      <c r="K878" s="249"/>
      <c r="L878" s="255"/>
      <c r="M878" s="256"/>
      <c r="N878" s="257"/>
      <c r="O878" s="257"/>
      <c r="P878" s="257"/>
      <c r="Q878" s="257"/>
      <c r="R878" s="257"/>
      <c r="S878" s="257"/>
      <c r="T878" s="258"/>
      <c r="AT878" s="259" t="s">
        <v>172</v>
      </c>
      <c r="AU878" s="259" t="s">
        <v>85</v>
      </c>
      <c r="AV878" s="12" t="s">
        <v>85</v>
      </c>
      <c r="AW878" s="12" t="s">
        <v>36</v>
      </c>
      <c r="AX878" s="12" t="s">
        <v>73</v>
      </c>
      <c r="AY878" s="259" t="s">
        <v>162</v>
      </c>
    </row>
    <row r="879" s="12" customFormat="1">
      <c r="B879" s="248"/>
      <c r="C879" s="249"/>
      <c r="D879" s="250" t="s">
        <v>172</v>
      </c>
      <c r="E879" s="251" t="s">
        <v>23</v>
      </c>
      <c r="F879" s="252" t="s">
        <v>813</v>
      </c>
      <c r="G879" s="249"/>
      <c r="H879" s="253">
        <v>17.379999999999999</v>
      </c>
      <c r="I879" s="254"/>
      <c r="J879" s="249"/>
      <c r="K879" s="249"/>
      <c r="L879" s="255"/>
      <c r="M879" s="256"/>
      <c r="N879" s="257"/>
      <c r="O879" s="257"/>
      <c r="P879" s="257"/>
      <c r="Q879" s="257"/>
      <c r="R879" s="257"/>
      <c r="S879" s="257"/>
      <c r="T879" s="258"/>
      <c r="AT879" s="259" t="s">
        <v>172</v>
      </c>
      <c r="AU879" s="259" t="s">
        <v>85</v>
      </c>
      <c r="AV879" s="12" t="s">
        <v>85</v>
      </c>
      <c r="AW879" s="12" t="s">
        <v>36</v>
      </c>
      <c r="AX879" s="12" t="s">
        <v>73</v>
      </c>
      <c r="AY879" s="259" t="s">
        <v>162</v>
      </c>
    </row>
    <row r="880" s="14" customFormat="1">
      <c r="B880" s="270"/>
      <c r="C880" s="271"/>
      <c r="D880" s="250" t="s">
        <v>172</v>
      </c>
      <c r="E880" s="272" t="s">
        <v>23</v>
      </c>
      <c r="F880" s="273" t="s">
        <v>182</v>
      </c>
      <c r="G880" s="271"/>
      <c r="H880" s="274">
        <v>78.319999999999993</v>
      </c>
      <c r="I880" s="275"/>
      <c r="J880" s="271"/>
      <c r="K880" s="271"/>
      <c r="L880" s="276"/>
      <c r="M880" s="277"/>
      <c r="N880" s="278"/>
      <c r="O880" s="278"/>
      <c r="P880" s="278"/>
      <c r="Q880" s="278"/>
      <c r="R880" s="278"/>
      <c r="S880" s="278"/>
      <c r="T880" s="279"/>
      <c r="AT880" s="280" t="s">
        <v>172</v>
      </c>
      <c r="AU880" s="280" t="s">
        <v>85</v>
      </c>
      <c r="AV880" s="14" t="s">
        <v>170</v>
      </c>
      <c r="AW880" s="14" t="s">
        <v>36</v>
      </c>
      <c r="AX880" s="14" t="s">
        <v>77</v>
      </c>
      <c r="AY880" s="280" t="s">
        <v>162</v>
      </c>
    </row>
    <row r="881" s="1" customFormat="1" ht="25.5" customHeight="1">
      <c r="B881" s="47"/>
      <c r="C881" s="236" t="s">
        <v>814</v>
      </c>
      <c r="D881" s="236" t="s">
        <v>165</v>
      </c>
      <c r="E881" s="237" t="s">
        <v>815</v>
      </c>
      <c r="F881" s="238" t="s">
        <v>816</v>
      </c>
      <c r="G881" s="239" t="s">
        <v>189</v>
      </c>
      <c r="H881" s="240">
        <v>6.5999999999999996</v>
      </c>
      <c r="I881" s="241"/>
      <c r="J881" s="242">
        <f>ROUND(I881*H881,2)</f>
        <v>0</v>
      </c>
      <c r="K881" s="238" t="s">
        <v>169</v>
      </c>
      <c r="L881" s="73"/>
      <c r="M881" s="243" t="s">
        <v>23</v>
      </c>
      <c r="N881" s="244" t="s">
        <v>45</v>
      </c>
      <c r="O881" s="48"/>
      <c r="P881" s="245">
        <f>O881*H881</f>
        <v>0</v>
      </c>
      <c r="Q881" s="245">
        <v>0</v>
      </c>
      <c r="R881" s="245">
        <f>Q881*H881</f>
        <v>0</v>
      </c>
      <c r="S881" s="245">
        <v>0.074999999999999997</v>
      </c>
      <c r="T881" s="246">
        <f>S881*H881</f>
        <v>0.49499999999999994</v>
      </c>
      <c r="AR881" s="25" t="s">
        <v>170</v>
      </c>
      <c r="AT881" s="25" t="s">
        <v>165</v>
      </c>
      <c r="AU881" s="25" t="s">
        <v>85</v>
      </c>
      <c r="AY881" s="25" t="s">
        <v>162</v>
      </c>
      <c r="BE881" s="247">
        <f>IF(N881="základní",J881,0)</f>
        <v>0</v>
      </c>
      <c r="BF881" s="247">
        <f>IF(N881="snížená",J881,0)</f>
        <v>0</v>
      </c>
      <c r="BG881" s="247">
        <f>IF(N881="zákl. přenesená",J881,0)</f>
        <v>0</v>
      </c>
      <c r="BH881" s="247">
        <f>IF(N881="sníž. přenesená",J881,0)</f>
        <v>0</v>
      </c>
      <c r="BI881" s="247">
        <f>IF(N881="nulová",J881,0)</f>
        <v>0</v>
      </c>
      <c r="BJ881" s="25" t="s">
        <v>85</v>
      </c>
      <c r="BK881" s="247">
        <f>ROUND(I881*H881,2)</f>
        <v>0</v>
      </c>
      <c r="BL881" s="25" t="s">
        <v>170</v>
      </c>
      <c r="BM881" s="25" t="s">
        <v>817</v>
      </c>
    </row>
    <row r="882" s="1" customFormat="1">
      <c r="B882" s="47"/>
      <c r="C882" s="75"/>
      <c r="D882" s="250" t="s">
        <v>213</v>
      </c>
      <c r="E882" s="75"/>
      <c r="F882" s="281" t="s">
        <v>818</v>
      </c>
      <c r="G882" s="75"/>
      <c r="H882" s="75"/>
      <c r="I882" s="204"/>
      <c r="J882" s="75"/>
      <c r="K882" s="75"/>
      <c r="L882" s="73"/>
      <c r="M882" s="282"/>
      <c r="N882" s="48"/>
      <c r="O882" s="48"/>
      <c r="P882" s="48"/>
      <c r="Q882" s="48"/>
      <c r="R882" s="48"/>
      <c r="S882" s="48"/>
      <c r="T882" s="96"/>
      <c r="AT882" s="25" t="s">
        <v>213</v>
      </c>
      <c r="AU882" s="25" t="s">
        <v>85</v>
      </c>
    </row>
    <row r="883" s="13" customFormat="1">
      <c r="B883" s="260"/>
      <c r="C883" s="261"/>
      <c r="D883" s="250" t="s">
        <v>172</v>
      </c>
      <c r="E883" s="262" t="s">
        <v>23</v>
      </c>
      <c r="F883" s="263" t="s">
        <v>819</v>
      </c>
      <c r="G883" s="261"/>
      <c r="H883" s="262" t="s">
        <v>23</v>
      </c>
      <c r="I883" s="264"/>
      <c r="J883" s="261"/>
      <c r="K883" s="261"/>
      <c r="L883" s="265"/>
      <c r="M883" s="266"/>
      <c r="N883" s="267"/>
      <c r="O883" s="267"/>
      <c r="P883" s="267"/>
      <c r="Q883" s="267"/>
      <c r="R883" s="267"/>
      <c r="S883" s="267"/>
      <c r="T883" s="268"/>
      <c r="AT883" s="269" t="s">
        <v>172</v>
      </c>
      <c r="AU883" s="269" t="s">
        <v>85</v>
      </c>
      <c r="AV883" s="13" t="s">
        <v>77</v>
      </c>
      <c r="AW883" s="13" t="s">
        <v>36</v>
      </c>
      <c r="AX883" s="13" t="s">
        <v>73</v>
      </c>
      <c r="AY883" s="269" t="s">
        <v>162</v>
      </c>
    </row>
    <row r="884" s="12" customFormat="1">
      <c r="B884" s="248"/>
      <c r="C884" s="249"/>
      <c r="D884" s="250" t="s">
        <v>172</v>
      </c>
      <c r="E884" s="251" t="s">
        <v>23</v>
      </c>
      <c r="F884" s="252" t="s">
        <v>820</v>
      </c>
      <c r="G884" s="249"/>
      <c r="H884" s="253">
        <v>3</v>
      </c>
      <c r="I884" s="254"/>
      <c r="J884" s="249"/>
      <c r="K884" s="249"/>
      <c r="L884" s="255"/>
      <c r="M884" s="256"/>
      <c r="N884" s="257"/>
      <c r="O884" s="257"/>
      <c r="P884" s="257"/>
      <c r="Q884" s="257"/>
      <c r="R884" s="257"/>
      <c r="S884" s="257"/>
      <c r="T884" s="258"/>
      <c r="AT884" s="259" t="s">
        <v>172</v>
      </c>
      <c r="AU884" s="259" t="s">
        <v>85</v>
      </c>
      <c r="AV884" s="12" t="s">
        <v>85</v>
      </c>
      <c r="AW884" s="12" t="s">
        <v>36</v>
      </c>
      <c r="AX884" s="12" t="s">
        <v>73</v>
      </c>
      <c r="AY884" s="259" t="s">
        <v>162</v>
      </c>
    </row>
    <row r="885" s="13" customFormat="1">
      <c r="B885" s="260"/>
      <c r="C885" s="261"/>
      <c r="D885" s="250" t="s">
        <v>172</v>
      </c>
      <c r="E885" s="262" t="s">
        <v>23</v>
      </c>
      <c r="F885" s="263" t="s">
        <v>228</v>
      </c>
      <c r="G885" s="261"/>
      <c r="H885" s="262" t="s">
        <v>23</v>
      </c>
      <c r="I885" s="264"/>
      <c r="J885" s="261"/>
      <c r="K885" s="261"/>
      <c r="L885" s="265"/>
      <c r="M885" s="266"/>
      <c r="N885" s="267"/>
      <c r="O885" s="267"/>
      <c r="P885" s="267"/>
      <c r="Q885" s="267"/>
      <c r="R885" s="267"/>
      <c r="S885" s="267"/>
      <c r="T885" s="268"/>
      <c r="AT885" s="269" t="s">
        <v>172</v>
      </c>
      <c r="AU885" s="269" t="s">
        <v>85</v>
      </c>
      <c r="AV885" s="13" t="s">
        <v>77</v>
      </c>
      <c r="AW885" s="13" t="s">
        <v>36</v>
      </c>
      <c r="AX885" s="13" t="s">
        <v>73</v>
      </c>
      <c r="AY885" s="269" t="s">
        <v>162</v>
      </c>
    </row>
    <row r="886" s="12" customFormat="1">
      <c r="B886" s="248"/>
      <c r="C886" s="249"/>
      <c r="D886" s="250" t="s">
        <v>172</v>
      </c>
      <c r="E886" s="251" t="s">
        <v>23</v>
      </c>
      <c r="F886" s="252" t="s">
        <v>821</v>
      </c>
      <c r="G886" s="249"/>
      <c r="H886" s="253">
        <v>3.6000000000000001</v>
      </c>
      <c r="I886" s="254"/>
      <c r="J886" s="249"/>
      <c r="K886" s="249"/>
      <c r="L886" s="255"/>
      <c r="M886" s="256"/>
      <c r="N886" s="257"/>
      <c r="O886" s="257"/>
      <c r="P886" s="257"/>
      <c r="Q886" s="257"/>
      <c r="R886" s="257"/>
      <c r="S886" s="257"/>
      <c r="T886" s="258"/>
      <c r="AT886" s="259" t="s">
        <v>172</v>
      </c>
      <c r="AU886" s="259" t="s">
        <v>85</v>
      </c>
      <c r="AV886" s="12" t="s">
        <v>85</v>
      </c>
      <c r="AW886" s="12" t="s">
        <v>36</v>
      </c>
      <c r="AX886" s="12" t="s">
        <v>73</v>
      </c>
      <c r="AY886" s="259" t="s">
        <v>162</v>
      </c>
    </row>
    <row r="887" s="14" customFormat="1">
      <c r="B887" s="270"/>
      <c r="C887" s="271"/>
      <c r="D887" s="250" t="s">
        <v>172</v>
      </c>
      <c r="E887" s="272" t="s">
        <v>23</v>
      </c>
      <c r="F887" s="273" t="s">
        <v>182</v>
      </c>
      <c r="G887" s="271"/>
      <c r="H887" s="274">
        <v>6.5999999999999996</v>
      </c>
      <c r="I887" s="275"/>
      <c r="J887" s="271"/>
      <c r="K887" s="271"/>
      <c r="L887" s="276"/>
      <c r="M887" s="277"/>
      <c r="N887" s="278"/>
      <c r="O887" s="278"/>
      <c r="P887" s="278"/>
      <c r="Q887" s="278"/>
      <c r="R887" s="278"/>
      <c r="S887" s="278"/>
      <c r="T887" s="279"/>
      <c r="AT887" s="280" t="s">
        <v>172</v>
      </c>
      <c r="AU887" s="280" t="s">
        <v>85</v>
      </c>
      <c r="AV887" s="14" t="s">
        <v>170</v>
      </c>
      <c r="AW887" s="14" t="s">
        <v>36</v>
      </c>
      <c r="AX887" s="14" t="s">
        <v>77</v>
      </c>
      <c r="AY887" s="280" t="s">
        <v>162</v>
      </c>
    </row>
    <row r="888" s="1" customFormat="1" ht="25.5" customHeight="1">
      <c r="B888" s="47"/>
      <c r="C888" s="236" t="s">
        <v>822</v>
      </c>
      <c r="D888" s="236" t="s">
        <v>165</v>
      </c>
      <c r="E888" s="237" t="s">
        <v>823</v>
      </c>
      <c r="F888" s="238" t="s">
        <v>824</v>
      </c>
      <c r="G888" s="239" t="s">
        <v>189</v>
      </c>
      <c r="H888" s="240">
        <v>4.5</v>
      </c>
      <c r="I888" s="241"/>
      <c r="J888" s="242">
        <f>ROUND(I888*H888,2)</f>
        <v>0</v>
      </c>
      <c r="K888" s="238" t="s">
        <v>169</v>
      </c>
      <c r="L888" s="73"/>
      <c r="M888" s="243" t="s">
        <v>23</v>
      </c>
      <c r="N888" s="244" t="s">
        <v>45</v>
      </c>
      <c r="O888" s="48"/>
      <c r="P888" s="245">
        <f>O888*H888</f>
        <v>0</v>
      </c>
      <c r="Q888" s="245">
        <v>0</v>
      </c>
      <c r="R888" s="245">
        <f>Q888*H888</f>
        <v>0</v>
      </c>
      <c r="S888" s="245">
        <v>0.062</v>
      </c>
      <c r="T888" s="246">
        <f>S888*H888</f>
        <v>0.27900000000000003</v>
      </c>
      <c r="AR888" s="25" t="s">
        <v>170</v>
      </c>
      <c r="AT888" s="25" t="s">
        <v>165</v>
      </c>
      <c r="AU888" s="25" t="s">
        <v>85</v>
      </c>
      <c r="AY888" s="25" t="s">
        <v>162</v>
      </c>
      <c r="BE888" s="247">
        <f>IF(N888="základní",J888,0)</f>
        <v>0</v>
      </c>
      <c r="BF888" s="247">
        <f>IF(N888="snížená",J888,0)</f>
        <v>0</v>
      </c>
      <c r="BG888" s="247">
        <f>IF(N888="zákl. přenesená",J888,0)</f>
        <v>0</v>
      </c>
      <c r="BH888" s="247">
        <f>IF(N888="sníž. přenesená",J888,0)</f>
        <v>0</v>
      </c>
      <c r="BI888" s="247">
        <f>IF(N888="nulová",J888,0)</f>
        <v>0</v>
      </c>
      <c r="BJ888" s="25" t="s">
        <v>85</v>
      </c>
      <c r="BK888" s="247">
        <f>ROUND(I888*H888,2)</f>
        <v>0</v>
      </c>
      <c r="BL888" s="25" t="s">
        <v>170</v>
      </c>
      <c r="BM888" s="25" t="s">
        <v>825</v>
      </c>
    </row>
    <row r="889" s="1" customFormat="1">
      <c r="B889" s="47"/>
      <c r="C889" s="75"/>
      <c r="D889" s="250" t="s">
        <v>213</v>
      </c>
      <c r="E889" s="75"/>
      <c r="F889" s="281" t="s">
        <v>818</v>
      </c>
      <c r="G889" s="75"/>
      <c r="H889" s="75"/>
      <c r="I889" s="204"/>
      <c r="J889" s="75"/>
      <c r="K889" s="75"/>
      <c r="L889" s="73"/>
      <c r="M889" s="282"/>
      <c r="N889" s="48"/>
      <c r="O889" s="48"/>
      <c r="P889" s="48"/>
      <c r="Q889" s="48"/>
      <c r="R889" s="48"/>
      <c r="S889" s="48"/>
      <c r="T889" s="96"/>
      <c r="AT889" s="25" t="s">
        <v>213</v>
      </c>
      <c r="AU889" s="25" t="s">
        <v>85</v>
      </c>
    </row>
    <row r="890" s="12" customFormat="1">
      <c r="B890" s="248"/>
      <c r="C890" s="249"/>
      <c r="D890" s="250" t="s">
        <v>172</v>
      </c>
      <c r="E890" s="251" t="s">
        <v>23</v>
      </c>
      <c r="F890" s="252" t="s">
        <v>826</v>
      </c>
      <c r="G890" s="249"/>
      <c r="H890" s="253">
        <v>4.5</v>
      </c>
      <c r="I890" s="254"/>
      <c r="J890" s="249"/>
      <c r="K890" s="249"/>
      <c r="L890" s="255"/>
      <c r="M890" s="256"/>
      <c r="N890" s="257"/>
      <c r="O890" s="257"/>
      <c r="P890" s="257"/>
      <c r="Q890" s="257"/>
      <c r="R890" s="257"/>
      <c r="S890" s="257"/>
      <c r="T890" s="258"/>
      <c r="AT890" s="259" t="s">
        <v>172</v>
      </c>
      <c r="AU890" s="259" t="s">
        <v>85</v>
      </c>
      <c r="AV890" s="12" t="s">
        <v>85</v>
      </c>
      <c r="AW890" s="12" t="s">
        <v>36</v>
      </c>
      <c r="AX890" s="12" t="s">
        <v>77</v>
      </c>
      <c r="AY890" s="259" t="s">
        <v>162</v>
      </c>
    </row>
    <row r="891" s="1" customFormat="1" ht="25.5" customHeight="1">
      <c r="B891" s="47"/>
      <c r="C891" s="236" t="s">
        <v>827</v>
      </c>
      <c r="D891" s="236" t="s">
        <v>165</v>
      </c>
      <c r="E891" s="237" t="s">
        <v>828</v>
      </c>
      <c r="F891" s="238" t="s">
        <v>829</v>
      </c>
      <c r="G891" s="239" t="s">
        <v>189</v>
      </c>
      <c r="H891" s="240">
        <v>571.726</v>
      </c>
      <c r="I891" s="241"/>
      <c r="J891" s="242">
        <f>ROUND(I891*H891,2)</f>
        <v>0</v>
      </c>
      <c r="K891" s="238" t="s">
        <v>169</v>
      </c>
      <c r="L891" s="73"/>
      <c r="M891" s="243" t="s">
        <v>23</v>
      </c>
      <c r="N891" s="244" t="s">
        <v>45</v>
      </c>
      <c r="O891" s="48"/>
      <c r="P891" s="245">
        <f>O891*H891</f>
        <v>0</v>
      </c>
      <c r="Q891" s="245">
        <v>0</v>
      </c>
      <c r="R891" s="245">
        <f>Q891*H891</f>
        <v>0</v>
      </c>
      <c r="S891" s="245">
        <v>0.053999999999999999</v>
      </c>
      <c r="T891" s="246">
        <f>S891*H891</f>
        <v>30.873204000000001</v>
      </c>
      <c r="AR891" s="25" t="s">
        <v>170</v>
      </c>
      <c r="AT891" s="25" t="s">
        <v>165</v>
      </c>
      <c r="AU891" s="25" t="s">
        <v>85</v>
      </c>
      <c r="AY891" s="25" t="s">
        <v>162</v>
      </c>
      <c r="BE891" s="247">
        <f>IF(N891="základní",J891,0)</f>
        <v>0</v>
      </c>
      <c r="BF891" s="247">
        <f>IF(N891="snížená",J891,0)</f>
        <v>0</v>
      </c>
      <c r="BG891" s="247">
        <f>IF(N891="zákl. přenesená",J891,0)</f>
        <v>0</v>
      </c>
      <c r="BH891" s="247">
        <f>IF(N891="sníž. přenesená",J891,0)</f>
        <v>0</v>
      </c>
      <c r="BI891" s="247">
        <f>IF(N891="nulová",J891,0)</f>
        <v>0</v>
      </c>
      <c r="BJ891" s="25" t="s">
        <v>85</v>
      </c>
      <c r="BK891" s="247">
        <f>ROUND(I891*H891,2)</f>
        <v>0</v>
      </c>
      <c r="BL891" s="25" t="s">
        <v>170</v>
      </c>
      <c r="BM891" s="25" t="s">
        <v>830</v>
      </c>
    </row>
    <row r="892" s="1" customFormat="1">
      <c r="B892" s="47"/>
      <c r="C892" s="75"/>
      <c r="D892" s="250" t="s">
        <v>213</v>
      </c>
      <c r="E892" s="75"/>
      <c r="F892" s="281" t="s">
        <v>818</v>
      </c>
      <c r="G892" s="75"/>
      <c r="H892" s="75"/>
      <c r="I892" s="204"/>
      <c r="J892" s="75"/>
      <c r="K892" s="75"/>
      <c r="L892" s="73"/>
      <c r="M892" s="282"/>
      <c r="N892" s="48"/>
      <c r="O892" s="48"/>
      <c r="P892" s="48"/>
      <c r="Q892" s="48"/>
      <c r="R892" s="48"/>
      <c r="S892" s="48"/>
      <c r="T892" s="96"/>
      <c r="AT892" s="25" t="s">
        <v>213</v>
      </c>
      <c r="AU892" s="25" t="s">
        <v>85</v>
      </c>
    </row>
    <row r="893" s="13" customFormat="1">
      <c r="B893" s="260"/>
      <c r="C893" s="261"/>
      <c r="D893" s="250" t="s">
        <v>172</v>
      </c>
      <c r="E893" s="262" t="s">
        <v>23</v>
      </c>
      <c r="F893" s="263" t="s">
        <v>819</v>
      </c>
      <c r="G893" s="261"/>
      <c r="H893" s="262" t="s">
        <v>23</v>
      </c>
      <c r="I893" s="264"/>
      <c r="J893" s="261"/>
      <c r="K893" s="261"/>
      <c r="L893" s="265"/>
      <c r="M893" s="266"/>
      <c r="N893" s="267"/>
      <c r="O893" s="267"/>
      <c r="P893" s="267"/>
      <c r="Q893" s="267"/>
      <c r="R893" s="267"/>
      <c r="S893" s="267"/>
      <c r="T893" s="268"/>
      <c r="AT893" s="269" t="s">
        <v>172</v>
      </c>
      <c r="AU893" s="269" t="s">
        <v>85</v>
      </c>
      <c r="AV893" s="13" t="s">
        <v>77</v>
      </c>
      <c r="AW893" s="13" t="s">
        <v>36</v>
      </c>
      <c r="AX893" s="13" t="s">
        <v>73</v>
      </c>
      <c r="AY893" s="269" t="s">
        <v>162</v>
      </c>
    </row>
    <row r="894" s="12" customFormat="1">
      <c r="B894" s="248"/>
      <c r="C894" s="249"/>
      <c r="D894" s="250" t="s">
        <v>172</v>
      </c>
      <c r="E894" s="251" t="s">
        <v>23</v>
      </c>
      <c r="F894" s="252" t="s">
        <v>831</v>
      </c>
      <c r="G894" s="249"/>
      <c r="H894" s="253">
        <v>449.21300000000002</v>
      </c>
      <c r="I894" s="254"/>
      <c r="J894" s="249"/>
      <c r="K894" s="249"/>
      <c r="L894" s="255"/>
      <c r="M894" s="256"/>
      <c r="N894" s="257"/>
      <c r="O894" s="257"/>
      <c r="P894" s="257"/>
      <c r="Q894" s="257"/>
      <c r="R894" s="257"/>
      <c r="S894" s="257"/>
      <c r="T894" s="258"/>
      <c r="AT894" s="259" t="s">
        <v>172</v>
      </c>
      <c r="AU894" s="259" t="s">
        <v>85</v>
      </c>
      <c r="AV894" s="12" t="s">
        <v>85</v>
      </c>
      <c r="AW894" s="12" t="s">
        <v>36</v>
      </c>
      <c r="AX894" s="12" t="s">
        <v>73</v>
      </c>
      <c r="AY894" s="259" t="s">
        <v>162</v>
      </c>
    </row>
    <row r="895" s="12" customFormat="1">
      <c r="B895" s="248"/>
      <c r="C895" s="249"/>
      <c r="D895" s="250" t="s">
        <v>172</v>
      </c>
      <c r="E895" s="251" t="s">
        <v>23</v>
      </c>
      <c r="F895" s="252" t="s">
        <v>832</v>
      </c>
      <c r="G895" s="249"/>
      <c r="H895" s="253">
        <v>103.95</v>
      </c>
      <c r="I895" s="254"/>
      <c r="J895" s="249"/>
      <c r="K895" s="249"/>
      <c r="L895" s="255"/>
      <c r="M895" s="256"/>
      <c r="N895" s="257"/>
      <c r="O895" s="257"/>
      <c r="P895" s="257"/>
      <c r="Q895" s="257"/>
      <c r="R895" s="257"/>
      <c r="S895" s="257"/>
      <c r="T895" s="258"/>
      <c r="AT895" s="259" t="s">
        <v>172</v>
      </c>
      <c r="AU895" s="259" t="s">
        <v>85</v>
      </c>
      <c r="AV895" s="12" t="s">
        <v>85</v>
      </c>
      <c r="AW895" s="12" t="s">
        <v>36</v>
      </c>
      <c r="AX895" s="12" t="s">
        <v>73</v>
      </c>
      <c r="AY895" s="259" t="s">
        <v>162</v>
      </c>
    </row>
    <row r="896" s="12" customFormat="1">
      <c r="B896" s="248"/>
      <c r="C896" s="249"/>
      <c r="D896" s="250" t="s">
        <v>172</v>
      </c>
      <c r="E896" s="251" t="s">
        <v>23</v>
      </c>
      <c r="F896" s="252" t="s">
        <v>833</v>
      </c>
      <c r="G896" s="249"/>
      <c r="H896" s="253">
        <v>18.562999999999999</v>
      </c>
      <c r="I896" s="254"/>
      <c r="J896" s="249"/>
      <c r="K896" s="249"/>
      <c r="L896" s="255"/>
      <c r="M896" s="256"/>
      <c r="N896" s="257"/>
      <c r="O896" s="257"/>
      <c r="P896" s="257"/>
      <c r="Q896" s="257"/>
      <c r="R896" s="257"/>
      <c r="S896" s="257"/>
      <c r="T896" s="258"/>
      <c r="AT896" s="259" t="s">
        <v>172</v>
      </c>
      <c r="AU896" s="259" t="s">
        <v>85</v>
      </c>
      <c r="AV896" s="12" t="s">
        <v>85</v>
      </c>
      <c r="AW896" s="12" t="s">
        <v>36</v>
      </c>
      <c r="AX896" s="12" t="s">
        <v>73</v>
      </c>
      <c r="AY896" s="259" t="s">
        <v>162</v>
      </c>
    </row>
    <row r="897" s="14" customFormat="1">
      <c r="B897" s="270"/>
      <c r="C897" s="271"/>
      <c r="D897" s="250" t="s">
        <v>172</v>
      </c>
      <c r="E897" s="272" t="s">
        <v>23</v>
      </c>
      <c r="F897" s="273" t="s">
        <v>182</v>
      </c>
      <c r="G897" s="271"/>
      <c r="H897" s="274">
        <v>571.726</v>
      </c>
      <c r="I897" s="275"/>
      <c r="J897" s="271"/>
      <c r="K897" s="271"/>
      <c r="L897" s="276"/>
      <c r="M897" s="277"/>
      <c r="N897" s="278"/>
      <c r="O897" s="278"/>
      <c r="P897" s="278"/>
      <c r="Q897" s="278"/>
      <c r="R897" s="278"/>
      <c r="S897" s="278"/>
      <c r="T897" s="279"/>
      <c r="AT897" s="280" t="s">
        <v>172</v>
      </c>
      <c r="AU897" s="280" t="s">
        <v>85</v>
      </c>
      <c r="AV897" s="14" t="s">
        <v>170</v>
      </c>
      <c r="AW897" s="14" t="s">
        <v>36</v>
      </c>
      <c r="AX897" s="14" t="s">
        <v>77</v>
      </c>
      <c r="AY897" s="280" t="s">
        <v>162</v>
      </c>
    </row>
    <row r="898" s="1" customFormat="1" ht="25.5" customHeight="1">
      <c r="B898" s="47"/>
      <c r="C898" s="236" t="s">
        <v>834</v>
      </c>
      <c r="D898" s="236" t="s">
        <v>165</v>
      </c>
      <c r="E898" s="237" t="s">
        <v>835</v>
      </c>
      <c r="F898" s="238" t="s">
        <v>836</v>
      </c>
      <c r="G898" s="239" t="s">
        <v>189</v>
      </c>
      <c r="H898" s="240">
        <v>13.125</v>
      </c>
      <c r="I898" s="241"/>
      <c r="J898" s="242">
        <f>ROUND(I898*H898,2)</f>
        <v>0</v>
      </c>
      <c r="K898" s="238" t="s">
        <v>169</v>
      </c>
      <c r="L898" s="73"/>
      <c r="M898" s="243" t="s">
        <v>23</v>
      </c>
      <c r="N898" s="244" t="s">
        <v>45</v>
      </c>
      <c r="O898" s="48"/>
      <c r="P898" s="245">
        <f>O898*H898</f>
        <v>0</v>
      </c>
      <c r="Q898" s="245">
        <v>0</v>
      </c>
      <c r="R898" s="245">
        <f>Q898*H898</f>
        <v>0</v>
      </c>
      <c r="S898" s="245">
        <v>0.065000000000000002</v>
      </c>
      <c r="T898" s="246">
        <f>S898*H898</f>
        <v>0.85312500000000002</v>
      </c>
      <c r="AR898" s="25" t="s">
        <v>170</v>
      </c>
      <c r="AT898" s="25" t="s">
        <v>165</v>
      </c>
      <c r="AU898" s="25" t="s">
        <v>85</v>
      </c>
      <c r="AY898" s="25" t="s">
        <v>162</v>
      </c>
      <c r="BE898" s="247">
        <f>IF(N898="základní",J898,0)</f>
        <v>0</v>
      </c>
      <c r="BF898" s="247">
        <f>IF(N898="snížená",J898,0)</f>
        <v>0</v>
      </c>
      <c r="BG898" s="247">
        <f>IF(N898="zákl. přenesená",J898,0)</f>
        <v>0</v>
      </c>
      <c r="BH898" s="247">
        <f>IF(N898="sníž. přenesená",J898,0)</f>
        <v>0</v>
      </c>
      <c r="BI898" s="247">
        <f>IF(N898="nulová",J898,0)</f>
        <v>0</v>
      </c>
      <c r="BJ898" s="25" t="s">
        <v>85</v>
      </c>
      <c r="BK898" s="247">
        <f>ROUND(I898*H898,2)</f>
        <v>0</v>
      </c>
      <c r="BL898" s="25" t="s">
        <v>170</v>
      </c>
      <c r="BM898" s="25" t="s">
        <v>837</v>
      </c>
    </row>
    <row r="899" s="1" customFormat="1">
      <c r="B899" s="47"/>
      <c r="C899" s="75"/>
      <c r="D899" s="250" t="s">
        <v>213</v>
      </c>
      <c r="E899" s="75"/>
      <c r="F899" s="281" t="s">
        <v>838</v>
      </c>
      <c r="G899" s="75"/>
      <c r="H899" s="75"/>
      <c r="I899" s="204"/>
      <c r="J899" s="75"/>
      <c r="K899" s="75"/>
      <c r="L899" s="73"/>
      <c r="M899" s="282"/>
      <c r="N899" s="48"/>
      <c r="O899" s="48"/>
      <c r="P899" s="48"/>
      <c r="Q899" s="48"/>
      <c r="R899" s="48"/>
      <c r="S899" s="48"/>
      <c r="T899" s="96"/>
      <c r="AT899" s="25" t="s">
        <v>213</v>
      </c>
      <c r="AU899" s="25" t="s">
        <v>85</v>
      </c>
    </row>
    <row r="900" s="13" customFormat="1">
      <c r="B900" s="260"/>
      <c r="C900" s="261"/>
      <c r="D900" s="250" t="s">
        <v>172</v>
      </c>
      <c r="E900" s="262" t="s">
        <v>23</v>
      </c>
      <c r="F900" s="263" t="s">
        <v>277</v>
      </c>
      <c r="G900" s="261"/>
      <c r="H900" s="262" t="s">
        <v>23</v>
      </c>
      <c r="I900" s="264"/>
      <c r="J900" s="261"/>
      <c r="K900" s="261"/>
      <c r="L900" s="265"/>
      <c r="M900" s="266"/>
      <c r="N900" s="267"/>
      <c r="O900" s="267"/>
      <c r="P900" s="267"/>
      <c r="Q900" s="267"/>
      <c r="R900" s="267"/>
      <c r="S900" s="267"/>
      <c r="T900" s="268"/>
      <c r="AT900" s="269" t="s">
        <v>172</v>
      </c>
      <c r="AU900" s="269" t="s">
        <v>85</v>
      </c>
      <c r="AV900" s="13" t="s">
        <v>77</v>
      </c>
      <c r="AW900" s="13" t="s">
        <v>36</v>
      </c>
      <c r="AX900" s="13" t="s">
        <v>73</v>
      </c>
      <c r="AY900" s="269" t="s">
        <v>162</v>
      </c>
    </row>
    <row r="901" s="12" customFormat="1">
      <c r="B901" s="248"/>
      <c r="C901" s="249"/>
      <c r="D901" s="250" t="s">
        <v>172</v>
      </c>
      <c r="E901" s="251" t="s">
        <v>23</v>
      </c>
      <c r="F901" s="252" t="s">
        <v>826</v>
      </c>
      <c r="G901" s="249"/>
      <c r="H901" s="253">
        <v>4.5</v>
      </c>
      <c r="I901" s="254"/>
      <c r="J901" s="249"/>
      <c r="K901" s="249"/>
      <c r="L901" s="255"/>
      <c r="M901" s="256"/>
      <c r="N901" s="257"/>
      <c r="O901" s="257"/>
      <c r="P901" s="257"/>
      <c r="Q901" s="257"/>
      <c r="R901" s="257"/>
      <c r="S901" s="257"/>
      <c r="T901" s="258"/>
      <c r="AT901" s="259" t="s">
        <v>172</v>
      </c>
      <c r="AU901" s="259" t="s">
        <v>85</v>
      </c>
      <c r="AV901" s="12" t="s">
        <v>85</v>
      </c>
      <c r="AW901" s="12" t="s">
        <v>36</v>
      </c>
      <c r="AX901" s="12" t="s">
        <v>73</v>
      </c>
      <c r="AY901" s="259" t="s">
        <v>162</v>
      </c>
    </row>
    <row r="902" s="12" customFormat="1">
      <c r="B902" s="248"/>
      <c r="C902" s="249"/>
      <c r="D902" s="250" t="s">
        <v>172</v>
      </c>
      <c r="E902" s="251" t="s">
        <v>23</v>
      </c>
      <c r="F902" s="252" t="s">
        <v>839</v>
      </c>
      <c r="G902" s="249"/>
      <c r="H902" s="253">
        <v>3</v>
      </c>
      <c r="I902" s="254"/>
      <c r="J902" s="249"/>
      <c r="K902" s="249"/>
      <c r="L902" s="255"/>
      <c r="M902" s="256"/>
      <c r="N902" s="257"/>
      <c r="O902" s="257"/>
      <c r="P902" s="257"/>
      <c r="Q902" s="257"/>
      <c r="R902" s="257"/>
      <c r="S902" s="257"/>
      <c r="T902" s="258"/>
      <c r="AT902" s="259" t="s">
        <v>172</v>
      </c>
      <c r="AU902" s="259" t="s">
        <v>85</v>
      </c>
      <c r="AV902" s="12" t="s">
        <v>85</v>
      </c>
      <c r="AW902" s="12" t="s">
        <v>36</v>
      </c>
      <c r="AX902" s="12" t="s">
        <v>73</v>
      </c>
      <c r="AY902" s="259" t="s">
        <v>162</v>
      </c>
    </row>
    <row r="903" s="12" customFormat="1">
      <c r="B903" s="248"/>
      <c r="C903" s="249"/>
      <c r="D903" s="250" t="s">
        <v>172</v>
      </c>
      <c r="E903" s="251" t="s">
        <v>23</v>
      </c>
      <c r="F903" s="252" t="s">
        <v>840</v>
      </c>
      <c r="G903" s="249"/>
      <c r="H903" s="253">
        <v>1.125</v>
      </c>
      <c r="I903" s="254"/>
      <c r="J903" s="249"/>
      <c r="K903" s="249"/>
      <c r="L903" s="255"/>
      <c r="M903" s="256"/>
      <c r="N903" s="257"/>
      <c r="O903" s="257"/>
      <c r="P903" s="257"/>
      <c r="Q903" s="257"/>
      <c r="R903" s="257"/>
      <c r="S903" s="257"/>
      <c r="T903" s="258"/>
      <c r="AT903" s="259" t="s">
        <v>172</v>
      </c>
      <c r="AU903" s="259" t="s">
        <v>85</v>
      </c>
      <c r="AV903" s="12" t="s">
        <v>85</v>
      </c>
      <c r="AW903" s="12" t="s">
        <v>36</v>
      </c>
      <c r="AX903" s="12" t="s">
        <v>73</v>
      </c>
      <c r="AY903" s="259" t="s">
        <v>162</v>
      </c>
    </row>
    <row r="904" s="12" customFormat="1">
      <c r="B904" s="248"/>
      <c r="C904" s="249"/>
      <c r="D904" s="250" t="s">
        <v>172</v>
      </c>
      <c r="E904" s="251" t="s">
        <v>23</v>
      </c>
      <c r="F904" s="252" t="s">
        <v>841</v>
      </c>
      <c r="G904" s="249"/>
      <c r="H904" s="253">
        <v>3.75</v>
      </c>
      <c r="I904" s="254"/>
      <c r="J904" s="249"/>
      <c r="K904" s="249"/>
      <c r="L904" s="255"/>
      <c r="M904" s="256"/>
      <c r="N904" s="257"/>
      <c r="O904" s="257"/>
      <c r="P904" s="257"/>
      <c r="Q904" s="257"/>
      <c r="R904" s="257"/>
      <c r="S904" s="257"/>
      <c r="T904" s="258"/>
      <c r="AT904" s="259" t="s">
        <v>172</v>
      </c>
      <c r="AU904" s="259" t="s">
        <v>85</v>
      </c>
      <c r="AV904" s="12" t="s">
        <v>85</v>
      </c>
      <c r="AW904" s="12" t="s">
        <v>36</v>
      </c>
      <c r="AX904" s="12" t="s">
        <v>73</v>
      </c>
      <c r="AY904" s="259" t="s">
        <v>162</v>
      </c>
    </row>
    <row r="905" s="12" customFormat="1">
      <c r="B905" s="248"/>
      <c r="C905" s="249"/>
      <c r="D905" s="250" t="s">
        <v>172</v>
      </c>
      <c r="E905" s="251" t="s">
        <v>23</v>
      </c>
      <c r="F905" s="252" t="s">
        <v>842</v>
      </c>
      <c r="G905" s="249"/>
      <c r="H905" s="253">
        <v>0.75</v>
      </c>
      <c r="I905" s="254"/>
      <c r="J905" s="249"/>
      <c r="K905" s="249"/>
      <c r="L905" s="255"/>
      <c r="M905" s="256"/>
      <c r="N905" s="257"/>
      <c r="O905" s="257"/>
      <c r="P905" s="257"/>
      <c r="Q905" s="257"/>
      <c r="R905" s="257"/>
      <c r="S905" s="257"/>
      <c r="T905" s="258"/>
      <c r="AT905" s="259" t="s">
        <v>172</v>
      </c>
      <c r="AU905" s="259" t="s">
        <v>85</v>
      </c>
      <c r="AV905" s="12" t="s">
        <v>85</v>
      </c>
      <c r="AW905" s="12" t="s">
        <v>36</v>
      </c>
      <c r="AX905" s="12" t="s">
        <v>73</v>
      </c>
      <c r="AY905" s="259" t="s">
        <v>162</v>
      </c>
    </row>
    <row r="906" s="14" customFormat="1">
      <c r="B906" s="270"/>
      <c r="C906" s="271"/>
      <c r="D906" s="250" t="s">
        <v>172</v>
      </c>
      <c r="E906" s="272" t="s">
        <v>23</v>
      </c>
      <c r="F906" s="273" t="s">
        <v>182</v>
      </c>
      <c r="G906" s="271"/>
      <c r="H906" s="274">
        <v>13.125</v>
      </c>
      <c r="I906" s="275"/>
      <c r="J906" s="271"/>
      <c r="K906" s="271"/>
      <c r="L906" s="276"/>
      <c r="M906" s="277"/>
      <c r="N906" s="278"/>
      <c r="O906" s="278"/>
      <c r="P906" s="278"/>
      <c r="Q906" s="278"/>
      <c r="R906" s="278"/>
      <c r="S906" s="278"/>
      <c r="T906" s="279"/>
      <c r="AT906" s="280" t="s">
        <v>172</v>
      </c>
      <c r="AU906" s="280" t="s">
        <v>85</v>
      </c>
      <c r="AV906" s="14" t="s">
        <v>170</v>
      </c>
      <c r="AW906" s="14" t="s">
        <v>36</v>
      </c>
      <c r="AX906" s="14" t="s">
        <v>77</v>
      </c>
      <c r="AY906" s="280" t="s">
        <v>162</v>
      </c>
    </row>
    <row r="907" s="1" customFormat="1" ht="16.5" customHeight="1">
      <c r="B907" s="47"/>
      <c r="C907" s="236" t="s">
        <v>843</v>
      </c>
      <c r="D907" s="236" t="s">
        <v>165</v>
      </c>
      <c r="E907" s="237" t="s">
        <v>844</v>
      </c>
      <c r="F907" s="238" t="s">
        <v>845</v>
      </c>
      <c r="G907" s="239" t="s">
        <v>265</v>
      </c>
      <c r="H907" s="240">
        <v>54.5</v>
      </c>
      <c r="I907" s="241"/>
      <c r="J907" s="242">
        <f>ROUND(I907*H907,2)</f>
        <v>0</v>
      </c>
      <c r="K907" s="238" t="s">
        <v>169</v>
      </c>
      <c r="L907" s="73"/>
      <c r="M907" s="243" t="s">
        <v>23</v>
      </c>
      <c r="N907" s="244" t="s">
        <v>45</v>
      </c>
      <c r="O907" s="48"/>
      <c r="P907" s="245">
        <f>O907*H907</f>
        <v>0</v>
      </c>
      <c r="Q907" s="245">
        <v>0</v>
      </c>
      <c r="R907" s="245">
        <f>Q907*H907</f>
        <v>0</v>
      </c>
      <c r="S907" s="245">
        <v>0.001</v>
      </c>
      <c r="T907" s="246">
        <f>S907*H907</f>
        <v>0.0545</v>
      </c>
      <c r="AR907" s="25" t="s">
        <v>170</v>
      </c>
      <c r="AT907" s="25" t="s">
        <v>165</v>
      </c>
      <c r="AU907" s="25" t="s">
        <v>85</v>
      </c>
      <c r="AY907" s="25" t="s">
        <v>162</v>
      </c>
      <c r="BE907" s="247">
        <f>IF(N907="základní",J907,0)</f>
        <v>0</v>
      </c>
      <c r="BF907" s="247">
        <f>IF(N907="snížená",J907,0)</f>
        <v>0</v>
      </c>
      <c r="BG907" s="247">
        <f>IF(N907="zákl. přenesená",J907,0)</f>
        <v>0</v>
      </c>
      <c r="BH907" s="247">
        <f>IF(N907="sníž. přenesená",J907,0)</f>
        <v>0</v>
      </c>
      <c r="BI907" s="247">
        <f>IF(N907="nulová",J907,0)</f>
        <v>0</v>
      </c>
      <c r="BJ907" s="25" t="s">
        <v>85</v>
      </c>
      <c r="BK907" s="247">
        <f>ROUND(I907*H907,2)</f>
        <v>0</v>
      </c>
      <c r="BL907" s="25" t="s">
        <v>170</v>
      </c>
      <c r="BM907" s="25" t="s">
        <v>846</v>
      </c>
    </row>
    <row r="908" s="12" customFormat="1">
      <c r="B908" s="248"/>
      <c r="C908" s="249"/>
      <c r="D908" s="250" t="s">
        <v>172</v>
      </c>
      <c r="E908" s="251" t="s">
        <v>23</v>
      </c>
      <c r="F908" s="252" t="s">
        <v>847</v>
      </c>
      <c r="G908" s="249"/>
      <c r="H908" s="253">
        <v>15</v>
      </c>
      <c r="I908" s="254"/>
      <c r="J908" s="249"/>
      <c r="K908" s="249"/>
      <c r="L908" s="255"/>
      <c r="M908" s="256"/>
      <c r="N908" s="257"/>
      <c r="O908" s="257"/>
      <c r="P908" s="257"/>
      <c r="Q908" s="257"/>
      <c r="R908" s="257"/>
      <c r="S908" s="257"/>
      <c r="T908" s="258"/>
      <c r="AT908" s="259" t="s">
        <v>172</v>
      </c>
      <c r="AU908" s="259" t="s">
        <v>85</v>
      </c>
      <c r="AV908" s="12" t="s">
        <v>85</v>
      </c>
      <c r="AW908" s="12" t="s">
        <v>36</v>
      </c>
      <c r="AX908" s="12" t="s">
        <v>73</v>
      </c>
      <c r="AY908" s="259" t="s">
        <v>162</v>
      </c>
    </row>
    <row r="909" s="12" customFormat="1">
      <c r="B909" s="248"/>
      <c r="C909" s="249"/>
      <c r="D909" s="250" t="s">
        <v>172</v>
      </c>
      <c r="E909" s="251" t="s">
        <v>23</v>
      </c>
      <c r="F909" s="252" t="s">
        <v>848</v>
      </c>
      <c r="G909" s="249"/>
      <c r="H909" s="253">
        <v>19.75</v>
      </c>
      <c r="I909" s="254"/>
      <c r="J909" s="249"/>
      <c r="K909" s="249"/>
      <c r="L909" s="255"/>
      <c r="M909" s="256"/>
      <c r="N909" s="257"/>
      <c r="O909" s="257"/>
      <c r="P909" s="257"/>
      <c r="Q909" s="257"/>
      <c r="R909" s="257"/>
      <c r="S909" s="257"/>
      <c r="T909" s="258"/>
      <c r="AT909" s="259" t="s">
        <v>172</v>
      </c>
      <c r="AU909" s="259" t="s">
        <v>85</v>
      </c>
      <c r="AV909" s="12" t="s">
        <v>85</v>
      </c>
      <c r="AW909" s="12" t="s">
        <v>36</v>
      </c>
      <c r="AX909" s="12" t="s">
        <v>73</v>
      </c>
      <c r="AY909" s="259" t="s">
        <v>162</v>
      </c>
    </row>
    <row r="910" s="12" customFormat="1">
      <c r="B910" s="248"/>
      <c r="C910" s="249"/>
      <c r="D910" s="250" t="s">
        <v>172</v>
      </c>
      <c r="E910" s="251" t="s">
        <v>23</v>
      </c>
      <c r="F910" s="252" t="s">
        <v>849</v>
      </c>
      <c r="G910" s="249"/>
      <c r="H910" s="253">
        <v>19.75</v>
      </c>
      <c r="I910" s="254"/>
      <c r="J910" s="249"/>
      <c r="K910" s="249"/>
      <c r="L910" s="255"/>
      <c r="M910" s="256"/>
      <c r="N910" s="257"/>
      <c r="O910" s="257"/>
      <c r="P910" s="257"/>
      <c r="Q910" s="257"/>
      <c r="R910" s="257"/>
      <c r="S910" s="257"/>
      <c r="T910" s="258"/>
      <c r="AT910" s="259" t="s">
        <v>172</v>
      </c>
      <c r="AU910" s="259" t="s">
        <v>85</v>
      </c>
      <c r="AV910" s="12" t="s">
        <v>85</v>
      </c>
      <c r="AW910" s="12" t="s">
        <v>36</v>
      </c>
      <c r="AX910" s="12" t="s">
        <v>73</v>
      </c>
      <c r="AY910" s="259" t="s">
        <v>162</v>
      </c>
    </row>
    <row r="911" s="14" customFormat="1">
      <c r="B911" s="270"/>
      <c r="C911" s="271"/>
      <c r="D911" s="250" t="s">
        <v>172</v>
      </c>
      <c r="E911" s="272" t="s">
        <v>23</v>
      </c>
      <c r="F911" s="273" t="s">
        <v>182</v>
      </c>
      <c r="G911" s="271"/>
      <c r="H911" s="274">
        <v>54.5</v>
      </c>
      <c r="I911" s="275"/>
      <c r="J911" s="271"/>
      <c r="K911" s="271"/>
      <c r="L911" s="276"/>
      <c r="M911" s="277"/>
      <c r="N911" s="278"/>
      <c r="O911" s="278"/>
      <c r="P911" s="278"/>
      <c r="Q911" s="278"/>
      <c r="R911" s="278"/>
      <c r="S911" s="278"/>
      <c r="T911" s="279"/>
      <c r="AT911" s="280" t="s">
        <v>172</v>
      </c>
      <c r="AU911" s="280" t="s">
        <v>85</v>
      </c>
      <c r="AV911" s="14" t="s">
        <v>170</v>
      </c>
      <c r="AW911" s="14" t="s">
        <v>36</v>
      </c>
      <c r="AX911" s="14" t="s">
        <v>77</v>
      </c>
      <c r="AY911" s="280" t="s">
        <v>162</v>
      </c>
    </row>
    <row r="912" s="1" customFormat="1" ht="25.5" customHeight="1">
      <c r="B912" s="47"/>
      <c r="C912" s="236" t="s">
        <v>850</v>
      </c>
      <c r="D912" s="236" t="s">
        <v>165</v>
      </c>
      <c r="E912" s="237" t="s">
        <v>851</v>
      </c>
      <c r="F912" s="238" t="s">
        <v>852</v>
      </c>
      <c r="G912" s="239" t="s">
        <v>168</v>
      </c>
      <c r="H912" s="240">
        <v>185</v>
      </c>
      <c r="I912" s="241"/>
      <c r="J912" s="242">
        <f>ROUND(I912*H912,2)</f>
        <v>0</v>
      </c>
      <c r="K912" s="238" t="s">
        <v>169</v>
      </c>
      <c r="L912" s="73"/>
      <c r="M912" s="243" t="s">
        <v>23</v>
      </c>
      <c r="N912" s="244" t="s">
        <v>45</v>
      </c>
      <c r="O912" s="48"/>
      <c r="P912" s="245">
        <f>O912*H912</f>
        <v>0</v>
      </c>
      <c r="Q912" s="245">
        <v>0</v>
      </c>
      <c r="R912" s="245">
        <f>Q912*H912</f>
        <v>0</v>
      </c>
      <c r="S912" s="245">
        <v>0.001</v>
      </c>
      <c r="T912" s="246">
        <f>S912*H912</f>
        <v>0.185</v>
      </c>
      <c r="AR912" s="25" t="s">
        <v>170</v>
      </c>
      <c r="AT912" s="25" t="s">
        <v>165</v>
      </c>
      <c r="AU912" s="25" t="s">
        <v>85</v>
      </c>
      <c r="AY912" s="25" t="s">
        <v>162</v>
      </c>
      <c r="BE912" s="247">
        <f>IF(N912="základní",J912,0)</f>
        <v>0</v>
      </c>
      <c r="BF912" s="247">
        <f>IF(N912="snížená",J912,0)</f>
        <v>0</v>
      </c>
      <c r="BG912" s="247">
        <f>IF(N912="zákl. přenesená",J912,0)</f>
        <v>0</v>
      </c>
      <c r="BH912" s="247">
        <f>IF(N912="sníž. přenesená",J912,0)</f>
        <v>0</v>
      </c>
      <c r="BI912" s="247">
        <f>IF(N912="nulová",J912,0)</f>
        <v>0</v>
      </c>
      <c r="BJ912" s="25" t="s">
        <v>85</v>
      </c>
      <c r="BK912" s="247">
        <f>ROUND(I912*H912,2)</f>
        <v>0</v>
      </c>
      <c r="BL912" s="25" t="s">
        <v>170</v>
      </c>
      <c r="BM912" s="25" t="s">
        <v>853</v>
      </c>
    </row>
    <row r="913" s="13" customFormat="1">
      <c r="B913" s="260"/>
      <c r="C913" s="261"/>
      <c r="D913" s="250" t="s">
        <v>172</v>
      </c>
      <c r="E913" s="262" t="s">
        <v>23</v>
      </c>
      <c r="F913" s="263" t="s">
        <v>854</v>
      </c>
      <c r="G913" s="261"/>
      <c r="H913" s="262" t="s">
        <v>23</v>
      </c>
      <c r="I913" s="264"/>
      <c r="J913" s="261"/>
      <c r="K913" s="261"/>
      <c r="L913" s="265"/>
      <c r="M913" s="266"/>
      <c r="N913" s="267"/>
      <c r="O913" s="267"/>
      <c r="P913" s="267"/>
      <c r="Q913" s="267"/>
      <c r="R913" s="267"/>
      <c r="S913" s="267"/>
      <c r="T913" s="268"/>
      <c r="AT913" s="269" t="s">
        <v>172</v>
      </c>
      <c r="AU913" s="269" t="s">
        <v>85</v>
      </c>
      <c r="AV913" s="13" t="s">
        <v>77</v>
      </c>
      <c r="AW913" s="13" t="s">
        <v>36</v>
      </c>
      <c r="AX913" s="13" t="s">
        <v>73</v>
      </c>
      <c r="AY913" s="269" t="s">
        <v>162</v>
      </c>
    </row>
    <row r="914" s="13" customFormat="1">
      <c r="B914" s="260"/>
      <c r="C914" s="261"/>
      <c r="D914" s="250" t="s">
        <v>172</v>
      </c>
      <c r="E914" s="262" t="s">
        <v>23</v>
      </c>
      <c r="F914" s="263" t="s">
        <v>232</v>
      </c>
      <c r="G914" s="261"/>
      <c r="H914" s="262" t="s">
        <v>23</v>
      </c>
      <c r="I914" s="264"/>
      <c r="J914" s="261"/>
      <c r="K914" s="261"/>
      <c r="L914" s="265"/>
      <c r="M914" s="266"/>
      <c r="N914" s="267"/>
      <c r="O914" s="267"/>
      <c r="P914" s="267"/>
      <c r="Q914" s="267"/>
      <c r="R914" s="267"/>
      <c r="S914" s="267"/>
      <c r="T914" s="268"/>
      <c r="AT914" s="269" t="s">
        <v>172</v>
      </c>
      <c r="AU914" s="269" t="s">
        <v>85</v>
      </c>
      <c r="AV914" s="13" t="s">
        <v>77</v>
      </c>
      <c r="AW914" s="13" t="s">
        <v>36</v>
      </c>
      <c r="AX914" s="13" t="s">
        <v>73</v>
      </c>
      <c r="AY914" s="269" t="s">
        <v>162</v>
      </c>
    </row>
    <row r="915" s="12" customFormat="1">
      <c r="B915" s="248"/>
      <c r="C915" s="249"/>
      <c r="D915" s="250" t="s">
        <v>172</v>
      </c>
      <c r="E915" s="251" t="s">
        <v>23</v>
      </c>
      <c r="F915" s="252" t="s">
        <v>855</v>
      </c>
      <c r="G915" s="249"/>
      <c r="H915" s="253">
        <v>67</v>
      </c>
      <c r="I915" s="254"/>
      <c r="J915" s="249"/>
      <c r="K915" s="249"/>
      <c r="L915" s="255"/>
      <c r="M915" s="256"/>
      <c r="N915" s="257"/>
      <c r="O915" s="257"/>
      <c r="P915" s="257"/>
      <c r="Q915" s="257"/>
      <c r="R915" s="257"/>
      <c r="S915" s="257"/>
      <c r="T915" s="258"/>
      <c r="AT915" s="259" t="s">
        <v>172</v>
      </c>
      <c r="AU915" s="259" t="s">
        <v>85</v>
      </c>
      <c r="AV915" s="12" t="s">
        <v>85</v>
      </c>
      <c r="AW915" s="12" t="s">
        <v>36</v>
      </c>
      <c r="AX915" s="12" t="s">
        <v>73</v>
      </c>
      <c r="AY915" s="259" t="s">
        <v>162</v>
      </c>
    </row>
    <row r="916" s="13" customFormat="1">
      <c r="B916" s="260"/>
      <c r="C916" s="261"/>
      <c r="D916" s="250" t="s">
        <v>172</v>
      </c>
      <c r="E916" s="262" t="s">
        <v>23</v>
      </c>
      <c r="F916" s="263" t="s">
        <v>178</v>
      </c>
      <c r="G916" s="261"/>
      <c r="H916" s="262" t="s">
        <v>23</v>
      </c>
      <c r="I916" s="264"/>
      <c r="J916" s="261"/>
      <c r="K916" s="261"/>
      <c r="L916" s="265"/>
      <c r="M916" s="266"/>
      <c r="N916" s="267"/>
      <c r="O916" s="267"/>
      <c r="P916" s="267"/>
      <c r="Q916" s="267"/>
      <c r="R916" s="267"/>
      <c r="S916" s="267"/>
      <c r="T916" s="268"/>
      <c r="AT916" s="269" t="s">
        <v>172</v>
      </c>
      <c r="AU916" s="269" t="s">
        <v>85</v>
      </c>
      <c r="AV916" s="13" t="s">
        <v>77</v>
      </c>
      <c r="AW916" s="13" t="s">
        <v>36</v>
      </c>
      <c r="AX916" s="13" t="s">
        <v>73</v>
      </c>
      <c r="AY916" s="269" t="s">
        <v>162</v>
      </c>
    </row>
    <row r="917" s="12" customFormat="1">
      <c r="B917" s="248"/>
      <c r="C917" s="249"/>
      <c r="D917" s="250" t="s">
        <v>172</v>
      </c>
      <c r="E917" s="251" t="s">
        <v>23</v>
      </c>
      <c r="F917" s="252" t="s">
        <v>856</v>
      </c>
      <c r="G917" s="249"/>
      <c r="H917" s="253">
        <v>118</v>
      </c>
      <c r="I917" s="254"/>
      <c r="J917" s="249"/>
      <c r="K917" s="249"/>
      <c r="L917" s="255"/>
      <c r="M917" s="256"/>
      <c r="N917" s="257"/>
      <c r="O917" s="257"/>
      <c r="P917" s="257"/>
      <c r="Q917" s="257"/>
      <c r="R917" s="257"/>
      <c r="S917" s="257"/>
      <c r="T917" s="258"/>
      <c r="AT917" s="259" t="s">
        <v>172</v>
      </c>
      <c r="AU917" s="259" t="s">
        <v>85</v>
      </c>
      <c r="AV917" s="12" t="s">
        <v>85</v>
      </c>
      <c r="AW917" s="12" t="s">
        <v>36</v>
      </c>
      <c r="AX917" s="12" t="s">
        <v>73</v>
      </c>
      <c r="AY917" s="259" t="s">
        <v>162</v>
      </c>
    </row>
    <row r="918" s="14" customFormat="1">
      <c r="B918" s="270"/>
      <c r="C918" s="271"/>
      <c r="D918" s="250" t="s">
        <v>172</v>
      </c>
      <c r="E918" s="272" t="s">
        <v>23</v>
      </c>
      <c r="F918" s="273" t="s">
        <v>182</v>
      </c>
      <c r="G918" s="271"/>
      <c r="H918" s="274">
        <v>185</v>
      </c>
      <c r="I918" s="275"/>
      <c r="J918" s="271"/>
      <c r="K918" s="271"/>
      <c r="L918" s="276"/>
      <c r="M918" s="277"/>
      <c r="N918" s="278"/>
      <c r="O918" s="278"/>
      <c r="P918" s="278"/>
      <c r="Q918" s="278"/>
      <c r="R918" s="278"/>
      <c r="S918" s="278"/>
      <c r="T918" s="279"/>
      <c r="AT918" s="280" t="s">
        <v>172</v>
      </c>
      <c r="AU918" s="280" t="s">
        <v>85</v>
      </c>
      <c r="AV918" s="14" t="s">
        <v>170</v>
      </c>
      <c r="AW918" s="14" t="s">
        <v>36</v>
      </c>
      <c r="AX918" s="14" t="s">
        <v>77</v>
      </c>
      <c r="AY918" s="280" t="s">
        <v>162</v>
      </c>
    </row>
    <row r="919" s="1" customFormat="1" ht="25.5" customHeight="1">
      <c r="B919" s="47"/>
      <c r="C919" s="236" t="s">
        <v>857</v>
      </c>
      <c r="D919" s="236" t="s">
        <v>165</v>
      </c>
      <c r="E919" s="237" t="s">
        <v>858</v>
      </c>
      <c r="F919" s="238" t="s">
        <v>859</v>
      </c>
      <c r="G919" s="239" t="s">
        <v>189</v>
      </c>
      <c r="H919" s="240">
        <v>2068.0940000000001</v>
      </c>
      <c r="I919" s="241"/>
      <c r="J919" s="242">
        <f>ROUND(I919*H919,2)</f>
        <v>0</v>
      </c>
      <c r="K919" s="238" t="s">
        <v>169</v>
      </c>
      <c r="L919" s="73"/>
      <c r="M919" s="243" t="s">
        <v>23</v>
      </c>
      <c r="N919" s="244" t="s">
        <v>45</v>
      </c>
      <c r="O919" s="48"/>
      <c r="P919" s="245">
        <f>O919*H919</f>
        <v>0</v>
      </c>
      <c r="Q919" s="245">
        <v>0</v>
      </c>
      <c r="R919" s="245">
        <f>Q919*H919</f>
        <v>0</v>
      </c>
      <c r="S919" s="245">
        <v>0.01</v>
      </c>
      <c r="T919" s="246">
        <f>S919*H919</f>
        <v>20.68094</v>
      </c>
      <c r="AR919" s="25" t="s">
        <v>170</v>
      </c>
      <c r="AT919" s="25" t="s">
        <v>165</v>
      </c>
      <c r="AU919" s="25" t="s">
        <v>85</v>
      </c>
      <c r="AY919" s="25" t="s">
        <v>162</v>
      </c>
      <c r="BE919" s="247">
        <f>IF(N919="základní",J919,0)</f>
        <v>0</v>
      </c>
      <c r="BF919" s="247">
        <f>IF(N919="snížená",J919,0)</f>
        <v>0</v>
      </c>
      <c r="BG919" s="247">
        <f>IF(N919="zákl. přenesená",J919,0)</f>
        <v>0</v>
      </c>
      <c r="BH919" s="247">
        <f>IF(N919="sníž. přenesená",J919,0)</f>
        <v>0</v>
      </c>
      <c r="BI919" s="247">
        <f>IF(N919="nulová",J919,0)</f>
        <v>0</v>
      </c>
      <c r="BJ919" s="25" t="s">
        <v>85</v>
      </c>
      <c r="BK919" s="247">
        <f>ROUND(I919*H919,2)</f>
        <v>0</v>
      </c>
      <c r="BL919" s="25" t="s">
        <v>170</v>
      </c>
      <c r="BM919" s="25" t="s">
        <v>860</v>
      </c>
    </row>
    <row r="920" s="13" customFormat="1">
      <c r="B920" s="260"/>
      <c r="C920" s="261"/>
      <c r="D920" s="250" t="s">
        <v>172</v>
      </c>
      <c r="E920" s="262" t="s">
        <v>23</v>
      </c>
      <c r="F920" s="263" t="s">
        <v>232</v>
      </c>
      <c r="G920" s="261"/>
      <c r="H920" s="262" t="s">
        <v>23</v>
      </c>
      <c r="I920" s="264"/>
      <c r="J920" s="261"/>
      <c r="K920" s="261"/>
      <c r="L920" s="265"/>
      <c r="M920" s="266"/>
      <c r="N920" s="267"/>
      <c r="O920" s="267"/>
      <c r="P920" s="267"/>
      <c r="Q920" s="267"/>
      <c r="R920" s="267"/>
      <c r="S920" s="267"/>
      <c r="T920" s="268"/>
      <c r="AT920" s="269" t="s">
        <v>172</v>
      </c>
      <c r="AU920" s="269" t="s">
        <v>85</v>
      </c>
      <c r="AV920" s="13" t="s">
        <v>77</v>
      </c>
      <c r="AW920" s="13" t="s">
        <v>36</v>
      </c>
      <c r="AX920" s="13" t="s">
        <v>73</v>
      </c>
      <c r="AY920" s="269" t="s">
        <v>162</v>
      </c>
    </row>
    <row r="921" s="12" customFormat="1">
      <c r="B921" s="248"/>
      <c r="C921" s="249"/>
      <c r="D921" s="250" t="s">
        <v>172</v>
      </c>
      <c r="E921" s="251" t="s">
        <v>23</v>
      </c>
      <c r="F921" s="252" t="s">
        <v>392</v>
      </c>
      <c r="G921" s="249"/>
      <c r="H921" s="253">
        <v>1099.2960000000001</v>
      </c>
      <c r="I921" s="254"/>
      <c r="J921" s="249"/>
      <c r="K921" s="249"/>
      <c r="L921" s="255"/>
      <c r="M921" s="256"/>
      <c r="N921" s="257"/>
      <c r="O921" s="257"/>
      <c r="P921" s="257"/>
      <c r="Q921" s="257"/>
      <c r="R921" s="257"/>
      <c r="S921" s="257"/>
      <c r="T921" s="258"/>
      <c r="AT921" s="259" t="s">
        <v>172</v>
      </c>
      <c r="AU921" s="259" t="s">
        <v>85</v>
      </c>
      <c r="AV921" s="12" t="s">
        <v>85</v>
      </c>
      <c r="AW921" s="12" t="s">
        <v>36</v>
      </c>
      <c r="AX921" s="12" t="s">
        <v>73</v>
      </c>
      <c r="AY921" s="259" t="s">
        <v>162</v>
      </c>
    </row>
    <row r="922" s="12" customFormat="1">
      <c r="B922" s="248"/>
      <c r="C922" s="249"/>
      <c r="D922" s="250" t="s">
        <v>172</v>
      </c>
      <c r="E922" s="251" t="s">
        <v>23</v>
      </c>
      <c r="F922" s="252" t="s">
        <v>393</v>
      </c>
      <c r="G922" s="249"/>
      <c r="H922" s="253">
        <v>-28.393000000000001</v>
      </c>
      <c r="I922" s="254"/>
      <c r="J922" s="249"/>
      <c r="K922" s="249"/>
      <c r="L922" s="255"/>
      <c r="M922" s="256"/>
      <c r="N922" s="257"/>
      <c r="O922" s="257"/>
      <c r="P922" s="257"/>
      <c r="Q922" s="257"/>
      <c r="R922" s="257"/>
      <c r="S922" s="257"/>
      <c r="T922" s="258"/>
      <c r="AT922" s="259" t="s">
        <v>172</v>
      </c>
      <c r="AU922" s="259" t="s">
        <v>85</v>
      </c>
      <c r="AV922" s="12" t="s">
        <v>85</v>
      </c>
      <c r="AW922" s="12" t="s">
        <v>36</v>
      </c>
      <c r="AX922" s="12" t="s">
        <v>73</v>
      </c>
      <c r="AY922" s="259" t="s">
        <v>162</v>
      </c>
    </row>
    <row r="923" s="12" customFormat="1">
      <c r="B923" s="248"/>
      <c r="C923" s="249"/>
      <c r="D923" s="250" t="s">
        <v>172</v>
      </c>
      <c r="E923" s="251" t="s">
        <v>23</v>
      </c>
      <c r="F923" s="252" t="s">
        <v>861</v>
      </c>
      <c r="G923" s="249"/>
      <c r="H923" s="253">
        <v>-35.438000000000002</v>
      </c>
      <c r="I923" s="254"/>
      <c r="J923" s="249"/>
      <c r="K923" s="249"/>
      <c r="L923" s="255"/>
      <c r="M923" s="256"/>
      <c r="N923" s="257"/>
      <c r="O923" s="257"/>
      <c r="P923" s="257"/>
      <c r="Q923" s="257"/>
      <c r="R923" s="257"/>
      <c r="S923" s="257"/>
      <c r="T923" s="258"/>
      <c r="AT923" s="259" t="s">
        <v>172</v>
      </c>
      <c r="AU923" s="259" t="s">
        <v>85</v>
      </c>
      <c r="AV923" s="12" t="s">
        <v>85</v>
      </c>
      <c r="AW923" s="12" t="s">
        <v>36</v>
      </c>
      <c r="AX923" s="12" t="s">
        <v>73</v>
      </c>
      <c r="AY923" s="259" t="s">
        <v>162</v>
      </c>
    </row>
    <row r="924" s="12" customFormat="1">
      <c r="B924" s="248"/>
      <c r="C924" s="249"/>
      <c r="D924" s="250" t="s">
        <v>172</v>
      </c>
      <c r="E924" s="251" t="s">
        <v>23</v>
      </c>
      <c r="F924" s="252" t="s">
        <v>395</v>
      </c>
      <c r="G924" s="249"/>
      <c r="H924" s="253">
        <v>-7.4249999999999998</v>
      </c>
      <c r="I924" s="254"/>
      <c r="J924" s="249"/>
      <c r="K924" s="249"/>
      <c r="L924" s="255"/>
      <c r="M924" s="256"/>
      <c r="N924" s="257"/>
      <c r="O924" s="257"/>
      <c r="P924" s="257"/>
      <c r="Q924" s="257"/>
      <c r="R924" s="257"/>
      <c r="S924" s="257"/>
      <c r="T924" s="258"/>
      <c r="AT924" s="259" t="s">
        <v>172</v>
      </c>
      <c r="AU924" s="259" t="s">
        <v>85</v>
      </c>
      <c r="AV924" s="12" t="s">
        <v>85</v>
      </c>
      <c r="AW924" s="12" t="s">
        <v>36</v>
      </c>
      <c r="AX924" s="12" t="s">
        <v>73</v>
      </c>
      <c r="AY924" s="259" t="s">
        <v>162</v>
      </c>
    </row>
    <row r="925" s="12" customFormat="1">
      <c r="B925" s="248"/>
      <c r="C925" s="249"/>
      <c r="D925" s="250" t="s">
        <v>172</v>
      </c>
      <c r="E925" s="251" t="s">
        <v>23</v>
      </c>
      <c r="F925" s="252" t="s">
        <v>396</v>
      </c>
      <c r="G925" s="249"/>
      <c r="H925" s="253">
        <v>-259.875</v>
      </c>
      <c r="I925" s="254"/>
      <c r="J925" s="249"/>
      <c r="K925" s="249"/>
      <c r="L925" s="255"/>
      <c r="M925" s="256"/>
      <c r="N925" s="257"/>
      <c r="O925" s="257"/>
      <c r="P925" s="257"/>
      <c r="Q925" s="257"/>
      <c r="R925" s="257"/>
      <c r="S925" s="257"/>
      <c r="T925" s="258"/>
      <c r="AT925" s="259" t="s">
        <v>172</v>
      </c>
      <c r="AU925" s="259" t="s">
        <v>85</v>
      </c>
      <c r="AV925" s="12" t="s">
        <v>85</v>
      </c>
      <c r="AW925" s="12" t="s">
        <v>36</v>
      </c>
      <c r="AX925" s="12" t="s">
        <v>73</v>
      </c>
      <c r="AY925" s="259" t="s">
        <v>162</v>
      </c>
    </row>
    <row r="926" s="15" customFormat="1">
      <c r="B926" s="283"/>
      <c r="C926" s="284"/>
      <c r="D926" s="250" t="s">
        <v>172</v>
      </c>
      <c r="E926" s="285" t="s">
        <v>23</v>
      </c>
      <c r="F926" s="286" t="s">
        <v>276</v>
      </c>
      <c r="G926" s="284"/>
      <c r="H926" s="287">
        <v>768.16499999999996</v>
      </c>
      <c r="I926" s="288"/>
      <c r="J926" s="284"/>
      <c r="K926" s="284"/>
      <c r="L926" s="289"/>
      <c r="M926" s="290"/>
      <c r="N926" s="291"/>
      <c r="O926" s="291"/>
      <c r="P926" s="291"/>
      <c r="Q926" s="291"/>
      <c r="R926" s="291"/>
      <c r="S926" s="291"/>
      <c r="T926" s="292"/>
      <c r="AT926" s="293" t="s">
        <v>172</v>
      </c>
      <c r="AU926" s="293" t="s">
        <v>85</v>
      </c>
      <c r="AV926" s="15" t="s">
        <v>163</v>
      </c>
      <c r="AW926" s="15" t="s">
        <v>36</v>
      </c>
      <c r="AX926" s="15" t="s">
        <v>73</v>
      </c>
      <c r="AY926" s="293" t="s">
        <v>162</v>
      </c>
    </row>
    <row r="927" s="13" customFormat="1">
      <c r="B927" s="260"/>
      <c r="C927" s="261"/>
      <c r="D927" s="250" t="s">
        <v>172</v>
      </c>
      <c r="E927" s="262" t="s">
        <v>23</v>
      </c>
      <c r="F927" s="263" t="s">
        <v>397</v>
      </c>
      <c r="G927" s="261"/>
      <c r="H927" s="262" t="s">
        <v>23</v>
      </c>
      <c r="I927" s="264"/>
      <c r="J927" s="261"/>
      <c r="K927" s="261"/>
      <c r="L927" s="265"/>
      <c r="M927" s="266"/>
      <c r="N927" s="267"/>
      <c r="O927" s="267"/>
      <c r="P927" s="267"/>
      <c r="Q927" s="267"/>
      <c r="R927" s="267"/>
      <c r="S927" s="267"/>
      <c r="T927" s="268"/>
      <c r="AT927" s="269" t="s">
        <v>172</v>
      </c>
      <c r="AU927" s="269" t="s">
        <v>85</v>
      </c>
      <c r="AV927" s="13" t="s">
        <v>77</v>
      </c>
      <c r="AW927" s="13" t="s">
        <v>36</v>
      </c>
      <c r="AX927" s="13" t="s">
        <v>73</v>
      </c>
      <c r="AY927" s="269" t="s">
        <v>162</v>
      </c>
    </row>
    <row r="928" s="12" customFormat="1">
      <c r="B928" s="248"/>
      <c r="C928" s="249"/>
      <c r="D928" s="250" t="s">
        <v>172</v>
      </c>
      <c r="E928" s="251" t="s">
        <v>23</v>
      </c>
      <c r="F928" s="252" t="s">
        <v>398</v>
      </c>
      <c r="G928" s="249"/>
      <c r="H928" s="253">
        <v>219.78</v>
      </c>
      <c r="I928" s="254"/>
      <c r="J928" s="249"/>
      <c r="K928" s="249"/>
      <c r="L928" s="255"/>
      <c r="M928" s="256"/>
      <c r="N928" s="257"/>
      <c r="O928" s="257"/>
      <c r="P928" s="257"/>
      <c r="Q928" s="257"/>
      <c r="R928" s="257"/>
      <c r="S928" s="257"/>
      <c r="T928" s="258"/>
      <c r="AT928" s="259" t="s">
        <v>172</v>
      </c>
      <c r="AU928" s="259" t="s">
        <v>85</v>
      </c>
      <c r="AV928" s="12" t="s">
        <v>85</v>
      </c>
      <c r="AW928" s="12" t="s">
        <v>36</v>
      </c>
      <c r="AX928" s="12" t="s">
        <v>73</v>
      </c>
      <c r="AY928" s="259" t="s">
        <v>162</v>
      </c>
    </row>
    <row r="929" s="12" customFormat="1">
      <c r="B929" s="248"/>
      <c r="C929" s="249"/>
      <c r="D929" s="250" t="s">
        <v>172</v>
      </c>
      <c r="E929" s="251" t="s">
        <v>23</v>
      </c>
      <c r="F929" s="252" t="s">
        <v>399</v>
      </c>
      <c r="G929" s="249"/>
      <c r="H929" s="253">
        <v>-2.4750000000000001</v>
      </c>
      <c r="I929" s="254"/>
      <c r="J929" s="249"/>
      <c r="K929" s="249"/>
      <c r="L929" s="255"/>
      <c r="M929" s="256"/>
      <c r="N929" s="257"/>
      <c r="O929" s="257"/>
      <c r="P929" s="257"/>
      <c r="Q929" s="257"/>
      <c r="R929" s="257"/>
      <c r="S929" s="257"/>
      <c r="T929" s="258"/>
      <c r="AT929" s="259" t="s">
        <v>172</v>
      </c>
      <c r="AU929" s="259" t="s">
        <v>85</v>
      </c>
      <c r="AV929" s="12" t="s">
        <v>85</v>
      </c>
      <c r="AW929" s="12" t="s">
        <v>36</v>
      </c>
      <c r="AX929" s="12" t="s">
        <v>73</v>
      </c>
      <c r="AY929" s="259" t="s">
        <v>162</v>
      </c>
    </row>
    <row r="930" s="12" customFormat="1">
      <c r="B930" s="248"/>
      <c r="C930" s="249"/>
      <c r="D930" s="250" t="s">
        <v>172</v>
      </c>
      <c r="E930" s="251" t="s">
        <v>23</v>
      </c>
      <c r="F930" s="252" t="s">
        <v>400</v>
      </c>
      <c r="G930" s="249"/>
      <c r="H930" s="253">
        <v>-18</v>
      </c>
      <c r="I930" s="254"/>
      <c r="J930" s="249"/>
      <c r="K930" s="249"/>
      <c r="L930" s="255"/>
      <c r="M930" s="256"/>
      <c r="N930" s="257"/>
      <c r="O930" s="257"/>
      <c r="P930" s="257"/>
      <c r="Q930" s="257"/>
      <c r="R930" s="257"/>
      <c r="S930" s="257"/>
      <c r="T930" s="258"/>
      <c r="AT930" s="259" t="s">
        <v>172</v>
      </c>
      <c r="AU930" s="259" t="s">
        <v>85</v>
      </c>
      <c r="AV930" s="12" t="s">
        <v>85</v>
      </c>
      <c r="AW930" s="12" t="s">
        <v>36</v>
      </c>
      <c r="AX930" s="12" t="s">
        <v>73</v>
      </c>
      <c r="AY930" s="259" t="s">
        <v>162</v>
      </c>
    </row>
    <row r="931" s="15" customFormat="1">
      <c r="B931" s="283"/>
      <c r="C931" s="284"/>
      <c r="D931" s="250" t="s">
        <v>172</v>
      </c>
      <c r="E931" s="285" t="s">
        <v>23</v>
      </c>
      <c r="F931" s="286" t="s">
        <v>276</v>
      </c>
      <c r="G931" s="284"/>
      <c r="H931" s="287">
        <v>199.30500000000001</v>
      </c>
      <c r="I931" s="288"/>
      <c r="J931" s="284"/>
      <c r="K931" s="284"/>
      <c r="L931" s="289"/>
      <c r="M931" s="290"/>
      <c r="N931" s="291"/>
      <c r="O931" s="291"/>
      <c r="P931" s="291"/>
      <c r="Q931" s="291"/>
      <c r="R931" s="291"/>
      <c r="S931" s="291"/>
      <c r="T931" s="292"/>
      <c r="AT931" s="293" t="s">
        <v>172</v>
      </c>
      <c r="AU931" s="293" t="s">
        <v>85</v>
      </c>
      <c r="AV931" s="15" t="s">
        <v>163</v>
      </c>
      <c r="AW931" s="15" t="s">
        <v>36</v>
      </c>
      <c r="AX931" s="15" t="s">
        <v>73</v>
      </c>
      <c r="AY931" s="293" t="s">
        <v>162</v>
      </c>
    </row>
    <row r="932" s="13" customFormat="1">
      <c r="B932" s="260"/>
      <c r="C932" s="261"/>
      <c r="D932" s="250" t="s">
        <v>172</v>
      </c>
      <c r="E932" s="262" t="s">
        <v>23</v>
      </c>
      <c r="F932" s="263" t="s">
        <v>401</v>
      </c>
      <c r="G932" s="261"/>
      <c r="H932" s="262" t="s">
        <v>23</v>
      </c>
      <c r="I932" s="264"/>
      <c r="J932" s="261"/>
      <c r="K932" s="261"/>
      <c r="L932" s="265"/>
      <c r="M932" s="266"/>
      <c r="N932" s="267"/>
      <c r="O932" s="267"/>
      <c r="P932" s="267"/>
      <c r="Q932" s="267"/>
      <c r="R932" s="267"/>
      <c r="S932" s="267"/>
      <c r="T932" s="268"/>
      <c r="AT932" s="269" t="s">
        <v>172</v>
      </c>
      <c r="AU932" s="269" t="s">
        <v>85</v>
      </c>
      <c r="AV932" s="13" t="s">
        <v>77</v>
      </c>
      <c r="AW932" s="13" t="s">
        <v>36</v>
      </c>
      <c r="AX932" s="13" t="s">
        <v>73</v>
      </c>
      <c r="AY932" s="269" t="s">
        <v>162</v>
      </c>
    </row>
    <row r="933" s="12" customFormat="1">
      <c r="B933" s="248"/>
      <c r="C933" s="249"/>
      <c r="D933" s="250" t="s">
        <v>172</v>
      </c>
      <c r="E933" s="251" t="s">
        <v>23</v>
      </c>
      <c r="F933" s="252" t="s">
        <v>402</v>
      </c>
      <c r="G933" s="249"/>
      <c r="H933" s="253">
        <v>169.27500000000001</v>
      </c>
      <c r="I933" s="254"/>
      <c r="J933" s="249"/>
      <c r="K933" s="249"/>
      <c r="L933" s="255"/>
      <c r="M933" s="256"/>
      <c r="N933" s="257"/>
      <c r="O933" s="257"/>
      <c r="P933" s="257"/>
      <c r="Q933" s="257"/>
      <c r="R933" s="257"/>
      <c r="S933" s="257"/>
      <c r="T933" s="258"/>
      <c r="AT933" s="259" t="s">
        <v>172</v>
      </c>
      <c r="AU933" s="259" t="s">
        <v>85</v>
      </c>
      <c r="AV933" s="12" t="s">
        <v>85</v>
      </c>
      <c r="AW933" s="12" t="s">
        <v>36</v>
      </c>
      <c r="AX933" s="12" t="s">
        <v>73</v>
      </c>
      <c r="AY933" s="259" t="s">
        <v>162</v>
      </c>
    </row>
    <row r="934" s="12" customFormat="1">
      <c r="B934" s="248"/>
      <c r="C934" s="249"/>
      <c r="D934" s="250" t="s">
        <v>172</v>
      </c>
      <c r="E934" s="251" t="s">
        <v>23</v>
      </c>
      <c r="F934" s="252" t="s">
        <v>399</v>
      </c>
      <c r="G934" s="249"/>
      <c r="H934" s="253">
        <v>-2.4750000000000001</v>
      </c>
      <c r="I934" s="254"/>
      <c r="J934" s="249"/>
      <c r="K934" s="249"/>
      <c r="L934" s="255"/>
      <c r="M934" s="256"/>
      <c r="N934" s="257"/>
      <c r="O934" s="257"/>
      <c r="P934" s="257"/>
      <c r="Q934" s="257"/>
      <c r="R934" s="257"/>
      <c r="S934" s="257"/>
      <c r="T934" s="258"/>
      <c r="AT934" s="259" t="s">
        <v>172</v>
      </c>
      <c r="AU934" s="259" t="s">
        <v>85</v>
      </c>
      <c r="AV934" s="12" t="s">
        <v>85</v>
      </c>
      <c r="AW934" s="12" t="s">
        <v>36</v>
      </c>
      <c r="AX934" s="12" t="s">
        <v>73</v>
      </c>
      <c r="AY934" s="259" t="s">
        <v>162</v>
      </c>
    </row>
    <row r="935" s="12" customFormat="1">
      <c r="B935" s="248"/>
      <c r="C935" s="249"/>
      <c r="D935" s="250" t="s">
        <v>172</v>
      </c>
      <c r="E935" s="251" t="s">
        <v>23</v>
      </c>
      <c r="F935" s="252" t="s">
        <v>403</v>
      </c>
      <c r="G935" s="249"/>
      <c r="H935" s="253">
        <v>-14.4</v>
      </c>
      <c r="I935" s="254"/>
      <c r="J935" s="249"/>
      <c r="K935" s="249"/>
      <c r="L935" s="255"/>
      <c r="M935" s="256"/>
      <c r="N935" s="257"/>
      <c r="O935" s="257"/>
      <c r="P935" s="257"/>
      <c r="Q935" s="257"/>
      <c r="R935" s="257"/>
      <c r="S935" s="257"/>
      <c r="T935" s="258"/>
      <c r="AT935" s="259" t="s">
        <v>172</v>
      </c>
      <c r="AU935" s="259" t="s">
        <v>85</v>
      </c>
      <c r="AV935" s="12" t="s">
        <v>85</v>
      </c>
      <c r="AW935" s="12" t="s">
        <v>36</v>
      </c>
      <c r="AX935" s="12" t="s">
        <v>73</v>
      </c>
      <c r="AY935" s="259" t="s">
        <v>162</v>
      </c>
    </row>
    <row r="936" s="15" customFormat="1">
      <c r="B936" s="283"/>
      <c r="C936" s="284"/>
      <c r="D936" s="250" t="s">
        <v>172</v>
      </c>
      <c r="E936" s="285" t="s">
        <v>23</v>
      </c>
      <c r="F936" s="286" t="s">
        <v>276</v>
      </c>
      <c r="G936" s="284"/>
      <c r="H936" s="287">
        <v>152.40000000000001</v>
      </c>
      <c r="I936" s="288"/>
      <c r="J936" s="284"/>
      <c r="K936" s="284"/>
      <c r="L936" s="289"/>
      <c r="M936" s="290"/>
      <c r="N936" s="291"/>
      <c r="O936" s="291"/>
      <c r="P936" s="291"/>
      <c r="Q936" s="291"/>
      <c r="R936" s="291"/>
      <c r="S936" s="291"/>
      <c r="T936" s="292"/>
      <c r="AT936" s="293" t="s">
        <v>172</v>
      </c>
      <c r="AU936" s="293" t="s">
        <v>85</v>
      </c>
      <c r="AV936" s="15" t="s">
        <v>163</v>
      </c>
      <c r="AW936" s="15" t="s">
        <v>36</v>
      </c>
      <c r="AX936" s="15" t="s">
        <v>73</v>
      </c>
      <c r="AY936" s="293" t="s">
        <v>162</v>
      </c>
    </row>
    <row r="937" s="13" customFormat="1">
      <c r="B937" s="260"/>
      <c r="C937" s="261"/>
      <c r="D937" s="250" t="s">
        <v>172</v>
      </c>
      <c r="E937" s="262" t="s">
        <v>23</v>
      </c>
      <c r="F937" s="263" t="s">
        <v>178</v>
      </c>
      <c r="G937" s="261"/>
      <c r="H937" s="262" t="s">
        <v>23</v>
      </c>
      <c r="I937" s="264"/>
      <c r="J937" s="261"/>
      <c r="K937" s="261"/>
      <c r="L937" s="265"/>
      <c r="M937" s="266"/>
      <c r="N937" s="267"/>
      <c r="O937" s="267"/>
      <c r="P937" s="267"/>
      <c r="Q937" s="267"/>
      <c r="R937" s="267"/>
      <c r="S937" s="267"/>
      <c r="T937" s="268"/>
      <c r="AT937" s="269" t="s">
        <v>172</v>
      </c>
      <c r="AU937" s="269" t="s">
        <v>85</v>
      </c>
      <c r="AV937" s="13" t="s">
        <v>77</v>
      </c>
      <c r="AW937" s="13" t="s">
        <v>36</v>
      </c>
      <c r="AX937" s="13" t="s">
        <v>73</v>
      </c>
      <c r="AY937" s="269" t="s">
        <v>162</v>
      </c>
    </row>
    <row r="938" s="12" customFormat="1">
      <c r="B938" s="248"/>
      <c r="C938" s="249"/>
      <c r="D938" s="250" t="s">
        <v>172</v>
      </c>
      <c r="E938" s="251" t="s">
        <v>23</v>
      </c>
      <c r="F938" s="252" t="s">
        <v>392</v>
      </c>
      <c r="G938" s="249"/>
      <c r="H938" s="253">
        <v>1099.2960000000001</v>
      </c>
      <c r="I938" s="254"/>
      <c r="J938" s="249"/>
      <c r="K938" s="249"/>
      <c r="L938" s="255"/>
      <c r="M938" s="256"/>
      <c r="N938" s="257"/>
      <c r="O938" s="257"/>
      <c r="P938" s="257"/>
      <c r="Q938" s="257"/>
      <c r="R938" s="257"/>
      <c r="S938" s="257"/>
      <c r="T938" s="258"/>
      <c r="AT938" s="259" t="s">
        <v>172</v>
      </c>
      <c r="AU938" s="259" t="s">
        <v>85</v>
      </c>
      <c r="AV938" s="12" t="s">
        <v>85</v>
      </c>
      <c r="AW938" s="12" t="s">
        <v>36</v>
      </c>
      <c r="AX938" s="12" t="s">
        <v>73</v>
      </c>
      <c r="AY938" s="259" t="s">
        <v>162</v>
      </c>
    </row>
    <row r="939" s="12" customFormat="1">
      <c r="B939" s="248"/>
      <c r="C939" s="249"/>
      <c r="D939" s="250" t="s">
        <v>172</v>
      </c>
      <c r="E939" s="251" t="s">
        <v>23</v>
      </c>
      <c r="F939" s="252" t="s">
        <v>404</v>
      </c>
      <c r="G939" s="249"/>
      <c r="H939" s="253">
        <v>-34.030000000000001</v>
      </c>
      <c r="I939" s="254"/>
      <c r="J939" s="249"/>
      <c r="K939" s="249"/>
      <c r="L939" s="255"/>
      <c r="M939" s="256"/>
      <c r="N939" s="257"/>
      <c r="O939" s="257"/>
      <c r="P939" s="257"/>
      <c r="Q939" s="257"/>
      <c r="R939" s="257"/>
      <c r="S939" s="257"/>
      <c r="T939" s="258"/>
      <c r="AT939" s="259" t="s">
        <v>172</v>
      </c>
      <c r="AU939" s="259" t="s">
        <v>85</v>
      </c>
      <c r="AV939" s="12" t="s">
        <v>85</v>
      </c>
      <c r="AW939" s="12" t="s">
        <v>36</v>
      </c>
      <c r="AX939" s="12" t="s">
        <v>73</v>
      </c>
      <c r="AY939" s="259" t="s">
        <v>162</v>
      </c>
    </row>
    <row r="940" s="12" customFormat="1">
      <c r="B940" s="248"/>
      <c r="C940" s="249"/>
      <c r="D940" s="250" t="s">
        <v>172</v>
      </c>
      <c r="E940" s="251" t="s">
        <v>23</v>
      </c>
      <c r="F940" s="252" t="s">
        <v>405</v>
      </c>
      <c r="G940" s="249"/>
      <c r="H940" s="253">
        <v>-91.575000000000003</v>
      </c>
      <c r="I940" s="254"/>
      <c r="J940" s="249"/>
      <c r="K940" s="249"/>
      <c r="L940" s="255"/>
      <c r="M940" s="256"/>
      <c r="N940" s="257"/>
      <c r="O940" s="257"/>
      <c r="P940" s="257"/>
      <c r="Q940" s="257"/>
      <c r="R940" s="257"/>
      <c r="S940" s="257"/>
      <c r="T940" s="258"/>
      <c r="AT940" s="259" t="s">
        <v>172</v>
      </c>
      <c r="AU940" s="259" t="s">
        <v>85</v>
      </c>
      <c r="AV940" s="12" t="s">
        <v>85</v>
      </c>
      <c r="AW940" s="12" t="s">
        <v>36</v>
      </c>
      <c r="AX940" s="12" t="s">
        <v>73</v>
      </c>
      <c r="AY940" s="259" t="s">
        <v>162</v>
      </c>
    </row>
    <row r="941" s="12" customFormat="1">
      <c r="B941" s="248"/>
      <c r="C941" s="249"/>
      <c r="D941" s="250" t="s">
        <v>172</v>
      </c>
      <c r="E941" s="251" t="s">
        <v>23</v>
      </c>
      <c r="F941" s="252" t="s">
        <v>406</v>
      </c>
      <c r="G941" s="249"/>
      <c r="H941" s="253">
        <v>-189.33799999999999</v>
      </c>
      <c r="I941" s="254"/>
      <c r="J941" s="249"/>
      <c r="K941" s="249"/>
      <c r="L941" s="255"/>
      <c r="M941" s="256"/>
      <c r="N941" s="257"/>
      <c r="O941" s="257"/>
      <c r="P941" s="257"/>
      <c r="Q941" s="257"/>
      <c r="R941" s="257"/>
      <c r="S941" s="257"/>
      <c r="T941" s="258"/>
      <c r="AT941" s="259" t="s">
        <v>172</v>
      </c>
      <c r="AU941" s="259" t="s">
        <v>85</v>
      </c>
      <c r="AV941" s="12" t="s">
        <v>85</v>
      </c>
      <c r="AW941" s="12" t="s">
        <v>36</v>
      </c>
      <c r="AX941" s="12" t="s">
        <v>73</v>
      </c>
      <c r="AY941" s="259" t="s">
        <v>162</v>
      </c>
    </row>
    <row r="942" s="15" customFormat="1">
      <c r="B942" s="283"/>
      <c r="C942" s="284"/>
      <c r="D942" s="250" t="s">
        <v>172</v>
      </c>
      <c r="E942" s="285" t="s">
        <v>23</v>
      </c>
      <c r="F942" s="286" t="s">
        <v>276</v>
      </c>
      <c r="G942" s="284"/>
      <c r="H942" s="287">
        <v>784.35299999999995</v>
      </c>
      <c r="I942" s="288"/>
      <c r="J942" s="284"/>
      <c r="K942" s="284"/>
      <c r="L942" s="289"/>
      <c r="M942" s="290"/>
      <c r="N942" s="291"/>
      <c r="O942" s="291"/>
      <c r="P942" s="291"/>
      <c r="Q942" s="291"/>
      <c r="R942" s="291"/>
      <c r="S942" s="291"/>
      <c r="T942" s="292"/>
      <c r="AT942" s="293" t="s">
        <v>172</v>
      </c>
      <c r="AU942" s="293" t="s">
        <v>85</v>
      </c>
      <c r="AV942" s="15" t="s">
        <v>163</v>
      </c>
      <c r="AW942" s="15" t="s">
        <v>36</v>
      </c>
      <c r="AX942" s="15" t="s">
        <v>73</v>
      </c>
      <c r="AY942" s="293" t="s">
        <v>162</v>
      </c>
    </row>
    <row r="943" s="13" customFormat="1">
      <c r="B943" s="260"/>
      <c r="C943" s="261"/>
      <c r="D943" s="250" t="s">
        <v>172</v>
      </c>
      <c r="E943" s="262" t="s">
        <v>23</v>
      </c>
      <c r="F943" s="263" t="s">
        <v>407</v>
      </c>
      <c r="G943" s="261"/>
      <c r="H943" s="262" t="s">
        <v>23</v>
      </c>
      <c r="I943" s="264"/>
      <c r="J943" s="261"/>
      <c r="K943" s="261"/>
      <c r="L943" s="265"/>
      <c r="M943" s="266"/>
      <c r="N943" s="267"/>
      <c r="O943" s="267"/>
      <c r="P943" s="267"/>
      <c r="Q943" s="267"/>
      <c r="R943" s="267"/>
      <c r="S943" s="267"/>
      <c r="T943" s="268"/>
      <c r="AT943" s="269" t="s">
        <v>172</v>
      </c>
      <c r="AU943" s="269" t="s">
        <v>85</v>
      </c>
      <c r="AV943" s="13" t="s">
        <v>77</v>
      </c>
      <c r="AW943" s="13" t="s">
        <v>36</v>
      </c>
      <c r="AX943" s="13" t="s">
        <v>73</v>
      </c>
      <c r="AY943" s="269" t="s">
        <v>162</v>
      </c>
    </row>
    <row r="944" s="12" customFormat="1">
      <c r="B944" s="248"/>
      <c r="C944" s="249"/>
      <c r="D944" s="250" t="s">
        <v>172</v>
      </c>
      <c r="E944" s="251" t="s">
        <v>23</v>
      </c>
      <c r="F944" s="252" t="s">
        <v>584</v>
      </c>
      <c r="G944" s="249"/>
      <c r="H944" s="253">
        <v>70.138999999999996</v>
      </c>
      <c r="I944" s="254"/>
      <c r="J944" s="249"/>
      <c r="K944" s="249"/>
      <c r="L944" s="255"/>
      <c r="M944" s="256"/>
      <c r="N944" s="257"/>
      <c r="O944" s="257"/>
      <c r="P944" s="257"/>
      <c r="Q944" s="257"/>
      <c r="R944" s="257"/>
      <c r="S944" s="257"/>
      <c r="T944" s="258"/>
      <c r="AT944" s="259" t="s">
        <v>172</v>
      </c>
      <c r="AU944" s="259" t="s">
        <v>85</v>
      </c>
      <c r="AV944" s="12" t="s">
        <v>85</v>
      </c>
      <c r="AW944" s="12" t="s">
        <v>36</v>
      </c>
      <c r="AX944" s="12" t="s">
        <v>73</v>
      </c>
      <c r="AY944" s="259" t="s">
        <v>162</v>
      </c>
    </row>
    <row r="945" s="12" customFormat="1">
      <c r="B945" s="248"/>
      <c r="C945" s="249"/>
      <c r="D945" s="250" t="s">
        <v>172</v>
      </c>
      <c r="E945" s="251" t="s">
        <v>23</v>
      </c>
      <c r="F945" s="252" t="s">
        <v>585</v>
      </c>
      <c r="G945" s="249"/>
      <c r="H945" s="253">
        <v>93.731999999999999</v>
      </c>
      <c r="I945" s="254"/>
      <c r="J945" s="249"/>
      <c r="K945" s="249"/>
      <c r="L945" s="255"/>
      <c r="M945" s="256"/>
      <c r="N945" s="257"/>
      <c r="O945" s="257"/>
      <c r="P945" s="257"/>
      <c r="Q945" s="257"/>
      <c r="R945" s="257"/>
      <c r="S945" s="257"/>
      <c r="T945" s="258"/>
      <c r="AT945" s="259" t="s">
        <v>172</v>
      </c>
      <c r="AU945" s="259" t="s">
        <v>85</v>
      </c>
      <c r="AV945" s="12" t="s">
        <v>85</v>
      </c>
      <c r="AW945" s="12" t="s">
        <v>36</v>
      </c>
      <c r="AX945" s="12" t="s">
        <v>73</v>
      </c>
      <c r="AY945" s="259" t="s">
        <v>162</v>
      </c>
    </row>
    <row r="946" s="15" customFormat="1">
      <c r="B946" s="283"/>
      <c r="C946" s="284"/>
      <c r="D946" s="250" t="s">
        <v>172</v>
      </c>
      <c r="E946" s="285" t="s">
        <v>23</v>
      </c>
      <c r="F946" s="286" t="s">
        <v>276</v>
      </c>
      <c r="G946" s="284"/>
      <c r="H946" s="287">
        <v>163.87100000000001</v>
      </c>
      <c r="I946" s="288"/>
      <c r="J946" s="284"/>
      <c r="K946" s="284"/>
      <c r="L946" s="289"/>
      <c r="M946" s="290"/>
      <c r="N946" s="291"/>
      <c r="O946" s="291"/>
      <c r="P946" s="291"/>
      <c r="Q946" s="291"/>
      <c r="R946" s="291"/>
      <c r="S946" s="291"/>
      <c r="T946" s="292"/>
      <c r="AT946" s="293" t="s">
        <v>172</v>
      </c>
      <c r="AU946" s="293" t="s">
        <v>85</v>
      </c>
      <c r="AV946" s="15" t="s">
        <v>163</v>
      </c>
      <c r="AW946" s="15" t="s">
        <v>36</v>
      </c>
      <c r="AX946" s="15" t="s">
        <v>73</v>
      </c>
      <c r="AY946" s="293" t="s">
        <v>162</v>
      </c>
    </row>
    <row r="947" s="14" customFormat="1">
      <c r="B947" s="270"/>
      <c r="C947" s="271"/>
      <c r="D947" s="250" t="s">
        <v>172</v>
      </c>
      <c r="E947" s="272" t="s">
        <v>23</v>
      </c>
      <c r="F947" s="273" t="s">
        <v>182</v>
      </c>
      <c r="G947" s="271"/>
      <c r="H947" s="274">
        <v>2068.0940000000001</v>
      </c>
      <c r="I947" s="275"/>
      <c r="J947" s="271"/>
      <c r="K947" s="271"/>
      <c r="L947" s="276"/>
      <c r="M947" s="277"/>
      <c r="N947" s="278"/>
      <c r="O947" s="278"/>
      <c r="P947" s="278"/>
      <c r="Q947" s="278"/>
      <c r="R947" s="278"/>
      <c r="S947" s="278"/>
      <c r="T947" s="279"/>
      <c r="AT947" s="280" t="s">
        <v>172</v>
      </c>
      <c r="AU947" s="280" t="s">
        <v>85</v>
      </c>
      <c r="AV947" s="14" t="s">
        <v>170</v>
      </c>
      <c r="AW947" s="14" t="s">
        <v>36</v>
      </c>
      <c r="AX947" s="14" t="s">
        <v>77</v>
      </c>
      <c r="AY947" s="280" t="s">
        <v>162</v>
      </c>
    </row>
    <row r="948" s="1" customFormat="1" ht="25.5" customHeight="1">
      <c r="B948" s="47"/>
      <c r="C948" s="236" t="s">
        <v>862</v>
      </c>
      <c r="D948" s="236" t="s">
        <v>165</v>
      </c>
      <c r="E948" s="237" t="s">
        <v>863</v>
      </c>
      <c r="F948" s="238" t="s">
        <v>864</v>
      </c>
      <c r="G948" s="239" t="s">
        <v>189</v>
      </c>
      <c r="H948" s="240">
        <v>30.75</v>
      </c>
      <c r="I948" s="241"/>
      <c r="J948" s="242">
        <f>ROUND(I948*H948,2)</f>
        <v>0</v>
      </c>
      <c r="K948" s="238" t="s">
        <v>169</v>
      </c>
      <c r="L948" s="73"/>
      <c r="M948" s="243" t="s">
        <v>23</v>
      </c>
      <c r="N948" s="244" t="s">
        <v>45</v>
      </c>
      <c r="O948" s="48"/>
      <c r="P948" s="245">
        <f>O948*H948</f>
        <v>0</v>
      </c>
      <c r="Q948" s="245">
        <v>0</v>
      </c>
      <c r="R948" s="245">
        <f>Q948*H948</f>
        <v>0</v>
      </c>
      <c r="S948" s="245">
        <v>0.016</v>
      </c>
      <c r="T948" s="246">
        <f>S948*H948</f>
        <v>0.49199999999999999</v>
      </c>
      <c r="AR948" s="25" t="s">
        <v>170</v>
      </c>
      <c r="AT948" s="25" t="s">
        <v>165</v>
      </c>
      <c r="AU948" s="25" t="s">
        <v>85</v>
      </c>
      <c r="AY948" s="25" t="s">
        <v>162</v>
      </c>
      <c r="BE948" s="247">
        <f>IF(N948="základní",J948,0)</f>
        <v>0</v>
      </c>
      <c r="BF948" s="247">
        <f>IF(N948="snížená",J948,0)</f>
        <v>0</v>
      </c>
      <c r="BG948" s="247">
        <f>IF(N948="zákl. přenesená",J948,0)</f>
        <v>0</v>
      </c>
      <c r="BH948" s="247">
        <f>IF(N948="sníž. přenesená",J948,0)</f>
        <v>0</v>
      </c>
      <c r="BI948" s="247">
        <f>IF(N948="nulová",J948,0)</f>
        <v>0</v>
      </c>
      <c r="BJ948" s="25" t="s">
        <v>85</v>
      </c>
      <c r="BK948" s="247">
        <f>ROUND(I948*H948,2)</f>
        <v>0</v>
      </c>
      <c r="BL948" s="25" t="s">
        <v>170</v>
      </c>
      <c r="BM948" s="25" t="s">
        <v>865</v>
      </c>
    </row>
    <row r="949" s="13" customFormat="1">
      <c r="B949" s="260"/>
      <c r="C949" s="261"/>
      <c r="D949" s="250" t="s">
        <v>172</v>
      </c>
      <c r="E949" s="262" t="s">
        <v>23</v>
      </c>
      <c r="F949" s="263" t="s">
        <v>349</v>
      </c>
      <c r="G949" s="261"/>
      <c r="H949" s="262" t="s">
        <v>23</v>
      </c>
      <c r="I949" s="264"/>
      <c r="J949" s="261"/>
      <c r="K949" s="261"/>
      <c r="L949" s="265"/>
      <c r="M949" s="266"/>
      <c r="N949" s="267"/>
      <c r="O949" s="267"/>
      <c r="P949" s="267"/>
      <c r="Q949" s="267"/>
      <c r="R949" s="267"/>
      <c r="S949" s="267"/>
      <c r="T949" s="268"/>
      <c r="AT949" s="269" t="s">
        <v>172</v>
      </c>
      <c r="AU949" s="269" t="s">
        <v>85</v>
      </c>
      <c r="AV949" s="13" t="s">
        <v>77</v>
      </c>
      <c r="AW949" s="13" t="s">
        <v>36</v>
      </c>
      <c r="AX949" s="13" t="s">
        <v>73</v>
      </c>
      <c r="AY949" s="269" t="s">
        <v>162</v>
      </c>
    </row>
    <row r="950" s="13" customFormat="1">
      <c r="B950" s="260"/>
      <c r="C950" s="261"/>
      <c r="D950" s="250" t="s">
        <v>172</v>
      </c>
      <c r="E950" s="262" t="s">
        <v>23</v>
      </c>
      <c r="F950" s="263" t="s">
        <v>350</v>
      </c>
      <c r="G950" s="261"/>
      <c r="H950" s="262" t="s">
        <v>23</v>
      </c>
      <c r="I950" s="264"/>
      <c r="J950" s="261"/>
      <c r="K950" s="261"/>
      <c r="L950" s="265"/>
      <c r="M950" s="266"/>
      <c r="N950" s="267"/>
      <c r="O950" s="267"/>
      <c r="P950" s="267"/>
      <c r="Q950" s="267"/>
      <c r="R950" s="267"/>
      <c r="S950" s="267"/>
      <c r="T950" s="268"/>
      <c r="AT950" s="269" t="s">
        <v>172</v>
      </c>
      <c r="AU950" s="269" t="s">
        <v>85</v>
      </c>
      <c r="AV950" s="13" t="s">
        <v>77</v>
      </c>
      <c r="AW950" s="13" t="s">
        <v>36</v>
      </c>
      <c r="AX950" s="13" t="s">
        <v>73</v>
      </c>
      <c r="AY950" s="269" t="s">
        <v>162</v>
      </c>
    </row>
    <row r="951" s="13" customFormat="1">
      <c r="B951" s="260"/>
      <c r="C951" s="261"/>
      <c r="D951" s="250" t="s">
        <v>172</v>
      </c>
      <c r="E951" s="262" t="s">
        <v>23</v>
      </c>
      <c r="F951" s="263" t="s">
        <v>232</v>
      </c>
      <c r="G951" s="261"/>
      <c r="H951" s="262" t="s">
        <v>23</v>
      </c>
      <c r="I951" s="264"/>
      <c r="J951" s="261"/>
      <c r="K951" s="261"/>
      <c r="L951" s="265"/>
      <c r="M951" s="266"/>
      <c r="N951" s="267"/>
      <c r="O951" s="267"/>
      <c r="P951" s="267"/>
      <c r="Q951" s="267"/>
      <c r="R951" s="267"/>
      <c r="S951" s="267"/>
      <c r="T951" s="268"/>
      <c r="AT951" s="269" t="s">
        <v>172</v>
      </c>
      <c r="AU951" s="269" t="s">
        <v>85</v>
      </c>
      <c r="AV951" s="13" t="s">
        <v>77</v>
      </c>
      <c r="AW951" s="13" t="s">
        <v>36</v>
      </c>
      <c r="AX951" s="13" t="s">
        <v>73</v>
      </c>
      <c r="AY951" s="269" t="s">
        <v>162</v>
      </c>
    </row>
    <row r="952" s="12" customFormat="1">
      <c r="B952" s="248"/>
      <c r="C952" s="249"/>
      <c r="D952" s="250" t="s">
        <v>172</v>
      </c>
      <c r="E952" s="251" t="s">
        <v>23</v>
      </c>
      <c r="F952" s="252" t="s">
        <v>866</v>
      </c>
      <c r="G952" s="249"/>
      <c r="H952" s="253">
        <v>30.75</v>
      </c>
      <c r="I952" s="254"/>
      <c r="J952" s="249"/>
      <c r="K952" s="249"/>
      <c r="L952" s="255"/>
      <c r="M952" s="256"/>
      <c r="N952" s="257"/>
      <c r="O952" s="257"/>
      <c r="P952" s="257"/>
      <c r="Q952" s="257"/>
      <c r="R952" s="257"/>
      <c r="S952" s="257"/>
      <c r="T952" s="258"/>
      <c r="AT952" s="259" t="s">
        <v>172</v>
      </c>
      <c r="AU952" s="259" t="s">
        <v>85</v>
      </c>
      <c r="AV952" s="12" t="s">
        <v>85</v>
      </c>
      <c r="AW952" s="12" t="s">
        <v>36</v>
      </c>
      <c r="AX952" s="12" t="s">
        <v>77</v>
      </c>
      <c r="AY952" s="259" t="s">
        <v>162</v>
      </c>
    </row>
    <row r="953" s="11" customFormat="1" ht="29.88" customHeight="1">
      <c r="B953" s="220"/>
      <c r="C953" s="221"/>
      <c r="D953" s="222" t="s">
        <v>72</v>
      </c>
      <c r="E953" s="234" t="s">
        <v>867</v>
      </c>
      <c r="F953" s="234" t="s">
        <v>868</v>
      </c>
      <c r="G953" s="221"/>
      <c r="H953" s="221"/>
      <c r="I953" s="224"/>
      <c r="J953" s="235">
        <f>BK953</f>
        <v>0</v>
      </c>
      <c r="K953" s="221"/>
      <c r="L953" s="226"/>
      <c r="M953" s="227"/>
      <c r="N953" s="228"/>
      <c r="O953" s="228"/>
      <c r="P953" s="229">
        <f>SUM(P954:P967)</f>
        <v>0</v>
      </c>
      <c r="Q953" s="228"/>
      <c r="R953" s="229">
        <f>SUM(R954:R967)</f>
        <v>0</v>
      </c>
      <c r="S953" s="228"/>
      <c r="T953" s="230">
        <f>SUM(T954:T967)</f>
        <v>0</v>
      </c>
      <c r="AR953" s="231" t="s">
        <v>77</v>
      </c>
      <c r="AT953" s="232" t="s">
        <v>72</v>
      </c>
      <c r="AU953" s="232" t="s">
        <v>77</v>
      </c>
      <c r="AY953" s="231" t="s">
        <v>162</v>
      </c>
      <c r="BK953" s="233">
        <f>SUM(BK954:BK967)</f>
        <v>0</v>
      </c>
    </row>
    <row r="954" s="1" customFormat="1" ht="25.5" customHeight="1">
      <c r="B954" s="47"/>
      <c r="C954" s="236" t="s">
        <v>670</v>
      </c>
      <c r="D954" s="236" t="s">
        <v>165</v>
      </c>
      <c r="E954" s="237" t="s">
        <v>869</v>
      </c>
      <c r="F954" s="238" t="s">
        <v>870</v>
      </c>
      <c r="G954" s="239" t="s">
        <v>871</v>
      </c>
      <c r="H954" s="240">
        <v>80.350999999999999</v>
      </c>
      <c r="I954" s="241"/>
      <c r="J954" s="242">
        <f>ROUND(I954*H954,2)</f>
        <v>0</v>
      </c>
      <c r="K954" s="238" t="s">
        <v>169</v>
      </c>
      <c r="L954" s="73"/>
      <c r="M954" s="243" t="s">
        <v>23</v>
      </c>
      <c r="N954" s="244" t="s">
        <v>45</v>
      </c>
      <c r="O954" s="48"/>
      <c r="P954" s="245">
        <f>O954*H954</f>
        <v>0</v>
      </c>
      <c r="Q954" s="245">
        <v>0</v>
      </c>
      <c r="R954" s="245">
        <f>Q954*H954</f>
        <v>0</v>
      </c>
      <c r="S954" s="245">
        <v>0</v>
      </c>
      <c r="T954" s="246">
        <f>S954*H954</f>
        <v>0</v>
      </c>
      <c r="AR954" s="25" t="s">
        <v>170</v>
      </c>
      <c r="AT954" s="25" t="s">
        <v>165</v>
      </c>
      <c r="AU954" s="25" t="s">
        <v>85</v>
      </c>
      <c r="AY954" s="25" t="s">
        <v>162</v>
      </c>
      <c r="BE954" s="247">
        <f>IF(N954="základní",J954,0)</f>
        <v>0</v>
      </c>
      <c r="BF954" s="247">
        <f>IF(N954="snížená",J954,0)</f>
        <v>0</v>
      </c>
      <c r="BG954" s="247">
        <f>IF(N954="zákl. přenesená",J954,0)</f>
        <v>0</v>
      </c>
      <c r="BH954" s="247">
        <f>IF(N954="sníž. přenesená",J954,0)</f>
        <v>0</v>
      </c>
      <c r="BI954" s="247">
        <f>IF(N954="nulová",J954,0)</f>
        <v>0</v>
      </c>
      <c r="BJ954" s="25" t="s">
        <v>85</v>
      </c>
      <c r="BK954" s="247">
        <f>ROUND(I954*H954,2)</f>
        <v>0</v>
      </c>
      <c r="BL954" s="25" t="s">
        <v>170</v>
      </c>
      <c r="BM954" s="25" t="s">
        <v>872</v>
      </c>
    </row>
    <row r="955" s="1" customFormat="1">
      <c r="B955" s="47"/>
      <c r="C955" s="75"/>
      <c r="D955" s="250" t="s">
        <v>213</v>
      </c>
      <c r="E955" s="75"/>
      <c r="F955" s="281" t="s">
        <v>873</v>
      </c>
      <c r="G955" s="75"/>
      <c r="H955" s="75"/>
      <c r="I955" s="204"/>
      <c r="J955" s="75"/>
      <c r="K955" s="75"/>
      <c r="L955" s="73"/>
      <c r="M955" s="282"/>
      <c r="N955" s="48"/>
      <c r="O955" s="48"/>
      <c r="P955" s="48"/>
      <c r="Q955" s="48"/>
      <c r="R955" s="48"/>
      <c r="S955" s="48"/>
      <c r="T955" s="96"/>
      <c r="AT955" s="25" t="s">
        <v>213</v>
      </c>
      <c r="AU955" s="25" t="s">
        <v>85</v>
      </c>
    </row>
    <row r="956" s="1" customFormat="1" ht="25.5" customHeight="1">
      <c r="B956" s="47"/>
      <c r="C956" s="236" t="s">
        <v>874</v>
      </c>
      <c r="D956" s="236" t="s">
        <v>165</v>
      </c>
      <c r="E956" s="237" t="s">
        <v>875</v>
      </c>
      <c r="F956" s="238" t="s">
        <v>876</v>
      </c>
      <c r="G956" s="239" t="s">
        <v>871</v>
      </c>
      <c r="H956" s="240">
        <v>80.350999999999999</v>
      </c>
      <c r="I956" s="241"/>
      <c r="J956" s="242">
        <f>ROUND(I956*H956,2)</f>
        <v>0</v>
      </c>
      <c r="K956" s="238" t="s">
        <v>169</v>
      </c>
      <c r="L956" s="73"/>
      <c r="M956" s="243" t="s">
        <v>23</v>
      </c>
      <c r="N956" s="244" t="s">
        <v>45</v>
      </c>
      <c r="O956" s="48"/>
      <c r="P956" s="245">
        <f>O956*H956</f>
        <v>0</v>
      </c>
      <c r="Q956" s="245">
        <v>0</v>
      </c>
      <c r="R956" s="245">
        <f>Q956*H956</f>
        <v>0</v>
      </c>
      <c r="S956" s="245">
        <v>0</v>
      </c>
      <c r="T956" s="246">
        <f>S956*H956</f>
        <v>0</v>
      </c>
      <c r="AR956" s="25" t="s">
        <v>170</v>
      </c>
      <c r="AT956" s="25" t="s">
        <v>165</v>
      </c>
      <c r="AU956" s="25" t="s">
        <v>85</v>
      </c>
      <c r="AY956" s="25" t="s">
        <v>162</v>
      </c>
      <c r="BE956" s="247">
        <f>IF(N956="základní",J956,0)</f>
        <v>0</v>
      </c>
      <c r="BF956" s="247">
        <f>IF(N956="snížená",J956,0)</f>
        <v>0</v>
      </c>
      <c r="BG956" s="247">
        <f>IF(N956="zákl. přenesená",J956,0)</f>
        <v>0</v>
      </c>
      <c r="BH956" s="247">
        <f>IF(N956="sníž. přenesená",J956,0)</f>
        <v>0</v>
      </c>
      <c r="BI956" s="247">
        <f>IF(N956="nulová",J956,0)</f>
        <v>0</v>
      </c>
      <c r="BJ956" s="25" t="s">
        <v>85</v>
      </c>
      <c r="BK956" s="247">
        <f>ROUND(I956*H956,2)</f>
        <v>0</v>
      </c>
      <c r="BL956" s="25" t="s">
        <v>170</v>
      </c>
      <c r="BM956" s="25" t="s">
        <v>877</v>
      </c>
    </row>
    <row r="957" s="1" customFormat="1">
      <c r="B957" s="47"/>
      <c r="C957" s="75"/>
      <c r="D957" s="250" t="s">
        <v>213</v>
      </c>
      <c r="E957" s="75"/>
      <c r="F957" s="281" t="s">
        <v>878</v>
      </c>
      <c r="G957" s="75"/>
      <c r="H957" s="75"/>
      <c r="I957" s="204"/>
      <c r="J957" s="75"/>
      <c r="K957" s="75"/>
      <c r="L957" s="73"/>
      <c r="M957" s="282"/>
      <c r="N957" s="48"/>
      <c r="O957" s="48"/>
      <c r="P957" s="48"/>
      <c r="Q957" s="48"/>
      <c r="R957" s="48"/>
      <c r="S957" s="48"/>
      <c r="T957" s="96"/>
      <c r="AT957" s="25" t="s">
        <v>213</v>
      </c>
      <c r="AU957" s="25" t="s">
        <v>85</v>
      </c>
    </row>
    <row r="958" s="1" customFormat="1" ht="25.5" customHeight="1">
      <c r="B958" s="47"/>
      <c r="C958" s="236" t="s">
        <v>774</v>
      </c>
      <c r="D958" s="236" t="s">
        <v>165</v>
      </c>
      <c r="E958" s="237" t="s">
        <v>879</v>
      </c>
      <c r="F958" s="238" t="s">
        <v>880</v>
      </c>
      <c r="G958" s="239" t="s">
        <v>871</v>
      </c>
      <c r="H958" s="240">
        <v>964.21199999999999</v>
      </c>
      <c r="I958" s="241"/>
      <c r="J958" s="242">
        <f>ROUND(I958*H958,2)</f>
        <v>0</v>
      </c>
      <c r="K958" s="238" t="s">
        <v>169</v>
      </c>
      <c r="L958" s="73"/>
      <c r="M958" s="243" t="s">
        <v>23</v>
      </c>
      <c r="N958" s="244" t="s">
        <v>45</v>
      </c>
      <c r="O958" s="48"/>
      <c r="P958" s="245">
        <f>O958*H958</f>
        <v>0</v>
      </c>
      <c r="Q958" s="245">
        <v>0</v>
      </c>
      <c r="R958" s="245">
        <f>Q958*H958</f>
        <v>0</v>
      </c>
      <c r="S958" s="245">
        <v>0</v>
      </c>
      <c r="T958" s="246">
        <f>S958*H958</f>
        <v>0</v>
      </c>
      <c r="AR958" s="25" t="s">
        <v>170</v>
      </c>
      <c r="AT958" s="25" t="s">
        <v>165</v>
      </c>
      <c r="AU958" s="25" t="s">
        <v>85</v>
      </c>
      <c r="AY958" s="25" t="s">
        <v>162</v>
      </c>
      <c r="BE958" s="247">
        <f>IF(N958="základní",J958,0)</f>
        <v>0</v>
      </c>
      <c r="BF958" s="247">
        <f>IF(N958="snížená",J958,0)</f>
        <v>0</v>
      </c>
      <c r="BG958" s="247">
        <f>IF(N958="zákl. přenesená",J958,0)</f>
        <v>0</v>
      </c>
      <c r="BH958" s="247">
        <f>IF(N958="sníž. přenesená",J958,0)</f>
        <v>0</v>
      </c>
      <c r="BI958" s="247">
        <f>IF(N958="nulová",J958,0)</f>
        <v>0</v>
      </c>
      <c r="BJ958" s="25" t="s">
        <v>85</v>
      </c>
      <c r="BK958" s="247">
        <f>ROUND(I958*H958,2)</f>
        <v>0</v>
      </c>
      <c r="BL958" s="25" t="s">
        <v>170</v>
      </c>
      <c r="BM958" s="25" t="s">
        <v>881</v>
      </c>
    </row>
    <row r="959" s="1" customFormat="1">
      <c r="B959" s="47"/>
      <c r="C959" s="75"/>
      <c r="D959" s="250" t="s">
        <v>213</v>
      </c>
      <c r="E959" s="75"/>
      <c r="F959" s="281" t="s">
        <v>878</v>
      </c>
      <c r="G959" s="75"/>
      <c r="H959" s="75"/>
      <c r="I959" s="204"/>
      <c r="J959" s="75"/>
      <c r="K959" s="75"/>
      <c r="L959" s="73"/>
      <c r="M959" s="282"/>
      <c r="N959" s="48"/>
      <c r="O959" s="48"/>
      <c r="P959" s="48"/>
      <c r="Q959" s="48"/>
      <c r="R959" s="48"/>
      <c r="S959" s="48"/>
      <c r="T959" s="96"/>
      <c r="AT959" s="25" t="s">
        <v>213</v>
      </c>
      <c r="AU959" s="25" t="s">
        <v>85</v>
      </c>
    </row>
    <row r="960" s="12" customFormat="1">
      <c r="B960" s="248"/>
      <c r="C960" s="249"/>
      <c r="D960" s="250" t="s">
        <v>172</v>
      </c>
      <c r="E960" s="249"/>
      <c r="F960" s="252" t="s">
        <v>882</v>
      </c>
      <c r="G960" s="249"/>
      <c r="H960" s="253">
        <v>964.21199999999999</v>
      </c>
      <c r="I960" s="254"/>
      <c r="J960" s="249"/>
      <c r="K960" s="249"/>
      <c r="L960" s="255"/>
      <c r="M960" s="256"/>
      <c r="N960" s="257"/>
      <c r="O960" s="257"/>
      <c r="P960" s="257"/>
      <c r="Q960" s="257"/>
      <c r="R960" s="257"/>
      <c r="S960" s="257"/>
      <c r="T960" s="258"/>
      <c r="AT960" s="259" t="s">
        <v>172</v>
      </c>
      <c r="AU960" s="259" t="s">
        <v>85</v>
      </c>
      <c r="AV960" s="12" t="s">
        <v>85</v>
      </c>
      <c r="AW960" s="12" t="s">
        <v>6</v>
      </c>
      <c r="AX960" s="12" t="s">
        <v>77</v>
      </c>
      <c r="AY960" s="259" t="s">
        <v>162</v>
      </c>
    </row>
    <row r="961" s="1" customFormat="1" ht="25.5" customHeight="1">
      <c r="B961" s="47"/>
      <c r="C961" s="236" t="s">
        <v>883</v>
      </c>
      <c r="D961" s="236" t="s">
        <v>165</v>
      </c>
      <c r="E961" s="237" t="s">
        <v>884</v>
      </c>
      <c r="F961" s="238" t="s">
        <v>885</v>
      </c>
      <c r="G961" s="239" t="s">
        <v>871</v>
      </c>
      <c r="H961" s="240">
        <v>31.646999999999998</v>
      </c>
      <c r="I961" s="241"/>
      <c r="J961" s="242">
        <f>ROUND(I961*H961,2)</f>
        <v>0</v>
      </c>
      <c r="K961" s="238" t="s">
        <v>169</v>
      </c>
      <c r="L961" s="73"/>
      <c r="M961" s="243" t="s">
        <v>23</v>
      </c>
      <c r="N961" s="244" t="s">
        <v>45</v>
      </c>
      <c r="O961" s="48"/>
      <c r="P961" s="245">
        <f>O961*H961</f>
        <v>0</v>
      </c>
      <c r="Q961" s="245">
        <v>0</v>
      </c>
      <c r="R961" s="245">
        <f>Q961*H961</f>
        <v>0</v>
      </c>
      <c r="S961" s="245">
        <v>0</v>
      </c>
      <c r="T961" s="246">
        <f>S961*H961</f>
        <v>0</v>
      </c>
      <c r="AR961" s="25" t="s">
        <v>170</v>
      </c>
      <c r="AT961" s="25" t="s">
        <v>165</v>
      </c>
      <c r="AU961" s="25" t="s">
        <v>85</v>
      </c>
      <c r="AY961" s="25" t="s">
        <v>162</v>
      </c>
      <c r="BE961" s="247">
        <f>IF(N961="základní",J961,0)</f>
        <v>0</v>
      </c>
      <c r="BF961" s="247">
        <f>IF(N961="snížená",J961,0)</f>
        <v>0</v>
      </c>
      <c r="BG961" s="247">
        <f>IF(N961="zákl. přenesená",J961,0)</f>
        <v>0</v>
      </c>
      <c r="BH961" s="247">
        <f>IF(N961="sníž. přenesená",J961,0)</f>
        <v>0</v>
      </c>
      <c r="BI961" s="247">
        <f>IF(N961="nulová",J961,0)</f>
        <v>0</v>
      </c>
      <c r="BJ961" s="25" t="s">
        <v>85</v>
      </c>
      <c r="BK961" s="247">
        <f>ROUND(I961*H961,2)</f>
        <v>0</v>
      </c>
      <c r="BL961" s="25" t="s">
        <v>170</v>
      </c>
      <c r="BM961" s="25" t="s">
        <v>886</v>
      </c>
    </row>
    <row r="962" s="1" customFormat="1">
      <c r="B962" s="47"/>
      <c r="C962" s="75"/>
      <c r="D962" s="250" t="s">
        <v>213</v>
      </c>
      <c r="E962" s="75"/>
      <c r="F962" s="281" t="s">
        <v>887</v>
      </c>
      <c r="G962" s="75"/>
      <c r="H962" s="75"/>
      <c r="I962" s="204"/>
      <c r="J962" s="75"/>
      <c r="K962" s="75"/>
      <c r="L962" s="73"/>
      <c r="M962" s="282"/>
      <c r="N962" s="48"/>
      <c r="O962" s="48"/>
      <c r="P962" s="48"/>
      <c r="Q962" s="48"/>
      <c r="R962" s="48"/>
      <c r="S962" s="48"/>
      <c r="T962" s="96"/>
      <c r="AT962" s="25" t="s">
        <v>213</v>
      </c>
      <c r="AU962" s="25" t="s">
        <v>85</v>
      </c>
    </row>
    <row r="963" s="1" customFormat="1" ht="25.5" customHeight="1">
      <c r="B963" s="47"/>
      <c r="C963" s="236" t="s">
        <v>888</v>
      </c>
      <c r="D963" s="236" t="s">
        <v>165</v>
      </c>
      <c r="E963" s="237" t="s">
        <v>889</v>
      </c>
      <c r="F963" s="238" t="s">
        <v>890</v>
      </c>
      <c r="G963" s="239" t="s">
        <v>871</v>
      </c>
      <c r="H963" s="240">
        <v>2.621</v>
      </c>
      <c r="I963" s="241"/>
      <c r="J963" s="242">
        <f>ROUND(I963*H963,2)</f>
        <v>0</v>
      </c>
      <c r="K963" s="238" t="s">
        <v>169</v>
      </c>
      <c r="L963" s="73"/>
      <c r="M963" s="243" t="s">
        <v>23</v>
      </c>
      <c r="N963" s="244" t="s">
        <v>45</v>
      </c>
      <c r="O963" s="48"/>
      <c r="P963" s="245">
        <f>O963*H963</f>
        <v>0</v>
      </c>
      <c r="Q963" s="245">
        <v>0</v>
      </c>
      <c r="R963" s="245">
        <f>Q963*H963</f>
        <v>0</v>
      </c>
      <c r="S963" s="245">
        <v>0</v>
      </c>
      <c r="T963" s="246">
        <f>S963*H963</f>
        <v>0</v>
      </c>
      <c r="AR963" s="25" t="s">
        <v>170</v>
      </c>
      <c r="AT963" s="25" t="s">
        <v>165</v>
      </c>
      <c r="AU963" s="25" t="s">
        <v>85</v>
      </c>
      <c r="AY963" s="25" t="s">
        <v>162</v>
      </c>
      <c r="BE963" s="247">
        <f>IF(N963="základní",J963,0)</f>
        <v>0</v>
      </c>
      <c r="BF963" s="247">
        <f>IF(N963="snížená",J963,0)</f>
        <v>0</v>
      </c>
      <c r="BG963" s="247">
        <f>IF(N963="zákl. přenesená",J963,0)</f>
        <v>0</v>
      </c>
      <c r="BH963" s="247">
        <f>IF(N963="sníž. přenesená",J963,0)</f>
        <v>0</v>
      </c>
      <c r="BI963" s="247">
        <f>IF(N963="nulová",J963,0)</f>
        <v>0</v>
      </c>
      <c r="BJ963" s="25" t="s">
        <v>85</v>
      </c>
      <c r="BK963" s="247">
        <f>ROUND(I963*H963,2)</f>
        <v>0</v>
      </c>
      <c r="BL963" s="25" t="s">
        <v>170</v>
      </c>
      <c r="BM963" s="25" t="s">
        <v>891</v>
      </c>
    </row>
    <row r="964" s="1" customFormat="1">
      <c r="B964" s="47"/>
      <c r="C964" s="75"/>
      <c r="D964" s="250" t="s">
        <v>213</v>
      </c>
      <c r="E964" s="75"/>
      <c r="F964" s="281" t="s">
        <v>887</v>
      </c>
      <c r="G964" s="75"/>
      <c r="H964" s="75"/>
      <c r="I964" s="204"/>
      <c r="J964" s="75"/>
      <c r="K964" s="75"/>
      <c r="L964" s="73"/>
      <c r="M964" s="282"/>
      <c r="N964" s="48"/>
      <c r="O964" s="48"/>
      <c r="P964" s="48"/>
      <c r="Q964" s="48"/>
      <c r="R964" s="48"/>
      <c r="S964" s="48"/>
      <c r="T964" s="96"/>
      <c r="AT964" s="25" t="s">
        <v>213</v>
      </c>
      <c r="AU964" s="25" t="s">
        <v>85</v>
      </c>
    </row>
    <row r="965" s="1" customFormat="1" ht="38.25" customHeight="1">
      <c r="B965" s="47"/>
      <c r="C965" s="236" t="s">
        <v>892</v>
      </c>
      <c r="D965" s="236" t="s">
        <v>165</v>
      </c>
      <c r="E965" s="237" t="s">
        <v>893</v>
      </c>
      <c r="F965" s="238" t="s">
        <v>894</v>
      </c>
      <c r="G965" s="239" t="s">
        <v>871</v>
      </c>
      <c r="H965" s="240">
        <v>46.082999999999998</v>
      </c>
      <c r="I965" s="241"/>
      <c r="J965" s="242">
        <f>ROUND(I965*H965,2)</f>
        <v>0</v>
      </c>
      <c r="K965" s="238" t="s">
        <v>169</v>
      </c>
      <c r="L965" s="73"/>
      <c r="M965" s="243" t="s">
        <v>23</v>
      </c>
      <c r="N965" s="244" t="s">
        <v>45</v>
      </c>
      <c r="O965" s="48"/>
      <c r="P965" s="245">
        <f>O965*H965</f>
        <v>0</v>
      </c>
      <c r="Q965" s="245">
        <v>0</v>
      </c>
      <c r="R965" s="245">
        <f>Q965*H965</f>
        <v>0</v>
      </c>
      <c r="S965" s="245">
        <v>0</v>
      </c>
      <c r="T965" s="246">
        <f>S965*H965</f>
        <v>0</v>
      </c>
      <c r="AR965" s="25" t="s">
        <v>170</v>
      </c>
      <c r="AT965" s="25" t="s">
        <v>165</v>
      </c>
      <c r="AU965" s="25" t="s">
        <v>85</v>
      </c>
      <c r="AY965" s="25" t="s">
        <v>162</v>
      </c>
      <c r="BE965" s="247">
        <f>IF(N965="základní",J965,0)</f>
        <v>0</v>
      </c>
      <c r="BF965" s="247">
        <f>IF(N965="snížená",J965,0)</f>
        <v>0</v>
      </c>
      <c r="BG965" s="247">
        <f>IF(N965="zákl. přenesená",J965,0)</f>
        <v>0</v>
      </c>
      <c r="BH965" s="247">
        <f>IF(N965="sníž. přenesená",J965,0)</f>
        <v>0</v>
      </c>
      <c r="BI965" s="247">
        <f>IF(N965="nulová",J965,0)</f>
        <v>0</v>
      </c>
      <c r="BJ965" s="25" t="s">
        <v>85</v>
      </c>
      <c r="BK965" s="247">
        <f>ROUND(I965*H965,2)</f>
        <v>0</v>
      </c>
      <c r="BL965" s="25" t="s">
        <v>170</v>
      </c>
      <c r="BM965" s="25" t="s">
        <v>895</v>
      </c>
    </row>
    <row r="966" s="1" customFormat="1">
      <c r="B966" s="47"/>
      <c r="C966" s="75"/>
      <c r="D966" s="250" t="s">
        <v>213</v>
      </c>
      <c r="E966" s="75"/>
      <c r="F966" s="281" t="s">
        <v>887</v>
      </c>
      <c r="G966" s="75"/>
      <c r="H966" s="75"/>
      <c r="I966" s="204"/>
      <c r="J966" s="75"/>
      <c r="K966" s="75"/>
      <c r="L966" s="73"/>
      <c r="M966" s="282"/>
      <c r="N966" s="48"/>
      <c r="O966" s="48"/>
      <c r="P966" s="48"/>
      <c r="Q966" s="48"/>
      <c r="R966" s="48"/>
      <c r="S966" s="48"/>
      <c r="T966" s="96"/>
      <c r="AT966" s="25" t="s">
        <v>213</v>
      </c>
      <c r="AU966" s="25" t="s">
        <v>85</v>
      </c>
    </row>
    <row r="967" s="12" customFormat="1">
      <c r="B967" s="248"/>
      <c r="C967" s="249"/>
      <c r="D967" s="250" t="s">
        <v>172</v>
      </c>
      <c r="E967" s="251" t="s">
        <v>23</v>
      </c>
      <c r="F967" s="252" t="s">
        <v>896</v>
      </c>
      <c r="G967" s="249"/>
      <c r="H967" s="253">
        <v>46.082999999999998</v>
      </c>
      <c r="I967" s="254"/>
      <c r="J967" s="249"/>
      <c r="K967" s="249"/>
      <c r="L967" s="255"/>
      <c r="M967" s="256"/>
      <c r="N967" s="257"/>
      <c r="O967" s="257"/>
      <c r="P967" s="257"/>
      <c r="Q967" s="257"/>
      <c r="R967" s="257"/>
      <c r="S967" s="257"/>
      <c r="T967" s="258"/>
      <c r="AT967" s="259" t="s">
        <v>172</v>
      </c>
      <c r="AU967" s="259" t="s">
        <v>85</v>
      </c>
      <c r="AV967" s="12" t="s">
        <v>85</v>
      </c>
      <c r="AW967" s="12" t="s">
        <v>36</v>
      </c>
      <c r="AX967" s="12" t="s">
        <v>77</v>
      </c>
      <c r="AY967" s="259" t="s">
        <v>162</v>
      </c>
    </row>
    <row r="968" s="11" customFormat="1" ht="29.88" customHeight="1">
      <c r="B968" s="220"/>
      <c r="C968" s="221"/>
      <c r="D968" s="222" t="s">
        <v>72</v>
      </c>
      <c r="E968" s="234" t="s">
        <v>897</v>
      </c>
      <c r="F968" s="234" t="s">
        <v>898</v>
      </c>
      <c r="G968" s="221"/>
      <c r="H968" s="221"/>
      <c r="I968" s="224"/>
      <c r="J968" s="235">
        <f>BK968</f>
        <v>0</v>
      </c>
      <c r="K968" s="221"/>
      <c r="L968" s="226"/>
      <c r="M968" s="227"/>
      <c r="N968" s="228"/>
      <c r="O968" s="228"/>
      <c r="P968" s="229">
        <f>SUM(P969:P970)</f>
        <v>0</v>
      </c>
      <c r="Q968" s="228"/>
      <c r="R968" s="229">
        <f>SUM(R969:R970)</f>
        <v>0</v>
      </c>
      <c r="S968" s="228"/>
      <c r="T968" s="230">
        <f>SUM(T969:T970)</f>
        <v>0</v>
      </c>
      <c r="AR968" s="231" t="s">
        <v>77</v>
      </c>
      <c r="AT968" s="232" t="s">
        <v>72</v>
      </c>
      <c r="AU968" s="232" t="s">
        <v>77</v>
      </c>
      <c r="AY968" s="231" t="s">
        <v>162</v>
      </c>
      <c r="BK968" s="233">
        <f>SUM(BK969:BK970)</f>
        <v>0</v>
      </c>
    </row>
    <row r="969" s="1" customFormat="1" ht="38.25" customHeight="1">
      <c r="B969" s="47"/>
      <c r="C969" s="236" t="s">
        <v>899</v>
      </c>
      <c r="D969" s="236" t="s">
        <v>165</v>
      </c>
      <c r="E969" s="237" t="s">
        <v>900</v>
      </c>
      <c r="F969" s="238" t="s">
        <v>901</v>
      </c>
      <c r="G969" s="239" t="s">
        <v>871</v>
      </c>
      <c r="H969" s="240">
        <v>171.471</v>
      </c>
      <c r="I969" s="241"/>
      <c r="J969" s="242">
        <f>ROUND(I969*H969,2)</f>
        <v>0</v>
      </c>
      <c r="K969" s="238" t="s">
        <v>169</v>
      </c>
      <c r="L969" s="73"/>
      <c r="M969" s="243" t="s">
        <v>23</v>
      </c>
      <c r="N969" s="244" t="s">
        <v>45</v>
      </c>
      <c r="O969" s="48"/>
      <c r="P969" s="245">
        <f>O969*H969</f>
        <v>0</v>
      </c>
      <c r="Q969" s="245">
        <v>0</v>
      </c>
      <c r="R969" s="245">
        <f>Q969*H969</f>
        <v>0</v>
      </c>
      <c r="S969" s="245">
        <v>0</v>
      </c>
      <c r="T969" s="246">
        <f>S969*H969</f>
        <v>0</v>
      </c>
      <c r="AR969" s="25" t="s">
        <v>170</v>
      </c>
      <c r="AT969" s="25" t="s">
        <v>165</v>
      </c>
      <c r="AU969" s="25" t="s">
        <v>85</v>
      </c>
      <c r="AY969" s="25" t="s">
        <v>162</v>
      </c>
      <c r="BE969" s="247">
        <f>IF(N969="základní",J969,0)</f>
        <v>0</v>
      </c>
      <c r="BF969" s="247">
        <f>IF(N969="snížená",J969,0)</f>
        <v>0</v>
      </c>
      <c r="BG969" s="247">
        <f>IF(N969="zákl. přenesená",J969,0)</f>
        <v>0</v>
      </c>
      <c r="BH969" s="247">
        <f>IF(N969="sníž. přenesená",J969,0)</f>
        <v>0</v>
      </c>
      <c r="BI969" s="247">
        <f>IF(N969="nulová",J969,0)</f>
        <v>0</v>
      </c>
      <c r="BJ969" s="25" t="s">
        <v>85</v>
      </c>
      <c r="BK969" s="247">
        <f>ROUND(I969*H969,2)</f>
        <v>0</v>
      </c>
      <c r="BL969" s="25" t="s">
        <v>170</v>
      </c>
      <c r="BM969" s="25" t="s">
        <v>902</v>
      </c>
    </row>
    <row r="970" s="1" customFormat="1">
      <c r="B970" s="47"/>
      <c r="C970" s="75"/>
      <c r="D970" s="250" t="s">
        <v>213</v>
      </c>
      <c r="E970" s="75"/>
      <c r="F970" s="281" t="s">
        <v>903</v>
      </c>
      <c r="G970" s="75"/>
      <c r="H970" s="75"/>
      <c r="I970" s="204"/>
      <c r="J970" s="75"/>
      <c r="K970" s="75"/>
      <c r="L970" s="73"/>
      <c r="M970" s="282"/>
      <c r="N970" s="48"/>
      <c r="O970" s="48"/>
      <c r="P970" s="48"/>
      <c r="Q970" s="48"/>
      <c r="R970" s="48"/>
      <c r="S970" s="48"/>
      <c r="T970" s="96"/>
      <c r="AT970" s="25" t="s">
        <v>213</v>
      </c>
      <c r="AU970" s="25" t="s">
        <v>85</v>
      </c>
    </row>
    <row r="971" s="11" customFormat="1" ht="37.44001" customHeight="1">
      <c r="B971" s="220"/>
      <c r="C971" s="221"/>
      <c r="D971" s="222" t="s">
        <v>72</v>
      </c>
      <c r="E971" s="223" t="s">
        <v>904</v>
      </c>
      <c r="F971" s="223" t="s">
        <v>905</v>
      </c>
      <c r="G971" s="221"/>
      <c r="H971" s="221"/>
      <c r="I971" s="224"/>
      <c r="J971" s="225">
        <f>BK971</f>
        <v>0</v>
      </c>
      <c r="K971" s="221"/>
      <c r="L971" s="226"/>
      <c r="M971" s="227"/>
      <c r="N971" s="228"/>
      <c r="O971" s="228"/>
      <c r="P971" s="229">
        <f>P972+P989+P1064+P1074+P1145+P1153+P1189+P1227+P1262+P1283+P1306+P1336</f>
        <v>0</v>
      </c>
      <c r="Q971" s="228"/>
      <c r="R971" s="229">
        <f>R972+R989+R1064+R1074+R1145+R1153+R1189+R1227+R1262+R1283+R1306+R1336</f>
        <v>20.952459966949998</v>
      </c>
      <c r="S971" s="228"/>
      <c r="T971" s="230">
        <f>T972+T989+T1064+T1074+T1145+T1153+T1189+T1227+T1262+T1283+T1306+T1336</f>
        <v>7.4437906500000004</v>
      </c>
      <c r="AR971" s="231" t="s">
        <v>85</v>
      </c>
      <c r="AT971" s="232" t="s">
        <v>72</v>
      </c>
      <c r="AU971" s="232" t="s">
        <v>73</v>
      </c>
      <c r="AY971" s="231" t="s">
        <v>162</v>
      </c>
      <c r="BK971" s="233">
        <f>BK972+BK989+BK1064+BK1074+BK1145+BK1153+BK1189+BK1227+BK1262+BK1283+BK1306+BK1336</f>
        <v>0</v>
      </c>
    </row>
    <row r="972" s="11" customFormat="1" ht="19.92" customHeight="1">
      <c r="B972" s="220"/>
      <c r="C972" s="221"/>
      <c r="D972" s="222" t="s">
        <v>72</v>
      </c>
      <c r="E972" s="234" t="s">
        <v>906</v>
      </c>
      <c r="F972" s="234" t="s">
        <v>907</v>
      </c>
      <c r="G972" s="221"/>
      <c r="H972" s="221"/>
      <c r="I972" s="224"/>
      <c r="J972" s="235">
        <f>BK972</f>
        <v>0</v>
      </c>
      <c r="K972" s="221"/>
      <c r="L972" s="226"/>
      <c r="M972" s="227"/>
      <c r="N972" s="228"/>
      <c r="O972" s="228"/>
      <c r="P972" s="229">
        <f>SUM(P973:P988)</f>
        <v>0</v>
      </c>
      <c r="Q972" s="228"/>
      <c r="R972" s="229">
        <f>SUM(R973:R988)</f>
        <v>0.24500550000000002</v>
      </c>
      <c r="S972" s="228"/>
      <c r="T972" s="230">
        <f>SUM(T973:T988)</f>
        <v>0</v>
      </c>
      <c r="AR972" s="231" t="s">
        <v>85</v>
      </c>
      <c r="AT972" s="232" t="s">
        <v>72</v>
      </c>
      <c r="AU972" s="232" t="s">
        <v>77</v>
      </c>
      <c r="AY972" s="231" t="s">
        <v>162</v>
      </c>
      <c r="BK972" s="233">
        <f>SUM(BK973:BK988)</f>
        <v>0</v>
      </c>
    </row>
    <row r="973" s="1" customFormat="1" ht="16.5" customHeight="1">
      <c r="B973" s="47"/>
      <c r="C973" s="236" t="s">
        <v>908</v>
      </c>
      <c r="D973" s="236" t="s">
        <v>165</v>
      </c>
      <c r="E973" s="237" t="s">
        <v>909</v>
      </c>
      <c r="F973" s="238" t="s">
        <v>910</v>
      </c>
      <c r="G973" s="239" t="s">
        <v>189</v>
      </c>
      <c r="H973" s="240">
        <v>157.13999999999999</v>
      </c>
      <c r="I973" s="241"/>
      <c r="J973" s="242">
        <f>ROUND(I973*H973,2)</f>
        <v>0</v>
      </c>
      <c r="K973" s="238" t="s">
        <v>169</v>
      </c>
      <c r="L973" s="73"/>
      <c r="M973" s="243" t="s">
        <v>23</v>
      </c>
      <c r="N973" s="244" t="s">
        <v>45</v>
      </c>
      <c r="O973" s="48"/>
      <c r="P973" s="245">
        <f>O973*H973</f>
        <v>0</v>
      </c>
      <c r="Q973" s="245">
        <v>0</v>
      </c>
      <c r="R973" s="245">
        <f>Q973*H973</f>
        <v>0</v>
      </c>
      <c r="S973" s="245">
        <v>0</v>
      </c>
      <c r="T973" s="246">
        <f>S973*H973</f>
        <v>0</v>
      </c>
      <c r="AR973" s="25" t="s">
        <v>318</v>
      </c>
      <c r="AT973" s="25" t="s">
        <v>165</v>
      </c>
      <c r="AU973" s="25" t="s">
        <v>85</v>
      </c>
      <c r="AY973" s="25" t="s">
        <v>162</v>
      </c>
      <c r="BE973" s="247">
        <f>IF(N973="základní",J973,0)</f>
        <v>0</v>
      </c>
      <c r="BF973" s="247">
        <f>IF(N973="snížená",J973,0)</f>
        <v>0</v>
      </c>
      <c r="BG973" s="247">
        <f>IF(N973="zákl. přenesená",J973,0)</f>
        <v>0</v>
      </c>
      <c r="BH973" s="247">
        <f>IF(N973="sníž. přenesená",J973,0)</f>
        <v>0</v>
      </c>
      <c r="BI973" s="247">
        <f>IF(N973="nulová",J973,0)</f>
        <v>0</v>
      </c>
      <c r="BJ973" s="25" t="s">
        <v>85</v>
      </c>
      <c r="BK973" s="247">
        <f>ROUND(I973*H973,2)</f>
        <v>0</v>
      </c>
      <c r="BL973" s="25" t="s">
        <v>318</v>
      </c>
      <c r="BM973" s="25" t="s">
        <v>911</v>
      </c>
    </row>
    <row r="974" s="13" customFormat="1">
      <c r="B974" s="260"/>
      <c r="C974" s="261"/>
      <c r="D974" s="250" t="s">
        <v>172</v>
      </c>
      <c r="E974" s="262" t="s">
        <v>23</v>
      </c>
      <c r="F974" s="263" t="s">
        <v>912</v>
      </c>
      <c r="G974" s="261"/>
      <c r="H974" s="262" t="s">
        <v>23</v>
      </c>
      <c r="I974" s="264"/>
      <c r="J974" s="261"/>
      <c r="K974" s="261"/>
      <c r="L974" s="265"/>
      <c r="M974" s="266"/>
      <c r="N974" s="267"/>
      <c r="O974" s="267"/>
      <c r="P974" s="267"/>
      <c r="Q974" s="267"/>
      <c r="R974" s="267"/>
      <c r="S974" s="267"/>
      <c r="T974" s="268"/>
      <c r="AT974" s="269" t="s">
        <v>172</v>
      </c>
      <c r="AU974" s="269" t="s">
        <v>85</v>
      </c>
      <c r="AV974" s="13" t="s">
        <v>77</v>
      </c>
      <c r="AW974" s="13" t="s">
        <v>36</v>
      </c>
      <c r="AX974" s="13" t="s">
        <v>73</v>
      </c>
      <c r="AY974" s="269" t="s">
        <v>162</v>
      </c>
    </row>
    <row r="975" s="13" customFormat="1">
      <c r="B975" s="260"/>
      <c r="C975" s="261"/>
      <c r="D975" s="250" t="s">
        <v>172</v>
      </c>
      <c r="E975" s="262" t="s">
        <v>23</v>
      </c>
      <c r="F975" s="263" t="s">
        <v>350</v>
      </c>
      <c r="G975" s="261"/>
      <c r="H975" s="262" t="s">
        <v>23</v>
      </c>
      <c r="I975" s="264"/>
      <c r="J975" s="261"/>
      <c r="K975" s="261"/>
      <c r="L975" s="265"/>
      <c r="M975" s="266"/>
      <c r="N975" s="267"/>
      <c r="O975" s="267"/>
      <c r="P975" s="267"/>
      <c r="Q975" s="267"/>
      <c r="R975" s="267"/>
      <c r="S975" s="267"/>
      <c r="T975" s="268"/>
      <c r="AT975" s="269" t="s">
        <v>172</v>
      </c>
      <c r="AU975" s="269" t="s">
        <v>85</v>
      </c>
      <c r="AV975" s="13" t="s">
        <v>77</v>
      </c>
      <c r="AW975" s="13" t="s">
        <v>36</v>
      </c>
      <c r="AX975" s="13" t="s">
        <v>73</v>
      </c>
      <c r="AY975" s="269" t="s">
        <v>162</v>
      </c>
    </row>
    <row r="976" s="12" customFormat="1">
      <c r="B976" s="248"/>
      <c r="C976" s="249"/>
      <c r="D976" s="250" t="s">
        <v>172</v>
      </c>
      <c r="E976" s="251" t="s">
        <v>23</v>
      </c>
      <c r="F976" s="252" t="s">
        <v>913</v>
      </c>
      <c r="G976" s="249"/>
      <c r="H976" s="253">
        <v>49.5</v>
      </c>
      <c r="I976" s="254"/>
      <c r="J976" s="249"/>
      <c r="K976" s="249"/>
      <c r="L976" s="255"/>
      <c r="M976" s="256"/>
      <c r="N976" s="257"/>
      <c r="O976" s="257"/>
      <c r="P976" s="257"/>
      <c r="Q976" s="257"/>
      <c r="R976" s="257"/>
      <c r="S976" s="257"/>
      <c r="T976" s="258"/>
      <c r="AT976" s="259" t="s">
        <v>172</v>
      </c>
      <c r="AU976" s="259" t="s">
        <v>85</v>
      </c>
      <c r="AV976" s="12" t="s">
        <v>85</v>
      </c>
      <c r="AW976" s="12" t="s">
        <v>36</v>
      </c>
      <c r="AX976" s="12" t="s">
        <v>73</v>
      </c>
      <c r="AY976" s="259" t="s">
        <v>162</v>
      </c>
    </row>
    <row r="977" s="13" customFormat="1">
      <c r="B977" s="260"/>
      <c r="C977" s="261"/>
      <c r="D977" s="250" t="s">
        <v>172</v>
      </c>
      <c r="E977" s="262" t="s">
        <v>23</v>
      </c>
      <c r="F977" s="263" t="s">
        <v>613</v>
      </c>
      <c r="G977" s="261"/>
      <c r="H977" s="262" t="s">
        <v>23</v>
      </c>
      <c r="I977" s="264"/>
      <c r="J977" s="261"/>
      <c r="K977" s="261"/>
      <c r="L977" s="265"/>
      <c r="M977" s="266"/>
      <c r="N977" s="267"/>
      <c r="O977" s="267"/>
      <c r="P977" s="267"/>
      <c r="Q977" s="267"/>
      <c r="R977" s="267"/>
      <c r="S977" s="267"/>
      <c r="T977" s="268"/>
      <c r="AT977" s="269" t="s">
        <v>172</v>
      </c>
      <c r="AU977" s="269" t="s">
        <v>85</v>
      </c>
      <c r="AV977" s="13" t="s">
        <v>77</v>
      </c>
      <c r="AW977" s="13" t="s">
        <v>36</v>
      </c>
      <c r="AX977" s="13" t="s">
        <v>73</v>
      </c>
      <c r="AY977" s="269" t="s">
        <v>162</v>
      </c>
    </row>
    <row r="978" s="12" customFormat="1">
      <c r="B978" s="248"/>
      <c r="C978" s="249"/>
      <c r="D978" s="250" t="s">
        <v>172</v>
      </c>
      <c r="E978" s="251" t="s">
        <v>23</v>
      </c>
      <c r="F978" s="252" t="s">
        <v>614</v>
      </c>
      <c r="G978" s="249"/>
      <c r="H978" s="253">
        <v>107.64</v>
      </c>
      <c r="I978" s="254"/>
      <c r="J978" s="249"/>
      <c r="K978" s="249"/>
      <c r="L978" s="255"/>
      <c r="M978" s="256"/>
      <c r="N978" s="257"/>
      <c r="O978" s="257"/>
      <c r="P978" s="257"/>
      <c r="Q978" s="257"/>
      <c r="R978" s="257"/>
      <c r="S978" s="257"/>
      <c r="T978" s="258"/>
      <c r="AT978" s="259" t="s">
        <v>172</v>
      </c>
      <c r="AU978" s="259" t="s">
        <v>85</v>
      </c>
      <c r="AV978" s="12" t="s">
        <v>85</v>
      </c>
      <c r="AW978" s="12" t="s">
        <v>36</v>
      </c>
      <c r="AX978" s="12" t="s">
        <v>73</v>
      </c>
      <c r="AY978" s="259" t="s">
        <v>162</v>
      </c>
    </row>
    <row r="979" s="14" customFormat="1">
      <c r="B979" s="270"/>
      <c r="C979" s="271"/>
      <c r="D979" s="250" t="s">
        <v>172</v>
      </c>
      <c r="E979" s="272" t="s">
        <v>23</v>
      </c>
      <c r="F979" s="273" t="s">
        <v>182</v>
      </c>
      <c r="G979" s="271"/>
      <c r="H979" s="274">
        <v>157.13999999999999</v>
      </c>
      <c r="I979" s="275"/>
      <c r="J979" s="271"/>
      <c r="K979" s="271"/>
      <c r="L979" s="276"/>
      <c r="M979" s="277"/>
      <c r="N979" s="278"/>
      <c r="O979" s="278"/>
      <c r="P979" s="278"/>
      <c r="Q979" s="278"/>
      <c r="R979" s="278"/>
      <c r="S979" s="278"/>
      <c r="T979" s="279"/>
      <c r="AT979" s="280" t="s">
        <v>172</v>
      </c>
      <c r="AU979" s="280" t="s">
        <v>85</v>
      </c>
      <c r="AV979" s="14" t="s">
        <v>170</v>
      </c>
      <c r="AW979" s="14" t="s">
        <v>36</v>
      </c>
      <c r="AX979" s="14" t="s">
        <v>77</v>
      </c>
      <c r="AY979" s="280" t="s">
        <v>162</v>
      </c>
    </row>
    <row r="980" s="1" customFormat="1" ht="16.5" customHeight="1">
      <c r="B980" s="47"/>
      <c r="C980" s="294" t="s">
        <v>914</v>
      </c>
      <c r="D980" s="294" t="s">
        <v>336</v>
      </c>
      <c r="E980" s="295" t="s">
        <v>915</v>
      </c>
      <c r="F980" s="296" t="s">
        <v>916</v>
      </c>
      <c r="G980" s="297" t="s">
        <v>917</v>
      </c>
      <c r="H980" s="298">
        <v>18.542999999999999</v>
      </c>
      <c r="I980" s="299"/>
      <c r="J980" s="300">
        <f>ROUND(I980*H980,2)</f>
        <v>0</v>
      </c>
      <c r="K980" s="296" t="s">
        <v>169</v>
      </c>
      <c r="L980" s="301"/>
      <c r="M980" s="302" t="s">
        <v>23</v>
      </c>
      <c r="N980" s="303" t="s">
        <v>45</v>
      </c>
      <c r="O980" s="48"/>
      <c r="P980" s="245">
        <f>O980*H980</f>
        <v>0</v>
      </c>
      <c r="Q980" s="245">
        <v>0.001</v>
      </c>
      <c r="R980" s="245">
        <f>Q980*H980</f>
        <v>0.018543</v>
      </c>
      <c r="S980" s="245">
        <v>0</v>
      </c>
      <c r="T980" s="246">
        <f>S980*H980</f>
        <v>0</v>
      </c>
      <c r="AR980" s="25" t="s">
        <v>448</v>
      </c>
      <c r="AT980" s="25" t="s">
        <v>336</v>
      </c>
      <c r="AU980" s="25" t="s">
        <v>85</v>
      </c>
      <c r="AY980" s="25" t="s">
        <v>162</v>
      </c>
      <c r="BE980" s="247">
        <f>IF(N980="základní",J980,0)</f>
        <v>0</v>
      </c>
      <c r="BF980" s="247">
        <f>IF(N980="snížená",J980,0)</f>
        <v>0</v>
      </c>
      <c r="BG980" s="247">
        <f>IF(N980="zákl. přenesená",J980,0)</f>
        <v>0</v>
      </c>
      <c r="BH980" s="247">
        <f>IF(N980="sníž. přenesená",J980,0)</f>
        <v>0</v>
      </c>
      <c r="BI980" s="247">
        <f>IF(N980="nulová",J980,0)</f>
        <v>0</v>
      </c>
      <c r="BJ980" s="25" t="s">
        <v>85</v>
      </c>
      <c r="BK980" s="247">
        <f>ROUND(I980*H980,2)</f>
        <v>0</v>
      </c>
      <c r="BL980" s="25" t="s">
        <v>318</v>
      </c>
      <c r="BM980" s="25" t="s">
        <v>918</v>
      </c>
    </row>
    <row r="981" s="13" customFormat="1">
      <c r="B981" s="260"/>
      <c r="C981" s="261"/>
      <c r="D981" s="250" t="s">
        <v>172</v>
      </c>
      <c r="E981" s="262" t="s">
        <v>23</v>
      </c>
      <c r="F981" s="263" t="s">
        <v>485</v>
      </c>
      <c r="G981" s="261"/>
      <c r="H981" s="262" t="s">
        <v>23</v>
      </c>
      <c r="I981" s="264"/>
      <c r="J981" s="261"/>
      <c r="K981" s="261"/>
      <c r="L981" s="265"/>
      <c r="M981" s="266"/>
      <c r="N981" s="267"/>
      <c r="O981" s="267"/>
      <c r="P981" s="267"/>
      <c r="Q981" s="267"/>
      <c r="R981" s="267"/>
      <c r="S981" s="267"/>
      <c r="T981" s="268"/>
      <c r="AT981" s="269" t="s">
        <v>172</v>
      </c>
      <c r="AU981" s="269" t="s">
        <v>85</v>
      </c>
      <c r="AV981" s="13" t="s">
        <v>77</v>
      </c>
      <c r="AW981" s="13" t="s">
        <v>36</v>
      </c>
      <c r="AX981" s="13" t="s">
        <v>73</v>
      </c>
      <c r="AY981" s="269" t="s">
        <v>162</v>
      </c>
    </row>
    <row r="982" s="12" customFormat="1">
      <c r="B982" s="248"/>
      <c r="C982" s="249"/>
      <c r="D982" s="250" t="s">
        <v>172</v>
      </c>
      <c r="E982" s="251" t="s">
        <v>23</v>
      </c>
      <c r="F982" s="252" t="s">
        <v>919</v>
      </c>
      <c r="G982" s="249"/>
      <c r="H982" s="253">
        <v>18.542999999999999</v>
      </c>
      <c r="I982" s="254"/>
      <c r="J982" s="249"/>
      <c r="K982" s="249"/>
      <c r="L982" s="255"/>
      <c r="M982" s="256"/>
      <c r="N982" s="257"/>
      <c r="O982" s="257"/>
      <c r="P982" s="257"/>
      <c r="Q982" s="257"/>
      <c r="R982" s="257"/>
      <c r="S982" s="257"/>
      <c r="T982" s="258"/>
      <c r="AT982" s="259" t="s">
        <v>172</v>
      </c>
      <c r="AU982" s="259" t="s">
        <v>85</v>
      </c>
      <c r="AV982" s="12" t="s">
        <v>85</v>
      </c>
      <c r="AW982" s="12" t="s">
        <v>36</v>
      </c>
      <c r="AX982" s="12" t="s">
        <v>77</v>
      </c>
      <c r="AY982" s="259" t="s">
        <v>162</v>
      </c>
    </row>
    <row r="983" s="1" customFormat="1" ht="25.5" customHeight="1">
      <c r="B983" s="47"/>
      <c r="C983" s="236" t="s">
        <v>920</v>
      </c>
      <c r="D983" s="236" t="s">
        <v>165</v>
      </c>
      <c r="E983" s="237" t="s">
        <v>921</v>
      </c>
      <c r="F983" s="238" t="s">
        <v>922</v>
      </c>
      <c r="G983" s="239" t="s">
        <v>189</v>
      </c>
      <c r="H983" s="240">
        <v>49.5</v>
      </c>
      <c r="I983" s="241"/>
      <c r="J983" s="242">
        <f>ROUND(I983*H983,2)</f>
        <v>0</v>
      </c>
      <c r="K983" s="238" t="s">
        <v>169</v>
      </c>
      <c r="L983" s="73"/>
      <c r="M983" s="243" t="s">
        <v>23</v>
      </c>
      <c r="N983" s="244" t="s">
        <v>45</v>
      </c>
      <c r="O983" s="48"/>
      <c r="P983" s="245">
        <f>O983*H983</f>
        <v>0</v>
      </c>
      <c r="Q983" s="245">
        <v>0.0045750000000000001</v>
      </c>
      <c r="R983" s="245">
        <f>Q983*H983</f>
        <v>0.22646250000000001</v>
      </c>
      <c r="S983" s="245">
        <v>0</v>
      </c>
      <c r="T983" s="246">
        <f>S983*H983</f>
        <v>0</v>
      </c>
      <c r="AR983" s="25" t="s">
        <v>318</v>
      </c>
      <c r="AT983" s="25" t="s">
        <v>165</v>
      </c>
      <c r="AU983" s="25" t="s">
        <v>85</v>
      </c>
      <c r="AY983" s="25" t="s">
        <v>162</v>
      </c>
      <c r="BE983" s="247">
        <f>IF(N983="základní",J983,0)</f>
        <v>0</v>
      </c>
      <c r="BF983" s="247">
        <f>IF(N983="snížená",J983,0)</f>
        <v>0</v>
      </c>
      <c r="BG983" s="247">
        <f>IF(N983="zákl. přenesená",J983,0)</f>
        <v>0</v>
      </c>
      <c r="BH983" s="247">
        <f>IF(N983="sníž. přenesená",J983,0)</f>
        <v>0</v>
      </c>
      <c r="BI983" s="247">
        <f>IF(N983="nulová",J983,0)</f>
        <v>0</v>
      </c>
      <c r="BJ983" s="25" t="s">
        <v>85</v>
      </c>
      <c r="BK983" s="247">
        <f>ROUND(I983*H983,2)</f>
        <v>0</v>
      </c>
      <c r="BL983" s="25" t="s">
        <v>318</v>
      </c>
      <c r="BM983" s="25" t="s">
        <v>923</v>
      </c>
    </row>
    <row r="984" s="13" customFormat="1">
      <c r="B984" s="260"/>
      <c r="C984" s="261"/>
      <c r="D984" s="250" t="s">
        <v>172</v>
      </c>
      <c r="E984" s="262" t="s">
        <v>23</v>
      </c>
      <c r="F984" s="263" t="s">
        <v>349</v>
      </c>
      <c r="G984" s="261"/>
      <c r="H984" s="262" t="s">
        <v>23</v>
      </c>
      <c r="I984" s="264"/>
      <c r="J984" s="261"/>
      <c r="K984" s="261"/>
      <c r="L984" s="265"/>
      <c r="M984" s="266"/>
      <c r="N984" s="267"/>
      <c r="O984" s="267"/>
      <c r="P984" s="267"/>
      <c r="Q984" s="267"/>
      <c r="R984" s="267"/>
      <c r="S984" s="267"/>
      <c r="T984" s="268"/>
      <c r="AT984" s="269" t="s">
        <v>172</v>
      </c>
      <c r="AU984" s="269" t="s">
        <v>85</v>
      </c>
      <c r="AV984" s="13" t="s">
        <v>77</v>
      </c>
      <c r="AW984" s="13" t="s">
        <v>36</v>
      </c>
      <c r="AX984" s="13" t="s">
        <v>73</v>
      </c>
      <c r="AY984" s="269" t="s">
        <v>162</v>
      </c>
    </row>
    <row r="985" s="13" customFormat="1">
      <c r="B985" s="260"/>
      <c r="C985" s="261"/>
      <c r="D985" s="250" t="s">
        <v>172</v>
      </c>
      <c r="E985" s="262" t="s">
        <v>23</v>
      </c>
      <c r="F985" s="263" t="s">
        <v>350</v>
      </c>
      <c r="G985" s="261"/>
      <c r="H985" s="262" t="s">
        <v>23</v>
      </c>
      <c r="I985" s="264"/>
      <c r="J985" s="261"/>
      <c r="K985" s="261"/>
      <c r="L985" s="265"/>
      <c r="M985" s="266"/>
      <c r="N985" s="267"/>
      <c r="O985" s="267"/>
      <c r="P985" s="267"/>
      <c r="Q985" s="267"/>
      <c r="R985" s="267"/>
      <c r="S985" s="267"/>
      <c r="T985" s="268"/>
      <c r="AT985" s="269" t="s">
        <v>172</v>
      </c>
      <c r="AU985" s="269" t="s">
        <v>85</v>
      </c>
      <c r="AV985" s="13" t="s">
        <v>77</v>
      </c>
      <c r="AW985" s="13" t="s">
        <v>36</v>
      </c>
      <c r="AX985" s="13" t="s">
        <v>73</v>
      </c>
      <c r="AY985" s="269" t="s">
        <v>162</v>
      </c>
    </row>
    <row r="986" s="12" customFormat="1">
      <c r="B986" s="248"/>
      <c r="C986" s="249"/>
      <c r="D986" s="250" t="s">
        <v>172</v>
      </c>
      <c r="E986" s="251" t="s">
        <v>23</v>
      </c>
      <c r="F986" s="252" t="s">
        <v>913</v>
      </c>
      <c r="G986" s="249"/>
      <c r="H986" s="253">
        <v>49.5</v>
      </c>
      <c r="I986" s="254"/>
      <c r="J986" s="249"/>
      <c r="K986" s="249"/>
      <c r="L986" s="255"/>
      <c r="M986" s="256"/>
      <c r="N986" s="257"/>
      <c r="O986" s="257"/>
      <c r="P986" s="257"/>
      <c r="Q986" s="257"/>
      <c r="R986" s="257"/>
      <c r="S986" s="257"/>
      <c r="T986" s="258"/>
      <c r="AT986" s="259" t="s">
        <v>172</v>
      </c>
      <c r="AU986" s="259" t="s">
        <v>85</v>
      </c>
      <c r="AV986" s="12" t="s">
        <v>85</v>
      </c>
      <c r="AW986" s="12" t="s">
        <v>36</v>
      </c>
      <c r="AX986" s="12" t="s">
        <v>77</v>
      </c>
      <c r="AY986" s="259" t="s">
        <v>162</v>
      </c>
    </row>
    <row r="987" s="1" customFormat="1" ht="38.25" customHeight="1">
      <c r="B987" s="47"/>
      <c r="C987" s="236" t="s">
        <v>924</v>
      </c>
      <c r="D987" s="236" t="s">
        <v>165</v>
      </c>
      <c r="E987" s="237" t="s">
        <v>925</v>
      </c>
      <c r="F987" s="238" t="s">
        <v>926</v>
      </c>
      <c r="G987" s="239" t="s">
        <v>927</v>
      </c>
      <c r="H987" s="304"/>
      <c r="I987" s="241"/>
      <c r="J987" s="242">
        <f>ROUND(I987*H987,2)</f>
        <v>0</v>
      </c>
      <c r="K987" s="238" t="s">
        <v>169</v>
      </c>
      <c r="L987" s="73"/>
      <c r="M987" s="243" t="s">
        <v>23</v>
      </c>
      <c r="N987" s="244" t="s">
        <v>45</v>
      </c>
      <c r="O987" s="48"/>
      <c r="P987" s="245">
        <f>O987*H987</f>
        <v>0</v>
      </c>
      <c r="Q987" s="245">
        <v>0</v>
      </c>
      <c r="R987" s="245">
        <f>Q987*H987</f>
        <v>0</v>
      </c>
      <c r="S987" s="245">
        <v>0</v>
      </c>
      <c r="T987" s="246">
        <f>S987*H987</f>
        <v>0</v>
      </c>
      <c r="AR987" s="25" t="s">
        <v>318</v>
      </c>
      <c r="AT987" s="25" t="s">
        <v>165</v>
      </c>
      <c r="AU987" s="25" t="s">
        <v>85</v>
      </c>
      <c r="AY987" s="25" t="s">
        <v>162</v>
      </c>
      <c r="BE987" s="247">
        <f>IF(N987="základní",J987,0)</f>
        <v>0</v>
      </c>
      <c r="BF987" s="247">
        <f>IF(N987="snížená",J987,0)</f>
        <v>0</v>
      </c>
      <c r="BG987" s="247">
        <f>IF(N987="zákl. přenesená",J987,0)</f>
        <v>0</v>
      </c>
      <c r="BH987" s="247">
        <f>IF(N987="sníž. přenesená",J987,0)</f>
        <v>0</v>
      </c>
      <c r="BI987" s="247">
        <f>IF(N987="nulová",J987,0)</f>
        <v>0</v>
      </c>
      <c r="BJ987" s="25" t="s">
        <v>85</v>
      </c>
      <c r="BK987" s="247">
        <f>ROUND(I987*H987,2)</f>
        <v>0</v>
      </c>
      <c r="BL987" s="25" t="s">
        <v>318</v>
      </c>
      <c r="BM987" s="25" t="s">
        <v>928</v>
      </c>
    </row>
    <row r="988" s="1" customFormat="1">
      <c r="B988" s="47"/>
      <c r="C988" s="75"/>
      <c r="D988" s="250" t="s">
        <v>213</v>
      </c>
      <c r="E988" s="75"/>
      <c r="F988" s="281" t="s">
        <v>929</v>
      </c>
      <c r="G988" s="75"/>
      <c r="H988" s="75"/>
      <c r="I988" s="204"/>
      <c r="J988" s="75"/>
      <c r="K988" s="75"/>
      <c r="L988" s="73"/>
      <c r="M988" s="282"/>
      <c r="N988" s="48"/>
      <c r="O988" s="48"/>
      <c r="P988" s="48"/>
      <c r="Q988" s="48"/>
      <c r="R988" s="48"/>
      <c r="S988" s="48"/>
      <c r="T988" s="96"/>
      <c r="AT988" s="25" t="s">
        <v>213</v>
      </c>
      <c r="AU988" s="25" t="s">
        <v>85</v>
      </c>
    </row>
    <row r="989" s="11" customFormat="1" ht="29.88" customHeight="1">
      <c r="B989" s="220"/>
      <c r="C989" s="221"/>
      <c r="D989" s="222" t="s">
        <v>72</v>
      </c>
      <c r="E989" s="234" t="s">
        <v>930</v>
      </c>
      <c r="F989" s="234" t="s">
        <v>931</v>
      </c>
      <c r="G989" s="221"/>
      <c r="H989" s="221"/>
      <c r="I989" s="224"/>
      <c r="J989" s="235">
        <f>BK989</f>
        <v>0</v>
      </c>
      <c r="K989" s="221"/>
      <c r="L989" s="226"/>
      <c r="M989" s="227"/>
      <c r="N989" s="228"/>
      <c r="O989" s="228"/>
      <c r="P989" s="229">
        <f>SUM(P990:P1063)</f>
        <v>0</v>
      </c>
      <c r="Q989" s="228"/>
      <c r="R989" s="229">
        <f>SUM(R990:R1063)</f>
        <v>5.606777533499999</v>
      </c>
      <c r="S989" s="228"/>
      <c r="T989" s="230">
        <f>SUM(T990:T1063)</f>
        <v>0</v>
      </c>
      <c r="AR989" s="231" t="s">
        <v>85</v>
      </c>
      <c r="AT989" s="232" t="s">
        <v>72</v>
      </c>
      <c r="AU989" s="232" t="s">
        <v>77</v>
      </c>
      <c r="AY989" s="231" t="s">
        <v>162</v>
      </c>
      <c r="BK989" s="233">
        <f>SUM(BK990:BK1063)</f>
        <v>0</v>
      </c>
    </row>
    <row r="990" s="1" customFormat="1" ht="25.5" customHeight="1">
      <c r="B990" s="47"/>
      <c r="C990" s="236" t="s">
        <v>636</v>
      </c>
      <c r="D990" s="236" t="s">
        <v>165</v>
      </c>
      <c r="E990" s="237" t="s">
        <v>932</v>
      </c>
      <c r="F990" s="238" t="s">
        <v>933</v>
      </c>
      <c r="G990" s="239" t="s">
        <v>168</v>
      </c>
      <c r="H990" s="240">
        <v>313.46100000000001</v>
      </c>
      <c r="I990" s="241"/>
      <c r="J990" s="242">
        <f>ROUND(I990*H990,2)</f>
        <v>0</v>
      </c>
      <c r="K990" s="238" t="s">
        <v>169</v>
      </c>
      <c r="L990" s="73"/>
      <c r="M990" s="243" t="s">
        <v>23</v>
      </c>
      <c r="N990" s="244" t="s">
        <v>45</v>
      </c>
      <c r="O990" s="48"/>
      <c r="P990" s="245">
        <f>O990*H990</f>
        <v>0</v>
      </c>
      <c r="Q990" s="245">
        <v>0.00045449999999999999</v>
      </c>
      <c r="R990" s="245">
        <f>Q990*H990</f>
        <v>0.14246802450000001</v>
      </c>
      <c r="S990" s="245">
        <v>0</v>
      </c>
      <c r="T990" s="246">
        <f>S990*H990</f>
        <v>0</v>
      </c>
      <c r="AR990" s="25" t="s">
        <v>318</v>
      </c>
      <c r="AT990" s="25" t="s">
        <v>165</v>
      </c>
      <c r="AU990" s="25" t="s">
        <v>85</v>
      </c>
      <c r="AY990" s="25" t="s">
        <v>162</v>
      </c>
      <c r="BE990" s="247">
        <f>IF(N990="základní",J990,0)</f>
        <v>0</v>
      </c>
      <c r="BF990" s="247">
        <f>IF(N990="snížená",J990,0)</f>
        <v>0</v>
      </c>
      <c r="BG990" s="247">
        <f>IF(N990="zákl. přenesená",J990,0)</f>
        <v>0</v>
      </c>
      <c r="BH990" s="247">
        <f>IF(N990="sníž. přenesená",J990,0)</f>
        <v>0</v>
      </c>
      <c r="BI990" s="247">
        <f>IF(N990="nulová",J990,0)</f>
        <v>0</v>
      </c>
      <c r="BJ990" s="25" t="s">
        <v>85</v>
      </c>
      <c r="BK990" s="247">
        <f>ROUND(I990*H990,2)</f>
        <v>0</v>
      </c>
      <c r="BL990" s="25" t="s">
        <v>318</v>
      </c>
      <c r="BM990" s="25" t="s">
        <v>934</v>
      </c>
    </row>
    <row r="991" s="13" customFormat="1">
      <c r="B991" s="260"/>
      <c r="C991" s="261"/>
      <c r="D991" s="250" t="s">
        <v>172</v>
      </c>
      <c r="E991" s="262" t="s">
        <v>23</v>
      </c>
      <c r="F991" s="263" t="s">
        <v>935</v>
      </c>
      <c r="G991" s="261"/>
      <c r="H991" s="262" t="s">
        <v>23</v>
      </c>
      <c r="I991" s="264"/>
      <c r="J991" s="261"/>
      <c r="K991" s="261"/>
      <c r="L991" s="265"/>
      <c r="M991" s="266"/>
      <c r="N991" s="267"/>
      <c r="O991" s="267"/>
      <c r="P991" s="267"/>
      <c r="Q991" s="267"/>
      <c r="R991" s="267"/>
      <c r="S991" s="267"/>
      <c r="T991" s="268"/>
      <c r="AT991" s="269" t="s">
        <v>172</v>
      </c>
      <c r="AU991" s="269" t="s">
        <v>85</v>
      </c>
      <c r="AV991" s="13" t="s">
        <v>77</v>
      </c>
      <c r="AW991" s="13" t="s">
        <v>36</v>
      </c>
      <c r="AX991" s="13" t="s">
        <v>73</v>
      </c>
      <c r="AY991" s="269" t="s">
        <v>162</v>
      </c>
    </row>
    <row r="992" s="13" customFormat="1">
      <c r="B992" s="260"/>
      <c r="C992" s="261"/>
      <c r="D992" s="250" t="s">
        <v>172</v>
      </c>
      <c r="E992" s="262" t="s">
        <v>23</v>
      </c>
      <c r="F992" s="263" t="s">
        <v>936</v>
      </c>
      <c r="G992" s="261"/>
      <c r="H992" s="262" t="s">
        <v>23</v>
      </c>
      <c r="I992" s="264"/>
      <c r="J992" s="261"/>
      <c r="K992" s="261"/>
      <c r="L992" s="265"/>
      <c r="M992" s="266"/>
      <c r="N992" s="267"/>
      <c r="O992" s="267"/>
      <c r="P992" s="267"/>
      <c r="Q992" s="267"/>
      <c r="R992" s="267"/>
      <c r="S992" s="267"/>
      <c r="T992" s="268"/>
      <c r="AT992" s="269" t="s">
        <v>172</v>
      </c>
      <c r="AU992" s="269" t="s">
        <v>85</v>
      </c>
      <c r="AV992" s="13" t="s">
        <v>77</v>
      </c>
      <c r="AW992" s="13" t="s">
        <v>36</v>
      </c>
      <c r="AX992" s="13" t="s">
        <v>73</v>
      </c>
      <c r="AY992" s="269" t="s">
        <v>162</v>
      </c>
    </row>
    <row r="993" s="12" customFormat="1">
      <c r="B993" s="248"/>
      <c r="C993" s="249"/>
      <c r="D993" s="250" t="s">
        <v>172</v>
      </c>
      <c r="E993" s="251" t="s">
        <v>23</v>
      </c>
      <c r="F993" s="252" t="s">
        <v>937</v>
      </c>
      <c r="G993" s="249"/>
      <c r="H993" s="253">
        <v>14.32</v>
      </c>
      <c r="I993" s="254"/>
      <c r="J993" s="249"/>
      <c r="K993" s="249"/>
      <c r="L993" s="255"/>
      <c r="M993" s="256"/>
      <c r="N993" s="257"/>
      <c r="O993" s="257"/>
      <c r="P993" s="257"/>
      <c r="Q993" s="257"/>
      <c r="R993" s="257"/>
      <c r="S993" s="257"/>
      <c r="T993" s="258"/>
      <c r="AT993" s="259" t="s">
        <v>172</v>
      </c>
      <c r="AU993" s="259" t="s">
        <v>85</v>
      </c>
      <c r="AV993" s="12" t="s">
        <v>85</v>
      </c>
      <c r="AW993" s="12" t="s">
        <v>36</v>
      </c>
      <c r="AX993" s="12" t="s">
        <v>73</v>
      </c>
      <c r="AY993" s="259" t="s">
        <v>162</v>
      </c>
    </row>
    <row r="994" s="13" customFormat="1">
      <c r="B994" s="260"/>
      <c r="C994" s="261"/>
      <c r="D994" s="250" t="s">
        <v>172</v>
      </c>
      <c r="E994" s="262" t="s">
        <v>23</v>
      </c>
      <c r="F994" s="263" t="s">
        <v>938</v>
      </c>
      <c r="G994" s="261"/>
      <c r="H994" s="262" t="s">
        <v>23</v>
      </c>
      <c r="I994" s="264"/>
      <c r="J994" s="261"/>
      <c r="K994" s="261"/>
      <c r="L994" s="265"/>
      <c r="M994" s="266"/>
      <c r="N994" s="267"/>
      <c r="O994" s="267"/>
      <c r="P994" s="267"/>
      <c r="Q994" s="267"/>
      <c r="R994" s="267"/>
      <c r="S994" s="267"/>
      <c r="T994" s="268"/>
      <c r="AT994" s="269" t="s">
        <v>172</v>
      </c>
      <c r="AU994" s="269" t="s">
        <v>85</v>
      </c>
      <c r="AV994" s="13" t="s">
        <v>77</v>
      </c>
      <c r="AW994" s="13" t="s">
        <v>36</v>
      </c>
      <c r="AX994" s="13" t="s">
        <v>73</v>
      </c>
      <c r="AY994" s="269" t="s">
        <v>162</v>
      </c>
    </row>
    <row r="995" s="12" customFormat="1">
      <c r="B995" s="248"/>
      <c r="C995" s="249"/>
      <c r="D995" s="250" t="s">
        <v>172</v>
      </c>
      <c r="E995" s="251" t="s">
        <v>23</v>
      </c>
      <c r="F995" s="252" t="s">
        <v>939</v>
      </c>
      <c r="G995" s="249"/>
      <c r="H995" s="253">
        <v>144.44</v>
      </c>
      <c r="I995" s="254"/>
      <c r="J995" s="249"/>
      <c r="K995" s="249"/>
      <c r="L995" s="255"/>
      <c r="M995" s="256"/>
      <c r="N995" s="257"/>
      <c r="O995" s="257"/>
      <c r="P995" s="257"/>
      <c r="Q995" s="257"/>
      <c r="R995" s="257"/>
      <c r="S995" s="257"/>
      <c r="T995" s="258"/>
      <c r="AT995" s="259" t="s">
        <v>172</v>
      </c>
      <c r="AU995" s="259" t="s">
        <v>85</v>
      </c>
      <c r="AV995" s="12" t="s">
        <v>85</v>
      </c>
      <c r="AW995" s="12" t="s">
        <v>36</v>
      </c>
      <c r="AX995" s="12" t="s">
        <v>73</v>
      </c>
      <c r="AY995" s="259" t="s">
        <v>162</v>
      </c>
    </row>
    <row r="996" s="12" customFormat="1">
      <c r="B996" s="248"/>
      <c r="C996" s="249"/>
      <c r="D996" s="250" t="s">
        <v>172</v>
      </c>
      <c r="E996" s="251" t="s">
        <v>23</v>
      </c>
      <c r="F996" s="252" t="s">
        <v>940</v>
      </c>
      <c r="G996" s="249"/>
      <c r="H996" s="253">
        <v>154.70099999999999</v>
      </c>
      <c r="I996" s="254"/>
      <c r="J996" s="249"/>
      <c r="K996" s="249"/>
      <c r="L996" s="255"/>
      <c r="M996" s="256"/>
      <c r="N996" s="257"/>
      <c r="O996" s="257"/>
      <c r="P996" s="257"/>
      <c r="Q996" s="257"/>
      <c r="R996" s="257"/>
      <c r="S996" s="257"/>
      <c r="T996" s="258"/>
      <c r="AT996" s="259" t="s">
        <v>172</v>
      </c>
      <c r="AU996" s="259" t="s">
        <v>85</v>
      </c>
      <c r="AV996" s="12" t="s">
        <v>85</v>
      </c>
      <c r="AW996" s="12" t="s">
        <v>36</v>
      </c>
      <c r="AX996" s="12" t="s">
        <v>73</v>
      </c>
      <c r="AY996" s="259" t="s">
        <v>162</v>
      </c>
    </row>
    <row r="997" s="14" customFormat="1">
      <c r="B997" s="270"/>
      <c r="C997" s="271"/>
      <c r="D997" s="250" t="s">
        <v>172</v>
      </c>
      <c r="E997" s="272" t="s">
        <v>23</v>
      </c>
      <c r="F997" s="273" t="s">
        <v>182</v>
      </c>
      <c r="G997" s="271"/>
      <c r="H997" s="274">
        <v>313.46100000000001</v>
      </c>
      <c r="I997" s="275"/>
      <c r="J997" s="271"/>
      <c r="K997" s="271"/>
      <c r="L997" s="276"/>
      <c r="M997" s="277"/>
      <c r="N997" s="278"/>
      <c r="O997" s="278"/>
      <c r="P997" s="278"/>
      <c r="Q997" s="278"/>
      <c r="R997" s="278"/>
      <c r="S997" s="278"/>
      <c r="T997" s="279"/>
      <c r="AT997" s="280" t="s">
        <v>172</v>
      </c>
      <c r="AU997" s="280" t="s">
        <v>85</v>
      </c>
      <c r="AV997" s="14" t="s">
        <v>170</v>
      </c>
      <c r="AW997" s="14" t="s">
        <v>36</v>
      </c>
      <c r="AX997" s="14" t="s">
        <v>77</v>
      </c>
      <c r="AY997" s="280" t="s">
        <v>162</v>
      </c>
    </row>
    <row r="998" s="1" customFormat="1" ht="38.25" customHeight="1">
      <c r="B998" s="47"/>
      <c r="C998" s="294" t="s">
        <v>941</v>
      </c>
      <c r="D998" s="294" t="s">
        <v>336</v>
      </c>
      <c r="E998" s="295" t="s">
        <v>942</v>
      </c>
      <c r="F998" s="296" t="s">
        <v>943</v>
      </c>
      <c r="G998" s="297" t="s">
        <v>189</v>
      </c>
      <c r="H998" s="298">
        <v>344.80700000000002</v>
      </c>
      <c r="I998" s="299"/>
      <c r="J998" s="300">
        <f>ROUND(I998*H998,2)</f>
        <v>0</v>
      </c>
      <c r="K998" s="296" t="s">
        <v>23</v>
      </c>
      <c r="L998" s="301"/>
      <c r="M998" s="302" t="s">
        <v>23</v>
      </c>
      <c r="N998" s="303" t="s">
        <v>45</v>
      </c>
      <c r="O998" s="48"/>
      <c r="P998" s="245">
        <f>O998*H998</f>
        <v>0</v>
      </c>
      <c r="Q998" s="245">
        <v>0.0048999999999999998</v>
      </c>
      <c r="R998" s="245">
        <f>Q998*H998</f>
        <v>1.6895543</v>
      </c>
      <c r="S998" s="245">
        <v>0</v>
      </c>
      <c r="T998" s="246">
        <f>S998*H998</f>
        <v>0</v>
      </c>
      <c r="AR998" s="25" t="s">
        <v>448</v>
      </c>
      <c r="AT998" s="25" t="s">
        <v>336</v>
      </c>
      <c r="AU998" s="25" t="s">
        <v>85</v>
      </c>
      <c r="AY998" s="25" t="s">
        <v>162</v>
      </c>
      <c r="BE998" s="247">
        <f>IF(N998="základní",J998,0)</f>
        <v>0</v>
      </c>
      <c r="BF998" s="247">
        <f>IF(N998="snížená",J998,0)</f>
        <v>0</v>
      </c>
      <c r="BG998" s="247">
        <f>IF(N998="zákl. přenesená",J998,0)</f>
        <v>0</v>
      </c>
      <c r="BH998" s="247">
        <f>IF(N998="sníž. přenesená",J998,0)</f>
        <v>0</v>
      </c>
      <c r="BI998" s="247">
        <f>IF(N998="nulová",J998,0)</f>
        <v>0</v>
      </c>
      <c r="BJ998" s="25" t="s">
        <v>85</v>
      </c>
      <c r="BK998" s="247">
        <f>ROUND(I998*H998,2)</f>
        <v>0</v>
      </c>
      <c r="BL998" s="25" t="s">
        <v>318</v>
      </c>
      <c r="BM998" s="25" t="s">
        <v>944</v>
      </c>
    </row>
    <row r="999" s="13" customFormat="1">
      <c r="B999" s="260"/>
      <c r="C999" s="261"/>
      <c r="D999" s="250" t="s">
        <v>172</v>
      </c>
      <c r="E999" s="262" t="s">
        <v>23</v>
      </c>
      <c r="F999" s="263" t="s">
        <v>945</v>
      </c>
      <c r="G999" s="261"/>
      <c r="H999" s="262" t="s">
        <v>23</v>
      </c>
      <c r="I999" s="264"/>
      <c r="J999" s="261"/>
      <c r="K999" s="261"/>
      <c r="L999" s="265"/>
      <c r="M999" s="266"/>
      <c r="N999" s="267"/>
      <c r="O999" s="267"/>
      <c r="P999" s="267"/>
      <c r="Q999" s="267"/>
      <c r="R999" s="267"/>
      <c r="S999" s="267"/>
      <c r="T999" s="268"/>
      <c r="AT999" s="269" t="s">
        <v>172</v>
      </c>
      <c r="AU999" s="269" t="s">
        <v>85</v>
      </c>
      <c r="AV999" s="13" t="s">
        <v>77</v>
      </c>
      <c r="AW999" s="13" t="s">
        <v>36</v>
      </c>
      <c r="AX999" s="13" t="s">
        <v>73</v>
      </c>
      <c r="AY999" s="269" t="s">
        <v>162</v>
      </c>
    </row>
    <row r="1000" s="12" customFormat="1">
      <c r="B1000" s="248"/>
      <c r="C1000" s="249"/>
      <c r="D1000" s="250" t="s">
        <v>172</v>
      </c>
      <c r="E1000" s="251" t="s">
        <v>23</v>
      </c>
      <c r="F1000" s="252" t="s">
        <v>946</v>
      </c>
      <c r="G1000" s="249"/>
      <c r="H1000" s="253">
        <v>344.80700000000002</v>
      </c>
      <c r="I1000" s="254"/>
      <c r="J1000" s="249"/>
      <c r="K1000" s="249"/>
      <c r="L1000" s="255"/>
      <c r="M1000" s="256"/>
      <c r="N1000" s="257"/>
      <c r="O1000" s="257"/>
      <c r="P1000" s="257"/>
      <c r="Q1000" s="257"/>
      <c r="R1000" s="257"/>
      <c r="S1000" s="257"/>
      <c r="T1000" s="258"/>
      <c r="AT1000" s="259" t="s">
        <v>172</v>
      </c>
      <c r="AU1000" s="259" t="s">
        <v>85</v>
      </c>
      <c r="AV1000" s="12" t="s">
        <v>85</v>
      </c>
      <c r="AW1000" s="12" t="s">
        <v>36</v>
      </c>
      <c r="AX1000" s="12" t="s">
        <v>77</v>
      </c>
      <c r="AY1000" s="259" t="s">
        <v>162</v>
      </c>
    </row>
    <row r="1001" s="1" customFormat="1" ht="25.5" customHeight="1">
      <c r="B1001" s="47"/>
      <c r="C1001" s="236" t="s">
        <v>947</v>
      </c>
      <c r="D1001" s="236" t="s">
        <v>165</v>
      </c>
      <c r="E1001" s="237" t="s">
        <v>948</v>
      </c>
      <c r="F1001" s="238" t="s">
        <v>949</v>
      </c>
      <c r="G1001" s="239" t="s">
        <v>189</v>
      </c>
      <c r="H1001" s="240">
        <v>116.387</v>
      </c>
      <c r="I1001" s="241"/>
      <c r="J1001" s="242">
        <f>ROUND(I1001*H1001,2)</f>
        <v>0</v>
      </c>
      <c r="K1001" s="238" t="s">
        <v>169</v>
      </c>
      <c r="L1001" s="73"/>
      <c r="M1001" s="243" t="s">
        <v>23</v>
      </c>
      <c r="N1001" s="244" t="s">
        <v>45</v>
      </c>
      <c r="O1001" s="48"/>
      <c r="P1001" s="245">
        <f>O1001*H1001</f>
        <v>0</v>
      </c>
      <c r="Q1001" s="245">
        <v>0</v>
      </c>
      <c r="R1001" s="245">
        <f>Q1001*H1001</f>
        <v>0</v>
      </c>
      <c r="S1001" s="245">
        <v>0</v>
      </c>
      <c r="T1001" s="246">
        <f>S1001*H1001</f>
        <v>0</v>
      </c>
      <c r="AR1001" s="25" t="s">
        <v>318</v>
      </c>
      <c r="AT1001" s="25" t="s">
        <v>165</v>
      </c>
      <c r="AU1001" s="25" t="s">
        <v>85</v>
      </c>
      <c r="AY1001" s="25" t="s">
        <v>162</v>
      </c>
      <c r="BE1001" s="247">
        <f>IF(N1001="základní",J1001,0)</f>
        <v>0</v>
      </c>
      <c r="BF1001" s="247">
        <f>IF(N1001="snížená",J1001,0)</f>
        <v>0</v>
      </c>
      <c r="BG1001" s="247">
        <f>IF(N1001="zákl. přenesená",J1001,0)</f>
        <v>0</v>
      </c>
      <c r="BH1001" s="247">
        <f>IF(N1001="sníž. přenesená",J1001,0)</f>
        <v>0</v>
      </c>
      <c r="BI1001" s="247">
        <f>IF(N1001="nulová",J1001,0)</f>
        <v>0</v>
      </c>
      <c r="BJ1001" s="25" t="s">
        <v>85</v>
      </c>
      <c r="BK1001" s="247">
        <f>ROUND(I1001*H1001,2)</f>
        <v>0</v>
      </c>
      <c r="BL1001" s="25" t="s">
        <v>318</v>
      </c>
      <c r="BM1001" s="25" t="s">
        <v>950</v>
      </c>
    </row>
    <row r="1002" s="1" customFormat="1">
      <c r="B1002" s="47"/>
      <c r="C1002" s="75"/>
      <c r="D1002" s="250" t="s">
        <v>213</v>
      </c>
      <c r="E1002" s="75"/>
      <c r="F1002" s="281" t="s">
        <v>951</v>
      </c>
      <c r="G1002" s="75"/>
      <c r="H1002" s="75"/>
      <c r="I1002" s="204"/>
      <c r="J1002" s="75"/>
      <c r="K1002" s="75"/>
      <c r="L1002" s="73"/>
      <c r="M1002" s="282"/>
      <c r="N1002" s="48"/>
      <c r="O1002" s="48"/>
      <c r="P1002" s="48"/>
      <c r="Q1002" s="48"/>
      <c r="R1002" s="48"/>
      <c r="S1002" s="48"/>
      <c r="T1002" s="96"/>
      <c r="AT1002" s="25" t="s">
        <v>213</v>
      </c>
      <c r="AU1002" s="25" t="s">
        <v>85</v>
      </c>
    </row>
    <row r="1003" s="13" customFormat="1">
      <c r="B1003" s="260"/>
      <c r="C1003" s="261"/>
      <c r="D1003" s="250" t="s">
        <v>172</v>
      </c>
      <c r="E1003" s="262" t="s">
        <v>23</v>
      </c>
      <c r="F1003" s="263" t="s">
        <v>613</v>
      </c>
      <c r="G1003" s="261"/>
      <c r="H1003" s="262" t="s">
        <v>23</v>
      </c>
      <c r="I1003" s="264"/>
      <c r="J1003" s="261"/>
      <c r="K1003" s="261"/>
      <c r="L1003" s="265"/>
      <c r="M1003" s="266"/>
      <c r="N1003" s="267"/>
      <c r="O1003" s="267"/>
      <c r="P1003" s="267"/>
      <c r="Q1003" s="267"/>
      <c r="R1003" s="267"/>
      <c r="S1003" s="267"/>
      <c r="T1003" s="268"/>
      <c r="AT1003" s="269" t="s">
        <v>172</v>
      </c>
      <c r="AU1003" s="269" t="s">
        <v>85</v>
      </c>
      <c r="AV1003" s="13" t="s">
        <v>77</v>
      </c>
      <c r="AW1003" s="13" t="s">
        <v>36</v>
      </c>
      <c r="AX1003" s="13" t="s">
        <v>73</v>
      </c>
      <c r="AY1003" s="269" t="s">
        <v>162</v>
      </c>
    </row>
    <row r="1004" s="12" customFormat="1">
      <c r="B1004" s="248"/>
      <c r="C1004" s="249"/>
      <c r="D1004" s="250" t="s">
        <v>172</v>
      </c>
      <c r="E1004" s="251" t="s">
        <v>23</v>
      </c>
      <c r="F1004" s="252" t="s">
        <v>952</v>
      </c>
      <c r="G1004" s="249"/>
      <c r="H1004" s="253">
        <v>116.387</v>
      </c>
      <c r="I1004" s="254"/>
      <c r="J1004" s="249"/>
      <c r="K1004" s="249"/>
      <c r="L1004" s="255"/>
      <c r="M1004" s="256"/>
      <c r="N1004" s="257"/>
      <c r="O1004" s="257"/>
      <c r="P1004" s="257"/>
      <c r="Q1004" s="257"/>
      <c r="R1004" s="257"/>
      <c r="S1004" s="257"/>
      <c r="T1004" s="258"/>
      <c r="AT1004" s="259" t="s">
        <v>172</v>
      </c>
      <c r="AU1004" s="259" t="s">
        <v>85</v>
      </c>
      <c r="AV1004" s="12" t="s">
        <v>85</v>
      </c>
      <c r="AW1004" s="12" t="s">
        <v>36</v>
      </c>
      <c r="AX1004" s="12" t="s">
        <v>77</v>
      </c>
      <c r="AY1004" s="259" t="s">
        <v>162</v>
      </c>
    </row>
    <row r="1005" s="1" customFormat="1" ht="16.5" customHeight="1">
      <c r="B1005" s="47"/>
      <c r="C1005" s="294" t="s">
        <v>953</v>
      </c>
      <c r="D1005" s="294" t="s">
        <v>336</v>
      </c>
      <c r="E1005" s="295" t="s">
        <v>954</v>
      </c>
      <c r="F1005" s="296" t="s">
        <v>955</v>
      </c>
      <c r="G1005" s="297" t="s">
        <v>871</v>
      </c>
      <c r="H1005" s="298">
        <v>0.035000000000000003</v>
      </c>
      <c r="I1005" s="299"/>
      <c r="J1005" s="300">
        <f>ROUND(I1005*H1005,2)</f>
        <v>0</v>
      </c>
      <c r="K1005" s="296" t="s">
        <v>169</v>
      </c>
      <c r="L1005" s="301"/>
      <c r="M1005" s="302" t="s">
        <v>23</v>
      </c>
      <c r="N1005" s="303" t="s">
        <v>45</v>
      </c>
      <c r="O1005" s="48"/>
      <c r="P1005" s="245">
        <f>O1005*H1005</f>
        <v>0</v>
      </c>
      <c r="Q1005" s="245">
        <v>1</v>
      </c>
      <c r="R1005" s="245">
        <f>Q1005*H1005</f>
        <v>0.035000000000000003</v>
      </c>
      <c r="S1005" s="245">
        <v>0</v>
      </c>
      <c r="T1005" s="246">
        <f>S1005*H1005</f>
        <v>0</v>
      </c>
      <c r="AR1005" s="25" t="s">
        <v>448</v>
      </c>
      <c r="AT1005" s="25" t="s">
        <v>336</v>
      </c>
      <c r="AU1005" s="25" t="s">
        <v>85</v>
      </c>
      <c r="AY1005" s="25" t="s">
        <v>162</v>
      </c>
      <c r="BE1005" s="247">
        <f>IF(N1005="základní",J1005,0)</f>
        <v>0</v>
      </c>
      <c r="BF1005" s="247">
        <f>IF(N1005="snížená",J1005,0)</f>
        <v>0</v>
      </c>
      <c r="BG1005" s="247">
        <f>IF(N1005="zákl. přenesená",J1005,0)</f>
        <v>0</v>
      </c>
      <c r="BH1005" s="247">
        <f>IF(N1005="sníž. přenesená",J1005,0)</f>
        <v>0</v>
      </c>
      <c r="BI1005" s="247">
        <f>IF(N1005="nulová",J1005,0)</f>
        <v>0</v>
      </c>
      <c r="BJ1005" s="25" t="s">
        <v>85</v>
      </c>
      <c r="BK1005" s="247">
        <f>ROUND(I1005*H1005,2)</f>
        <v>0</v>
      </c>
      <c r="BL1005" s="25" t="s">
        <v>318</v>
      </c>
      <c r="BM1005" s="25" t="s">
        <v>956</v>
      </c>
    </row>
    <row r="1006" s="13" customFormat="1">
      <c r="B1006" s="260"/>
      <c r="C1006" s="261"/>
      <c r="D1006" s="250" t="s">
        <v>172</v>
      </c>
      <c r="E1006" s="262" t="s">
        <v>23</v>
      </c>
      <c r="F1006" s="263" t="s">
        <v>485</v>
      </c>
      <c r="G1006" s="261"/>
      <c r="H1006" s="262" t="s">
        <v>23</v>
      </c>
      <c r="I1006" s="264"/>
      <c r="J1006" s="261"/>
      <c r="K1006" s="261"/>
      <c r="L1006" s="265"/>
      <c r="M1006" s="266"/>
      <c r="N1006" s="267"/>
      <c r="O1006" s="267"/>
      <c r="P1006" s="267"/>
      <c r="Q1006" s="267"/>
      <c r="R1006" s="267"/>
      <c r="S1006" s="267"/>
      <c r="T1006" s="268"/>
      <c r="AT1006" s="269" t="s">
        <v>172</v>
      </c>
      <c r="AU1006" s="269" t="s">
        <v>85</v>
      </c>
      <c r="AV1006" s="13" t="s">
        <v>77</v>
      </c>
      <c r="AW1006" s="13" t="s">
        <v>36</v>
      </c>
      <c r="AX1006" s="13" t="s">
        <v>73</v>
      </c>
      <c r="AY1006" s="269" t="s">
        <v>162</v>
      </c>
    </row>
    <row r="1007" s="12" customFormat="1">
      <c r="B1007" s="248"/>
      <c r="C1007" s="249"/>
      <c r="D1007" s="250" t="s">
        <v>172</v>
      </c>
      <c r="E1007" s="251" t="s">
        <v>23</v>
      </c>
      <c r="F1007" s="252" t="s">
        <v>957</v>
      </c>
      <c r="G1007" s="249"/>
      <c r="H1007" s="253">
        <v>0.035000000000000003</v>
      </c>
      <c r="I1007" s="254"/>
      <c r="J1007" s="249"/>
      <c r="K1007" s="249"/>
      <c r="L1007" s="255"/>
      <c r="M1007" s="256"/>
      <c r="N1007" s="257"/>
      <c r="O1007" s="257"/>
      <c r="P1007" s="257"/>
      <c r="Q1007" s="257"/>
      <c r="R1007" s="257"/>
      <c r="S1007" s="257"/>
      <c r="T1007" s="258"/>
      <c r="AT1007" s="259" t="s">
        <v>172</v>
      </c>
      <c r="AU1007" s="259" t="s">
        <v>85</v>
      </c>
      <c r="AV1007" s="12" t="s">
        <v>85</v>
      </c>
      <c r="AW1007" s="12" t="s">
        <v>36</v>
      </c>
      <c r="AX1007" s="12" t="s">
        <v>77</v>
      </c>
      <c r="AY1007" s="259" t="s">
        <v>162</v>
      </c>
    </row>
    <row r="1008" s="1" customFormat="1" ht="25.5" customHeight="1">
      <c r="B1008" s="47"/>
      <c r="C1008" s="236" t="s">
        <v>958</v>
      </c>
      <c r="D1008" s="236" t="s">
        <v>165</v>
      </c>
      <c r="E1008" s="237" t="s">
        <v>959</v>
      </c>
      <c r="F1008" s="238" t="s">
        <v>960</v>
      </c>
      <c r="G1008" s="239" t="s">
        <v>189</v>
      </c>
      <c r="H1008" s="240">
        <v>133.28</v>
      </c>
      <c r="I1008" s="241"/>
      <c r="J1008" s="242">
        <f>ROUND(I1008*H1008,2)</f>
        <v>0</v>
      </c>
      <c r="K1008" s="238" t="s">
        <v>169</v>
      </c>
      <c r="L1008" s="73"/>
      <c r="M1008" s="243" t="s">
        <v>23</v>
      </c>
      <c r="N1008" s="244" t="s">
        <v>45</v>
      </c>
      <c r="O1008" s="48"/>
      <c r="P1008" s="245">
        <f>O1008*H1008</f>
        <v>0</v>
      </c>
      <c r="Q1008" s="245">
        <v>0</v>
      </c>
      <c r="R1008" s="245">
        <f>Q1008*H1008</f>
        <v>0</v>
      </c>
      <c r="S1008" s="245">
        <v>0</v>
      </c>
      <c r="T1008" s="246">
        <f>S1008*H1008</f>
        <v>0</v>
      </c>
      <c r="AR1008" s="25" t="s">
        <v>318</v>
      </c>
      <c r="AT1008" s="25" t="s">
        <v>165</v>
      </c>
      <c r="AU1008" s="25" t="s">
        <v>85</v>
      </c>
      <c r="AY1008" s="25" t="s">
        <v>162</v>
      </c>
      <c r="BE1008" s="247">
        <f>IF(N1008="základní",J1008,0)</f>
        <v>0</v>
      </c>
      <c r="BF1008" s="247">
        <f>IF(N1008="snížená",J1008,0)</f>
        <v>0</v>
      </c>
      <c r="BG1008" s="247">
        <f>IF(N1008="zákl. přenesená",J1008,0)</f>
        <v>0</v>
      </c>
      <c r="BH1008" s="247">
        <f>IF(N1008="sníž. přenesená",J1008,0)</f>
        <v>0</v>
      </c>
      <c r="BI1008" s="247">
        <f>IF(N1008="nulová",J1008,0)</f>
        <v>0</v>
      </c>
      <c r="BJ1008" s="25" t="s">
        <v>85</v>
      </c>
      <c r="BK1008" s="247">
        <f>ROUND(I1008*H1008,2)</f>
        <v>0</v>
      </c>
      <c r="BL1008" s="25" t="s">
        <v>318</v>
      </c>
      <c r="BM1008" s="25" t="s">
        <v>961</v>
      </c>
    </row>
    <row r="1009" s="1" customFormat="1">
      <c r="B1009" s="47"/>
      <c r="C1009" s="75"/>
      <c r="D1009" s="250" t="s">
        <v>213</v>
      </c>
      <c r="E1009" s="75"/>
      <c r="F1009" s="281" t="s">
        <v>962</v>
      </c>
      <c r="G1009" s="75"/>
      <c r="H1009" s="75"/>
      <c r="I1009" s="204"/>
      <c r="J1009" s="75"/>
      <c r="K1009" s="75"/>
      <c r="L1009" s="73"/>
      <c r="M1009" s="282"/>
      <c r="N1009" s="48"/>
      <c r="O1009" s="48"/>
      <c r="P1009" s="48"/>
      <c r="Q1009" s="48"/>
      <c r="R1009" s="48"/>
      <c r="S1009" s="48"/>
      <c r="T1009" s="96"/>
      <c r="AT1009" s="25" t="s">
        <v>213</v>
      </c>
      <c r="AU1009" s="25" t="s">
        <v>85</v>
      </c>
    </row>
    <row r="1010" s="13" customFormat="1">
      <c r="B1010" s="260"/>
      <c r="C1010" s="261"/>
      <c r="D1010" s="250" t="s">
        <v>172</v>
      </c>
      <c r="E1010" s="262" t="s">
        <v>23</v>
      </c>
      <c r="F1010" s="263" t="s">
        <v>613</v>
      </c>
      <c r="G1010" s="261"/>
      <c r="H1010" s="262" t="s">
        <v>23</v>
      </c>
      <c r="I1010" s="264"/>
      <c r="J1010" s="261"/>
      <c r="K1010" s="261"/>
      <c r="L1010" s="265"/>
      <c r="M1010" s="266"/>
      <c r="N1010" s="267"/>
      <c r="O1010" s="267"/>
      <c r="P1010" s="267"/>
      <c r="Q1010" s="267"/>
      <c r="R1010" s="267"/>
      <c r="S1010" s="267"/>
      <c r="T1010" s="268"/>
      <c r="AT1010" s="269" t="s">
        <v>172</v>
      </c>
      <c r="AU1010" s="269" t="s">
        <v>85</v>
      </c>
      <c r="AV1010" s="13" t="s">
        <v>77</v>
      </c>
      <c r="AW1010" s="13" t="s">
        <v>36</v>
      </c>
      <c r="AX1010" s="13" t="s">
        <v>73</v>
      </c>
      <c r="AY1010" s="269" t="s">
        <v>162</v>
      </c>
    </row>
    <row r="1011" s="12" customFormat="1">
      <c r="B1011" s="248"/>
      <c r="C1011" s="249"/>
      <c r="D1011" s="250" t="s">
        <v>172</v>
      </c>
      <c r="E1011" s="251" t="s">
        <v>23</v>
      </c>
      <c r="F1011" s="252" t="s">
        <v>963</v>
      </c>
      <c r="G1011" s="249"/>
      <c r="H1011" s="253">
        <v>133.28</v>
      </c>
      <c r="I1011" s="254"/>
      <c r="J1011" s="249"/>
      <c r="K1011" s="249"/>
      <c r="L1011" s="255"/>
      <c r="M1011" s="256"/>
      <c r="N1011" s="257"/>
      <c r="O1011" s="257"/>
      <c r="P1011" s="257"/>
      <c r="Q1011" s="257"/>
      <c r="R1011" s="257"/>
      <c r="S1011" s="257"/>
      <c r="T1011" s="258"/>
      <c r="AT1011" s="259" t="s">
        <v>172</v>
      </c>
      <c r="AU1011" s="259" t="s">
        <v>85</v>
      </c>
      <c r="AV1011" s="12" t="s">
        <v>85</v>
      </c>
      <c r="AW1011" s="12" t="s">
        <v>36</v>
      </c>
      <c r="AX1011" s="12" t="s">
        <v>77</v>
      </c>
      <c r="AY1011" s="259" t="s">
        <v>162</v>
      </c>
    </row>
    <row r="1012" s="1" customFormat="1" ht="16.5" customHeight="1">
      <c r="B1012" s="47"/>
      <c r="C1012" s="294" t="s">
        <v>964</v>
      </c>
      <c r="D1012" s="294" t="s">
        <v>336</v>
      </c>
      <c r="E1012" s="295" t="s">
        <v>965</v>
      </c>
      <c r="F1012" s="296" t="s">
        <v>966</v>
      </c>
      <c r="G1012" s="297" t="s">
        <v>189</v>
      </c>
      <c r="H1012" s="298">
        <v>153.27199999999999</v>
      </c>
      <c r="I1012" s="299"/>
      <c r="J1012" s="300">
        <f>ROUND(I1012*H1012,2)</f>
        <v>0</v>
      </c>
      <c r="K1012" s="296" t="s">
        <v>169</v>
      </c>
      <c r="L1012" s="301"/>
      <c r="M1012" s="302" t="s">
        <v>23</v>
      </c>
      <c r="N1012" s="303" t="s">
        <v>45</v>
      </c>
      <c r="O1012" s="48"/>
      <c r="P1012" s="245">
        <f>O1012*H1012</f>
        <v>0</v>
      </c>
      <c r="Q1012" s="245">
        <v>0.0030000000000000001</v>
      </c>
      <c r="R1012" s="245">
        <f>Q1012*H1012</f>
        <v>0.459816</v>
      </c>
      <c r="S1012" s="245">
        <v>0</v>
      </c>
      <c r="T1012" s="246">
        <f>S1012*H1012</f>
        <v>0</v>
      </c>
      <c r="AR1012" s="25" t="s">
        <v>448</v>
      </c>
      <c r="AT1012" s="25" t="s">
        <v>336</v>
      </c>
      <c r="AU1012" s="25" t="s">
        <v>85</v>
      </c>
      <c r="AY1012" s="25" t="s">
        <v>162</v>
      </c>
      <c r="BE1012" s="247">
        <f>IF(N1012="základní",J1012,0)</f>
        <v>0</v>
      </c>
      <c r="BF1012" s="247">
        <f>IF(N1012="snížená",J1012,0)</f>
        <v>0</v>
      </c>
      <c r="BG1012" s="247">
        <f>IF(N1012="zákl. přenesená",J1012,0)</f>
        <v>0</v>
      </c>
      <c r="BH1012" s="247">
        <f>IF(N1012="sníž. přenesená",J1012,0)</f>
        <v>0</v>
      </c>
      <c r="BI1012" s="247">
        <f>IF(N1012="nulová",J1012,0)</f>
        <v>0</v>
      </c>
      <c r="BJ1012" s="25" t="s">
        <v>85</v>
      </c>
      <c r="BK1012" s="247">
        <f>ROUND(I1012*H1012,2)</f>
        <v>0</v>
      </c>
      <c r="BL1012" s="25" t="s">
        <v>318</v>
      </c>
      <c r="BM1012" s="25" t="s">
        <v>967</v>
      </c>
    </row>
    <row r="1013" s="13" customFormat="1">
      <c r="B1013" s="260"/>
      <c r="C1013" s="261"/>
      <c r="D1013" s="250" t="s">
        <v>172</v>
      </c>
      <c r="E1013" s="262" t="s">
        <v>23</v>
      </c>
      <c r="F1013" s="263" t="s">
        <v>485</v>
      </c>
      <c r="G1013" s="261"/>
      <c r="H1013" s="262" t="s">
        <v>23</v>
      </c>
      <c r="I1013" s="264"/>
      <c r="J1013" s="261"/>
      <c r="K1013" s="261"/>
      <c r="L1013" s="265"/>
      <c r="M1013" s="266"/>
      <c r="N1013" s="267"/>
      <c r="O1013" s="267"/>
      <c r="P1013" s="267"/>
      <c r="Q1013" s="267"/>
      <c r="R1013" s="267"/>
      <c r="S1013" s="267"/>
      <c r="T1013" s="268"/>
      <c r="AT1013" s="269" t="s">
        <v>172</v>
      </c>
      <c r="AU1013" s="269" t="s">
        <v>85</v>
      </c>
      <c r="AV1013" s="13" t="s">
        <v>77</v>
      </c>
      <c r="AW1013" s="13" t="s">
        <v>36</v>
      </c>
      <c r="AX1013" s="13" t="s">
        <v>73</v>
      </c>
      <c r="AY1013" s="269" t="s">
        <v>162</v>
      </c>
    </row>
    <row r="1014" s="12" customFormat="1">
      <c r="B1014" s="248"/>
      <c r="C1014" s="249"/>
      <c r="D1014" s="250" t="s">
        <v>172</v>
      </c>
      <c r="E1014" s="251" t="s">
        <v>23</v>
      </c>
      <c r="F1014" s="252" t="s">
        <v>968</v>
      </c>
      <c r="G1014" s="249"/>
      <c r="H1014" s="253">
        <v>153.27199999999999</v>
      </c>
      <c r="I1014" s="254"/>
      <c r="J1014" s="249"/>
      <c r="K1014" s="249"/>
      <c r="L1014" s="255"/>
      <c r="M1014" s="256"/>
      <c r="N1014" s="257"/>
      <c r="O1014" s="257"/>
      <c r="P1014" s="257"/>
      <c r="Q1014" s="257"/>
      <c r="R1014" s="257"/>
      <c r="S1014" s="257"/>
      <c r="T1014" s="258"/>
      <c r="AT1014" s="259" t="s">
        <v>172</v>
      </c>
      <c r="AU1014" s="259" t="s">
        <v>85</v>
      </c>
      <c r="AV1014" s="12" t="s">
        <v>85</v>
      </c>
      <c r="AW1014" s="12" t="s">
        <v>36</v>
      </c>
      <c r="AX1014" s="12" t="s">
        <v>77</v>
      </c>
      <c r="AY1014" s="259" t="s">
        <v>162</v>
      </c>
    </row>
    <row r="1015" s="1" customFormat="1" ht="25.5" customHeight="1">
      <c r="B1015" s="47"/>
      <c r="C1015" s="236" t="s">
        <v>969</v>
      </c>
      <c r="D1015" s="236" t="s">
        <v>165</v>
      </c>
      <c r="E1015" s="237" t="s">
        <v>970</v>
      </c>
      <c r="F1015" s="238" t="s">
        <v>971</v>
      </c>
      <c r="G1015" s="239" t="s">
        <v>189</v>
      </c>
      <c r="H1015" s="240">
        <v>133.28</v>
      </c>
      <c r="I1015" s="241"/>
      <c r="J1015" s="242">
        <f>ROUND(I1015*H1015,2)</f>
        <v>0</v>
      </c>
      <c r="K1015" s="238" t="s">
        <v>169</v>
      </c>
      <c r="L1015" s="73"/>
      <c r="M1015" s="243" t="s">
        <v>23</v>
      </c>
      <c r="N1015" s="244" t="s">
        <v>45</v>
      </c>
      <c r="O1015" s="48"/>
      <c r="P1015" s="245">
        <f>O1015*H1015</f>
        <v>0</v>
      </c>
      <c r="Q1015" s="245">
        <v>0.00088312999999999998</v>
      </c>
      <c r="R1015" s="245">
        <f>Q1015*H1015</f>
        <v>0.1177035664</v>
      </c>
      <c r="S1015" s="245">
        <v>0</v>
      </c>
      <c r="T1015" s="246">
        <f>S1015*H1015</f>
        <v>0</v>
      </c>
      <c r="AR1015" s="25" t="s">
        <v>318</v>
      </c>
      <c r="AT1015" s="25" t="s">
        <v>165</v>
      </c>
      <c r="AU1015" s="25" t="s">
        <v>85</v>
      </c>
      <c r="AY1015" s="25" t="s">
        <v>162</v>
      </c>
      <c r="BE1015" s="247">
        <f>IF(N1015="základní",J1015,0)</f>
        <v>0</v>
      </c>
      <c r="BF1015" s="247">
        <f>IF(N1015="snížená",J1015,0)</f>
        <v>0</v>
      </c>
      <c r="BG1015" s="247">
        <f>IF(N1015="zákl. přenesená",J1015,0)</f>
        <v>0</v>
      </c>
      <c r="BH1015" s="247">
        <f>IF(N1015="sníž. přenesená",J1015,0)</f>
        <v>0</v>
      </c>
      <c r="BI1015" s="247">
        <f>IF(N1015="nulová",J1015,0)</f>
        <v>0</v>
      </c>
      <c r="BJ1015" s="25" t="s">
        <v>85</v>
      </c>
      <c r="BK1015" s="247">
        <f>ROUND(I1015*H1015,2)</f>
        <v>0</v>
      </c>
      <c r="BL1015" s="25" t="s">
        <v>318</v>
      </c>
      <c r="BM1015" s="25" t="s">
        <v>972</v>
      </c>
    </row>
    <row r="1016" s="1" customFormat="1">
      <c r="B1016" s="47"/>
      <c r="C1016" s="75"/>
      <c r="D1016" s="250" t="s">
        <v>213</v>
      </c>
      <c r="E1016" s="75"/>
      <c r="F1016" s="281" t="s">
        <v>973</v>
      </c>
      <c r="G1016" s="75"/>
      <c r="H1016" s="75"/>
      <c r="I1016" s="204"/>
      <c r="J1016" s="75"/>
      <c r="K1016" s="75"/>
      <c r="L1016" s="73"/>
      <c r="M1016" s="282"/>
      <c r="N1016" s="48"/>
      <c r="O1016" s="48"/>
      <c r="P1016" s="48"/>
      <c r="Q1016" s="48"/>
      <c r="R1016" s="48"/>
      <c r="S1016" s="48"/>
      <c r="T1016" s="96"/>
      <c r="AT1016" s="25" t="s">
        <v>213</v>
      </c>
      <c r="AU1016" s="25" t="s">
        <v>85</v>
      </c>
    </row>
    <row r="1017" s="13" customFormat="1">
      <c r="B1017" s="260"/>
      <c r="C1017" s="261"/>
      <c r="D1017" s="250" t="s">
        <v>172</v>
      </c>
      <c r="E1017" s="262" t="s">
        <v>23</v>
      </c>
      <c r="F1017" s="263" t="s">
        <v>613</v>
      </c>
      <c r="G1017" s="261"/>
      <c r="H1017" s="262" t="s">
        <v>23</v>
      </c>
      <c r="I1017" s="264"/>
      <c r="J1017" s="261"/>
      <c r="K1017" s="261"/>
      <c r="L1017" s="265"/>
      <c r="M1017" s="266"/>
      <c r="N1017" s="267"/>
      <c r="O1017" s="267"/>
      <c r="P1017" s="267"/>
      <c r="Q1017" s="267"/>
      <c r="R1017" s="267"/>
      <c r="S1017" s="267"/>
      <c r="T1017" s="268"/>
      <c r="AT1017" s="269" t="s">
        <v>172</v>
      </c>
      <c r="AU1017" s="269" t="s">
        <v>85</v>
      </c>
      <c r="AV1017" s="13" t="s">
        <v>77</v>
      </c>
      <c r="AW1017" s="13" t="s">
        <v>36</v>
      </c>
      <c r="AX1017" s="13" t="s">
        <v>73</v>
      </c>
      <c r="AY1017" s="269" t="s">
        <v>162</v>
      </c>
    </row>
    <row r="1018" s="12" customFormat="1">
      <c r="B1018" s="248"/>
      <c r="C1018" s="249"/>
      <c r="D1018" s="250" t="s">
        <v>172</v>
      </c>
      <c r="E1018" s="251" t="s">
        <v>23</v>
      </c>
      <c r="F1018" s="252" t="s">
        <v>963</v>
      </c>
      <c r="G1018" s="249"/>
      <c r="H1018" s="253">
        <v>133.28</v>
      </c>
      <c r="I1018" s="254"/>
      <c r="J1018" s="249"/>
      <c r="K1018" s="249"/>
      <c r="L1018" s="255"/>
      <c r="M1018" s="256"/>
      <c r="N1018" s="257"/>
      <c r="O1018" s="257"/>
      <c r="P1018" s="257"/>
      <c r="Q1018" s="257"/>
      <c r="R1018" s="257"/>
      <c r="S1018" s="257"/>
      <c r="T1018" s="258"/>
      <c r="AT1018" s="259" t="s">
        <v>172</v>
      </c>
      <c r="AU1018" s="259" t="s">
        <v>85</v>
      </c>
      <c r="AV1018" s="12" t="s">
        <v>85</v>
      </c>
      <c r="AW1018" s="12" t="s">
        <v>36</v>
      </c>
      <c r="AX1018" s="12" t="s">
        <v>77</v>
      </c>
      <c r="AY1018" s="259" t="s">
        <v>162</v>
      </c>
    </row>
    <row r="1019" s="1" customFormat="1" ht="25.5" customHeight="1">
      <c r="B1019" s="47"/>
      <c r="C1019" s="294" t="s">
        <v>974</v>
      </c>
      <c r="D1019" s="294" t="s">
        <v>336</v>
      </c>
      <c r="E1019" s="295" t="s">
        <v>975</v>
      </c>
      <c r="F1019" s="296" t="s">
        <v>976</v>
      </c>
      <c r="G1019" s="297" t="s">
        <v>189</v>
      </c>
      <c r="H1019" s="298">
        <v>153.27199999999999</v>
      </c>
      <c r="I1019" s="299"/>
      <c r="J1019" s="300">
        <f>ROUND(I1019*H1019,2)</f>
        <v>0</v>
      </c>
      <c r="K1019" s="296" t="s">
        <v>169</v>
      </c>
      <c r="L1019" s="301"/>
      <c r="M1019" s="302" t="s">
        <v>23</v>
      </c>
      <c r="N1019" s="303" t="s">
        <v>45</v>
      </c>
      <c r="O1019" s="48"/>
      <c r="P1019" s="245">
        <f>O1019*H1019</f>
        <v>0</v>
      </c>
      <c r="Q1019" s="245">
        <v>0.0051999999999999998</v>
      </c>
      <c r="R1019" s="245">
        <f>Q1019*H1019</f>
        <v>0.7970143999999999</v>
      </c>
      <c r="S1019" s="245">
        <v>0</v>
      </c>
      <c r="T1019" s="246">
        <f>S1019*H1019</f>
        <v>0</v>
      </c>
      <c r="AR1019" s="25" t="s">
        <v>448</v>
      </c>
      <c r="AT1019" s="25" t="s">
        <v>336</v>
      </c>
      <c r="AU1019" s="25" t="s">
        <v>85</v>
      </c>
      <c r="AY1019" s="25" t="s">
        <v>162</v>
      </c>
      <c r="BE1019" s="247">
        <f>IF(N1019="základní",J1019,0)</f>
        <v>0</v>
      </c>
      <c r="BF1019" s="247">
        <f>IF(N1019="snížená",J1019,0)</f>
        <v>0</v>
      </c>
      <c r="BG1019" s="247">
        <f>IF(N1019="zákl. přenesená",J1019,0)</f>
        <v>0</v>
      </c>
      <c r="BH1019" s="247">
        <f>IF(N1019="sníž. přenesená",J1019,0)</f>
        <v>0</v>
      </c>
      <c r="BI1019" s="247">
        <f>IF(N1019="nulová",J1019,0)</f>
        <v>0</v>
      </c>
      <c r="BJ1019" s="25" t="s">
        <v>85</v>
      </c>
      <c r="BK1019" s="247">
        <f>ROUND(I1019*H1019,2)</f>
        <v>0</v>
      </c>
      <c r="BL1019" s="25" t="s">
        <v>318</v>
      </c>
      <c r="BM1019" s="25" t="s">
        <v>977</v>
      </c>
    </row>
    <row r="1020" s="13" customFormat="1">
      <c r="B1020" s="260"/>
      <c r="C1020" s="261"/>
      <c r="D1020" s="250" t="s">
        <v>172</v>
      </c>
      <c r="E1020" s="262" t="s">
        <v>23</v>
      </c>
      <c r="F1020" s="263" t="s">
        <v>485</v>
      </c>
      <c r="G1020" s="261"/>
      <c r="H1020" s="262" t="s">
        <v>23</v>
      </c>
      <c r="I1020" s="264"/>
      <c r="J1020" s="261"/>
      <c r="K1020" s="261"/>
      <c r="L1020" s="265"/>
      <c r="M1020" s="266"/>
      <c r="N1020" s="267"/>
      <c r="O1020" s="267"/>
      <c r="P1020" s="267"/>
      <c r="Q1020" s="267"/>
      <c r="R1020" s="267"/>
      <c r="S1020" s="267"/>
      <c r="T1020" s="268"/>
      <c r="AT1020" s="269" t="s">
        <v>172</v>
      </c>
      <c r="AU1020" s="269" t="s">
        <v>85</v>
      </c>
      <c r="AV1020" s="13" t="s">
        <v>77</v>
      </c>
      <c r="AW1020" s="13" t="s">
        <v>36</v>
      </c>
      <c r="AX1020" s="13" t="s">
        <v>73</v>
      </c>
      <c r="AY1020" s="269" t="s">
        <v>162</v>
      </c>
    </row>
    <row r="1021" s="12" customFormat="1">
      <c r="B1021" s="248"/>
      <c r="C1021" s="249"/>
      <c r="D1021" s="250" t="s">
        <v>172</v>
      </c>
      <c r="E1021" s="251" t="s">
        <v>23</v>
      </c>
      <c r="F1021" s="252" t="s">
        <v>968</v>
      </c>
      <c r="G1021" s="249"/>
      <c r="H1021" s="253">
        <v>153.27199999999999</v>
      </c>
      <c r="I1021" s="254"/>
      <c r="J1021" s="249"/>
      <c r="K1021" s="249"/>
      <c r="L1021" s="255"/>
      <c r="M1021" s="256"/>
      <c r="N1021" s="257"/>
      <c r="O1021" s="257"/>
      <c r="P1021" s="257"/>
      <c r="Q1021" s="257"/>
      <c r="R1021" s="257"/>
      <c r="S1021" s="257"/>
      <c r="T1021" s="258"/>
      <c r="AT1021" s="259" t="s">
        <v>172</v>
      </c>
      <c r="AU1021" s="259" t="s">
        <v>85</v>
      </c>
      <c r="AV1021" s="12" t="s">
        <v>85</v>
      </c>
      <c r="AW1021" s="12" t="s">
        <v>36</v>
      </c>
      <c r="AX1021" s="12" t="s">
        <v>77</v>
      </c>
      <c r="AY1021" s="259" t="s">
        <v>162</v>
      </c>
    </row>
    <row r="1022" s="1" customFormat="1" ht="38.25" customHeight="1">
      <c r="B1022" s="47"/>
      <c r="C1022" s="236" t="s">
        <v>978</v>
      </c>
      <c r="D1022" s="236" t="s">
        <v>165</v>
      </c>
      <c r="E1022" s="237" t="s">
        <v>979</v>
      </c>
      <c r="F1022" s="238" t="s">
        <v>980</v>
      </c>
      <c r="G1022" s="239" t="s">
        <v>981</v>
      </c>
      <c r="H1022" s="240">
        <v>180</v>
      </c>
      <c r="I1022" s="241"/>
      <c r="J1022" s="242">
        <f>ROUND(I1022*H1022,2)</f>
        <v>0</v>
      </c>
      <c r="K1022" s="238" t="s">
        <v>23</v>
      </c>
      <c r="L1022" s="73"/>
      <c r="M1022" s="243" t="s">
        <v>23</v>
      </c>
      <c r="N1022" s="244" t="s">
        <v>45</v>
      </c>
      <c r="O1022" s="48"/>
      <c r="P1022" s="245">
        <f>O1022*H1022</f>
        <v>0</v>
      </c>
      <c r="Q1022" s="245">
        <v>0.0027799999999999999</v>
      </c>
      <c r="R1022" s="245">
        <f>Q1022*H1022</f>
        <v>0.50039999999999996</v>
      </c>
      <c r="S1022" s="245">
        <v>0</v>
      </c>
      <c r="T1022" s="246">
        <f>S1022*H1022</f>
        <v>0</v>
      </c>
      <c r="AR1022" s="25" t="s">
        <v>318</v>
      </c>
      <c r="AT1022" s="25" t="s">
        <v>165</v>
      </c>
      <c r="AU1022" s="25" t="s">
        <v>85</v>
      </c>
      <c r="AY1022" s="25" t="s">
        <v>162</v>
      </c>
      <c r="BE1022" s="247">
        <f>IF(N1022="základní",J1022,0)</f>
        <v>0</v>
      </c>
      <c r="BF1022" s="247">
        <f>IF(N1022="snížená",J1022,0)</f>
        <v>0</v>
      </c>
      <c r="BG1022" s="247">
        <f>IF(N1022="zákl. přenesená",J1022,0)</f>
        <v>0</v>
      </c>
      <c r="BH1022" s="247">
        <f>IF(N1022="sníž. přenesená",J1022,0)</f>
        <v>0</v>
      </c>
      <c r="BI1022" s="247">
        <f>IF(N1022="nulová",J1022,0)</f>
        <v>0</v>
      </c>
      <c r="BJ1022" s="25" t="s">
        <v>85</v>
      </c>
      <c r="BK1022" s="247">
        <f>ROUND(I1022*H1022,2)</f>
        <v>0</v>
      </c>
      <c r="BL1022" s="25" t="s">
        <v>318</v>
      </c>
      <c r="BM1022" s="25" t="s">
        <v>982</v>
      </c>
    </row>
    <row r="1023" s="13" customFormat="1">
      <c r="B1023" s="260"/>
      <c r="C1023" s="261"/>
      <c r="D1023" s="250" t="s">
        <v>172</v>
      </c>
      <c r="E1023" s="262" t="s">
        <v>23</v>
      </c>
      <c r="F1023" s="263" t="s">
        <v>655</v>
      </c>
      <c r="G1023" s="261"/>
      <c r="H1023" s="262" t="s">
        <v>23</v>
      </c>
      <c r="I1023" s="264"/>
      <c r="J1023" s="261"/>
      <c r="K1023" s="261"/>
      <c r="L1023" s="265"/>
      <c r="M1023" s="266"/>
      <c r="N1023" s="267"/>
      <c r="O1023" s="267"/>
      <c r="P1023" s="267"/>
      <c r="Q1023" s="267"/>
      <c r="R1023" s="267"/>
      <c r="S1023" s="267"/>
      <c r="T1023" s="268"/>
      <c r="AT1023" s="269" t="s">
        <v>172</v>
      </c>
      <c r="AU1023" s="269" t="s">
        <v>85</v>
      </c>
      <c r="AV1023" s="13" t="s">
        <v>77</v>
      </c>
      <c r="AW1023" s="13" t="s">
        <v>36</v>
      </c>
      <c r="AX1023" s="13" t="s">
        <v>73</v>
      </c>
      <c r="AY1023" s="269" t="s">
        <v>162</v>
      </c>
    </row>
    <row r="1024" s="12" customFormat="1">
      <c r="B1024" s="248"/>
      <c r="C1024" s="249"/>
      <c r="D1024" s="250" t="s">
        <v>172</v>
      </c>
      <c r="E1024" s="251" t="s">
        <v>23</v>
      </c>
      <c r="F1024" s="252" t="s">
        <v>983</v>
      </c>
      <c r="G1024" s="249"/>
      <c r="H1024" s="253">
        <v>180</v>
      </c>
      <c r="I1024" s="254"/>
      <c r="J1024" s="249"/>
      <c r="K1024" s="249"/>
      <c r="L1024" s="255"/>
      <c r="M1024" s="256"/>
      <c r="N1024" s="257"/>
      <c r="O1024" s="257"/>
      <c r="P1024" s="257"/>
      <c r="Q1024" s="257"/>
      <c r="R1024" s="257"/>
      <c r="S1024" s="257"/>
      <c r="T1024" s="258"/>
      <c r="AT1024" s="259" t="s">
        <v>172</v>
      </c>
      <c r="AU1024" s="259" t="s">
        <v>85</v>
      </c>
      <c r="AV1024" s="12" t="s">
        <v>85</v>
      </c>
      <c r="AW1024" s="12" t="s">
        <v>36</v>
      </c>
      <c r="AX1024" s="12" t="s">
        <v>77</v>
      </c>
      <c r="AY1024" s="259" t="s">
        <v>162</v>
      </c>
    </row>
    <row r="1025" s="1" customFormat="1" ht="25.5" customHeight="1">
      <c r="B1025" s="47"/>
      <c r="C1025" s="236" t="s">
        <v>984</v>
      </c>
      <c r="D1025" s="236" t="s">
        <v>165</v>
      </c>
      <c r="E1025" s="237" t="s">
        <v>985</v>
      </c>
      <c r="F1025" s="238" t="s">
        <v>986</v>
      </c>
      <c r="G1025" s="239" t="s">
        <v>265</v>
      </c>
      <c r="H1025" s="240">
        <v>58.799999999999997</v>
      </c>
      <c r="I1025" s="241"/>
      <c r="J1025" s="242">
        <f>ROUND(I1025*H1025,2)</f>
        <v>0</v>
      </c>
      <c r="K1025" s="238" t="s">
        <v>169</v>
      </c>
      <c r="L1025" s="73"/>
      <c r="M1025" s="243" t="s">
        <v>23</v>
      </c>
      <c r="N1025" s="244" t="s">
        <v>45</v>
      </c>
      <c r="O1025" s="48"/>
      <c r="P1025" s="245">
        <f>O1025*H1025</f>
        <v>0</v>
      </c>
      <c r="Q1025" s="245">
        <v>0.00059999999999999995</v>
      </c>
      <c r="R1025" s="245">
        <f>Q1025*H1025</f>
        <v>0.035279999999999992</v>
      </c>
      <c r="S1025" s="245">
        <v>0</v>
      </c>
      <c r="T1025" s="246">
        <f>S1025*H1025</f>
        <v>0</v>
      </c>
      <c r="AR1025" s="25" t="s">
        <v>318</v>
      </c>
      <c r="AT1025" s="25" t="s">
        <v>165</v>
      </c>
      <c r="AU1025" s="25" t="s">
        <v>85</v>
      </c>
      <c r="AY1025" s="25" t="s">
        <v>162</v>
      </c>
      <c r="BE1025" s="247">
        <f>IF(N1025="základní",J1025,0)</f>
        <v>0</v>
      </c>
      <c r="BF1025" s="247">
        <f>IF(N1025="snížená",J1025,0)</f>
        <v>0</v>
      </c>
      <c r="BG1025" s="247">
        <f>IF(N1025="zákl. přenesená",J1025,0)</f>
        <v>0</v>
      </c>
      <c r="BH1025" s="247">
        <f>IF(N1025="sníž. přenesená",J1025,0)</f>
        <v>0</v>
      </c>
      <c r="BI1025" s="247">
        <f>IF(N1025="nulová",J1025,0)</f>
        <v>0</v>
      </c>
      <c r="BJ1025" s="25" t="s">
        <v>85</v>
      </c>
      <c r="BK1025" s="247">
        <f>ROUND(I1025*H1025,2)</f>
        <v>0</v>
      </c>
      <c r="BL1025" s="25" t="s">
        <v>318</v>
      </c>
      <c r="BM1025" s="25" t="s">
        <v>987</v>
      </c>
    </row>
    <row r="1026" s="1" customFormat="1">
      <c r="B1026" s="47"/>
      <c r="C1026" s="75"/>
      <c r="D1026" s="250" t="s">
        <v>213</v>
      </c>
      <c r="E1026" s="75"/>
      <c r="F1026" s="281" t="s">
        <v>988</v>
      </c>
      <c r="G1026" s="75"/>
      <c r="H1026" s="75"/>
      <c r="I1026" s="204"/>
      <c r="J1026" s="75"/>
      <c r="K1026" s="75"/>
      <c r="L1026" s="73"/>
      <c r="M1026" s="282"/>
      <c r="N1026" s="48"/>
      <c r="O1026" s="48"/>
      <c r="P1026" s="48"/>
      <c r="Q1026" s="48"/>
      <c r="R1026" s="48"/>
      <c r="S1026" s="48"/>
      <c r="T1026" s="96"/>
      <c r="AT1026" s="25" t="s">
        <v>213</v>
      </c>
      <c r="AU1026" s="25" t="s">
        <v>85</v>
      </c>
    </row>
    <row r="1027" s="13" customFormat="1">
      <c r="B1027" s="260"/>
      <c r="C1027" s="261"/>
      <c r="D1027" s="250" t="s">
        <v>172</v>
      </c>
      <c r="E1027" s="262" t="s">
        <v>23</v>
      </c>
      <c r="F1027" s="263" t="s">
        <v>655</v>
      </c>
      <c r="G1027" s="261"/>
      <c r="H1027" s="262" t="s">
        <v>23</v>
      </c>
      <c r="I1027" s="264"/>
      <c r="J1027" s="261"/>
      <c r="K1027" s="261"/>
      <c r="L1027" s="265"/>
      <c r="M1027" s="266"/>
      <c r="N1027" s="267"/>
      <c r="O1027" s="267"/>
      <c r="P1027" s="267"/>
      <c r="Q1027" s="267"/>
      <c r="R1027" s="267"/>
      <c r="S1027" s="267"/>
      <c r="T1027" s="268"/>
      <c r="AT1027" s="269" t="s">
        <v>172</v>
      </c>
      <c r="AU1027" s="269" t="s">
        <v>85</v>
      </c>
      <c r="AV1027" s="13" t="s">
        <v>77</v>
      </c>
      <c r="AW1027" s="13" t="s">
        <v>36</v>
      </c>
      <c r="AX1027" s="13" t="s">
        <v>73</v>
      </c>
      <c r="AY1027" s="269" t="s">
        <v>162</v>
      </c>
    </row>
    <row r="1028" s="12" customFormat="1">
      <c r="B1028" s="248"/>
      <c r="C1028" s="249"/>
      <c r="D1028" s="250" t="s">
        <v>172</v>
      </c>
      <c r="E1028" s="251" t="s">
        <v>23</v>
      </c>
      <c r="F1028" s="252" t="s">
        <v>989</v>
      </c>
      <c r="G1028" s="249"/>
      <c r="H1028" s="253">
        <v>58.799999999999997</v>
      </c>
      <c r="I1028" s="254"/>
      <c r="J1028" s="249"/>
      <c r="K1028" s="249"/>
      <c r="L1028" s="255"/>
      <c r="M1028" s="256"/>
      <c r="N1028" s="257"/>
      <c r="O1028" s="257"/>
      <c r="P1028" s="257"/>
      <c r="Q1028" s="257"/>
      <c r="R1028" s="257"/>
      <c r="S1028" s="257"/>
      <c r="T1028" s="258"/>
      <c r="AT1028" s="259" t="s">
        <v>172</v>
      </c>
      <c r="AU1028" s="259" t="s">
        <v>85</v>
      </c>
      <c r="AV1028" s="12" t="s">
        <v>85</v>
      </c>
      <c r="AW1028" s="12" t="s">
        <v>36</v>
      </c>
      <c r="AX1028" s="12" t="s">
        <v>77</v>
      </c>
      <c r="AY1028" s="259" t="s">
        <v>162</v>
      </c>
    </row>
    <row r="1029" s="1" customFormat="1" ht="25.5" customHeight="1">
      <c r="B1029" s="47"/>
      <c r="C1029" s="236" t="s">
        <v>990</v>
      </c>
      <c r="D1029" s="236" t="s">
        <v>165</v>
      </c>
      <c r="E1029" s="237" t="s">
        <v>991</v>
      </c>
      <c r="F1029" s="238" t="s">
        <v>992</v>
      </c>
      <c r="G1029" s="239" t="s">
        <v>265</v>
      </c>
      <c r="H1029" s="240">
        <v>80.798000000000002</v>
      </c>
      <c r="I1029" s="241"/>
      <c r="J1029" s="242">
        <f>ROUND(I1029*H1029,2)</f>
        <v>0</v>
      </c>
      <c r="K1029" s="238" t="s">
        <v>169</v>
      </c>
      <c r="L1029" s="73"/>
      <c r="M1029" s="243" t="s">
        <v>23</v>
      </c>
      <c r="N1029" s="244" t="s">
        <v>45</v>
      </c>
      <c r="O1029" s="48"/>
      <c r="P1029" s="245">
        <f>O1029*H1029</f>
        <v>0</v>
      </c>
      <c r="Q1029" s="245">
        <v>0.00042999999999999999</v>
      </c>
      <c r="R1029" s="245">
        <f>Q1029*H1029</f>
        <v>0.034743139999999999</v>
      </c>
      <c r="S1029" s="245">
        <v>0</v>
      </c>
      <c r="T1029" s="246">
        <f>S1029*H1029</f>
        <v>0</v>
      </c>
      <c r="AR1029" s="25" t="s">
        <v>318</v>
      </c>
      <c r="AT1029" s="25" t="s">
        <v>165</v>
      </c>
      <c r="AU1029" s="25" t="s">
        <v>85</v>
      </c>
      <c r="AY1029" s="25" t="s">
        <v>162</v>
      </c>
      <c r="BE1029" s="247">
        <f>IF(N1029="základní",J1029,0)</f>
        <v>0</v>
      </c>
      <c r="BF1029" s="247">
        <f>IF(N1029="snížená",J1029,0)</f>
        <v>0</v>
      </c>
      <c r="BG1029" s="247">
        <f>IF(N1029="zákl. přenesená",J1029,0)</f>
        <v>0</v>
      </c>
      <c r="BH1029" s="247">
        <f>IF(N1029="sníž. přenesená",J1029,0)</f>
        <v>0</v>
      </c>
      <c r="BI1029" s="247">
        <f>IF(N1029="nulová",J1029,0)</f>
        <v>0</v>
      </c>
      <c r="BJ1029" s="25" t="s">
        <v>85</v>
      </c>
      <c r="BK1029" s="247">
        <f>ROUND(I1029*H1029,2)</f>
        <v>0</v>
      </c>
      <c r="BL1029" s="25" t="s">
        <v>318</v>
      </c>
      <c r="BM1029" s="25" t="s">
        <v>993</v>
      </c>
    </row>
    <row r="1030" s="1" customFormat="1">
      <c r="B1030" s="47"/>
      <c r="C1030" s="75"/>
      <c r="D1030" s="250" t="s">
        <v>213</v>
      </c>
      <c r="E1030" s="75"/>
      <c r="F1030" s="281" t="s">
        <v>988</v>
      </c>
      <c r="G1030" s="75"/>
      <c r="H1030" s="75"/>
      <c r="I1030" s="204"/>
      <c r="J1030" s="75"/>
      <c r="K1030" s="75"/>
      <c r="L1030" s="73"/>
      <c r="M1030" s="282"/>
      <c r="N1030" s="48"/>
      <c r="O1030" s="48"/>
      <c r="P1030" s="48"/>
      <c r="Q1030" s="48"/>
      <c r="R1030" s="48"/>
      <c r="S1030" s="48"/>
      <c r="T1030" s="96"/>
      <c r="AT1030" s="25" t="s">
        <v>213</v>
      </c>
      <c r="AU1030" s="25" t="s">
        <v>85</v>
      </c>
    </row>
    <row r="1031" s="13" customFormat="1">
      <c r="B1031" s="260"/>
      <c r="C1031" s="261"/>
      <c r="D1031" s="250" t="s">
        <v>172</v>
      </c>
      <c r="E1031" s="262" t="s">
        <v>23</v>
      </c>
      <c r="F1031" s="263" t="s">
        <v>655</v>
      </c>
      <c r="G1031" s="261"/>
      <c r="H1031" s="262" t="s">
        <v>23</v>
      </c>
      <c r="I1031" s="264"/>
      <c r="J1031" s="261"/>
      <c r="K1031" s="261"/>
      <c r="L1031" s="265"/>
      <c r="M1031" s="266"/>
      <c r="N1031" s="267"/>
      <c r="O1031" s="267"/>
      <c r="P1031" s="267"/>
      <c r="Q1031" s="267"/>
      <c r="R1031" s="267"/>
      <c r="S1031" s="267"/>
      <c r="T1031" s="268"/>
      <c r="AT1031" s="269" t="s">
        <v>172</v>
      </c>
      <c r="AU1031" s="269" t="s">
        <v>85</v>
      </c>
      <c r="AV1031" s="13" t="s">
        <v>77</v>
      </c>
      <c r="AW1031" s="13" t="s">
        <v>36</v>
      </c>
      <c r="AX1031" s="13" t="s">
        <v>73</v>
      </c>
      <c r="AY1031" s="269" t="s">
        <v>162</v>
      </c>
    </row>
    <row r="1032" s="13" customFormat="1">
      <c r="B1032" s="260"/>
      <c r="C1032" s="261"/>
      <c r="D1032" s="250" t="s">
        <v>172</v>
      </c>
      <c r="E1032" s="262" t="s">
        <v>23</v>
      </c>
      <c r="F1032" s="263" t="s">
        <v>994</v>
      </c>
      <c r="G1032" s="261"/>
      <c r="H1032" s="262" t="s">
        <v>23</v>
      </c>
      <c r="I1032" s="264"/>
      <c r="J1032" s="261"/>
      <c r="K1032" s="261"/>
      <c r="L1032" s="265"/>
      <c r="M1032" s="266"/>
      <c r="N1032" s="267"/>
      <c r="O1032" s="267"/>
      <c r="P1032" s="267"/>
      <c r="Q1032" s="267"/>
      <c r="R1032" s="267"/>
      <c r="S1032" s="267"/>
      <c r="T1032" s="268"/>
      <c r="AT1032" s="269" t="s">
        <v>172</v>
      </c>
      <c r="AU1032" s="269" t="s">
        <v>85</v>
      </c>
      <c r="AV1032" s="13" t="s">
        <v>77</v>
      </c>
      <c r="AW1032" s="13" t="s">
        <v>36</v>
      </c>
      <c r="AX1032" s="13" t="s">
        <v>73</v>
      </c>
      <c r="AY1032" s="269" t="s">
        <v>162</v>
      </c>
    </row>
    <row r="1033" s="12" customFormat="1">
      <c r="B1033" s="248"/>
      <c r="C1033" s="249"/>
      <c r="D1033" s="250" t="s">
        <v>172</v>
      </c>
      <c r="E1033" s="251" t="s">
        <v>23</v>
      </c>
      <c r="F1033" s="252" t="s">
        <v>995</v>
      </c>
      <c r="G1033" s="249"/>
      <c r="H1033" s="253">
        <v>3.7000000000000002</v>
      </c>
      <c r="I1033" s="254"/>
      <c r="J1033" s="249"/>
      <c r="K1033" s="249"/>
      <c r="L1033" s="255"/>
      <c r="M1033" s="256"/>
      <c r="N1033" s="257"/>
      <c r="O1033" s="257"/>
      <c r="P1033" s="257"/>
      <c r="Q1033" s="257"/>
      <c r="R1033" s="257"/>
      <c r="S1033" s="257"/>
      <c r="T1033" s="258"/>
      <c r="AT1033" s="259" t="s">
        <v>172</v>
      </c>
      <c r="AU1033" s="259" t="s">
        <v>85</v>
      </c>
      <c r="AV1033" s="12" t="s">
        <v>85</v>
      </c>
      <c r="AW1033" s="12" t="s">
        <v>36</v>
      </c>
      <c r="AX1033" s="12" t="s">
        <v>73</v>
      </c>
      <c r="AY1033" s="259" t="s">
        <v>162</v>
      </c>
    </row>
    <row r="1034" s="12" customFormat="1">
      <c r="B1034" s="248"/>
      <c r="C1034" s="249"/>
      <c r="D1034" s="250" t="s">
        <v>172</v>
      </c>
      <c r="E1034" s="251" t="s">
        <v>23</v>
      </c>
      <c r="F1034" s="252" t="s">
        <v>996</v>
      </c>
      <c r="G1034" s="249"/>
      <c r="H1034" s="253">
        <v>21.850000000000001</v>
      </c>
      <c r="I1034" s="254"/>
      <c r="J1034" s="249"/>
      <c r="K1034" s="249"/>
      <c r="L1034" s="255"/>
      <c r="M1034" s="256"/>
      <c r="N1034" s="257"/>
      <c r="O1034" s="257"/>
      <c r="P1034" s="257"/>
      <c r="Q1034" s="257"/>
      <c r="R1034" s="257"/>
      <c r="S1034" s="257"/>
      <c r="T1034" s="258"/>
      <c r="AT1034" s="259" t="s">
        <v>172</v>
      </c>
      <c r="AU1034" s="259" t="s">
        <v>85</v>
      </c>
      <c r="AV1034" s="12" t="s">
        <v>85</v>
      </c>
      <c r="AW1034" s="12" t="s">
        <v>36</v>
      </c>
      <c r="AX1034" s="12" t="s">
        <v>73</v>
      </c>
      <c r="AY1034" s="259" t="s">
        <v>162</v>
      </c>
    </row>
    <row r="1035" s="12" customFormat="1">
      <c r="B1035" s="248"/>
      <c r="C1035" s="249"/>
      <c r="D1035" s="250" t="s">
        <v>172</v>
      </c>
      <c r="E1035" s="251" t="s">
        <v>23</v>
      </c>
      <c r="F1035" s="252" t="s">
        <v>997</v>
      </c>
      <c r="G1035" s="249"/>
      <c r="H1035" s="253">
        <v>29.199999999999999</v>
      </c>
      <c r="I1035" s="254"/>
      <c r="J1035" s="249"/>
      <c r="K1035" s="249"/>
      <c r="L1035" s="255"/>
      <c r="M1035" s="256"/>
      <c r="N1035" s="257"/>
      <c r="O1035" s="257"/>
      <c r="P1035" s="257"/>
      <c r="Q1035" s="257"/>
      <c r="R1035" s="257"/>
      <c r="S1035" s="257"/>
      <c r="T1035" s="258"/>
      <c r="AT1035" s="259" t="s">
        <v>172</v>
      </c>
      <c r="AU1035" s="259" t="s">
        <v>85</v>
      </c>
      <c r="AV1035" s="12" t="s">
        <v>85</v>
      </c>
      <c r="AW1035" s="12" t="s">
        <v>36</v>
      </c>
      <c r="AX1035" s="12" t="s">
        <v>73</v>
      </c>
      <c r="AY1035" s="259" t="s">
        <v>162</v>
      </c>
    </row>
    <row r="1036" s="15" customFormat="1">
      <c r="B1036" s="283"/>
      <c r="C1036" s="284"/>
      <c r="D1036" s="250" t="s">
        <v>172</v>
      </c>
      <c r="E1036" s="285" t="s">
        <v>23</v>
      </c>
      <c r="F1036" s="286" t="s">
        <v>276</v>
      </c>
      <c r="G1036" s="284"/>
      <c r="H1036" s="287">
        <v>54.75</v>
      </c>
      <c r="I1036" s="288"/>
      <c r="J1036" s="284"/>
      <c r="K1036" s="284"/>
      <c r="L1036" s="289"/>
      <c r="M1036" s="290"/>
      <c r="N1036" s="291"/>
      <c r="O1036" s="291"/>
      <c r="P1036" s="291"/>
      <c r="Q1036" s="291"/>
      <c r="R1036" s="291"/>
      <c r="S1036" s="291"/>
      <c r="T1036" s="292"/>
      <c r="AT1036" s="293" t="s">
        <v>172</v>
      </c>
      <c r="AU1036" s="293" t="s">
        <v>85</v>
      </c>
      <c r="AV1036" s="15" t="s">
        <v>163</v>
      </c>
      <c r="AW1036" s="15" t="s">
        <v>36</v>
      </c>
      <c r="AX1036" s="15" t="s">
        <v>73</v>
      </c>
      <c r="AY1036" s="293" t="s">
        <v>162</v>
      </c>
    </row>
    <row r="1037" s="12" customFormat="1">
      <c r="B1037" s="248"/>
      <c r="C1037" s="249"/>
      <c r="D1037" s="250" t="s">
        <v>172</v>
      </c>
      <c r="E1037" s="251" t="s">
        <v>23</v>
      </c>
      <c r="F1037" s="252" t="s">
        <v>998</v>
      </c>
      <c r="G1037" s="249"/>
      <c r="H1037" s="253">
        <v>80.798000000000002</v>
      </c>
      <c r="I1037" s="254"/>
      <c r="J1037" s="249"/>
      <c r="K1037" s="249"/>
      <c r="L1037" s="255"/>
      <c r="M1037" s="256"/>
      <c r="N1037" s="257"/>
      <c r="O1037" s="257"/>
      <c r="P1037" s="257"/>
      <c r="Q1037" s="257"/>
      <c r="R1037" s="257"/>
      <c r="S1037" s="257"/>
      <c r="T1037" s="258"/>
      <c r="AT1037" s="259" t="s">
        <v>172</v>
      </c>
      <c r="AU1037" s="259" t="s">
        <v>85</v>
      </c>
      <c r="AV1037" s="12" t="s">
        <v>85</v>
      </c>
      <c r="AW1037" s="12" t="s">
        <v>36</v>
      </c>
      <c r="AX1037" s="12" t="s">
        <v>77</v>
      </c>
      <c r="AY1037" s="259" t="s">
        <v>162</v>
      </c>
    </row>
    <row r="1038" s="1" customFormat="1" ht="25.5" customHeight="1">
      <c r="B1038" s="47"/>
      <c r="C1038" s="236" t="s">
        <v>999</v>
      </c>
      <c r="D1038" s="236" t="s">
        <v>165</v>
      </c>
      <c r="E1038" s="237" t="s">
        <v>1000</v>
      </c>
      <c r="F1038" s="238" t="s">
        <v>1001</v>
      </c>
      <c r="G1038" s="239" t="s">
        <v>265</v>
      </c>
      <c r="H1038" s="240">
        <v>20.699999999999999</v>
      </c>
      <c r="I1038" s="241"/>
      <c r="J1038" s="242">
        <f>ROUND(I1038*H1038,2)</f>
        <v>0</v>
      </c>
      <c r="K1038" s="238" t="s">
        <v>169</v>
      </c>
      <c r="L1038" s="73"/>
      <c r="M1038" s="243" t="s">
        <v>23</v>
      </c>
      <c r="N1038" s="244" t="s">
        <v>45</v>
      </c>
      <c r="O1038" s="48"/>
      <c r="P1038" s="245">
        <f>O1038*H1038</f>
        <v>0</v>
      </c>
      <c r="Q1038" s="245">
        <v>0.0015</v>
      </c>
      <c r="R1038" s="245">
        <f>Q1038*H1038</f>
        <v>0.031050000000000001</v>
      </c>
      <c r="S1038" s="245">
        <v>0</v>
      </c>
      <c r="T1038" s="246">
        <f>S1038*H1038</f>
        <v>0</v>
      </c>
      <c r="AR1038" s="25" t="s">
        <v>318</v>
      </c>
      <c r="AT1038" s="25" t="s">
        <v>165</v>
      </c>
      <c r="AU1038" s="25" t="s">
        <v>85</v>
      </c>
      <c r="AY1038" s="25" t="s">
        <v>162</v>
      </c>
      <c r="BE1038" s="247">
        <f>IF(N1038="základní",J1038,0)</f>
        <v>0</v>
      </c>
      <c r="BF1038" s="247">
        <f>IF(N1038="snížená",J1038,0)</f>
        <v>0</v>
      </c>
      <c r="BG1038" s="247">
        <f>IF(N1038="zákl. přenesená",J1038,0)</f>
        <v>0</v>
      </c>
      <c r="BH1038" s="247">
        <f>IF(N1038="sníž. přenesená",J1038,0)</f>
        <v>0</v>
      </c>
      <c r="BI1038" s="247">
        <f>IF(N1038="nulová",J1038,0)</f>
        <v>0</v>
      </c>
      <c r="BJ1038" s="25" t="s">
        <v>85</v>
      </c>
      <c r="BK1038" s="247">
        <f>ROUND(I1038*H1038,2)</f>
        <v>0</v>
      </c>
      <c r="BL1038" s="25" t="s">
        <v>318</v>
      </c>
      <c r="BM1038" s="25" t="s">
        <v>1002</v>
      </c>
    </row>
    <row r="1039" s="1" customFormat="1">
      <c r="B1039" s="47"/>
      <c r="C1039" s="75"/>
      <c r="D1039" s="250" t="s">
        <v>213</v>
      </c>
      <c r="E1039" s="75"/>
      <c r="F1039" s="281" t="s">
        <v>988</v>
      </c>
      <c r="G1039" s="75"/>
      <c r="H1039" s="75"/>
      <c r="I1039" s="204"/>
      <c r="J1039" s="75"/>
      <c r="K1039" s="75"/>
      <c r="L1039" s="73"/>
      <c r="M1039" s="282"/>
      <c r="N1039" s="48"/>
      <c r="O1039" s="48"/>
      <c r="P1039" s="48"/>
      <c r="Q1039" s="48"/>
      <c r="R1039" s="48"/>
      <c r="S1039" s="48"/>
      <c r="T1039" s="96"/>
      <c r="AT1039" s="25" t="s">
        <v>213</v>
      </c>
      <c r="AU1039" s="25" t="s">
        <v>85</v>
      </c>
    </row>
    <row r="1040" s="12" customFormat="1">
      <c r="B1040" s="248"/>
      <c r="C1040" s="249"/>
      <c r="D1040" s="250" t="s">
        <v>172</v>
      </c>
      <c r="E1040" s="251" t="s">
        <v>23</v>
      </c>
      <c r="F1040" s="252" t="s">
        <v>1003</v>
      </c>
      <c r="G1040" s="249"/>
      <c r="H1040" s="253">
        <v>20.699999999999999</v>
      </c>
      <c r="I1040" s="254"/>
      <c r="J1040" s="249"/>
      <c r="K1040" s="249"/>
      <c r="L1040" s="255"/>
      <c r="M1040" s="256"/>
      <c r="N1040" s="257"/>
      <c r="O1040" s="257"/>
      <c r="P1040" s="257"/>
      <c r="Q1040" s="257"/>
      <c r="R1040" s="257"/>
      <c r="S1040" s="257"/>
      <c r="T1040" s="258"/>
      <c r="AT1040" s="259" t="s">
        <v>172</v>
      </c>
      <c r="AU1040" s="259" t="s">
        <v>85</v>
      </c>
      <c r="AV1040" s="12" t="s">
        <v>85</v>
      </c>
      <c r="AW1040" s="12" t="s">
        <v>36</v>
      </c>
      <c r="AX1040" s="12" t="s">
        <v>77</v>
      </c>
      <c r="AY1040" s="259" t="s">
        <v>162</v>
      </c>
    </row>
    <row r="1041" s="1" customFormat="1" ht="51" customHeight="1">
      <c r="B1041" s="47"/>
      <c r="C1041" s="236" t="s">
        <v>1004</v>
      </c>
      <c r="D1041" s="236" t="s">
        <v>165</v>
      </c>
      <c r="E1041" s="237" t="s">
        <v>1005</v>
      </c>
      <c r="F1041" s="238" t="s">
        <v>1006</v>
      </c>
      <c r="G1041" s="239" t="s">
        <v>189</v>
      </c>
      <c r="H1041" s="240">
        <v>666.23400000000004</v>
      </c>
      <c r="I1041" s="241"/>
      <c r="J1041" s="242">
        <f>ROUND(I1041*H1041,2)</f>
        <v>0</v>
      </c>
      <c r="K1041" s="238" t="s">
        <v>169</v>
      </c>
      <c r="L1041" s="73"/>
      <c r="M1041" s="243" t="s">
        <v>23</v>
      </c>
      <c r="N1041" s="244" t="s">
        <v>45</v>
      </c>
      <c r="O1041" s="48"/>
      <c r="P1041" s="245">
        <f>O1041*H1041</f>
        <v>0</v>
      </c>
      <c r="Q1041" s="245">
        <v>0.00013889999999999999</v>
      </c>
      <c r="R1041" s="245">
        <f>Q1041*H1041</f>
        <v>0.092539902600000001</v>
      </c>
      <c r="S1041" s="245">
        <v>0</v>
      </c>
      <c r="T1041" s="246">
        <f>S1041*H1041</f>
        <v>0</v>
      </c>
      <c r="AR1041" s="25" t="s">
        <v>318</v>
      </c>
      <c r="AT1041" s="25" t="s">
        <v>165</v>
      </c>
      <c r="AU1041" s="25" t="s">
        <v>85</v>
      </c>
      <c r="AY1041" s="25" t="s">
        <v>162</v>
      </c>
      <c r="BE1041" s="247">
        <f>IF(N1041="základní",J1041,0)</f>
        <v>0</v>
      </c>
      <c r="BF1041" s="247">
        <f>IF(N1041="snížená",J1041,0)</f>
        <v>0</v>
      </c>
      <c r="BG1041" s="247">
        <f>IF(N1041="zákl. přenesená",J1041,0)</f>
        <v>0</v>
      </c>
      <c r="BH1041" s="247">
        <f>IF(N1041="sníž. přenesená",J1041,0)</f>
        <v>0</v>
      </c>
      <c r="BI1041" s="247">
        <f>IF(N1041="nulová",J1041,0)</f>
        <v>0</v>
      </c>
      <c r="BJ1041" s="25" t="s">
        <v>85</v>
      </c>
      <c r="BK1041" s="247">
        <f>ROUND(I1041*H1041,2)</f>
        <v>0</v>
      </c>
      <c r="BL1041" s="25" t="s">
        <v>318</v>
      </c>
      <c r="BM1041" s="25" t="s">
        <v>1007</v>
      </c>
    </row>
    <row r="1042" s="1" customFormat="1">
      <c r="B1042" s="47"/>
      <c r="C1042" s="75"/>
      <c r="D1042" s="250" t="s">
        <v>213</v>
      </c>
      <c r="E1042" s="75"/>
      <c r="F1042" s="281" t="s">
        <v>1008</v>
      </c>
      <c r="G1042" s="75"/>
      <c r="H1042" s="75"/>
      <c r="I1042" s="204"/>
      <c r="J1042" s="75"/>
      <c r="K1042" s="75"/>
      <c r="L1042" s="73"/>
      <c r="M1042" s="282"/>
      <c r="N1042" s="48"/>
      <c r="O1042" s="48"/>
      <c r="P1042" s="48"/>
      <c r="Q1042" s="48"/>
      <c r="R1042" s="48"/>
      <c r="S1042" s="48"/>
      <c r="T1042" s="96"/>
      <c r="AT1042" s="25" t="s">
        <v>213</v>
      </c>
      <c r="AU1042" s="25" t="s">
        <v>85</v>
      </c>
    </row>
    <row r="1043" s="13" customFormat="1">
      <c r="B1043" s="260"/>
      <c r="C1043" s="261"/>
      <c r="D1043" s="250" t="s">
        <v>172</v>
      </c>
      <c r="E1043" s="262" t="s">
        <v>23</v>
      </c>
      <c r="F1043" s="263" t="s">
        <v>1009</v>
      </c>
      <c r="G1043" s="261"/>
      <c r="H1043" s="262" t="s">
        <v>23</v>
      </c>
      <c r="I1043" s="264"/>
      <c r="J1043" s="261"/>
      <c r="K1043" s="261"/>
      <c r="L1043" s="265"/>
      <c r="M1043" s="266"/>
      <c r="N1043" s="267"/>
      <c r="O1043" s="267"/>
      <c r="P1043" s="267"/>
      <c r="Q1043" s="267"/>
      <c r="R1043" s="267"/>
      <c r="S1043" s="267"/>
      <c r="T1043" s="268"/>
      <c r="AT1043" s="269" t="s">
        <v>172</v>
      </c>
      <c r="AU1043" s="269" t="s">
        <v>85</v>
      </c>
      <c r="AV1043" s="13" t="s">
        <v>77</v>
      </c>
      <c r="AW1043" s="13" t="s">
        <v>36</v>
      </c>
      <c r="AX1043" s="13" t="s">
        <v>73</v>
      </c>
      <c r="AY1043" s="269" t="s">
        <v>162</v>
      </c>
    </row>
    <row r="1044" s="12" customFormat="1">
      <c r="B1044" s="248"/>
      <c r="C1044" s="249"/>
      <c r="D1044" s="250" t="s">
        <v>172</v>
      </c>
      <c r="E1044" s="251" t="s">
        <v>23</v>
      </c>
      <c r="F1044" s="252" t="s">
        <v>1010</v>
      </c>
      <c r="G1044" s="249"/>
      <c r="H1044" s="253">
        <v>638.721</v>
      </c>
      <c r="I1044" s="254"/>
      <c r="J1044" s="249"/>
      <c r="K1044" s="249"/>
      <c r="L1044" s="255"/>
      <c r="M1044" s="256"/>
      <c r="N1044" s="257"/>
      <c r="O1044" s="257"/>
      <c r="P1044" s="257"/>
      <c r="Q1044" s="257"/>
      <c r="R1044" s="257"/>
      <c r="S1044" s="257"/>
      <c r="T1044" s="258"/>
      <c r="AT1044" s="259" t="s">
        <v>172</v>
      </c>
      <c r="AU1044" s="259" t="s">
        <v>85</v>
      </c>
      <c r="AV1044" s="12" t="s">
        <v>85</v>
      </c>
      <c r="AW1044" s="12" t="s">
        <v>36</v>
      </c>
      <c r="AX1044" s="12" t="s">
        <v>73</v>
      </c>
      <c r="AY1044" s="259" t="s">
        <v>162</v>
      </c>
    </row>
    <row r="1045" s="12" customFormat="1">
      <c r="B1045" s="248"/>
      <c r="C1045" s="249"/>
      <c r="D1045" s="250" t="s">
        <v>172</v>
      </c>
      <c r="E1045" s="251" t="s">
        <v>23</v>
      </c>
      <c r="F1045" s="252" t="s">
        <v>1011</v>
      </c>
      <c r="G1045" s="249"/>
      <c r="H1045" s="253">
        <v>37.463000000000001</v>
      </c>
      <c r="I1045" s="254"/>
      <c r="J1045" s="249"/>
      <c r="K1045" s="249"/>
      <c r="L1045" s="255"/>
      <c r="M1045" s="256"/>
      <c r="N1045" s="257"/>
      <c r="O1045" s="257"/>
      <c r="P1045" s="257"/>
      <c r="Q1045" s="257"/>
      <c r="R1045" s="257"/>
      <c r="S1045" s="257"/>
      <c r="T1045" s="258"/>
      <c r="AT1045" s="259" t="s">
        <v>172</v>
      </c>
      <c r="AU1045" s="259" t="s">
        <v>85</v>
      </c>
      <c r="AV1045" s="12" t="s">
        <v>85</v>
      </c>
      <c r="AW1045" s="12" t="s">
        <v>36</v>
      </c>
      <c r="AX1045" s="12" t="s">
        <v>73</v>
      </c>
      <c r="AY1045" s="259" t="s">
        <v>162</v>
      </c>
    </row>
    <row r="1046" s="12" customFormat="1">
      <c r="B1046" s="248"/>
      <c r="C1046" s="249"/>
      <c r="D1046" s="250" t="s">
        <v>172</v>
      </c>
      <c r="E1046" s="251" t="s">
        <v>23</v>
      </c>
      <c r="F1046" s="252" t="s">
        <v>1012</v>
      </c>
      <c r="G1046" s="249"/>
      <c r="H1046" s="253">
        <v>29.600000000000001</v>
      </c>
      <c r="I1046" s="254"/>
      <c r="J1046" s="249"/>
      <c r="K1046" s="249"/>
      <c r="L1046" s="255"/>
      <c r="M1046" s="256"/>
      <c r="N1046" s="257"/>
      <c r="O1046" s="257"/>
      <c r="P1046" s="257"/>
      <c r="Q1046" s="257"/>
      <c r="R1046" s="257"/>
      <c r="S1046" s="257"/>
      <c r="T1046" s="258"/>
      <c r="AT1046" s="259" t="s">
        <v>172</v>
      </c>
      <c r="AU1046" s="259" t="s">
        <v>85</v>
      </c>
      <c r="AV1046" s="12" t="s">
        <v>85</v>
      </c>
      <c r="AW1046" s="12" t="s">
        <v>36</v>
      </c>
      <c r="AX1046" s="12" t="s">
        <v>73</v>
      </c>
      <c r="AY1046" s="259" t="s">
        <v>162</v>
      </c>
    </row>
    <row r="1047" s="12" customFormat="1">
      <c r="B1047" s="248"/>
      <c r="C1047" s="249"/>
      <c r="D1047" s="250" t="s">
        <v>172</v>
      </c>
      <c r="E1047" s="251" t="s">
        <v>23</v>
      </c>
      <c r="F1047" s="252" t="s">
        <v>1013</v>
      </c>
      <c r="G1047" s="249"/>
      <c r="H1047" s="253">
        <v>-39.549999999999997</v>
      </c>
      <c r="I1047" s="254"/>
      <c r="J1047" s="249"/>
      <c r="K1047" s="249"/>
      <c r="L1047" s="255"/>
      <c r="M1047" s="256"/>
      <c r="N1047" s="257"/>
      <c r="O1047" s="257"/>
      <c r="P1047" s="257"/>
      <c r="Q1047" s="257"/>
      <c r="R1047" s="257"/>
      <c r="S1047" s="257"/>
      <c r="T1047" s="258"/>
      <c r="AT1047" s="259" t="s">
        <v>172</v>
      </c>
      <c r="AU1047" s="259" t="s">
        <v>85</v>
      </c>
      <c r="AV1047" s="12" t="s">
        <v>85</v>
      </c>
      <c r="AW1047" s="12" t="s">
        <v>36</v>
      </c>
      <c r="AX1047" s="12" t="s">
        <v>73</v>
      </c>
      <c r="AY1047" s="259" t="s">
        <v>162</v>
      </c>
    </row>
    <row r="1048" s="14" customFormat="1">
      <c r="B1048" s="270"/>
      <c r="C1048" s="271"/>
      <c r="D1048" s="250" t="s">
        <v>172</v>
      </c>
      <c r="E1048" s="272" t="s">
        <v>23</v>
      </c>
      <c r="F1048" s="273" t="s">
        <v>182</v>
      </c>
      <c r="G1048" s="271"/>
      <c r="H1048" s="274">
        <v>666.23400000000004</v>
      </c>
      <c r="I1048" s="275"/>
      <c r="J1048" s="271"/>
      <c r="K1048" s="271"/>
      <c r="L1048" s="276"/>
      <c r="M1048" s="277"/>
      <c r="N1048" s="278"/>
      <c r="O1048" s="278"/>
      <c r="P1048" s="278"/>
      <c r="Q1048" s="278"/>
      <c r="R1048" s="278"/>
      <c r="S1048" s="278"/>
      <c r="T1048" s="279"/>
      <c r="AT1048" s="280" t="s">
        <v>172</v>
      </c>
      <c r="AU1048" s="280" t="s">
        <v>85</v>
      </c>
      <c r="AV1048" s="14" t="s">
        <v>170</v>
      </c>
      <c r="AW1048" s="14" t="s">
        <v>36</v>
      </c>
      <c r="AX1048" s="14" t="s">
        <v>77</v>
      </c>
      <c r="AY1048" s="280" t="s">
        <v>162</v>
      </c>
    </row>
    <row r="1049" s="1" customFormat="1" ht="16.5" customHeight="1">
      <c r="B1049" s="47"/>
      <c r="C1049" s="294" t="s">
        <v>1014</v>
      </c>
      <c r="D1049" s="294" t="s">
        <v>336</v>
      </c>
      <c r="E1049" s="295" t="s">
        <v>1015</v>
      </c>
      <c r="F1049" s="296" t="s">
        <v>1016</v>
      </c>
      <c r="G1049" s="297" t="s">
        <v>189</v>
      </c>
      <c r="H1049" s="298">
        <v>763.86900000000003</v>
      </c>
      <c r="I1049" s="299"/>
      <c r="J1049" s="300">
        <f>ROUND(I1049*H1049,2)</f>
        <v>0</v>
      </c>
      <c r="K1049" s="296" t="s">
        <v>169</v>
      </c>
      <c r="L1049" s="301"/>
      <c r="M1049" s="302" t="s">
        <v>23</v>
      </c>
      <c r="N1049" s="303" t="s">
        <v>45</v>
      </c>
      <c r="O1049" s="48"/>
      <c r="P1049" s="245">
        <f>O1049*H1049</f>
        <v>0</v>
      </c>
      <c r="Q1049" s="245">
        <v>0.0019</v>
      </c>
      <c r="R1049" s="245">
        <f>Q1049*H1049</f>
        <v>1.4513511000000001</v>
      </c>
      <c r="S1049" s="245">
        <v>0</v>
      </c>
      <c r="T1049" s="246">
        <f>S1049*H1049</f>
        <v>0</v>
      </c>
      <c r="AR1049" s="25" t="s">
        <v>448</v>
      </c>
      <c r="AT1049" s="25" t="s">
        <v>336</v>
      </c>
      <c r="AU1049" s="25" t="s">
        <v>85</v>
      </c>
      <c r="AY1049" s="25" t="s">
        <v>162</v>
      </c>
      <c r="BE1049" s="247">
        <f>IF(N1049="základní",J1049,0)</f>
        <v>0</v>
      </c>
      <c r="BF1049" s="247">
        <f>IF(N1049="snížená",J1049,0)</f>
        <v>0</v>
      </c>
      <c r="BG1049" s="247">
        <f>IF(N1049="zákl. přenesená",J1049,0)</f>
        <v>0</v>
      </c>
      <c r="BH1049" s="247">
        <f>IF(N1049="sníž. přenesená",J1049,0)</f>
        <v>0</v>
      </c>
      <c r="BI1049" s="247">
        <f>IF(N1049="nulová",J1049,0)</f>
        <v>0</v>
      </c>
      <c r="BJ1049" s="25" t="s">
        <v>85</v>
      </c>
      <c r="BK1049" s="247">
        <f>ROUND(I1049*H1049,2)</f>
        <v>0</v>
      </c>
      <c r="BL1049" s="25" t="s">
        <v>318</v>
      </c>
      <c r="BM1049" s="25" t="s">
        <v>1017</v>
      </c>
    </row>
    <row r="1050" s="13" customFormat="1">
      <c r="B1050" s="260"/>
      <c r="C1050" s="261"/>
      <c r="D1050" s="250" t="s">
        <v>172</v>
      </c>
      <c r="E1050" s="262" t="s">
        <v>23</v>
      </c>
      <c r="F1050" s="263" t="s">
        <v>1018</v>
      </c>
      <c r="G1050" s="261"/>
      <c r="H1050" s="262" t="s">
        <v>23</v>
      </c>
      <c r="I1050" s="264"/>
      <c r="J1050" s="261"/>
      <c r="K1050" s="261"/>
      <c r="L1050" s="265"/>
      <c r="M1050" s="266"/>
      <c r="N1050" s="267"/>
      <c r="O1050" s="267"/>
      <c r="P1050" s="267"/>
      <c r="Q1050" s="267"/>
      <c r="R1050" s="267"/>
      <c r="S1050" s="267"/>
      <c r="T1050" s="268"/>
      <c r="AT1050" s="269" t="s">
        <v>172</v>
      </c>
      <c r="AU1050" s="269" t="s">
        <v>85</v>
      </c>
      <c r="AV1050" s="13" t="s">
        <v>77</v>
      </c>
      <c r="AW1050" s="13" t="s">
        <v>36</v>
      </c>
      <c r="AX1050" s="13" t="s">
        <v>73</v>
      </c>
      <c r="AY1050" s="269" t="s">
        <v>162</v>
      </c>
    </row>
    <row r="1051" s="12" customFormat="1">
      <c r="B1051" s="248"/>
      <c r="C1051" s="249"/>
      <c r="D1051" s="250" t="s">
        <v>172</v>
      </c>
      <c r="E1051" s="251" t="s">
        <v>23</v>
      </c>
      <c r="F1051" s="252" t="s">
        <v>1019</v>
      </c>
      <c r="G1051" s="249"/>
      <c r="H1051" s="253">
        <v>763.86900000000003</v>
      </c>
      <c r="I1051" s="254"/>
      <c r="J1051" s="249"/>
      <c r="K1051" s="249"/>
      <c r="L1051" s="255"/>
      <c r="M1051" s="256"/>
      <c r="N1051" s="257"/>
      <c r="O1051" s="257"/>
      <c r="P1051" s="257"/>
      <c r="Q1051" s="257"/>
      <c r="R1051" s="257"/>
      <c r="S1051" s="257"/>
      <c r="T1051" s="258"/>
      <c r="AT1051" s="259" t="s">
        <v>172</v>
      </c>
      <c r="AU1051" s="259" t="s">
        <v>85</v>
      </c>
      <c r="AV1051" s="12" t="s">
        <v>85</v>
      </c>
      <c r="AW1051" s="12" t="s">
        <v>36</v>
      </c>
      <c r="AX1051" s="12" t="s">
        <v>77</v>
      </c>
      <c r="AY1051" s="259" t="s">
        <v>162</v>
      </c>
    </row>
    <row r="1052" s="1" customFormat="1" ht="25.5" customHeight="1">
      <c r="B1052" s="47"/>
      <c r="C1052" s="236" t="s">
        <v>1020</v>
      </c>
      <c r="D1052" s="236" t="s">
        <v>165</v>
      </c>
      <c r="E1052" s="237" t="s">
        <v>1021</v>
      </c>
      <c r="F1052" s="238" t="s">
        <v>1022</v>
      </c>
      <c r="G1052" s="239" t="s">
        <v>189</v>
      </c>
      <c r="H1052" s="240">
        <v>666.23400000000004</v>
      </c>
      <c r="I1052" s="241"/>
      <c r="J1052" s="242">
        <f>ROUND(I1052*H1052,2)</f>
        <v>0</v>
      </c>
      <c r="K1052" s="238" t="s">
        <v>169</v>
      </c>
      <c r="L1052" s="73"/>
      <c r="M1052" s="243" t="s">
        <v>23</v>
      </c>
      <c r="N1052" s="244" t="s">
        <v>45</v>
      </c>
      <c r="O1052" s="48"/>
      <c r="P1052" s="245">
        <f>O1052*H1052</f>
        <v>0</v>
      </c>
      <c r="Q1052" s="245">
        <v>0</v>
      </c>
      <c r="R1052" s="245">
        <f>Q1052*H1052</f>
        <v>0</v>
      </c>
      <c r="S1052" s="245">
        <v>0</v>
      </c>
      <c r="T1052" s="246">
        <f>S1052*H1052</f>
        <v>0</v>
      </c>
      <c r="AR1052" s="25" t="s">
        <v>318</v>
      </c>
      <c r="AT1052" s="25" t="s">
        <v>165</v>
      </c>
      <c r="AU1052" s="25" t="s">
        <v>85</v>
      </c>
      <c r="AY1052" s="25" t="s">
        <v>162</v>
      </c>
      <c r="BE1052" s="247">
        <f>IF(N1052="základní",J1052,0)</f>
        <v>0</v>
      </c>
      <c r="BF1052" s="247">
        <f>IF(N1052="snížená",J1052,0)</f>
        <v>0</v>
      </c>
      <c r="BG1052" s="247">
        <f>IF(N1052="zákl. přenesená",J1052,0)</f>
        <v>0</v>
      </c>
      <c r="BH1052" s="247">
        <f>IF(N1052="sníž. přenesená",J1052,0)</f>
        <v>0</v>
      </c>
      <c r="BI1052" s="247">
        <f>IF(N1052="nulová",J1052,0)</f>
        <v>0</v>
      </c>
      <c r="BJ1052" s="25" t="s">
        <v>85</v>
      </c>
      <c r="BK1052" s="247">
        <f>ROUND(I1052*H1052,2)</f>
        <v>0</v>
      </c>
      <c r="BL1052" s="25" t="s">
        <v>318</v>
      </c>
      <c r="BM1052" s="25" t="s">
        <v>1023</v>
      </c>
    </row>
    <row r="1053" s="13" customFormat="1">
      <c r="B1053" s="260"/>
      <c r="C1053" s="261"/>
      <c r="D1053" s="250" t="s">
        <v>172</v>
      </c>
      <c r="E1053" s="262" t="s">
        <v>23</v>
      </c>
      <c r="F1053" s="263" t="s">
        <v>1009</v>
      </c>
      <c r="G1053" s="261"/>
      <c r="H1053" s="262" t="s">
        <v>23</v>
      </c>
      <c r="I1053" s="264"/>
      <c r="J1053" s="261"/>
      <c r="K1053" s="261"/>
      <c r="L1053" s="265"/>
      <c r="M1053" s="266"/>
      <c r="N1053" s="267"/>
      <c r="O1053" s="267"/>
      <c r="P1053" s="267"/>
      <c r="Q1053" s="267"/>
      <c r="R1053" s="267"/>
      <c r="S1053" s="267"/>
      <c r="T1053" s="268"/>
      <c r="AT1053" s="269" t="s">
        <v>172</v>
      </c>
      <c r="AU1053" s="269" t="s">
        <v>85</v>
      </c>
      <c r="AV1053" s="13" t="s">
        <v>77</v>
      </c>
      <c r="AW1053" s="13" t="s">
        <v>36</v>
      </c>
      <c r="AX1053" s="13" t="s">
        <v>73</v>
      </c>
      <c r="AY1053" s="269" t="s">
        <v>162</v>
      </c>
    </row>
    <row r="1054" s="12" customFormat="1">
      <c r="B1054" s="248"/>
      <c r="C1054" s="249"/>
      <c r="D1054" s="250" t="s">
        <v>172</v>
      </c>
      <c r="E1054" s="251" t="s">
        <v>23</v>
      </c>
      <c r="F1054" s="252" t="s">
        <v>1010</v>
      </c>
      <c r="G1054" s="249"/>
      <c r="H1054" s="253">
        <v>638.721</v>
      </c>
      <c r="I1054" s="254"/>
      <c r="J1054" s="249"/>
      <c r="K1054" s="249"/>
      <c r="L1054" s="255"/>
      <c r="M1054" s="256"/>
      <c r="N1054" s="257"/>
      <c r="O1054" s="257"/>
      <c r="P1054" s="257"/>
      <c r="Q1054" s="257"/>
      <c r="R1054" s="257"/>
      <c r="S1054" s="257"/>
      <c r="T1054" s="258"/>
      <c r="AT1054" s="259" t="s">
        <v>172</v>
      </c>
      <c r="AU1054" s="259" t="s">
        <v>85</v>
      </c>
      <c r="AV1054" s="12" t="s">
        <v>85</v>
      </c>
      <c r="AW1054" s="12" t="s">
        <v>36</v>
      </c>
      <c r="AX1054" s="12" t="s">
        <v>73</v>
      </c>
      <c r="AY1054" s="259" t="s">
        <v>162</v>
      </c>
    </row>
    <row r="1055" s="12" customFormat="1">
      <c r="B1055" s="248"/>
      <c r="C1055" s="249"/>
      <c r="D1055" s="250" t="s">
        <v>172</v>
      </c>
      <c r="E1055" s="251" t="s">
        <v>23</v>
      </c>
      <c r="F1055" s="252" t="s">
        <v>1011</v>
      </c>
      <c r="G1055" s="249"/>
      <c r="H1055" s="253">
        <v>37.463000000000001</v>
      </c>
      <c r="I1055" s="254"/>
      <c r="J1055" s="249"/>
      <c r="K1055" s="249"/>
      <c r="L1055" s="255"/>
      <c r="M1055" s="256"/>
      <c r="N1055" s="257"/>
      <c r="O1055" s="257"/>
      <c r="P1055" s="257"/>
      <c r="Q1055" s="257"/>
      <c r="R1055" s="257"/>
      <c r="S1055" s="257"/>
      <c r="T1055" s="258"/>
      <c r="AT1055" s="259" t="s">
        <v>172</v>
      </c>
      <c r="AU1055" s="259" t="s">
        <v>85</v>
      </c>
      <c r="AV1055" s="12" t="s">
        <v>85</v>
      </c>
      <c r="AW1055" s="12" t="s">
        <v>36</v>
      </c>
      <c r="AX1055" s="12" t="s">
        <v>73</v>
      </c>
      <c r="AY1055" s="259" t="s">
        <v>162</v>
      </c>
    </row>
    <row r="1056" s="12" customFormat="1">
      <c r="B1056" s="248"/>
      <c r="C1056" s="249"/>
      <c r="D1056" s="250" t="s">
        <v>172</v>
      </c>
      <c r="E1056" s="251" t="s">
        <v>23</v>
      </c>
      <c r="F1056" s="252" t="s">
        <v>1012</v>
      </c>
      <c r="G1056" s="249"/>
      <c r="H1056" s="253">
        <v>29.600000000000001</v>
      </c>
      <c r="I1056" s="254"/>
      <c r="J1056" s="249"/>
      <c r="K1056" s="249"/>
      <c r="L1056" s="255"/>
      <c r="M1056" s="256"/>
      <c r="N1056" s="257"/>
      <c r="O1056" s="257"/>
      <c r="P1056" s="257"/>
      <c r="Q1056" s="257"/>
      <c r="R1056" s="257"/>
      <c r="S1056" s="257"/>
      <c r="T1056" s="258"/>
      <c r="AT1056" s="259" t="s">
        <v>172</v>
      </c>
      <c r="AU1056" s="259" t="s">
        <v>85</v>
      </c>
      <c r="AV1056" s="12" t="s">
        <v>85</v>
      </c>
      <c r="AW1056" s="12" t="s">
        <v>36</v>
      </c>
      <c r="AX1056" s="12" t="s">
        <v>73</v>
      </c>
      <c r="AY1056" s="259" t="s">
        <v>162</v>
      </c>
    </row>
    <row r="1057" s="12" customFormat="1">
      <c r="B1057" s="248"/>
      <c r="C1057" s="249"/>
      <c r="D1057" s="250" t="s">
        <v>172</v>
      </c>
      <c r="E1057" s="251" t="s">
        <v>23</v>
      </c>
      <c r="F1057" s="252" t="s">
        <v>1013</v>
      </c>
      <c r="G1057" s="249"/>
      <c r="H1057" s="253">
        <v>-39.549999999999997</v>
      </c>
      <c r="I1057" s="254"/>
      <c r="J1057" s="249"/>
      <c r="K1057" s="249"/>
      <c r="L1057" s="255"/>
      <c r="M1057" s="256"/>
      <c r="N1057" s="257"/>
      <c r="O1057" s="257"/>
      <c r="P1057" s="257"/>
      <c r="Q1057" s="257"/>
      <c r="R1057" s="257"/>
      <c r="S1057" s="257"/>
      <c r="T1057" s="258"/>
      <c r="AT1057" s="259" t="s">
        <v>172</v>
      </c>
      <c r="AU1057" s="259" t="s">
        <v>85</v>
      </c>
      <c r="AV1057" s="12" t="s">
        <v>85</v>
      </c>
      <c r="AW1057" s="12" t="s">
        <v>36</v>
      </c>
      <c r="AX1057" s="12" t="s">
        <v>73</v>
      </c>
      <c r="AY1057" s="259" t="s">
        <v>162</v>
      </c>
    </row>
    <row r="1058" s="14" customFormat="1">
      <c r="B1058" s="270"/>
      <c r="C1058" s="271"/>
      <c r="D1058" s="250" t="s">
        <v>172</v>
      </c>
      <c r="E1058" s="272" t="s">
        <v>23</v>
      </c>
      <c r="F1058" s="273" t="s">
        <v>182</v>
      </c>
      <c r="G1058" s="271"/>
      <c r="H1058" s="274">
        <v>666.23400000000004</v>
      </c>
      <c r="I1058" s="275"/>
      <c r="J1058" s="271"/>
      <c r="K1058" s="271"/>
      <c r="L1058" s="276"/>
      <c r="M1058" s="277"/>
      <c r="N1058" s="278"/>
      <c r="O1058" s="278"/>
      <c r="P1058" s="278"/>
      <c r="Q1058" s="278"/>
      <c r="R1058" s="278"/>
      <c r="S1058" s="278"/>
      <c r="T1058" s="279"/>
      <c r="AT1058" s="280" t="s">
        <v>172</v>
      </c>
      <c r="AU1058" s="280" t="s">
        <v>85</v>
      </c>
      <c r="AV1058" s="14" t="s">
        <v>170</v>
      </c>
      <c r="AW1058" s="14" t="s">
        <v>36</v>
      </c>
      <c r="AX1058" s="14" t="s">
        <v>77</v>
      </c>
      <c r="AY1058" s="280" t="s">
        <v>162</v>
      </c>
    </row>
    <row r="1059" s="1" customFormat="1" ht="16.5" customHeight="1">
      <c r="B1059" s="47"/>
      <c r="C1059" s="294" t="s">
        <v>1024</v>
      </c>
      <c r="D1059" s="294" t="s">
        <v>336</v>
      </c>
      <c r="E1059" s="295" t="s">
        <v>1025</v>
      </c>
      <c r="F1059" s="296" t="s">
        <v>1026</v>
      </c>
      <c r="G1059" s="297" t="s">
        <v>189</v>
      </c>
      <c r="H1059" s="298">
        <v>732.85699999999997</v>
      </c>
      <c r="I1059" s="299"/>
      <c r="J1059" s="300">
        <f>ROUND(I1059*H1059,2)</f>
        <v>0</v>
      </c>
      <c r="K1059" s="296" t="s">
        <v>169</v>
      </c>
      <c r="L1059" s="301"/>
      <c r="M1059" s="302" t="s">
        <v>23</v>
      </c>
      <c r="N1059" s="303" t="s">
        <v>45</v>
      </c>
      <c r="O1059" s="48"/>
      <c r="P1059" s="245">
        <f>O1059*H1059</f>
        <v>0</v>
      </c>
      <c r="Q1059" s="245">
        <v>0.00029999999999999997</v>
      </c>
      <c r="R1059" s="245">
        <f>Q1059*H1059</f>
        <v>0.21985709999999997</v>
      </c>
      <c r="S1059" s="245">
        <v>0</v>
      </c>
      <c r="T1059" s="246">
        <f>S1059*H1059</f>
        <v>0</v>
      </c>
      <c r="AR1059" s="25" t="s">
        <v>448</v>
      </c>
      <c r="AT1059" s="25" t="s">
        <v>336</v>
      </c>
      <c r="AU1059" s="25" t="s">
        <v>85</v>
      </c>
      <c r="AY1059" s="25" t="s">
        <v>162</v>
      </c>
      <c r="BE1059" s="247">
        <f>IF(N1059="základní",J1059,0)</f>
        <v>0</v>
      </c>
      <c r="BF1059" s="247">
        <f>IF(N1059="snížená",J1059,0)</f>
        <v>0</v>
      </c>
      <c r="BG1059" s="247">
        <f>IF(N1059="zákl. přenesená",J1059,0)</f>
        <v>0</v>
      </c>
      <c r="BH1059" s="247">
        <f>IF(N1059="sníž. přenesená",J1059,0)</f>
        <v>0</v>
      </c>
      <c r="BI1059" s="247">
        <f>IF(N1059="nulová",J1059,0)</f>
        <v>0</v>
      </c>
      <c r="BJ1059" s="25" t="s">
        <v>85</v>
      </c>
      <c r="BK1059" s="247">
        <f>ROUND(I1059*H1059,2)</f>
        <v>0</v>
      </c>
      <c r="BL1059" s="25" t="s">
        <v>318</v>
      </c>
      <c r="BM1059" s="25" t="s">
        <v>1027</v>
      </c>
    </row>
    <row r="1060" s="13" customFormat="1">
      <c r="B1060" s="260"/>
      <c r="C1060" s="261"/>
      <c r="D1060" s="250" t="s">
        <v>172</v>
      </c>
      <c r="E1060" s="262" t="s">
        <v>23</v>
      </c>
      <c r="F1060" s="263" t="s">
        <v>485</v>
      </c>
      <c r="G1060" s="261"/>
      <c r="H1060" s="262" t="s">
        <v>23</v>
      </c>
      <c r="I1060" s="264"/>
      <c r="J1060" s="261"/>
      <c r="K1060" s="261"/>
      <c r="L1060" s="265"/>
      <c r="M1060" s="266"/>
      <c r="N1060" s="267"/>
      <c r="O1060" s="267"/>
      <c r="P1060" s="267"/>
      <c r="Q1060" s="267"/>
      <c r="R1060" s="267"/>
      <c r="S1060" s="267"/>
      <c r="T1060" s="268"/>
      <c r="AT1060" s="269" t="s">
        <v>172</v>
      </c>
      <c r="AU1060" s="269" t="s">
        <v>85</v>
      </c>
      <c r="AV1060" s="13" t="s">
        <v>77</v>
      </c>
      <c r="AW1060" s="13" t="s">
        <v>36</v>
      </c>
      <c r="AX1060" s="13" t="s">
        <v>73</v>
      </c>
      <c r="AY1060" s="269" t="s">
        <v>162</v>
      </c>
    </row>
    <row r="1061" s="12" customFormat="1">
      <c r="B1061" s="248"/>
      <c r="C1061" s="249"/>
      <c r="D1061" s="250" t="s">
        <v>172</v>
      </c>
      <c r="E1061" s="251" t="s">
        <v>23</v>
      </c>
      <c r="F1061" s="252" t="s">
        <v>1028</v>
      </c>
      <c r="G1061" s="249"/>
      <c r="H1061" s="253">
        <v>732.85699999999997</v>
      </c>
      <c r="I1061" s="254"/>
      <c r="J1061" s="249"/>
      <c r="K1061" s="249"/>
      <c r="L1061" s="255"/>
      <c r="M1061" s="256"/>
      <c r="N1061" s="257"/>
      <c r="O1061" s="257"/>
      <c r="P1061" s="257"/>
      <c r="Q1061" s="257"/>
      <c r="R1061" s="257"/>
      <c r="S1061" s="257"/>
      <c r="T1061" s="258"/>
      <c r="AT1061" s="259" t="s">
        <v>172</v>
      </c>
      <c r="AU1061" s="259" t="s">
        <v>85</v>
      </c>
      <c r="AV1061" s="12" t="s">
        <v>85</v>
      </c>
      <c r="AW1061" s="12" t="s">
        <v>36</v>
      </c>
      <c r="AX1061" s="12" t="s">
        <v>77</v>
      </c>
      <c r="AY1061" s="259" t="s">
        <v>162</v>
      </c>
    </row>
    <row r="1062" s="1" customFormat="1" ht="38.25" customHeight="1">
      <c r="B1062" s="47"/>
      <c r="C1062" s="236" t="s">
        <v>1029</v>
      </c>
      <c r="D1062" s="236" t="s">
        <v>165</v>
      </c>
      <c r="E1062" s="237" t="s">
        <v>1030</v>
      </c>
      <c r="F1062" s="238" t="s">
        <v>1031</v>
      </c>
      <c r="G1062" s="239" t="s">
        <v>927</v>
      </c>
      <c r="H1062" s="304"/>
      <c r="I1062" s="241"/>
      <c r="J1062" s="242">
        <f>ROUND(I1062*H1062,2)</f>
        <v>0</v>
      </c>
      <c r="K1062" s="238" t="s">
        <v>169</v>
      </c>
      <c r="L1062" s="73"/>
      <c r="M1062" s="243" t="s">
        <v>23</v>
      </c>
      <c r="N1062" s="244" t="s">
        <v>45</v>
      </c>
      <c r="O1062" s="48"/>
      <c r="P1062" s="245">
        <f>O1062*H1062</f>
        <v>0</v>
      </c>
      <c r="Q1062" s="245">
        <v>0</v>
      </c>
      <c r="R1062" s="245">
        <f>Q1062*H1062</f>
        <v>0</v>
      </c>
      <c r="S1062" s="245">
        <v>0</v>
      </c>
      <c r="T1062" s="246">
        <f>S1062*H1062</f>
        <v>0</v>
      </c>
      <c r="AR1062" s="25" t="s">
        <v>318</v>
      </c>
      <c r="AT1062" s="25" t="s">
        <v>165</v>
      </c>
      <c r="AU1062" s="25" t="s">
        <v>85</v>
      </c>
      <c r="AY1062" s="25" t="s">
        <v>162</v>
      </c>
      <c r="BE1062" s="247">
        <f>IF(N1062="základní",J1062,0)</f>
        <v>0</v>
      </c>
      <c r="BF1062" s="247">
        <f>IF(N1062="snížená",J1062,0)</f>
        <v>0</v>
      </c>
      <c r="BG1062" s="247">
        <f>IF(N1062="zákl. přenesená",J1062,0)</f>
        <v>0</v>
      </c>
      <c r="BH1062" s="247">
        <f>IF(N1062="sníž. přenesená",J1062,0)</f>
        <v>0</v>
      </c>
      <c r="BI1062" s="247">
        <f>IF(N1062="nulová",J1062,0)</f>
        <v>0</v>
      </c>
      <c r="BJ1062" s="25" t="s">
        <v>85</v>
      </c>
      <c r="BK1062" s="247">
        <f>ROUND(I1062*H1062,2)</f>
        <v>0</v>
      </c>
      <c r="BL1062" s="25" t="s">
        <v>318</v>
      </c>
      <c r="BM1062" s="25" t="s">
        <v>1032</v>
      </c>
    </row>
    <row r="1063" s="1" customFormat="1">
      <c r="B1063" s="47"/>
      <c r="C1063" s="75"/>
      <c r="D1063" s="250" t="s">
        <v>213</v>
      </c>
      <c r="E1063" s="75"/>
      <c r="F1063" s="281" t="s">
        <v>1033</v>
      </c>
      <c r="G1063" s="75"/>
      <c r="H1063" s="75"/>
      <c r="I1063" s="204"/>
      <c r="J1063" s="75"/>
      <c r="K1063" s="75"/>
      <c r="L1063" s="73"/>
      <c r="M1063" s="282"/>
      <c r="N1063" s="48"/>
      <c r="O1063" s="48"/>
      <c r="P1063" s="48"/>
      <c r="Q1063" s="48"/>
      <c r="R1063" s="48"/>
      <c r="S1063" s="48"/>
      <c r="T1063" s="96"/>
      <c r="AT1063" s="25" t="s">
        <v>213</v>
      </c>
      <c r="AU1063" s="25" t="s">
        <v>85</v>
      </c>
    </row>
    <row r="1064" s="11" customFormat="1" ht="29.88" customHeight="1">
      <c r="B1064" s="220"/>
      <c r="C1064" s="221"/>
      <c r="D1064" s="222" t="s">
        <v>72</v>
      </c>
      <c r="E1064" s="234" t="s">
        <v>1034</v>
      </c>
      <c r="F1064" s="234" t="s">
        <v>1035</v>
      </c>
      <c r="G1064" s="221"/>
      <c r="H1064" s="221"/>
      <c r="I1064" s="224"/>
      <c r="J1064" s="235">
        <f>BK1064</f>
        <v>0</v>
      </c>
      <c r="K1064" s="221"/>
      <c r="L1064" s="226"/>
      <c r="M1064" s="227"/>
      <c r="N1064" s="228"/>
      <c r="O1064" s="228"/>
      <c r="P1064" s="229">
        <f>SUM(P1065:P1073)</f>
        <v>0</v>
      </c>
      <c r="Q1064" s="228"/>
      <c r="R1064" s="229">
        <f>SUM(R1065:R1073)</f>
        <v>0</v>
      </c>
      <c r="S1064" s="228"/>
      <c r="T1064" s="230">
        <f>SUM(T1065:T1073)</f>
        <v>2.6208</v>
      </c>
      <c r="AR1064" s="231" t="s">
        <v>85</v>
      </c>
      <c r="AT1064" s="232" t="s">
        <v>72</v>
      </c>
      <c r="AU1064" s="232" t="s">
        <v>77</v>
      </c>
      <c r="AY1064" s="231" t="s">
        <v>162</v>
      </c>
      <c r="BK1064" s="233">
        <f>SUM(BK1065:BK1073)</f>
        <v>0</v>
      </c>
    </row>
    <row r="1065" s="1" customFormat="1" ht="16.5" customHeight="1">
      <c r="B1065" s="47"/>
      <c r="C1065" s="236" t="s">
        <v>1036</v>
      </c>
      <c r="D1065" s="236" t="s">
        <v>165</v>
      </c>
      <c r="E1065" s="237" t="s">
        <v>1037</v>
      </c>
      <c r="F1065" s="238" t="s">
        <v>1038</v>
      </c>
      <c r="G1065" s="239" t="s">
        <v>189</v>
      </c>
      <c r="H1065" s="240">
        <v>262.07999999999998</v>
      </c>
      <c r="I1065" s="241"/>
      <c r="J1065" s="242">
        <f>ROUND(I1065*H1065,2)</f>
        <v>0</v>
      </c>
      <c r="K1065" s="238" t="s">
        <v>169</v>
      </c>
      <c r="L1065" s="73"/>
      <c r="M1065" s="243" t="s">
        <v>23</v>
      </c>
      <c r="N1065" s="244" t="s">
        <v>45</v>
      </c>
      <c r="O1065" s="48"/>
      <c r="P1065" s="245">
        <f>O1065*H1065</f>
        <v>0</v>
      </c>
      <c r="Q1065" s="245">
        <v>0</v>
      </c>
      <c r="R1065" s="245">
        <f>Q1065*H1065</f>
        <v>0</v>
      </c>
      <c r="S1065" s="245">
        <v>0.01</v>
      </c>
      <c r="T1065" s="246">
        <f>S1065*H1065</f>
        <v>2.6208</v>
      </c>
      <c r="AR1065" s="25" t="s">
        <v>318</v>
      </c>
      <c r="AT1065" s="25" t="s">
        <v>165</v>
      </c>
      <c r="AU1065" s="25" t="s">
        <v>85</v>
      </c>
      <c r="AY1065" s="25" t="s">
        <v>162</v>
      </c>
      <c r="BE1065" s="247">
        <f>IF(N1065="základní",J1065,0)</f>
        <v>0</v>
      </c>
      <c r="BF1065" s="247">
        <f>IF(N1065="snížená",J1065,0)</f>
        <v>0</v>
      </c>
      <c r="BG1065" s="247">
        <f>IF(N1065="zákl. přenesená",J1065,0)</f>
        <v>0</v>
      </c>
      <c r="BH1065" s="247">
        <f>IF(N1065="sníž. přenesená",J1065,0)</f>
        <v>0</v>
      </c>
      <c r="BI1065" s="247">
        <f>IF(N1065="nulová",J1065,0)</f>
        <v>0</v>
      </c>
      <c r="BJ1065" s="25" t="s">
        <v>85</v>
      </c>
      <c r="BK1065" s="247">
        <f>ROUND(I1065*H1065,2)</f>
        <v>0</v>
      </c>
      <c r="BL1065" s="25" t="s">
        <v>318</v>
      </c>
      <c r="BM1065" s="25" t="s">
        <v>1039</v>
      </c>
    </row>
    <row r="1066" s="13" customFormat="1">
      <c r="B1066" s="260"/>
      <c r="C1066" s="261"/>
      <c r="D1066" s="250" t="s">
        <v>172</v>
      </c>
      <c r="E1066" s="262" t="s">
        <v>23</v>
      </c>
      <c r="F1066" s="263" t="s">
        <v>1040</v>
      </c>
      <c r="G1066" s="261"/>
      <c r="H1066" s="262" t="s">
        <v>23</v>
      </c>
      <c r="I1066" s="264"/>
      <c r="J1066" s="261"/>
      <c r="K1066" s="261"/>
      <c r="L1066" s="265"/>
      <c r="M1066" s="266"/>
      <c r="N1066" s="267"/>
      <c r="O1066" s="267"/>
      <c r="P1066" s="267"/>
      <c r="Q1066" s="267"/>
      <c r="R1066" s="267"/>
      <c r="S1066" s="267"/>
      <c r="T1066" s="268"/>
      <c r="AT1066" s="269" t="s">
        <v>172</v>
      </c>
      <c r="AU1066" s="269" t="s">
        <v>85</v>
      </c>
      <c r="AV1066" s="13" t="s">
        <v>77</v>
      </c>
      <c r="AW1066" s="13" t="s">
        <v>36</v>
      </c>
      <c r="AX1066" s="13" t="s">
        <v>73</v>
      </c>
      <c r="AY1066" s="269" t="s">
        <v>162</v>
      </c>
    </row>
    <row r="1067" s="12" customFormat="1">
      <c r="B1067" s="248"/>
      <c r="C1067" s="249"/>
      <c r="D1067" s="250" t="s">
        <v>172</v>
      </c>
      <c r="E1067" s="251" t="s">
        <v>23</v>
      </c>
      <c r="F1067" s="252" t="s">
        <v>1041</v>
      </c>
      <c r="G1067" s="249"/>
      <c r="H1067" s="253">
        <v>10</v>
      </c>
      <c r="I1067" s="254"/>
      <c r="J1067" s="249"/>
      <c r="K1067" s="249"/>
      <c r="L1067" s="255"/>
      <c r="M1067" s="256"/>
      <c r="N1067" s="257"/>
      <c r="O1067" s="257"/>
      <c r="P1067" s="257"/>
      <c r="Q1067" s="257"/>
      <c r="R1067" s="257"/>
      <c r="S1067" s="257"/>
      <c r="T1067" s="258"/>
      <c r="AT1067" s="259" t="s">
        <v>172</v>
      </c>
      <c r="AU1067" s="259" t="s">
        <v>85</v>
      </c>
      <c r="AV1067" s="12" t="s">
        <v>85</v>
      </c>
      <c r="AW1067" s="12" t="s">
        <v>36</v>
      </c>
      <c r="AX1067" s="12" t="s">
        <v>73</v>
      </c>
      <c r="AY1067" s="259" t="s">
        <v>162</v>
      </c>
    </row>
    <row r="1068" s="13" customFormat="1">
      <c r="B1068" s="260"/>
      <c r="C1068" s="261"/>
      <c r="D1068" s="250" t="s">
        <v>172</v>
      </c>
      <c r="E1068" s="262" t="s">
        <v>23</v>
      </c>
      <c r="F1068" s="263" t="s">
        <v>1042</v>
      </c>
      <c r="G1068" s="261"/>
      <c r="H1068" s="262" t="s">
        <v>23</v>
      </c>
      <c r="I1068" s="264"/>
      <c r="J1068" s="261"/>
      <c r="K1068" s="261"/>
      <c r="L1068" s="265"/>
      <c r="M1068" s="266"/>
      <c r="N1068" s="267"/>
      <c r="O1068" s="267"/>
      <c r="P1068" s="267"/>
      <c r="Q1068" s="267"/>
      <c r="R1068" s="267"/>
      <c r="S1068" s="267"/>
      <c r="T1068" s="268"/>
      <c r="AT1068" s="269" t="s">
        <v>172</v>
      </c>
      <c r="AU1068" s="269" t="s">
        <v>85</v>
      </c>
      <c r="AV1068" s="13" t="s">
        <v>77</v>
      </c>
      <c r="AW1068" s="13" t="s">
        <v>36</v>
      </c>
      <c r="AX1068" s="13" t="s">
        <v>73</v>
      </c>
      <c r="AY1068" s="269" t="s">
        <v>162</v>
      </c>
    </row>
    <row r="1069" s="12" customFormat="1">
      <c r="B1069" s="248"/>
      <c r="C1069" s="249"/>
      <c r="D1069" s="250" t="s">
        <v>172</v>
      </c>
      <c r="E1069" s="251" t="s">
        <v>23</v>
      </c>
      <c r="F1069" s="252" t="s">
        <v>939</v>
      </c>
      <c r="G1069" s="249"/>
      <c r="H1069" s="253">
        <v>144.44</v>
      </c>
      <c r="I1069" s="254"/>
      <c r="J1069" s="249"/>
      <c r="K1069" s="249"/>
      <c r="L1069" s="255"/>
      <c r="M1069" s="256"/>
      <c r="N1069" s="257"/>
      <c r="O1069" s="257"/>
      <c r="P1069" s="257"/>
      <c r="Q1069" s="257"/>
      <c r="R1069" s="257"/>
      <c r="S1069" s="257"/>
      <c r="T1069" s="258"/>
      <c r="AT1069" s="259" t="s">
        <v>172</v>
      </c>
      <c r="AU1069" s="259" t="s">
        <v>85</v>
      </c>
      <c r="AV1069" s="12" t="s">
        <v>85</v>
      </c>
      <c r="AW1069" s="12" t="s">
        <v>36</v>
      </c>
      <c r="AX1069" s="12" t="s">
        <v>73</v>
      </c>
      <c r="AY1069" s="259" t="s">
        <v>162</v>
      </c>
    </row>
    <row r="1070" s="15" customFormat="1">
      <c r="B1070" s="283"/>
      <c r="C1070" s="284"/>
      <c r="D1070" s="250" t="s">
        <v>172</v>
      </c>
      <c r="E1070" s="285" t="s">
        <v>23</v>
      </c>
      <c r="F1070" s="286" t="s">
        <v>276</v>
      </c>
      <c r="G1070" s="284"/>
      <c r="H1070" s="287">
        <v>154.44</v>
      </c>
      <c r="I1070" s="288"/>
      <c r="J1070" s="284"/>
      <c r="K1070" s="284"/>
      <c r="L1070" s="289"/>
      <c r="M1070" s="290"/>
      <c r="N1070" s="291"/>
      <c r="O1070" s="291"/>
      <c r="P1070" s="291"/>
      <c r="Q1070" s="291"/>
      <c r="R1070" s="291"/>
      <c r="S1070" s="291"/>
      <c r="T1070" s="292"/>
      <c r="AT1070" s="293" t="s">
        <v>172</v>
      </c>
      <c r="AU1070" s="293" t="s">
        <v>85</v>
      </c>
      <c r="AV1070" s="15" t="s">
        <v>163</v>
      </c>
      <c r="AW1070" s="15" t="s">
        <v>36</v>
      </c>
      <c r="AX1070" s="15" t="s">
        <v>73</v>
      </c>
      <c r="AY1070" s="293" t="s">
        <v>162</v>
      </c>
    </row>
    <row r="1071" s="13" customFormat="1">
      <c r="B1071" s="260"/>
      <c r="C1071" s="261"/>
      <c r="D1071" s="250" t="s">
        <v>172</v>
      </c>
      <c r="E1071" s="262" t="s">
        <v>23</v>
      </c>
      <c r="F1071" s="263" t="s">
        <v>613</v>
      </c>
      <c r="G1071" s="261"/>
      <c r="H1071" s="262" t="s">
        <v>23</v>
      </c>
      <c r="I1071" s="264"/>
      <c r="J1071" s="261"/>
      <c r="K1071" s="261"/>
      <c r="L1071" s="265"/>
      <c r="M1071" s="266"/>
      <c r="N1071" s="267"/>
      <c r="O1071" s="267"/>
      <c r="P1071" s="267"/>
      <c r="Q1071" s="267"/>
      <c r="R1071" s="267"/>
      <c r="S1071" s="267"/>
      <c r="T1071" s="268"/>
      <c r="AT1071" s="269" t="s">
        <v>172</v>
      </c>
      <c r="AU1071" s="269" t="s">
        <v>85</v>
      </c>
      <c r="AV1071" s="13" t="s">
        <v>77</v>
      </c>
      <c r="AW1071" s="13" t="s">
        <v>36</v>
      </c>
      <c r="AX1071" s="13" t="s">
        <v>73</v>
      </c>
      <c r="AY1071" s="269" t="s">
        <v>162</v>
      </c>
    </row>
    <row r="1072" s="12" customFormat="1">
      <c r="B1072" s="248"/>
      <c r="C1072" s="249"/>
      <c r="D1072" s="250" t="s">
        <v>172</v>
      </c>
      <c r="E1072" s="251" t="s">
        <v>23</v>
      </c>
      <c r="F1072" s="252" t="s">
        <v>614</v>
      </c>
      <c r="G1072" s="249"/>
      <c r="H1072" s="253">
        <v>107.64</v>
      </c>
      <c r="I1072" s="254"/>
      <c r="J1072" s="249"/>
      <c r="K1072" s="249"/>
      <c r="L1072" s="255"/>
      <c r="M1072" s="256"/>
      <c r="N1072" s="257"/>
      <c r="O1072" s="257"/>
      <c r="P1072" s="257"/>
      <c r="Q1072" s="257"/>
      <c r="R1072" s="257"/>
      <c r="S1072" s="257"/>
      <c r="T1072" s="258"/>
      <c r="AT1072" s="259" t="s">
        <v>172</v>
      </c>
      <c r="AU1072" s="259" t="s">
        <v>85</v>
      </c>
      <c r="AV1072" s="12" t="s">
        <v>85</v>
      </c>
      <c r="AW1072" s="12" t="s">
        <v>36</v>
      </c>
      <c r="AX1072" s="12" t="s">
        <v>73</v>
      </c>
      <c r="AY1072" s="259" t="s">
        <v>162</v>
      </c>
    </row>
    <row r="1073" s="14" customFormat="1">
      <c r="B1073" s="270"/>
      <c r="C1073" s="271"/>
      <c r="D1073" s="250" t="s">
        <v>172</v>
      </c>
      <c r="E1073" s="272" t="s">
        <v>23</v>
      </c>
      <c r="F1073" s="273" t="s">
        <v>182</v>
      </c>
      <c r="G1073" s="271"/>
      <c r="H1073" s="274">
        <v>262.07999999999998</v>
      </c>
      <c r="I1073" s="275"/>
      <c r="J1073" s="271"/>
      <c r="K1073" s="271"/>
      <c r="L1073" s="276"/>
      <c r="M1073" s="277"/>
      <c r="N1073" s="278"/>
      <c r="O1073" s="278"/>
      <c r="P1073" s="278"/>
      <c r="Q1073" s="278"/>
      <c r="R1073" s="278"/>
      <c r="S1073" s="278"/>
      <c r="T1073" s="279"/>
      <c r="AT1073" s="280" t="s">
        <v>172</v>
      </c>
      <c r="AU1073" s="280" t="s">
        <v>85</v>
      </c>
      <c r="AV1073" s="14" t="s">
        <v>170</v>
      </c>
      <c r="AW1073" s="14" t="s">
        <v>36</v>
      </c>
      <c r="AX1073" s="14" t="s">
        <v>77</v>
      </c>
      <c r="AY1073" s="280" t="s">
        <v>162</v>
      </c>
    </row>
    <row r="1074" s="11" customFormat="1" ht="29.88" customHeight="1">
      <c r="B1074" s="220"/>
      <c r="C1074" s="221"/>
      <c r="D1074" s="222" t="s">
        <v>72</v>
      </c>
      <c r="E1074" s="234" t="s">
        <v>1043</v>
      </c>
      <c r="F1074" s="234" t="s">
        <v>1044</v>
      </c>
      <c r="G1074" s="221"/>
      <c r="H1074" s="221"/>
      <c r="I1074" s="224"/>
      <c r="J1074" s="235">
        <f>BK1074</f>
        <v>0</v>
      </c>
      <c r="K1074" s="221"/>
      <c r="L1074" s="226"/>
      <c r="M1074" s="227"/>
      <c r="N1074" s="228"/>
      <c r="O1074" s="228"/>
      <c r="P1074" s="229">
        <f>SUM(P1075:P1144)</f>
        <v>0</v>
      </c>
      <c r="Q1074" s="228"/>
      <c r="R1074" s="229">
        <f>SUM(R1075:R1144)</f>
        <v>4.261417741999999</v>
      </c>
      <c r="S1074" s="228"/>
      <c r="T1074" s="230">
        <f>SUM(T1075:T1144)</f>
        <v>0</v>
      </c>
      <c r="AR1074" s="231" t="s">
        <v>85</v>
      </c>
      <c r="AT1074" s="232" t="s">
        <v>72</v>
      </c>
      <c r="AU1074" s="232" t="s">
        <v>77</v>
      </c>
      <c r="AY1074" s="231" t="s">
        <v>162</v>
      </c>
      <c r="BK1074" s="233">
        <f>SUM(BK1075:BK1144)</f>
        <v>0</v>
      </c>
    </row>
    <row r="1075" s="1" customFormat="1" ht="25.5" customHeight="1">
      <c r="B1075" s="47"/>
      <c r="C1075" s="236" t="s">
        <v>1045</v>
      </c>
      <c r="D1075" s="236" t="s">
        <v>165</v>
      </c>
      <c r="E1075" s="237" t="s">
        <v>1046</v>
      </c>
      <c r="F1075" s="238" t="s">
        <v>1047</v>
      </c>
      <c r="G1075" s="239" t="s">
        <v>189</v>
      </c>
      <c r="H1075" s="240">
        <v>70.668000000000006</v>
      </c>
      <c r="I1075" s="241"/>
      <c r="J1075" s="242">
        <f>ROUND(I1075*H1075,2)</f>
        <v>0</v>
      </c>
      <c r="K1075" s="238" t="s">
        <v>169</v>
      </c>
      <c r="L1075" s="73"/>
      <c r="M1075" s="243" t="s">
        <v>23</v>
      </c>
      <c r="N1075" s="244" t="s">
        <v>45</v>
      </c>
      <c r="O1075" s="48"/>
      <c r="P1075" s="245">
        <f>O1075*H1075</f>
        <v>0</v>
      </c>
      <c r="Q1075" s="245">
        <v>0.0011590000000000001</v>
      </c>
      <c r="R1075" s="245">
        <f>Q1075*H1075</f>
        <v>0.081904212000000018</v>
      </c>
      <c r="S1075" s="245">
        <v>0</v>
      </c>
      <c r="T1075" s="246">
        <f>S1075*H1075</f>
        <v>0</v>
      </c>
      <c r="AR1075" s="25" t="s">
        <v>318</v>
      </c>
      <c r="AT1075" s="25" t="s">
        <v>165</v>
      </c>
      <c r="AU1075" s="25" t="s">
        <v>85</v>
      </c>
      <c r="AY1075" s="25" t="s">
        <v>162</v>
      </c>
      <c r="BE1075" s="247">
        <f>IF(N1075="základní",J1075,0)</f>
        <v>0</v>
      </c>
      <c r="BF1075" s="247">
        <f>IF(N1075="snížená",J1075,0)</f>
        <v>0</v>
      </c>
      <c r="BG1075" s="247">
        <f>IF(N1075="zákl. přenesená",J1075,0)</f>
        <v>0</v>
      </c>
      <c r="BH1075" s="247">
        <f>IF(N1075="sníž. přenesená",J1075,0)</f>
        <v>0</v>
      </c>
      <c r="BI1075" s="247">
        <f>IF(N1075="nulová",J1075,0)</f>
        <v>0</v>
      </c>
      <c r="BJ1075" s="25" t="s">
        <v>85</v>
      </c>
      <c r="BK1075" s="247">
        <f>ROUND(I1075*H1075,2)</f>
        <v>0</v>
      </c>
      <c r="BL1075" s="25" t="s">
        <v>318</v>
      </c>
      <c r="BM1075" s="25" t="s">
        <v>1048</v>
      </c>
    </row>
    <row r="1076" s="1" customFormat="1">
      <c r="B1076" s="47"/>
      <c r="C1076" s="75"/>
      <c r="D1076" s="250" t="s">
        <v>213</v>
      </c>
      <c r="E1076" s="75"/>
      <c r="F1076" s="281" t="s">
        <v>1049</v>
      </c>
      <c r="G1076" s="75"/>
      <c r="H1076" s="75"/>
      <c r="I1076" s="204"/>
      <c r="J1076" s="75"/>
      <c r="K1076" s="75"/>
      <c r="L1076" s="73"/>
      <c r="M1076" s="282"/>
      <c r="N1076" s="48"/>
      <c r="O1076" s="48"/>
      <c r="P1076" s="48"/>
      <c r="Q1076" s="48"/>
      <c r="R1076" s="48"/>
      <c r="S1076" s="48"/>
      <c r="T1076" s="96"/>
      <c r="AT1076" s="25" t="s">
        <v>213</v>
      </c>
      <c r="AU1076" s="25" t="s">
        <v>85</v>
      </c>
    </row>
    <row r="1077" s="13" customFormat="1">
      <c r="B1077" s="260"/>
      <c r="C1077" s="261"/>
      <c r="D1077" s="250" t="s">
        <v>172</v>
      </c>
      <c r="E1077" s="262" t="s">
        <v>23</v>
      </c>
      <c r="F1077" s="263" t="s">
        <v>613</v>
      </c>
      <c r="G1077" s="261"/>
      <c r="H1077" s="262" t="s">
        <v>23</v>
      </c>
      <c r="I1077" s="264"/>
      <c r="J1077" s="261"/>
      <c r="K1077" s="261"/>
      <c r="L1077" s="265"/>
      <c r="M1077" s="266"/>
      <c r="N1077" s="267"/>
      <c r="O1077" s="267"/>
      <c r="P1077" s="267"/>
      <c r="Q1077" s="267"/>
      <c r="R1077" s="267"/>
      <c r="S1077" s="267"/>
      <c r="T1077" s="268"/>
      <c r="AT1077" s="269" t="s">
        <v>172</v>
      </c>
      <c r="AU1077" s="269" t="s">
        <v>85</v>
      </c>
      <c r="AV1077" s="13" t="s">
        <v>77</v>
      </c>
      <c r="AW1077" s="13" t="s">
        <v>36</v>
      </c>
      <c r="AX1077" s="13" t="s">
        <v>73</v>
      </c>
      <c r="AY1077" s="269" t="s">
        <v>162</v>
      </c>
    </row>
    <row r="1078" s="12" customFormat="1">
      <c r="B1078" s="248"/>
      <c r="C1078" s="249"/>
      <c r="D1078" s="250" t="s">
        <v>172</v>
      </c>
      <c r="E1078" s="251" t="s">
        <v>23</v>
      </c>
      <c r="F1078" s="252" t="s">
        <v>1050</v>
      </c>
      <c r="G1078" s="249"/>
      <c r="H1078" s="253">
        <v>70.668000000000006</v>
      </c>
      <c r="I1078" s="254"/>
      <c r="J1078" s="249"/>
      <c r="K1078" s="249"/>
      <c r="L1078" s="255"/>
      <c r="M1078" s="256"/>
      <c r="N1078" s="257"/>
      <c r="O1078" s="257"/>
      <c r="P1078" s="257"/>
      <c r="Q1078" s="257"/>
      <c r="R1078" s="257"/>
      <c r="S1078" s="257"/>
      <c r="T1078" s="258"/>
      <c r="AT1078" s="259" t="s">
        <v>172</v>
      </c>
      <c r="AU1078" s="259" t="s">
        <v>85</v>
      </c>
      <c r="AV1078" s="12" t="s">
        <v>85</v>
      </c>
      <c r="AW1078" s="12" t="s">
        <v>36</v>
      </c>
      <c r="AX1078" s="12" t="s">
        <v>77</v>
      </c>
      <c r="AY1078" s="259" t="s">
        <v>162</v>
      </c>
    </row>
    <row r="1079" s="1" customFormat="1" ht="25.5" customHeight="1">
      <c r="B1079" s="47"/>
      <c r="C1079" s="294" t="s">
        <v>1051</v>
      </c>
      <c r="D1079" s="294" t="s">
        <v>336</v>
      </c>
      <c r="E1079" s="295" t="s">
        <v>1052</v>
      </c>
      <c r="F1079" s="296" t="s">
        <v>1053</v>
      </c>
      <c r="G1079" s="297" t="s">
        <v>189</v>
      </c>
      <c r="H1079" s="298">
        <v>24.396999999999998</v>
      </c>
      <c r="I1079" s="299"/>
      <c r="J1079" s="300">
        <f>ROUND(I1079*H1079,2)</f>
        <v>0</v>
      </c>
      <c r="K1079" s="296" t="s">
        <v>169</v>
      </c>
      <c r="L1079" s="301"/>
      <c r="M1079" s="302" t="s">
        <v>23</v>
      </c>
      <c r="N1079" s="303" t="s">
        <v>45</v>
      </c>
      <c r="O1079" s="48"/>
      <c r="P1079" s="245">
        <f>O1079*H1079</f>
        <v>0</v>
      </c>
      <c r="Q1079" s="245">
        <v>0.0035999999999999999</v>
      </c>
      <c r="R1079" s="245">
        <f>Q1079*H1079</f>
        <v>0.087829199999999996</v>
      </c>
      <c r="S1079" s="245">
        <v>0</v>
      </c>
      <c r="T1079" s="246">
        <f>S1079*H1079</f>
        <v>0</v>
      </c>
      <c r="AR1079" s="25" t="s">
        <v>448</v>
      </c>
      <c r="AT1079" s="25" t="s">
        <v>336</v>
      </c>
      <c r="AU1079" s="25" t="s">
        <v>85</v>
      </c>
      <c r="AY1079" s="25" t="s">
        <v>162</v>
      </c>
      <c r="BE1079" s="247">
        <f>IF(N1079="základní",J1079,0)</f>
        <v>0</v>
      </c>
      <c r="BF1079" s="247">
        <f>IF(N1079="snížená",J1079,0)</f>
        <v>0</v>
      </c>
      <c r="BG1079" s="247">
        <f>IF(N1079="zákl. přenesená",J1079,0)</f>
        <v>0</v>
      </c>
      <c r="BH1079" s="247">
        <f>IF(N1079="sníž. přenesená",J1079,0)</f>
        <v>0</v>
      </c>
      <c r="BI1079" s="247">
        <f>IF(N1079="nulová",J1079,0)</f>
        <v>0</v>
      </c>
      <c r="BJ1079" s="25" t="s">
        <v>85</v>
      </c>
      <c r="BK1079" s="247">
        <f>ROUND(I1079*H1079,2)</f>
        <v>0</v>
      </c>
      <c r="BL1079" s="25" t="s">
        <v>318</v>
      </c>
      <c r="BM1079" s="25" t="s">
        <v>1054</v>
      </c>
    </row>
    <row r="1080" s="13" customFormat="1">
      <c r="B1080" s="260"/>
      <c r="C1080" s="261"/>
      <c r="D1080" s="250" t="s">
        <v>172</v>
      </c>
      <c r="E1080" s="262" t="s">
        <v>23</v>
      </c>
      <c r="F1080" s="263" t="s">
        <v>613</v>
      </c>
      <c r="G1080" s="261"/>
      <c r="H1080" s="262" t="s">
        <v>23</v>
      </c>
      <c r="I1080" s="264"/>
      <c r="J1080" s="261"/>
      <c r="K1080" s="261"/>
      <c r="L1080" s="265"/>
      <c r="M1080" s="266"/>
      <c r="N1080" s="267"/>
      <c r="O1080" s="267"/>
      <c r="P1080" s="267"/>
      <c r="Q1080" s="267"/>
      <c r="R1080" s="267"/>
      <c r="S1080" s="267"/>
      <c r="T1080" s="268"/>
      <c r="AT1080" s="269" t="s">
        <v>172</v>
      </c>
      <c r="AU1080" s="269" t="s">
        <v>85</v>
      </c>
      <c r="AV1080" s="13" t="s">
        <v>77</v>
      </c>
      <c r="AW1080" s="13" t="s">
        <v>36</v>
      </c>
      <c r="AX1080" s="13" t="s">
        <v>73</v>
      </c>
      <c r="AY1080" s="269" t="s">
        <v>162</v>
      </c>
    </row>
    <row r="1081" s="12" customFormat="1">
      <c r="B1081" s="248"/>
      <c r="C1081" s="249"/>
      <c r="D1081" s="250" t="s">
        <v>172</v>
      </c>
      <c r="E1081" s="251" t="s">
        <v>23</v>
      </c>
      <c r="F1081" s="252" t="s">
        <v>1055</v>
      </c>
      <c r="G1081" s="249"/>
      <c r="H1081" s="253">
        <v>24.396999999999998</v>
      </c>
      <c r="I1081" s="254"/>
      <c r="J1081" s="249"/>
      <c r="K1081" s="249"/>
      <c r="L1081" s="255"/>
      <c r="M1081" s="256"/>
      <c r="N1081" s="257"/>
      <c r="O1081" s="257"/>
      <c r="P1081" s="257"/>
      <c r="Q1081" s="257"/>
      <c r="R1081" s="257"/>
      <c r="S1081" s="257"/>
      <c r="T1081" s="258"/>
      <c r="AT1081" s="259" t="s">
        <v>172</v>
      </c>
      <c r="AU1081" s="259" t="s">
        <v>85</v>
      </c>
      <c r="AV1081" s="12" t="s">
        <v>85</v>
      </c>
      <c r="AW1081" s="12" t="s">
        <v>36</v>
      </c>
      <c r="AX1081" s="12" t="s">
        <v>77</v>
      </c>
      <c r="AY1081" s="259" t="s">
        <v>162</v>
      </c>
    </row>
    <row r="1082" s="1" customFormat="1" ht="25.5" customHeight="1">
      <c r="B1082" s="47"/>
      <c r="C1082" s="294" t="s">
        <v>1056</v>
      </c>
      <c r="D1082" s="294" t="s">
        <v>336</v>
      </c>
      <c r="E1082" s="295" t="s">
        <v>1057</v>
      </c>
      <c r="F1082" s="296" t="s">
        <v>1058</v>
      </c>
      <c r="G1082" s="297" t="s">
        <v>176</v>
      </c>
      <c r="H1082" s="298">
        <v>4.1589999999999998</v>
      </c>
      <c r="I1082" s="299"/>
      <c r="J1082" s="300">
        <f>ROUND(I1082*H1082,2)</f>
        <v>0</v>
      </c>
      <c r="K1082" s="296" t="s">
        <v>169</v>
      </c>
      <c r="L1082" s="301"/>
      <c r="M1082" s="302" t="s">
        <v>23</v>
      </c>
      <c r="N1082" s="303" t="s">
        <v>45</v>
      </c>
      <c r="O1082" s="48"/>
      <c r="P1082" s="245">
        <f>O1082*H1082</f>
        <v>0</v>
      </c>
      <c r="Q1082" s="245">
        <v>0.029999999999999999</v>
      </c>
      <c r="R1082" s="245">
        <f>Q1082*H1082</f>
        <v>0.12476999999999999</v>
      </c>
      <c r="S1082" s="245">
        <v>0</v>
      </c>
      <c r="T1082" s="246">
        <f>S1082*H1082</f>
        <v>0</v>
      </c>
      <c r="AR1082" s="25" t="s">
        <v>448</v>
      </c>
      <c r="AT1082" s="25" t="s">
        <v>336</v>
      </c>
      <c r="AU1082" s="25" t="s">
        <v>85</v>
      </c>
      <c r="AY1082" s="25" t="s">
        <v>162</v>
      </c>
      <c r="BE1082" s="247">
        <f>IF(N1082="základní",J1082,0)</f>
        <v>0</v>
      </c>
      <c r="BF1082" s="247">
        <f>IF(N1082="snížená",J1082,0)</f>
        <v>0</v>
      </c>
      <c r="BG1082" s="247">
        <f>IF(N1082="zákl. přenesená",J1082,0)</f>
        <v>0</v>
      </c>
      <c r="BH1082" s="247">
        <f>IF(N1082="sníž. přenesená",J1082,0)</f>
        <v>0</v>
      </c>
      <c r="BI1082" s="247">
        <f>IF(N1082="nulová",J1082,0)</f>
        <v>0</v>
      </c>
      <c r="BJ1082" s="25" t="s">
        <v>85</v>
      </c>
      <c r="BK1082" s="247">
        <f>ROUND(I1082*H1082,2)</f>
        <v>0</v>
      </c>
      <c r="BL1082" s="25" t="s">
        <v>318</v>
      </c>
      <c r="BM1082" s="25" t="s">
        <v>1059</v>
      </c>
    </row>
    <row r="1083" s="13" customFormat="1">
      <c r="B1083" s="260"/>
      <c r="C1083" s="261"/>
      <c r="D1083" s="250" t="s">
        <v>172</v>
      </c>
      <c r="E1083" s="262" t="s">
        <v>23</v>
      </c>
      <c r="F1083" s="263" t="s">
        <v>613</v>
      </c>
      <c r="G1083" s="261"/>
      <c r="H1083" s="262" t="s">
        <v>23</v>
      </c>
      <c r="I1083" s="264"/>
      <c r="J1083" s="261"/>
      <c r="K1083" s="261"/>
      <c r="L1083" s="265"/>
      <c r="M1083" s="266"/>
      <c r="N1083" s="267"/>
      <c r="O1083" s="267"/>
      <c r="P1083" s="267"/>
      <c r="Q1083" s="267"/>
      <c r="R1083" s="267"/>
      <c r="S1083" s="267"/>
      <c r="T1083" s="268"/>
      <c r="AT1083" s="269" t="s">
        <v>172</v>
      </c>
      <c r="AU1083" s="269" t="s">
        <v>85</v>
      </c>
      <c r="AV1083" s="13" t="s">
        <v>77</v>
      </c>
      <c r="AW1083" s="13" t="s">
        <v>36</v>
      </c>
      <c r="AX1083" s="13" t="s">
        <v>73</v>
      </c>
      <c r="AY1083" s="269" t="s">
        <v>162</v>
      </c>
    </row>
    <row r="1084" s="12" customFormat="1">
      <c r="B1084" s="248"/>
      <c r="C1084" s="249"/>
      <c r="D1084" s="250" t="s">
        <v>172</v>
      </c>
      <c r="E1084" s="251" t="s">
        <v>23</v>
      </c>
      <c r="F1084" s="252" t="s">
        <v>1060</v>
      </c>
      <c r="G1084" s="249"/>
      <c r="H1084" s="253">
        <v>4.077</v>
      </c>
      <c r="I1084" s="254"/>
      <c r="J1084" s="249"/>
      <c r="K1084" s="249"/>
      <c r="L1084" s="255"/>
      <c r="M1084" s="256"/>
      <c r="N1084" s="257"/>
      <c r="O1084" s="257"/>
      <c r="P1084" s="257"/>
      <c r="Q1084" s="257"/>
      <c r="R1084" s="257"/>
      <c r="S1084" s="257"/>
      <c r="T1084" s="258"/>
      <c r="AT1084" s="259" t="s">
        <v>172</v>
      </c>
      <c r="AU1084" s="259" t="s">
        <v>85</v>
      </c>
      <c r="AV1084" s="12" t="s">
        <v>85</v>
      </c>
      <c r="AW1084" s="12" t="s">
        <v>36</v>
      </c>
      <c r="AX1084" s="12" t="s">
        <v>77</v>
      </c>
      <c r="AY1084" s="259" t="s">
        <v>162</v>
      </c>
    </row>
    <row r="1085" s="12" customFormat="1">
      <c r="B1085" s="248"/>
      <c r="C1085" s="249"/>
      <c r="D1085" s="250" t="s">
        <v>172</v>
      </c>
      <c r="E1085" s="249"/>
      <c r="F1085" s="252" t="s">
        <v>1061</v>
      </c>
      <c r="G1085" s="249"/>
      <c r="H1085" s="253">
        <v>4.1589999999999998</v>
      </c>
      <c r="I1085" s="254"/>
      <c r="J1085" s="249"/>
      <c r="K1085" s="249"/>
      <c r="L1085" s="255"/>
      <c r="M1085" s="256"/>
      <c r="N1085" s="257"/>
      <c r="O1085" s="257"/>
      <c r="P1085" s="257"/>
      <c r="Q1085" s="257"/>
      <c r="R1085" s="257"/>
      <c r="S1085" s="257"/>
      <c r="T1085" s="258"/>
      <c r="AT1085" s="259" t="s">
        <v>172</v>
      </c>
      <c r="AU1085" s="259" t="s">
        <v>85</v>
      </c>
      <c r="AV1085" s="12" t="s">
        <v>85</v>
      </c>
      <c r="AW1085" s="12" t="s">
        <v>6</v>
      </c>
      <c r="AX1085" s="12" t="s">
        <v>77</v>
      </c>
      <c r="AY1085" s="259" t="s">
        <v>162</v>
      </c>
    </row>
    <row r="1086" s="1" customFormat="1" ht="38.25" customHeight="1">
      <c r="B1086" s="47"/>
      <c r="C1086" s="236" t="s">
        <v>1062</v>
      </c>
      <c r="D1086" s="236" t="s">
        <v>165</v>
      </c>
      <c r="E1086" s="237" t="s">
        <v>1063</v>
      </c>
      <c r="F1086" s="238" t="s">
        <v>1064</v>
      </c>
      <c r="G1086" s="239" t="s">
        <v>189</v>
      </c>
      <c r="H1086" s="240">
        <v>663.471</v>
      </c>
      <c r="I1086" s="241"/>
      <c r="J1086" s="242">
        <f>ROUND(I1086*H1086,2)</f>
        <v>0</v>
      </c>
      <c r="K1086" s="238" t="s">
        <v>23</v>
      </c>
      <c r="L1086" s="73"/>
      <c r="M1086" s="243" t="s">
        <v>23</v>
      </c>
      <c r="N1086" s="244" t="s">
        <v>45</v>
      </c>
      <c r="O1086" s="48"/>
      <c r="P1086" s="245">
        <f>O1086*H1086</f>
        <v>0</v>
      </c>
      <c r="Q1086" s="245">
        <v>0.00023000000000000001</v>
      </c>
      <c r="R1086" s="245">
        <f>Q1086*H1086</f>
        <v>0.15259833</v>
      </c>
      <c r="S1086" s="245">
        <v>0</v>
      </c>
      <c r="T1086" s="246">
        <f>S1086*H1086</f>
        <v>0</v>
      </c>
      <c r="AR1086" s="25" t="s">
        <v>318</v>
      </c>
      <c r="AT1086" s="25" t="s">
        <v>165</v>
      </c>
      <c r="AU1086" s="25" t="s">
        <v>85</v>
      </c>
      <c r="AY1086" s="25" t="s">
        <v>162</v>
      </c>
      <c r="BE1086" s="247">
        <f>IF(N1086="základní",J1086,0)</f>
        <v>0</v>
      </c>
      <c r="BF1086" s="247">
        <f>IF(N1086="snížená",J1086,0)</f>
        <v>0</v>
      </c>
      <c r="BG1086" s="247">
        <f>IF(N1086="zákl. přenesená",J1086,0)</f>
        <v>0</v>
      </c>
      <c r="BH1086" s="247">
        <f>IF(N1086="sníž. přenesená",J1086,0)</f>
        <v>0</v>
      </c>
      <c r="BI1086" s="247">
        <f>IF(N1086="nulová",J1086,0)</f>
        <v>0</v>
      </c>
      <c r="BJ1086" s="25" t="s">
        <v>85</v>
      </c>
      <c r="BK1086" s="247">
        <f>ROUND(I1086*H1086,2)</f>
        <v>0</v>
      </c>
      <c r="BL1086" s="25" t="s">
        <v>318</v>
      </c>
      <c r="BM1086" s="25" t="s">
        <v>1065</v>
      </c>
    </row>
    <row r="1087" s="13" customFormat="1">
      <c r="B1087" s="260"/>
      <c r="C1087" s="261"/>
      <c r="D1087" s="250" t="s">
        <v>172</v>
      </c>
      <c r="E1087" s="262" t="s">
        <v>23</v>
      </c>
      <c r="F1087" s="263" t="s">
        <v>935</v>
      </c>
      <c r="G1087" s="261"/>
      <c r="H1087" s="262" t="s">
        <v>23</v>
      </c>
      <c r="I1087" s="264"/>
      <c r="J1087" s="261"/>
      <c r="K1087" s="261"/>
      <c r="L1087" s="265"/>
      <c r="M1087" s="266"/>
      <c r="N1087" s="267"/>
      <c r="O1087" s="267"/>
      <c r="P1087" s="267"/>
      <c r="Q1087" s="267"/>
      <c r="R1087" s="267"/>
      <c r="S1087" s="267"/>
      <c r="T1087" s="268"/>
      <c r="AT1087" s="269" t="s">
        <v>172</v>
      </c>
      <c r="AU1087" s="269" t="s">
        <v>85</v>
      </c>
      <c r="AV1087" s="13" t="s">
        <v>77</v>
      </c>
      <c r="AW1087" s="13" t="s">
        <v>36</v>
      </c>
      <c r="AX1087" s="13" t="s">
        <v>73</v>
      </c>
      <c r="AY1087" s="269" t="s">
        <v>162</v>
      </c>
    </row>
    <row r="1088" s="12" customFormat="1">
      <c r="B1088" s="248"/>
      <c r="C1088" s="249"/>
      <c r="D1088" s="250" t="s">
        <v>172</v>
      </c>
      <c r="E1088" s="251" t="s">
        <v>23</v>
      </c>
      <c r="F1088" s="252" t="s">
        <v>1010</v>
      </c>
      <c r="G1088" s="249"/>
      <c r="H1088" s="253">
        <v>638.721</v>
      </c>
      <c r="I1088" s="254"/>
      <c r="J1088" s="249"/>
      <c r="K1088" s="249"/>
      <c r="L1088" s="255"/>
      <c r="M1088" s="256"/>
      <c r="N1088" s="257"/>
      <c r="O1088" s="257"/>
      <c r="P1088" s="257"/>
      <c r="Q1088" s="257"/>
      <c r="R1088" s="257"/>
      <c r="S1088" s="257"/>
      <c r="T1088" s="258"/>
      <c r="AT1088" s="259" t="s">
        <v>172</v>
      </c>
      <c r="AU1088" s="259" t="s">
        <v>85</v>
      </c>
      <c r="AV1088" s="12" t="s">
        <v>85</v>
      </c>
      <c r="AW1088" s="12" t="s">
        <v>36</v>
      </c>
      <c r="AX1088" s="12" t="s">
        <v>73</v>
      </c>
      <c r="AY1088" s="259" t="s">
        <v>162</v>
      </c>
    </row>
    <row r="1089" s="12" customFormat="1">
      <c r="B1089" s="248"/>
      <c r="C1089" s="249"/>
      <c r="D1089" s="250" t="s">
        <v>172</v>
      </c>
      <c r="E1089" s="251" t="s">
        <v>23</v>
      </c>
      <c r="F1089" s="252" t="s">
        <v>1066</v>
      </c>
      <c r="G1089" s="249"/>
      <c r="H1089" s="253">
        <v>-51.563000000000002</v>
      </c>
      <c r="I1089" s="254"/>
      <c r="J1089" s="249"/>
      <c r="K1089" s="249"/>
      <c r="L1089" s="255"/>
      <c r="M1089" s="256"/>
      <c r="N1089" s="257"/>
      <c r="O1089" s="257"/>
      <c r="P1089" s="257"/>
      <c r="Q1089" s="257"/>
      <c r="R1089" s="257"/>
      <c r="S1089" s="257"/>
      <c r="T1089" s="258"/>
      <c r="AT1089" s="259" t="s">
        <v>172</v>
      </c>
      <c r="AU1089" s="259" t="s">
        <v>85</v>
      </c>
      <c r="AV1089" s="12" t="s">
        <v>85</v>
      </c>
      <c r="AW1089" s="12" t="s">
        <v>36</v>
      </c>
      <c r="AX1089" s="12" t="s">
        <v>73</v>
      </c>
      <c r="AY1089" s="259" t="s">
        <v>162</v>
      </c>
    </row>
    <row r="1090" s="12" customFormat="1">
      <c r="B1090" s="248"/>
      <c r="C1090" s="249"/>
      <c r="D1090" s="250" t="s">
        <v>172</v>
      </c>
      <c r="E1090" s="251" t="s">
        <v>23</v>
      </c>
      <c r="F1090" s="252" t="s">
        <v>1011</v>
      </c>
      <c r="G1090" s="249"/>
      <c r="H1090" s="253">
        <v>37.463000000000001</v>
      </c>
      <c r="I1090" s="254"/>
      <c r="J1090" s="249"/>
      <c r="K1090" s="249"/>
      <c r="L1090" s="255"/>
      <c r="M1090" s="256"/>
      <c r="N1090" s="257"/>
      <c r="O1090" s="257"/>
      <c r="P1090" s="257"/>
      <c r="Q1090" s="257"/>
      <c r="R1090" s="257"/>
      <c r="S1090" s="257"/>
      <c r="T1090" s="258"/>
      <c r="AT1090" s="259" t="s">
        <v>172</v>
      </c>
      <c r="AU1090" s="259" t="s">
        <v>85</v>
      </c>
      <c r="AV1090" s="12" t="s">
        <v>85</v>
      </c>
      <c r="AW1090" s="12" t="s">
        <v>36</v>
      </c>
      <c r="AX1090" s="12" t="s">
        <v>73</v>
      </c>
      <c r="AY1090" s="259" t="s">
        <v>162</v>
      </c>
    </row>
    <row r="1091" s="12" customFormat="1">
      <c r="B1091" s="248"/>
      <c r="C1091" s="249"/>
      <c r="D1091" s="250" t="s">
        <v>172</v>
      </c>
      <c r="E1091" s="251" t="s">
        <v>23</v>
      </c>
      <c r="F1091" s="252" t="s">
        <v>1067</v>
      </c>
      <c r="G1091" s="249"/>
      <c r="H1091" s="253">
        <v>38.850000000000001</v>
      </c>
      <c r="I1091" s="254"/>
      <c r="J1091" s="249"/>
      <c r="K1091" s="249"/>
      <c r="L1091" s="255"/>
      <c r="M1091" s="256"/>
      <c r="N1091" s="257"/>
      <c r="O1091" s="257"/>
      <c r="P1091" s="257"/>
      <c r="Q1091" s="257"/>
      <c r="R1091" s="257"/>
      <c r="S1091" s="257"/>
      <c r="T1091" s="258"/>
      <c r="AT1091" s="259" t="s">
        <v>172</v>
      </c>
      <c r="AU1091" s="259" t="s">
        <v>85</v>
      </c>
      <c r="AV1091" s="12" t="s">
        <v>85</v>
      </c>
      <c r="AW1091" s="12" t="s">
        <v>36</v>
      </c>
      <c r="AX1091" s="12" t="s">
        <v>73</v>
      </c>
      <c r="AY1091" s="259" t="s">
        <v>162</v>
      </c>
    </row>
    <row r="1092" s="14" customFormat="1">
      <c r="B1092" s="270"/>
      <c r="C1092" s="271"/>
      <c r="D1092" s="250" t="s">
        <v>172</v>
      </c>
      <c r="E1092" s="272" t="s">
        <v>23</v>
      </c>
      <c r="F1092" s="273" t="s">
        <v>182</v>
      </c>
      <c r="G1092" s="271"/>
      <c r="H1092" s="274">
        <v>663.471</v>
      </c>
      <c r="I1092" s="275"/>
      <c r="J1092" s="271"/>
      <c r="K1092" s="271"/>
      <c r="L1092" s="276"/>
      <c r="M1092" s="277"/>
      <c r="N1092" s="278"/>
      <c r="O1092" s="278"/>
      <c r="P1092" s="278"/>
      <c r="Q1092" s="278"/>
      <c r="R1092" s="278"/>
      <c r="S1092" s="278"/>
      <c r="T1092" s="279"/>
      <c r="AT1092" s="280" t="s">
        <v>172</v>
      </c>
      <c r="AU1092" s="280" t="s">
        <v>85</v>
      </c>
      <c r="AV1092" s="14" t="s">
        <v>170</v>
      </c>
      <c r="AW1092" s="14" t="s">
        <v>36</v>
      </c>
      <c r="AX1092" s="14" t="s">
        <v>77</v>
      </c>
      <c r="AY1092" s="280" t="s">
        <v>162</v>
      </c>
    </row>
    <row r="1093" s="1" customFormat="1" ht="25.5" customHeight="1">
      <c r="B1093" s="47"/>
      <c r="C1093" s="294" t="s">
        <v>1068</v>
      </c>
      <c r="D1093" s="294" t="s">
        <v>336</v>
      </c>
      <c r="E1093" s="295" t="s">
        <v>1069</v>
      </c>
      <c r="F1093" s="296" t="s">
        <v>1070</v>
      </c>
      <c r="G1093" s="297" t="s">
        <v>189</v>
      </c>
      <c r="H1093" s="298">
        <v>584.46799999999996</v>
      </c>
      <c r="I1093" s="299"/>
      <c r="J1093" s="300">
        <f>ROUND(I1093*H1093,2)</f>
        <v>0</v>
      </c>
      <c r="K1093" s="296" t="s">
        <v>169</v>
      </c>
      <c r="L1093" s="301"/>
      <c r="M1093" s="302" t="s">
        <v>23</v>
      </c>
      <c r="N1093" s="303" t="s">
        <v>45</v>
      </c>
      <c r="O1093" s="48"/>
      <c r="P1093" s="245">
        <f>O1093*H1093</f>
        <v>0</v>
      </c>
      <c r="Q1093" s="245">
        <v>0.0030000000000000001</v>
      </c>
      <c r="R1093" s="245">
        <f>Q1093*H1093</f>
        <v>1.753404</v>
      </c>
      <c r="S1093" s="245">
        <v>0</v>
      </c>
      <c r="T1093" s="246">
        <f>S1093*H1093</f>
        <v>0</v>
      </c>
      <c r="AR1093" s="25" t="s">
        <v>448</v>
      </c>
      <c r="AT1093" s="25" t="s">
        <v>336</v>
      </c>
      <c r="AU1093" s="25" t="s">
        <v>85</v>
      </c>
      <c r="AY1093" s="25" t="s">
        <v>162</v>
      </c>
      <c r="BE1093" s="247">
        <f>IF(N1093="základní",J1093,0)</f>
        <v>0</v>
      </c>
      <c r="BF1093" s="247">
        <f>IF(N1093="snížená",J1093,0)</f>
        <v>0</v>
      </c>
      <c r="BG1093" s="247">
        <f>IF(N1093="zákl. přenesená",J1093,0)</f>
        <v>0</v>
      </c>
      <c r="BH1093" s="247">
        <f>IF(N1093="sníž. přenesená",J1093,0)</f>
        <v>0</v>
      </c>
      <c r="BI1093" s="247">
        <f>IF(N1093="nulová",J1093,0)</f>
        <v>0</v>
      </c>
      <c r="BJ1093" s="25" t="s">
        <v>85</v>
      </c>
      <c r="BK1093" s="247">
        <f>ROUND(I1093*H1093,2)</f>
        <v>0</v>
      </c>
      <c r="BL1093" s="25" t="s">
        <v>318</v>
      </c>
      <c r="BM1093" s="25" t="s">
        <v>1071</v>
      </c>
    </row>
    <row r="1094" s="13" customFormat="1">
      <c r="B1094" s="260"/>
      <c r="C1094" s="261"/>
      <c r="D1094" s="250" t="s">
        <v>172</v>
      </c>
      <c r="E1094" s="262" t="s">
        <v>23</v>
      </c>
      <c r="F1094" s="263" t="s">
        <v>485</v>
      </c>
      <c r="G1094" s="261"/>
      <c r="H1094" s="262" t="s">
        <v>23</v>
      </c>
      <c r="I1094" s="264"/>
      <c r="J1094" s="261"/>
      <c r="K1094" s="261"/>
      <c r="L1094" s="265"/>
      <c r="M1094" s="266"/>
      <c r="N1094" s="267"/>
      <c r="O1094" s="267"/>
      <c r="P1094" s="267"/>
      <c r="Q1094" s="267"/>
      <c r="R1094" s="267"/>
      <c r="S1094" s="267"/>
      <c r="T1094" s="268"/>
      <c r="AT1094" s="269" t="s">
        <v>172</v>
      </c>
      <c r="AU1094" s="269" t="s">
        <v>85</v>
      </c>
      <c r="AV1094" s="13" t="s">
        <v>77</v>
      </c>
      <c r="AW1094" s="13" t="s">
        <v>36</v>
      </c>
      <c r="AX1094" s="13" t="s">
        <v>73</v>
      </c>
      <c r="AY1094" s="269" t="s">
        <v>162</v>
      </c>
    </row>
    <row r="1095" s="12" customFormat="1">
      <c r="B1095" s="248"/>
      <c r="C1095" s="249"/>
      <c r="D1095" s="250" t="s">
        <v>172</v>
      </c>
      <c r="E1095" s="251" t="s">
        <v>23</v>
      </c>
      <c r="F1095" s="252" t="s">
        <v>1010</v>
      </c>
      <c r="G1095" s="249"/>
      <c r="H1095" s="253">
        <v>638.721</v>
      </c>
      <c r="I1095" s="254"/>
      <c r="J1095" s="249"/>
      <c r="K1095" s="249"/>
      <c r="L1095" s="255"/>
      <c r="M1095" s="256"/>
      <c r="N1095" s="257"/>
      <c r="O1095" s="257"/>
      <c r="P1095" s="257"/>
      <c r="Q1095" s="257"/>
      <c r="R1095" s="257"/>
      <c r="S1095" s="257"/>
      <c r="T1095" s="258"/>
      <c r="AT1095" s="259" t="s">
        <v>172</v>
      </c>
      <c r="AU1095" s="259" t="s">
        <v>85</v>
      </c>
      <c r="AV1095" s="12" t="s">
        <v>85</v>
      </c>
      <c r="AW1095" s="12" t="s">
        <v>36</v>
      </c>
      <c r="AX1095" s="12" t="s">
        <v>73</v>
      </c>
      <c r="AY1095" s="259" t="s">
        <v>162</v>
      </c>
    </row>
    <row r="1096" s="12" customFormat="1">
      <c r="B1096" s="248"/>
      <c r="C1096" s="249"/>
      <c r="D1096" s="250" t="s">
        <v>172</v>
      </c>
      <c r="E1096" s="251" t="s">
        <v>23</v>
      </c>
      <c r="F1096" s="252" t="s">
        <v>1066</v>
      </c>
      <c r="G1096" s="249"/>
      <c r="H1096" s="253">
        <v>-51.563000000000002</v>
      </c>
      <c r="I1096" s="254"/>
      <c r="J1096" s="249"/>
      <c r="K1096" s="249"/>
      <c r="L1096" s="255"/>
      <c r="M1096" s="256"/>
      <c r="N1096" s="257"/>
      <c r="O1096" s="257"/>
      <c r="P1096" s="257"/>
      <c r="Q1096" s="257"/>
      <c r="R1096" s="257"/>
      <c r="S1096" s="257"/>
      <c r="T1096" s="258"/>
      <c r="AT1096" s="259" t="s">
        <v>172</v>
      </c>
      <c r="AU1096" s="259" t="s">
        <v>85</v>
      </c>
      <c r="AV1096" s="12" t="s">
        <v>85</v>
      </c>
      <c r="AW1096" s="12" t="s">
        <v>36</v>
      </c>
      <c r="AX1096" s="12" t="s">
        <v>73</v>
      </c>
      <c r="AY1096" s="259" t="s">
        <v>162</v>
      </c>
    </row>
    <row r="1097" s="12" customFormat="1">
      <c r="B1097" s="248"/>
      <c r="C1097" s="249"/>
      <c r="D1097" s="250" t="s">
        <v>172</v>
      </c>
      <c r="E1097" s="251" t="s">
        <v>23</v>
      </c>
      <c r="F1097" s="252" t="s">
        <v>1011</v>
      </c>
      <c r="G1097" s="249"/>
      <c r="H1097" s="253">
        <v>37.463000000000001</v>
      </c>
      <c r="I1097" s="254"/>
      <c r="J1097" s="249"/>
      <c r="K1097" s="249"/>
      <c r="L1097" s="255"/>
      <c r="M1097" s="256"/>
      <c r="N1097" s="257"/>
      <c r="O1097" s="257"/>
      <c r="P1097" s="257"/>
      <c r="Q1097" s="257"/>
      <c r="R1097" s="257"/>
      <c r="S1097" s="257"/>
      <c r="T1097" s="258"/>
      <c r="AT1097" s="259" t="s">
        <v>172</v>
      </c>
      <c r="AU1097" s="259" t="s">
        <v>85</v>
      </c>
      <c r="AV1097" s="12" t="s">
        <v>85</v>
      </c>
      <c r="AW1097" s="12" t="s">
        <v>36</v>
      </c>
      <c r="AX1097" s="12" t="s">
        <v>73</v>
      </c>
      <c r="AY1097" s="259" t="s">
        <v>162</v>
      </c>
    </row>
    <row r="1098" s="12" customFormat="1">
      <c r="B1098" s="248"/>
      <c r="C1098" s="249"/>
      <c r="D1098" s="250" t="s">
        <v>172</v>
      </c>
      <c r="E1098" s="251" t="s">
        <v>23</v>
      </c>
      <c r="F1098" s="252" t="s">
        <v>1067</v>
      </c>
      <c r="G1098" s="249"/>
      <c r="H1098" s="253">
        <v>38.850000000000001</v>
      </c>
      <c r="I1098" s="254"/>
      <c r="J1098" s="249"/>
      <c r="K1098" s="249"/>
      <c r="L1098" s="255"/>
      <c r="M1098" s="256"/>
      <c r="N1098" s="257"/>
      <c r="O1098" s="257"/>
      <c r="P1098" s="257"/>
      <c r="Q1098" s="257"/>
      <c r="R1098" s="257"/>
      <c r="S1098" s="257"/>
      <c r="T1098" s="258"/>
      <c r="AT1098" s="259" t="s">
        <v>172</v>
      </c>
      <c r="AU1098" s="259" t="s">
        <v>85</v>
      </c>
      <c r="AV1098" s="12" t="s">
        <v>85</v>
      </c>
      <c r="AW1098" s="12" t="s">
        <v>36</v>
      </c>
      <c r="AX1098" s="12" t="s">
        <v>73</v>
      </c>
      <c r="AY1098" s="259" t="s">
        <v>162</v>
      </c>
    </row>
    <row r="1099" s="15" customFormat="1">
      <c r="B1099" s="283"/>
      <c r="C1099" s="284"/>
      <c r="D1099" s="250" t="s">
        <v>172</v>
      </c>
      <c r="E1099" s="285" t="s">
        <v>23</v>
      </c>
      <c r="F1099" s="286" t="s">
        <v>276</v>
      </c>
      <c r="G1099" s="284"/>
      <c r="H1099" s="287">
        <v>663.471</v>
      </c>
      <c r="I1099" s="288"/>
      <c r="J1099" s="284"/>
      <c r="K1099" s="284"/>
      <c r="L1099" s="289"/>
      <c r="M1099" s="290"/>
      <c r="N1099" s="291"/>
      <c r="O1099" s="291"/>
      <c r="P1099" s="291"/>
      <c r="Q1099" s="291"/>
      <c r="R1099" s="291"/>
      <c r="S1099" s="291"/>
      <c r="T1099" s="292"/>
      <c r="AT1099" s="293" t="s">
        <v>172</v>
      </c>
      <c r="AU1099" s="293" t="s">
        <v>85</v>
      </c>
      <c r="AV1099" s="15" t="s">
        <v>163</v>
      </c>
      <c r="AW1099" s="15" t="s">
        <v>36</v>
      </c>
      <c r="AX1099" s="15" t="s">
        <v>73</v>
      </c>
      <c r="AY1099" s="293" t="s">
        <v>162</v>
      </c>
    </row>
    <row r="1100" s="12" customFormat="1">
      <c r="B1100" s="248"/>
      <c r="C1100" s="249"/>
      <c r="D1100" s="250" t="s">
        <v>172</v>
      </c>
      <c r="E1100" s="251" t="s">
        <v>23</v>
      </c>
      <c r="F1100" s="252" t="s">
        <v>1072</v>
      </c>
      <c r="G1100" s="249"/>
      <c r="H1100" s="253">
        <v>676.74000000000001</v>
      </c>
      <c r="I1100" s="254"/>
      <c r="J1100" s="249"/>
      <c r="K1100" s="249"/>
      <c r="L1100" s="255"/>
      <c r="M1100" s="256"/>
      <c r="N1100" s="257"/>
      <c r="O1100" s="257"/>
      <c r="P1100" s="257"/>
      <c r="Q1100" s="257"/>
      <c r="R1100" s="257"/>
      <c r="S1100" s="257"/>
      <c r="T1100" s="258"/>
      <c r="AT1100" s="259" t="s">
        <v>172</v>
      </c>
      <c r="AU1100" s="259" t="s">
        <v>85</v>
      </c>
      <c r="AV1100" s="12" t="s">
        <v>85</v>
      </c>
      <c r="AW1100" s="12" t="s">
        <v>36</v>
      </c>
      <c r="AX1100" s="12" t="s">
        <v>73</v>
      </c>
      <c r="AY1100" s="259" t="s">
        <v>162</v>
      </c>
    </row>
    <row r="1101" s="12" customFormat="1">
      <c r="B1101" s="248"/>
      <c r="C1101" s="249"/>
      <c r="D1101" s="250" t="s">
        <v>172</v>
      </c>
      <c r="E1101" s="251" t="s">
        <v>23</v>
      </c>
      <c r="F1101" s="252" t="s">
        <v>1073</v>
      </c>
      <c r="G1101" s="249"/>
      <c r="H1101" s="253">
        <v>-92.272000000000006</v>
      </c>
      <c r="I1101" s="254"/>
      <c r="J1101" s="249"/>
      <c r="K1101" s="249"/>
      <c r="L1101" s="255"/>
      <c r="M1101" s="256"/>
      <c r="N1101" s="257"/>
      <c r="O1101" s="257"/>
      <c r="P1101" s="257"/>
      <c r="Q1101" s="257"/>
      <c r="R1101" s="257"/>
      <c r="S1101" s="257"/>
      <c r="T1101" s="258"/>
      <c r="AT1101" s="259" t="s">
        <v>172</v>
      </c>
      <c r="AU1101" s="259" t="s">
        <v>85</v>
      </c>
      <c r="AV1101" s="12" t="s">
        <v>85</v>
      </c>
      <c r="AW1101" s="12" t="s">
        <v>36</v>
      </c>
      <c r="AX1101" s="12" t="s">
        <v>73</v>
      </c>
      <c r="AY1101" s="259" t="s">
        <v>162</v>
      </c>
    </row>
    <row r="1102" s="15" customFormat="1">
      <c r="B1102" s="283"/>
      <c r="C1102" s="284"/>
      <c r="D1102" s="250" t="s">
        <v>172</v>
      </c>
      <c r="E1102" s="285" t="s">
        <v>23</v>
      </c>
      <c r="F1102" s="286" t="s">
        <v>276</v>
      </c>
      <c r="G1102" s="284"/>
      <c r="H1102" s="287">
        <v>584.46799999999996</v>
      </c>
      <c r="I1102" s="288"/>
      <c r="J1102" s="284"/>
      <c r="K1102" s="284"/>
      <c r="L1102" s="289"/>
      <c r="M1102" s="290"/>
      <c r="N1102" s="291"/>
      <c r="O1102" s="291"/>
      <c r="P1102" s="291"/>
      <c r="Q1102" s="291"/>
      <c r="R1102" s="291"/>
      <c r="S1102" s="291"/>
      <c r="T1102" s="292"/>
      <c r="AT1102" s="293" t="s">
        <v>172</v>
      </c>
      <c r="AU1102" s="293" t="s">
        <v>85</v>
      </c>
      <c r="AV1102" s="15" t="s">
        <v>163</v>
      </c>
      <c r="AW1102" s="15" t="s">
        <v>36</v>
      </c>
      <c r="AX1102" s="15" t="s">
        <v>77</v>
      </c>
      <c r="AY1102" s="293" t="s">
        <v>162</v>
      </c>
    </row>
    <row r="1103" s="1" customFormat="1" ht="25.5" customHeight="1">
      <c r="B1103" s="47"/>
      <c r="C1103" s="294" t="s">
        <v>1074</v>
      </c>
      <c r="D1103" s="294" t="s">
        <v>336</v>
      </c>
      <c r="E1103" s="295" t="s">
        <v>1075</v>
      </c>
      <c r="F1103" s="296" t="s">
        <v>1076</v>
      </c>
      <c r="G1103" s="297" t="s">
        <v>189</v>
      </c>
      <c r="H1103" s="298">
        <v>584.46799999999996</v>
      </c>
      <c r="I1103" s="299"/>
      <c r="J1103" s="300">
        <f>ROUND(I1103*H1103,2)</f>
        <v>0</v>
      </c>
      <c r="K1103" s="296" t="s">
        <v>169</v>
      </c>
      <c r="L1103" s="301"/>
      <c r="M1103" s="302" t="s">
        <v>23</v>
      </c>
      <c r="N1103" s="303" t="s">
        <v>45</v>
      </c>
      <c r="O1103" s="48"/>
      <c r="P1103" s="245">
        <f>O1103*H1103</f>
        <v>0</v>
      </c>
      <c r="Q1103" s="245">
        <v>0.0025000000000000001</v>
      </c>
      <c r="R1103" s="245">
        <f>Q1103*H1103</f>
        <v>1.4611699999999999</v>
      </c>
      <c r="S1103" s="245">
        <v>0</v>
      </c>
      <c r="T1103" s="246">
        <f>S1103*H1103</f>
        <v>0</v>
      </c>
      <c r="AR1103" s="25" t="s">
        <v>448</v>
      </c>
      <c r="AT1103" s="25" t="s">
        <v>336</v>
      </c>
      <c r="AU1103" s="25" t="s">
        <v>85</v>
      </c>
      <c r="AY1103" s="25" t="s">
        <v>162</v>
      </c>
      <c r="BE1103" s="247">
        <f>IF(N1103="základní",J1103,0)</f>
        <v>0</v>
      </c>
      <c r="BF1103" s="247">
        <f>IF(N1103="snížená",J1103,0)</f>
        <v>0</v>
      </c>
      <c r="BG1103" s="247">
        <f>IF(N1103="zákl. přenesená",J1103,0)</f>
        <v>0</v>
      </c>
      <c r="BH1103" s="247">
        <f>IF(N1103="sníž. přenesená",J1103,0)</f>
        <v>0</v>
      </c>
      <c r="BI1103" s="247">
        <f>IF(N1103="nulová",J1103,0)</f>
        <v>0</v>
      </c>
      <c r="BJ1103" s="25" t="s">
        <v>85</v>
      </c>
      <c r="BK1103" s="247">
        <f>ROUND(I1103*H1103,2)</f>
        <v>0</v>
      </c>
      <c r="BL1103" s="25" t="s">
        <v>318</v>
      </c>
      <c r="BM1103" s="25" t="s">
        <v>1077</v>
      </c>
    </row>
    <row r="1104" s="13" customFormat="1">
      <c r="B1104" s="260"/>
      <c r="C1104" s="261"/>
      <c r="D1104" s="250" t="s">
        <v>172</v>
      </c>
      <c r="E1104" s="262" t="s">
        <v>23</v>
      </c>
      <c r="F1104" s="263" t="s">
        <v>935</v>
      </c>
      <c r="G1104" s="261"/>
      <c r="H1104" s="262" t="s">
        <v>23</v>
      </c>
      <c r="I1104" s="264"/>
      <c r="J1104" s="261"/>
      <c r="K1104" s="261"/>
      <c r="L1104" s="265"/>
      <c r="M1104" s="266"/>
      <c r="N1104" s="267"/>
      <c r="O1104" s="267"/>
      <c r="P1104" s="267"/>
      <c r="Q1104" s="267"/>
      <c r="R1104" s="267"/>
      <c r="S1104" s="267"/>
      <c r="T1104" s="268"/>
      <c r="AT1104" s="269" t="s">
        <v>172</v>
      </c>
      <c r="AU1104" s="269" t="s">
        <v>85</v>
      </c>
      <c r="AV1104" s="13" t="s">
        <v>77</v>
      </c>
      <c r="AW1104" s="13" t="s">
        <v>36</v>
      </c>
      <c r="AX1104" s="13" t="s">
        <v>73</v>
      </c>
      <c r="AY1104" s="269" t="s">
        <v>162</v>
      </c>
    </row>
    <row r="1105" s="12" customFormat="1">
      <c r="B1105" s="248"/>
      <c r="C1105" s="249"/>
      <c r="D1105" s="250" t="s">
        <v>172</v>
      </c>
      <c r="E1105" s="251" t="s">
        <v>23</v>
      </c>
      <c r="F1105" s="252" t="s">
        <v>1010</v>
      </c>
      <c r="G1105" s="249"/>
      <c r="H1105" s="253">
        <v>638.721</v>
      </c>
      <c r="I1105" s="254"/>
      <c r="J1105" s="249"/>
      <c r="K1105" s="249"/>
      <c r="L1105" s="255"/>
      <c r="M1105" s="256"/>
      <c r="N1105" s="257"/>
      <c r="O1105" s="257"/>
      <c r="P1105" s="257"/>
      <c r="Q1105" s="257"/>
      <c r="R1105" s="257"/>
      <c r="S1105" s="257"/>
      <c r="T1105" s="258"/>
      <c r="AT1105" s="259" t="s">
        <v>172</v>
      </c>
      <c r="AU1105" s="259" t="s">
        <v>85</v>
      </c>
      <c r="AV1105" s="12" t="s">
        <v>85</v>
      </c>
      <c r="AW1105" s="12" t="s">
        <v>36</v>
      </c>
      <c r="AX1105" s="12" t="s">
        <v>73</v>
      </c>
      <c r="AY1105" s="259" t="s">
        <v>162</v>
      </c>
    </row>
    <row r="1106" s="12" customFormat="1">
      <c r="B1106" s="248"/>
      <c r="C1106" s="249"/>
      <c r="D1106" s="250" t="s">
        <v>172</v>
      </c>
      <c r="E1106" s="251" t="s">
        <v>23</v>
      </c>
      <c r="F1106" s="252" t="s">
        <v>1066</v>
      </c>
      <c r="G1106" s="249"/>
      <c r="H1106" s="253">
        <v>-51.563000000000002</v>
      </c>
      <c r="I1106" s="254"/>
      <c r="J1106" s="249"/>
      <c r="K1106" s="249"/>
      <c r="L1106" s="255"/>
      <c r="M1106" s="256"/>
      <c r="N1106" s="257"/>
      <c r="O1106" s="257"/>
      <c r="P1106" s="257"/>
      <c r="Q1106" s="257"/>
      <c r="R1106" s="257"/>
      <c r="S1106" s="257"/>
      <c r="T1106" s="258"/>
      <c r="AT1106" s="259" t="s">
        <v>172</v>
      </c>
      <c r="AU1106" s="259" t="s">
        <v>85</v>
      </c>
      <c r="AV1106" s="12" t="s">
        <v>85</v>
      </c>
      <c r="AW1106" s="12" t="s">
        <v>36</v>
      </c>
      <c r="AX1106" s="12" t="s">
        <v>73</v>
      </c>
      <c r="AY1106" s="259" t="s">
        <v>162</v>
      </c>
    </row>
    <row r="1107" s="12" customFormat="1">
      <c r="B1107" s="248"/>
      <c r="C1107" s="249"/>
      <c r="D1107" s="250" t="s">
        <v>172</v>
      </c>
      <c r="E1107" s="251" t="s">
        <v>23</v>
      </c>
      <c r="F1107" s="252" t="s">
        <v>1011</v>
      </c>
      <c r="G1107" s="249"/>
      <c r="H1107" s="253">
        <v>37.463000000000001</v>
      </c>
      <c r="I1107" s="254"/>
      <c r="J1107" s="249"/>
      <c r="K1107" s="249"/>
      <c r="L1107" s="255"/>
      <c r="M1107" s="256"/>
      <c r="N1107" s="257"/>
      <c r="O1107" s="257"/>
      <c r="P1107" s="257"/>
      <c r="Q1107" s="257"/>
      <c r="R1107" s="257"/>
      <c r="S1107" s="257"/>
      <c r="T1107" s="258"/>
      <c r="AT1107" s="259" t="s">
        <v>172</v>
      </c>
      <c r="AU1107" s="259" t="s">
        <v>85</v>
      </c>
      <c r="AV1107" s="12" t="s">
        <v>85</v>
      </c>
      <c r="AW1107" s="12" t="s">
        <v>36</v>
      </c>
      <c r="AX1107" s="12" t="s">
        <v>73</v>
      </c>
      <c r="AY1107" s="259" t="s">
        <v>162</v>
      </c>
    </row>
    <row r="1108" s="12" customFormat="1">
      <c r="B1108" s="248"/>
      <c r="C1108" s="249"/>
      <c r="D1108" s="250" t="s">
        <v>172</v>
      </c>
      <c r="E1108" s="251" t="s">
        <v>23</v>
      </c>
      <c r="F1108" s="252" t="s">
        <v>1067</v>
      </c>
      <c r="G1108" s="249"/>
      <c r="H1108" s="253">
        <v>38.850000000000001</v>
      </c>
      <c r="I1108" s="254"/>
      <c r="J1108" s="249"/>
      <c r="K1108" s="249"/>
      <c r="L1108" s="255"/>
      <c r="M1108" s="256"/>
      <c r="N1108" s="257"/>
      <c r="O1108" s="257"/>
      <c r="P1108" s="257"/>
      <c r="Q1108" s="257"/>
      <c r="R1108" s="257"/>
      <c r="S1108" s="257"/>
      <c r="T1108" s="258"/>
      <c r="AT1108" s="259" t="s">
        <v>172</v>
      </c>
      <c r="AU1108" s="259" t="s">
        <v>85</v>
      </c>
      <c r="AV1108" s="12" t="s">
        <v>85</v>
      </c>
      <c r="AW1108" s="12" t="s">
        <v>36</v>
      </c>
      <c r="AX1108" s="12" t="s">
        <v>73</v>
      </c>
      <c r="AY1108" s="259" t="s">
        <v>162</v>
      </c>
    </row>
    <row r="1109" s="15" customFormat="1">
      <c r="B1109" s="283"/>
      <c r="C1109" s="284"/>
      <c r="D1109" s="250" t="s">
        <v>172</v>
      </c>
      <c r="E1109" s="285" t="s">
        <v>23</v>
      </c>
      <c r="F1109" s="286" t="s">
        <v>276</v>
      </c>
      <c r="G1109" s="284"/>
      <c r="H1109" s="287">
        <v>663.471</v>
      </c>
      <c r="I1109" s="288"/>
      <c r="J1109" s="284"/>
      <c r="K1109" s="284"/>
      <c r="L1109" s="289"/>
      <c r="M1109" s="290"/>
      <c r="N1109" s="291"/>
      <c r="O1109" s="291"/>
      <c r="P1109" s="291"/>
      <c r="Q1109" s="291"/>
      <c r="R1109" s="291"/>
      <c r="S1109" s="291"/>
      <c r="T1109" s="292"/>
      <c r="AT1109" s="293" t="s">
        <v>172</v>
      </c>
      <c r="AU1109" s="293" t="s">
        <v>85</v>
      </c>
      <c r="AV1109" s="15" t="s">
        <v>163</v>
      </c>
      <c r="AW1109" s="15" t="s">
        <v>36</v>
      </c>
      <c r="AX1109" s="15" t="s">
        <v>73</v>
      </c>
      <c r="AY1109" s="293" t="s">
        <v>162</v>
      </c>
    </row>
    <row r="1110" s="12" customFormat="1">
      <c r="B1110" s="248"/>
      <c r="C1110" s="249"/>
      <c r="D1110" s="250" t="s">
        <v>172</v>
      </c>
      <c r="E1110" s="251" t="s">
        <v>23</v>
      </c>
      <c r="F1110" s="252" t="s">
        <v>1072</v>
      </c>
      <c r="G1110" s="249"/>
      <c r="H1110" s="253">
        <v>676.74000000000001</v>
      </c>
      <c r="I1110" s="254"/>
      <c r="J1110" s="249"/>
      <c r="K1110" s="249"/>
      <c r="L1110" s="255"/>
      <c r="M1110" s="256"/>
      <c r="N1110" s="257"/>
      <c r="O1110" s="257"/>
      <c r="P1110" s="257"/>
      <c r="Q1110" s="257"/>
      <c r="R1110" s="257"/>
      <c r="S1110" s="257"/>
      <c r="T1110" s="258"/>
      <c r="AT1110" s="259" t="s">
        <v>172</v>
      </c>
      <c r="AU1110" s="259" t="s">
        <v>85</v>
      </c>
      <c r="AV1110" s="12" t="s">
        <v>85</v>
      </c>
      <c r="AW1110" s="12" t="s">
        <v>36</v>
      </c>
      <c r="AX1110" s="12" t="s">
        <v>73</v>
      </c>
      <c r="AY1110" s="259" t="s">
        <v>162</v>
      </c>
    </row>
    <row r="1111" s="12" customFormat="1">
      <c r="B1111" s="248"/>
      <c r="C1111" s="249"/>
      <c r="D1111" s="250" t="s">
        <v>172</v>
      </c>
      <c r="E1111" s="251" t="s">
        <v>23</v>
      </c>
      <c r="F1111" s="252" t="s">
        <v>1073</v>
      </c>
      <c r="G1111" s="249"/>
      <c r="H1111" s="253">
        <v>-92.272000000000006</v>
      </c>
      <c r="I1111" s="254"/>
      <c r="J1111" s="249"/>
      <c r="K1111" s="249"/>
      <c r="L1111" s="255"/>
      <c r="M1111" s="256"/>
      <c r="N1111" s="257"/>
      <c r="O1111" s="257"/>
      <c r="P1111" s="257"/>
      <c r="Q1111" s="257"/>
      <c r="R1111" s="257"/>
      <c r="S1111" s="257"/>
      <c r="T1111" s="258"/>
      <c r="AT1111" s="259" t="s">
        <v>172</v>
      </c>
      <c r="AU1111" s="259" t="s">
        <v>85</v>
      </c>
      <c r="AV1111" s="12" t="s">
        <v>85</v>
      </c>
      <c r="AW1111" s="12" t="s">
        <v>36</v>
      </c>
      <c r="AX1111" s="12" t="s">
        <v>73</v>
      </c>
      <c r="AY1111" s="259" t="s">
        <v>162</v>
      </c>
    </row>
    <row r="1112" s="15" customFormat="1">
      <c r="B1112" s="283"/>
      <c r="C1112" s="284"/>
      <c r="D1112" s="250" t="s">
        <v>172</v>
      </c>
      <c r="E1112" s="285" t="s">
        <v>23</v>
      </c>
      <c r="F1112" s="286" t="s">
        <v>276</v>
      </c>
      <c r="G1112" s="284"/>
      <c r="H1112" s="287">
        <v>584.46799999999996</v>
      </c>
      <c r="I1112" s="288"/>
      <c r="J1112" s="284"/>
      <c r="K1112" s="284"/>
      <c r="L1112" s="289"/>
      <c r="M1112" s="290"/>
      <c r="N1112" s="291"/>
      <c r="O1112" s="291"/>
      <c r="P1112" s="291"/>
      <c r="Q1112" s="291"/>
      <c r="R1112" s="291"/>
      <c r="S1112" s="291"/>
      <c r="T1112" s="292"/>
      <c r="AT1112" s="293" t="s">
        <v>172</v>
      </c>
      <c r="AU1112" s="293" t="s">
        <v>85</v>
      </c>
      <c r="AV1112" s="15" t="s">
        <v>163</v>
      </c>
      <c r="AW1112" s="15" t="s">
        <v>36</v>
      </c>
      <c r="AX1112" s="15" t="s">
        <v>77</v>
      </c>
      <c r="AY1112" s="293" t="s">
        <v>162</v>
      </c>
    </row>
    <row r="1113" s="1" customFormat="1" ht="25.5" customHeight="1">
      <c r="B1113" s="47"/>
      <c r="C1113" s="294" t="s">
        <v>1078</v>
      </c>
      <c r="D1113" s="294" t="s">
        <v>336</v>
      </c>
      <c r="E1113" s="295" t="s">
        <v>1079</v>
      </c>
      <c r="F1113" s="296" t="s">
        <v>1080</v>
      </c>
      <c r="G1113" s="297" t="s">
        <v>176</v>
      </c>
      <c r="H1113" s="298">
        <v>20.306999999999999</v>
      </c>
      <c r="I1113" s="299"/>
      <c r="J1113" s="300">
        <f>ROUND(I1113*H1113,2)</f>
        <v>0</v>
      </c>
      <c r="K1113" s="296" t="s">
        <v>23</v>
      </c>
      <c r="L1113" s="301"/>
      <c r="M1113" s="302" t="s">
        <v>23</v>
      </c>
      <c r="N1113" s="303" t="s">
        <v>45</v>
      </c>
      <c r="O1113" s="48"/>
      <c r="P1113" s="245">
        <f>O1113*H1113</f>
        <v>0</v>
      </c>
      <c r="Q1113" s="245">
        <v>0.025000000000000001</v>
      </c>
      <c r="R1113" s="245">
        <f>Q1113*H1113</f>
        <v>0.50767499999999999</v>
      </c>
      <c r="S1113" s="245">
        <v>0</v>
      </c>
      <c r="T1113" s="246">
        <f>S1113*H1113</f>
        <v>0</v>
      </c>
      <c r="AR1113" s="25" t="s">
        <v>448</v>
      </c>
      <c r="AT1113" s="25" t="s">
        <v>336</v>
      </c>
      <c r="AU1113" s="25" t="s">
        <v>85</v>
      </c>
      <c r="AY1113" s="25" t="s">
        <v>162</v>
      </c>
      <c r="BE1113" s="247">
        <f>IF(N1113="základní",J1113,0)</f>
        <v>0</v>
      </c>
      <c r="BF1113" s="247">
        <f>IF(N1113="snížená",J1113,0)</f>
        <v>0</v>
      </c>
      <c r="BG1113" s="247">
        <f>IF(N1113="zákl. přenesená",J1113,0)</f>
        <v>0</v>
      </c>
      <c r="BH1113" s="247">
        <f>IF(N1113="sníž. přenesená",J1113,0)</f>
        <v>0</v>
      </c>
      <c r="BI1113" s="247">
        <f>IF(N1113="nulová",J1113,0)</f>
        <v>0</v>
      </c>
      <c r="BJ1113" s="25" t="s">
        <v>85</v>
      </c>
      <c r="BK1113" s="247">
        <f>ROUND(I1113*H1113,2)</f>
        <v>0</v>
      </c>
      <c r="BL1113" s="25" t="s">
        <v>318</v>
      </c>
      <c r="BM1113" s="25" t="s">
        <v>1081</v>
      </c>
    </row>
    <row r="1114" s="13" customFormat="1">
      <c r="B1114" s="260"/>
      <c r="C1114" s="261"/>
      <c r="D1114" s="250" t="s">
        <v>172</v>
      </c>
      <c r="E1114" s="262" t="s">
        <v>23</v>
      </c>
      <c r="F1114" s="263" t="s">
        <v>1082</v>
      </c>
      <c r="G1114" s="261"/>
      <c r="H1114" s="262" t="s">
        <v>23</v>
      </c>
      <c r="I1114" s="264"/>
      <c r="J1114" s="261"/>
      <c r="K1114" s="261"/>
      <c r="L1114" s="265"/>
      <c r="M1114" s="266"/>
      <c r="N1114" s="267"/>
      <c r="O1114" s="267"/>
      <c r="P1114" s="267"/>
      <c r="Q1114" s="267"/>
      <c r="R1114" s="267"/>
      <c r="S1114" s="267"/>
      <c r="T1114" s="268"/>
      <c r="AT1114" s="269" t="s">
        <v>172</v>
      </c>
      <c r="AU1114" s="269" t="s">
        <v>85</v>
      </c>
      <c r="AV1114" s="13" t="s">
        <v>77</v>
      </c>
      <c r="AW1114" s="13" t="s">
        <v>36</v>
      </c>
      <c r="AX1114" s="13" t="s">
        <v>73</v>
      </c>
      <c r="AY1114" s="269" t="s">
        <v>162</v>
      </c>
    </row>
    <row r="1115" s="12" customFormat="1">
      <c r="B1115" s="248"/>
      <c r="C1115" s="249"/>
      <c r="D1115" s="250" t="s">
        <v>172</v>
      </c>
      <c r="E1115" s="251" t="s">
        <v>23</v>
      </c>
      <c r="F1115" s="252" t="s">
        <v>1083</v>
      </c>
      <c r="G1115" s="249"/>
      <c r="H1115" s="253">
        <v>16.859000000000002</v>
      </c>
      <c r="I1115" s="254"/>
      <c r="J1115" s="249"/>
      <c r="K1115" s="249"/>
      <c r="L1115" s="255"/>
      <c r="M1115" s="256"/>
      <c r="N1115" s="257"/>
      <c r="O1115" s="257"/>
      <c r="P1115" s="257"/>
      <c r="Q1115" s="257"/>
      <c r="R1115" s="257"/>
      <c r="S1115" s="257"/>
      <c r="T1115" s="258"/>
      <c r="AT1115" s="259" t="s">
        <v>172</v>
      </c>
      <c r="AU1115" s="259" t="s">
        <v>85</v>
      </c>
      <c r="AV1115" s="12" t="s">
        <v>85</v>
      </c>
      <c r="AW1115" s="12" t="s">
        <v>36</v>
      </c>
      <c r="AX1115" s="12" t="s">
        <v>73</v>
      </c>
      <c r="AY1115" s="259" t="s">
        <v>162</v>
      </c>
    </row>
    <row r="1116" s="13" customFormat="1">
      <c r="B1116" s="260"/>
      <c r="C1116" s="261"/>
      <c r="D1116" s="250" t="s">
        <v>172</v>
      </c>
      <c r="E1116" s="262" t="s">
        <v>23</v>
      </c>
      <c r="F1116" s="263" t="s">
        <v>427</v>
      </c>
      <c r="G1116" s="261"/>
      <c r="H1116" s="262" t="s">
        <v>23</v>
      </c>
      <c r="I1116" s="264"/>
      <c r="J1116" s="261"/>
      <c r="K1116" s="261"/>
      <c r="L1116" s="265"/>
      <c r="M1116" s="266"/>
      <c r="N1116" s="267"/>
      <c r="O1116" s="267"/>
      <c r="P1116" s="267"/>
      <c r="Q1116" s="267"/>
      <c r="R1116" s="267"/>
      <c r="S1116" s="267"/>
      <c r="T1116" s="268"/>
      <c r="AT1116" s="269" t="s">
        <v>172</v>
      </c>
      <c r="AU1116" s="269" t="s">
        <v>85</v>
      </c>
      <c r="AV1116" s="13" t="s">
        <v>77</v>
      </c>
      <c r="AW1116" s="13" t="s">
        <v>36</v>
      </c>
      <c r="AX1116" s="13" t="s">
        <v>73</v>
      </c>
      <c r="AY1116" s="269" t="s">
        <v>162</v>
      </c>
    </row>
    <row r="1117" s="12" customFormat="1">
      <c r="B1117" s="248"/>
      <c r="C1117" s="249"/>
      <c r="D1117" s="250" t="s">
        <v>172</v>
      </c>
      <c r="E1117" s="251" t="s">
        <v>23</v>
      </c>
      <c r="F1117" s="252" t="s">
        <v>1084</v>
      </c>
      <c r="G1117" s="249"/>
      <c r="H1117" s="253">
        <v>1.466</v>
      </c>
      <c r="I1117" s="254"/>
      <c r="J1117" s="249"/>
      <c r="K1117" s="249"/>
      <c r="L1117" s="255"/>
      <c r="M1117" s="256"/>
      <c r="N1117" s="257"/>
      <c r="O1117" s="257"/>
      <c r="P1117" s="257"/>
      <c r="Q1117" s="257"/>
      <c r="R1117" s="257"/>
      <c r="S1117" s="257"/>
      <c r="T1117" s="258"/>
      <c r="AT1117" s="259" t="s">
        <v>172</v>
      </c>
      <c r="AU1117" s="259" t="s">
        <v>85</v>
      </c>
      <c r="AV1117" s="12" t="s">
        <v>85</v>
      </c>
      <c r="AW1117" s="12" t="s">
        <v>36</v>
      </c>
      <c r="AX1117" s="12" t="s">
        <v>73</v>
      </c>
      <c r="AY1117" s="259" t="s">
        <v>162</v>
      </c>
    </row>
    <row r="1118" s="12" customFormat="1">
      <c r="B1118" s="248"/>
      <c r="C1118" s="249"/>
      <c r="D1118" s="250" t="s">
        <v>172</v>
      </c>
      <c r="E1118" s="251" t="s">
        <v>23</v>
      </c>
      <c r="F1118" s="252" t="s">
        <v>1085</v>
      </c>
      <c r="G1118" s="249"/>
      <c r="H1118" s="253">
        <v>1.5840000000000001</v>
      </c>
      <c r="I1118" s="254"/>
      <c r="J1118" s="249"/>
      <c r="K1118" s="249"/>
      <c r="L1118" s="255"/>
      <c r="M1118" s="256"/>
      <c r="N1118" s="257"/>
      <c r="O1118" s="257"/>
      <c r="P1118" s="257"/>
      <c r="Q1118" s="257"/>
      <c r="R1118" s="257"/>
      <c r="S1118" s="257"/>
      <c r="T1118" s="258"/>
      <c r="AT1118" s="259" t="s">
        <v>172</v>
      </c>
      <c r="AU1118" s="259" t="s">
        <v>85</v>
      </c>
      <c r="AV1118" s="12" t="s">
        <v>85</v>
      </c>
      <c r="AW1118" s="12" t="s">
        <v>36</v>
      </c>
      <c r="AX1118" s="12" t="s">
        <v>73</v>
      </c>
      <c r="AY1118" s="259" t="s">
        <v>162</v>
      </c>
    </row>
    <row r="1119" s="15" customFormat="1">
      <c r="B1119" s="283"/>
      <c r="C1119" s="284"/>
      <c r="D1119" s="250" t="s">
        <v>172</v>
      </c>
      <c r="E1119" s="285" t="s">
        <v>23</v>
      </c>
      <c r="F1119" s="286" t="s">
        <v>276</v>
      </c>
      <c r="G1119" s="284"/>
      <c r="H1119" s="287">
        <v>19.908999999999999</v>
      </c>
      <c r="I1119" s="288"/>
      <c r="J1119" s="284"/>
      <c r="K1119" s="284"/>
      <c r="L1119" s="289"/>
      <c r="M1119" s="290"/>
      <c r="N1119" s="291"/>
      <c r="O1119" s="291"/>
      <c r="P1119" s="291"/>
      <c r="Q1119" s="291"/>
      <c r="R1119" s="291"/>
      <c r="S1119" s="291"/>
      <c r="T1119" s="292"/>
      <c r="AT1119" s="293" t="s">
        <v>172</v>
      </c>
      <c r="AU1119" s="293" t="s">
        <v>85</v>
      </c>
      <c r="AV1119" s="15" t="s">
        <v>163</v>
      </c>
      <c r="AW1119" s="15" t="s">
        <v>36</v>
      </c>
      <c r="AX1119" s="15" t="s">
        <v>73</v>
      </c>
      <c r="AY1119" s="293" t="s">
        <v>162</v>
      </c>
    </row>
    <row r="1120" s="12" customFormat="1">
      <c r="B1120" s="248"/>
      <c r="C1120" s="249"/>
      <c r="D1120" s="250" t="s">
        <v>172</v>
      </c>
      <c r="E1120" s="251" t="s">
        <v>23</v>
      </c>
      <c r="F1120" s="252" t="s">
        <v>1086</v>
      </c>
      <c r="G1120" s="249"/>
      <c r="H1120" s="253">
        <v>20.306999999999999</v>
      </c>
      <c r="I1120" s="254"/>
      <c r="J1120" s="249"/>
      <c r="K1120" s="249"/>
      <c r="L1120" s="255"/>
      <c r="M1120" s="256"/>
      <c r="N1120" s="257"/>
      <c r="O1120" s="257"/>
      <c r="P1120" s="257"/>
      <c r="Q1120" s="257"/>
      <c r="R1120" s="257"/>
      <c r="S1120" s="257"/>
      <c r="T1120" s="258"/>
      <c r="AT1120" s="259" t="s">
        <v>172</v>
      </c>
      <c r="AU1120" s="259" t="s">
        <v>85</v>
      </c>
      <c r="AV1120" s="12" t="s">
        <v>85</v>
      </c>
      <c r="AW1120" s="12" t="s">
        <v>36</v>
      </c>
      <c r="AX1120" s="12" t="s">
        <v>77</v>
      </c>
      <c r="AY1120" s="259" t="s">
        <v>162</v>
      </c>
    </row>
    <row r="1121" s="1" customFormat="1" ht="16.5" customHeight="1">
      <c r="B1121" s="47"/>
      <c r="C1121" s="294" t="s">
        <v>1087</v>
      </c>
      <c r="D1121" s="294" t="s">
        <v>336</v>
      </c>
      <c r="E1121" s="295" t="s">
        <v>1088</v>
      </c>
      <c r="F1121" s="296" t="s">
        <v>1089</v>
      </c>
      <c r="G1121" s="297" t="s">
        <v>189</v>
      </c>
      <c r="H1121" s="298">
        <v>45.978000000000002</v>
      </c>
      <c r="I1121" s="299"/>
      <c r="J1121" s="300">
        <f>ROUND(I1121*H1121,2)</f>
        <v>0</v>
      </c>
      <c r="K1121" s="296" t="s">
        <v>169</v>
      </c>
      <c r="L1121" s="301"/>
      <c r="M1121" s="302" t="s">
        <v>23</v>
      </c>
      <c r="N1121" s="303" t="s">
        <v>45</v>
      </c>
      <c r="O1121" s="48"/>
      <c r="P1121" s="245">
        <f>O1121*H1121</f>
        <v>0</v>
      </c>
      <c r="Q1121" s="245">
        <v>0.0015</v>
      </c>
      <c r="R1121" s="245">
        <f>Q1121*H1121</f>
        <v>0.068967000000000001</v>
      </c>
      <c r="S1121" s="245">
        <v>0</v>
      </c>
      <c r="T1121" s="246">
        <f>S1121*H1121</f>
        <v>0</v>
      </c>
      <c r="AR1121" s="25" t="s">
        <v>448</v>
      </c>
      <c r="AT1121" s="25" t="s">
        <v>336</v>
      </c>
      <c r="AU1121" s="25" t="s">
        <v>85</v>
      </c>
      <c r="AY1121" s="25" t="s">
        <v>162</v>
      </c>
      <c r="BE1121" s="247">
        <f>IF(N1121="základní",J1121,0)</f>
        <v>0</v>
      </c>
      <c r="BF1121" s="247">
        <f>IF(N1121="snížená",J1121,0)</f>
        <v>0</v>
      </c>
      <c r="BG1121" s="247">
        <f>IF(N1121="zákl. přenesená",J1121,0)</f>
        <v>0</v>
      </c>
      <c r="BH1121" s="247">
        <f>IF(N1121="sníž. přenesená",J1121,0)</f>
        <v>0</v>
      </c>
      <c r="BI1121" s="247">
        <f>IF(N1121="nulová",J1121,0)</f>
        <v>0</v>
      </c>
      <c r="BJ1121" s="25" t="s">
        <v>85</v>
      </c>
      <c r="BK1121" s="247">
        <f>ROUND(I1121*H1121,2)</f>
        <v>0</v>
      </c>
      <c r="BL1121" s="25" t="s">
        <v>318</v>
      </c>
      <c r="BM1121" s="25" t="s">
        <v>1090</v>
      </c>
    </row>
    <row r="1122" s="13" customFormat="1">
      <c r="B1122" s="260"/>
      <c r="C1122" s="261"/>
      <c r="D1122" s="250" t="s">
        <v>172</v>
      </c>
      <c r="E1122" s="262" t="s">
        <v>23</v>
      </c>
      <c r="F1122" s="263" t="s">
        <v>1082</v>
      </c>
      <c r="G1122" s="261"/>
      <c r="H1122" s="262" t="s">
        <v>23</v>
      </c>
      <c r="I1122" s="264"/>
      <c r="J1122" s="261"/>
      <c r="K1122" s="261"/>
      <c r="L1122" s="265"/>
      <c r="M1122" s="266"/>
      <c r="N1122" s="267"/>
      <c r="O1122" s="267"/>
      <c r="P1122" s="267"/>
      <c r="Q1122" s="267"/>
      <c r="R1122" s="267"/>
      <c r="S1122" s="267"/>
      <c r="T1122" s="268"/>
      <c r="AT1122" s="269" t="s">
        <v>172</v>
      </c>
      <c r="AU1122" s="269" t="s">
        <v>85</v>
      </c>
      <c r="AV1122" s="13" t="s">
        <v>77</v>
      </c>
      <c r="AW1122" s="13" t="s">
        <v>36</v>
      </c>
      <c r="AX1122" s="13" t="s">
        <v>73</v>
      </c>
      <c r="AY1122" s="269" t="s">
        <v>162</v>
      </c>
    </row>
    <row r="1123" s="12" customFormat="1">
      <c r="B1123" s="248"/>
      <c r="C1123" s="249"/>
      <c r="D1123" s="250" t="s">
        <v>172</v>
      </c>
      <c r="E1123" s="251" t="s">
        <v>23</v>
      </c>
      <c r="F1123" s="252" t="s">
        <v>1091</v>
      </c>
      <c r="G1123" s="249"/>
      <c r="H1123" s="253">
        <v>45.978000000000002</v>
      </c>
      <c r="I1123" s="254"/>
      <c r="J1123" s="249"/>
      <c r="K1123" s="249"/>
      <c r="L1123" s="255"/>
      <c r="M1123" s="256"/>
      <c r="N1123" s="257"/>
      <c r="O1123" s="257"/>
      <c r="P1123" s="257"/>
      <c r="Q1123" s="257"/>
      <c r="R1123" s="257"/>
      <c r="S1123" s="257"/>
      <c r="T1123" s="258"/>
      <c r="AT1123" s="259" t="s">
        <v>172</v>
      </c>
      <c r="AU1123" s="259" t="s">
        <v>85</v>
      </c>
      <c r="AV1123" s="12" t="s">
        <v>85</v>
      </c>
      <c r="AW1123" s="12" t="s">
        <v>36</v>
      </c>
      <c r="AX1123" s="12" t="s">
        <v>77</v>
      </c>
      <c r="AY1123" s="259" t="s">
        <v>162</v>
      </c>
    </row>
    <row r="1124" s="1" customFormat="1" ht="16.5" customHeight="1">
      <c r="B1124" s="47"/>
      <c r="C1124" s="236" t="s">
        <v>1092</v>
      </c>
      <c r="D1124" s="236" t="s">
        <v>165</v>
      </c>
      <c r="E1124" s="237" t="s">
        <v>1093</v>
      </c>
      <c r="F1124" s="238" t="s">
        <v>1094</v>
      </c>
      <c r="G1124" s="239" t="s">
        <v>265</v>
      </c>
      <c r="H1124" s="240">
        <v>54.409999999999997</v>
      </c>
      <c r="I1124" s="241"/>
      <c r="J1124" s="242">
        <f>ROUND(I1124*H1124,2)</f>
        <v>0</v>
      </c>
      <c r="K1124" s="238" t="s">
        <v>169</v>
      </c>
      <c r="L1124" s="73"/>
      <c r="M1124" s="243" t="s">
        <v>23</v>
      </c>
      <c r="N1124" s="244" t="s">
        <v>45</v>
      </c>
      <c r="O1124" s="48"/>
      <c r="P1124" s="245">
        <f>O1124*H1124</f>
        <v>0</v>
      </c>
      <c r="Q1124" s="245">
        <v>0</v>
      </c>
      <c r="R1124" s="245">
        <f>Q1124*H1124</f>
        <v>0</v>
      </c>
      <c r="S1124" s="245">
        <v>0</v>
      </c>
      <c r="T1124" s="246">
        <f>S1124*H1124</f>
        <v>0</v>
      </c>
      <c r="AR1124" s="25" t="s">
        <v>318</v>
      </c>
      <c r="AT1124" s="25" t="s">
        <v>165</v>
      </c>
      <c r="AU1124" s="25" t="s">
        <v>85</v>
      </c>
      <c r="AY1124" s="25" t="s">
        <v>162</v>
      </c>
      <c r="BE1124" s="247">
        <f>IF(N1124="základní",J1124,0)</f>
        <v>0</v>
      </c>
      <c r="BF1124" s="247">
        <f>IF(N1124="snížená",J1124,0)</f>
        <v>0</v>
      </c>
      <c r="BG1124" s="247">
        <f>IF(N1124="zákl. přenesená",J1124,0)</f>
        <v>0</v>
      </c>
      <c r="BH1124" s="247">
        <f>IF(N1124="sníž. přenesená",J1124,0)</f>
        <v>0</v>
      </c>
      <c r="BI1124" s="247">
        <f>IF(N1124="nulová",J1124,0)</f>
        <v>0</v>
      </c>
      <c r="BJ1124" s="25" t="s">
        <v>85</v>
      </c>
      <c r="BK1124" s="247">
        <f>ROUND(I1124*H1124,2)</f>
        <v>0</v>
      </c>
      <c r="BL1124" s="25" t="s">
        <v>318</v>
      </c>
      <c r="BM1124" s="25" t="s">
        <v>1095</v>
      </c>
    </row>
    <row r="1125" s="1" customFormat="1">
      <c r="B1125" s="47"/>
      <c r="C1125" s="75"/>
      <c r="D1125" s="250" t="s">
        <v>213</v>
      </c>
      <c r="E1125" s="75"/>
      <c r="F1125" s="281" t="s">
        <v>1049</v>
      </c>
      <c r="G1125" s="75"/>
      <c r="H1125" s="75"/>
      <c r="I1125" s="204"/>
      <c r="J1125" s="75"/>
      <c r="K1125" s="75"/>
      <c r="L1125" s="73"/>
      <c r="M1125" s="282"/>
      <c r="N1125" s="48"/>
      <c r="O1125" s="48"/>
      <c r="P1125" s="48"/>
      <c r="Q1125" s="48"/>
      <c r="R1125" s="48"/>
      <c r="S1125" s="48"/>
      <c r="T1125" s="96"/>
      <c r="AT1125" s="25" t="s">
        <v>213</v>
      </c>
      <c r="AU1125" s="25" t="s">
        <v>85</v>
      </c>
    </row>
    <row r="1126" s="13" customFormat="1">
      <c r="B1126" s="260"/>
      <c r="C1126" s="261"/>
      <c r="D1126" s="250" t="s">
        <v>172</v>
      </c>
      <c r="E1126" s="262" t="s">
        <v>23</v>
      </c>
      <c r="F1126" s="263" t="s">
        <v>407</v>
      </c>
      <c r="G1126" s="261"/>
      <c r="H1126" s="262" t="s">
        <v>23</v>
      </c>
      <c r="I1126" s="264"/>
      <c r="J1126" s="261"/>
      <c r="K1126" s="261"/>
      <c r="L1126" s="265"/>
      <c r="M1126" s="266"/>
      <c r="N1126" s="267"/>
      <c r="O1126" s="267"/>
      <c r="P1126" s="267"/>
      <c r="Q1126" s="267"/>
      <c r="R1126" s="267"/>
      <c r="S1126" s="267"/>
      <c r="T1126" s="268"/>
      <c r="AT1126" s="269" t="s">
        <v>172</v>
      </c>
      <c r="AU1126" s="269" t="s">
        <v>85</v>
      </c>
      <c r="AV1126" s="13" t="s">
        <v>77</v>
      </c>
      <c r="AW1126" s="13" t="s">
        <v>36</v>
      </c>
      <c r="AX1126" s="13" t="s">
        <v>73</v>
      </c>
      <c r="AY1126" s="269" t="s">
        <v>162</v>
      </c>
    </row>
    <row r="1127" s="12" customFormat="1">
      <c r="B1127" s="248"/>
      <c r="C1127" s="249"/>
      <c r="D1127" s="250" t="s">
        <v>172</v>
      </c>
      <c r="E1127" s="251" t="s">
        <v>23</v>
      </c>
      <c r="F1127" s="252" t="s">
        <v>1096</v>
      </c>
      <c r="G1127" s="249"/>
      <c r="H1127" s="253">
        <v>22.969999999999999</v>
      </c>
      <c r="I1127" s="254"/>
      <c r="J1127" s="249"/>
      <c r="K1127" s="249"/>
      <c r="L1127" s="255"/>
      <c r="M1127" s="256"/>
      <c r="N1127" s="257"/>
      <c r="O1127" s="257"/>
      <c r="P1127" s="257"/>
      <c r="Q1127" s="257"/>
      <c r="R1127" s="257"/>
      <c r="S1127" s="257"/>
      <c r="T1127" s="258"/>
      <c r="AT1127" s="259" t="s">
        <v>172</v>
      </c>
      <c r="AU1127" s="259" t="s">
        <v>85</v>
      </c>
      <c r="AV1127" s="12" t="s">
        <v>85</v>
      </c>
      <c r="AW1127" s="12" t="s">
        <v>36</v>
      </c>
      <c r="AX1127" s="12" t="s">
        <v>73</v>
      </c>
      <c r="AY1127" s="259" t="s">
        <v>162</v>
      </c>
    </row>
    <row r="1128" s="12" customFormat="1">
      <c r="B1128" s="248"/>
      <c r="C1128" s="249"/>
      <c r="D1128" s="250" t="s">
        <v>172</v>
      </c>
      <c r="E1128" s="251" t="s">
        <v>23</v>
      </c>
      <c r="F1128" s="252" t="s">
        <v>1097</v>
      </c>
      <c r="G1128" s="249"/>
      <c r="H1128" s="253">
        <v>31.440000000000001</v>
      </c>
      <c r="I1128" s="254"/>
      <c r="J1128" s="249"/>
      <c r="K1128" s="249"/>
      <c r="L1128" s="255"/>
      <c r="M1128" s="256"/>
      <c r="N1128" s="257"/>
      <c r="O1128" s="257"/>
      <c r="P1128" s="257"/>
      <c r="Q1128" s="257"/>
      <c r="R1128" s="257"/>
      <c r="S1128" s="257"/>
      <c r="T1128" s="258"/>
      <c r="AT1128" s="259" t="s">
        <v>172</v>
      </c>
      <c r="AU1128" s="259" t="s">
        <v>85</v>
      </c>
      <c r="AV1128" s="12" t="s">
        <v>85</v>
      </c>
      <c r="AW1128" s="12" t="s">
        <v>36</v>
      </c>
      <c r="AX1128" s="12" t="s">
        <v>73</v>
      </c>
      <c r="AY1128" s="259" t="s">
        <v>162</v>
      </c>
    </row>
    <row r="1129" s="14" customFormat="1">
      <c r="B1129" s="270"/>
      <c r="C1129" s="271"/>
      <c r="D1129" s="250" t="s">
        <v>172</v>
      </c>
      <c r="E1129" s="272" t="s">
        <v>23</v>
      </c>
      <c r="F1129" s="273" t="s">
        <v>182</v>
      </c>
      <c r="G1129" s="271"/>
      <c r="H1129" s="274">
        <v>54.409999999999997</v>
      </c>
      <c r="I1129" s="275"/>
      <c r="J1129" s="271"/>
      <c r="K1129" s="271"/>
      <c r="L1129" s="276"/>
      <c r="M1129" s="277"/>
      <c r="N1129" s="278"/>
      <c r="O1129" s="278"/>
      <c r="P1129" s="278"/>
      <c r="Q1129" s="278"/>
      <c r="R1129" s="278"/>
      <c r="S1129" s="278"/>
      <c r="T1129" s="279"/>
      <c r="AT1129" s="280" t="s">
        <v>172</v>
      </c>
      <c r="AU1129" s="280" t="s">
        <v>85</v>
      </c>
      <c r="AV1129" s="14" t="s">
        <v>170</v>
      </c>
      <c r="AW1129" s="14" t="s">
        <v>36</v>
      </c>
      <c r="AX1129" s="14" t="s">
        <v>77</v>
      </c>
      <c r="AY1129" s="280" t="s">
        <v>162</v>
      </c>
    </row>
    <row r="1130" s="1" customFormat="1" ht="16.5" customHeight="1">
      <c r="B1130" s="47"/>
      <c r="C1130" s="294" t="s">
        <v>1098</v>
      </c>
      <c r="D1130" s="294" t="s">
        <v>336</v>
      </c>
      <c r="E1130" s="295" t="s">
        <v>1099</v>
      </c>
      <c r="F1130" s="296" t="s">
        <v>1100</v>
      </c>
      <c r="G1130" s="297" t="s">
        <v>176</v>
      </c>
      <c r="H1130" s="298">
        <v>1.1100000000000001</v>
      </c>
      <c r="I1130" s="299"/>
      <c r="J1130" s="300">
        <f>ROUND(I1130*H1130,2)</f>
        <v>0</v>
      </c>
      <c r="K1130" s="296" t="s">
        <v>169</v>
      </c>
      <c r="L1130" s="301"/>
      <c r="M1130" s="302" t="s">
        <v>23</v>
      </c>
      <c r="N1130" s="303" t="s">
        <v>45</v>
      </c>
      <c r="O1130" s="48"/>
      <c r="P1130" s="245">
        <f>O1130*H1130</f>
        <v>0</v>
      </c>
      <c r="Q1130" s="245">
        <v>0.02</v>
      </c>
      <c r="R1130" s="245">
        <f>Q1130*H1130</f>
        <v>0.022200000000000001</v>
      </c>
      <c r="S1130" s="245">
        <v>0</v>
      </c>
      <c r="T1130" s="246">
        <f>S1130*H1130</f>
        <v>0</v>
      </c>
      <c r="AR1130" s="25" t="s">
        <v>448</v>
      </c>
      <c r="AT1130" s="25" t="s">
        <v>336</v>
      </c>
      <c r="AU1130" s="25" t="s">
        <v>85</v>
      </c>
      <c r="AY1130" s="25" t="s">
        <v>162</v>
      </c>
      <c r="BE1130" s="247">
        <f>IF(N1130="základní",J1130,0)</f>
        <v>0</v>
      </c>
      <c r="BF1130" s="247">
        <f>IF(N1130="snížená",J1130,0)</f>
        <v>0</v>
      </c>
      <c r="BG1130" s="247">
        <f>IF(N1130="zákl. přenesená",J1130,0)</f>
        <v>0</v>
      </c>
      <c r="BH1130" s="247">
        <f>IF(N1130="sníž. přenesená",J1130,0)</f>
        <v>0</v>
      </c>
      <c r="BI1130" s="247">
        <f>IF(N1130="nulová",J1130,0)</f>
        <v>0</v>
      </c>
      <c r="BJ1130" s="25" t="s">
        <v>85</v>
      </c>
      <c r="BK1130" s="247">
        <f>ROUND(I1130*H1130,2)</f>
        <v>0</v>
      </c>
      <c r="BL1130" s="25" t="s">
        <v>318</v>
      </c>
      <c r="BM1130" s="25" t="s">
        <v>1101</v>
      </c>
    </row>
    <row r="1131" s="13" customFormat="1">
      <c r="B1131" s="260"/>
      <c r="C1131" s="261"/>
      <c r="D1131" s="250" t="s">
        <v>172</v>
      </c>
      <c r="E1131" s="262" t="s">
        <v>23</v>
      </c>
      <c r="F1131" s="263" t="s">
        <v>407</v>
      </c>
      <c r="G1131" s="261"/>
      <c r="H1131" s="262" t="s">
        <v>23</v>
      </c>
      <c r="I1131" s="264"/>
      <c r="J1131" s="261"/>
      <c r="K1131" s="261"/>
      <c r="L1131" s="265"/>
      <c r="M1131" s="266"/>
      <c r="N1131" s="267"/>
      <c r="O1131" s="267"/>
      <c r="P1131" s="267"/>
      <c r="Q1131" s="267"/>
      <c r="R1131" s="267"/>
      <c r="S1131" s="267"/>
      <c r="T1131" s="268"/>
      <c r="AT1131" s="269" t="s">
        <v>172</v>
      </c>
      <c r="AU1131" s="269" t="s">
        <v>85</v>
      </c>
      <c r="AV1131" s="13" t="s">
        <v>77</v>
      </c>
      <c r="AW1131" s="13" t="s">
        <v>36</v>
      </c>
      <c r="AX1131" s="13" t="s">
        <v>73</v>
      </c>
      <c r="AY1131" s="269" t="s">
        <v>162</v>
      </c>
    </row>
    <row r="1132" s="12" customFormat="1">
      <c r="B1132" s="248"/>
      <c r="C1132" s="249"/>
      <c r="D1132" s="250" t="s">
        <v>172</v>
      </c>
      <c r="E1132" s="251" t="s">
        <v>23</v>
      </c>
      <c r="F1132" s="252" t="s">
        <v>1096</v>
      </c>
      <c r="G1132" s="249"/>
      <c r="H1132" s="253">
        <v>22.969999999999999</v>
      </c>
      <c r="I1132" s="254"/>
      <c r="J1132" s="249"/>
      <c r="K1132" s="249"/>
      <c r="L1132" s="255"/>
      <c r="M1132" s="256"/>
      <c r="N1132" s="257"/>
      <c r="O1132" s="257"/>
      <c r="P1132" s="257"/>
      <c r="Q1132" s="257"/>
      <c r="R1132" s="257"/>
      <c r="S1132" s="257"/>
      <c r="T1132" s="258"/>
      <c r="AT1132" s="259" t="s">
        <v>172</v>
      </c>
      <c r="AU1132" s="259" t="s">
        <v>85</v>
      </c>
      <c r="AV1132" s="12" t="s">
        <v>85</v>
      </c>
      <c r="AW1132" s="12" t="s">
        <v>36</v>
      </c>
      <c r="AX1132" s="12" t="s">
        <v>73</v>
      </c>
      <c r="AY1132" s="259" t="s">
        <v>162</v>
      </c>
    </row>
    <row r="1133" s="12" customFormat="1">
      <c r="B1133" s="248"/>
      <c r="C1133" s="249"/>
      <c r="D1133" s="250" t="s">
        <v>172</v>
      </c>
      <c r="E1133" s="251" t="s">
        <v>23</v>
      </c>
      <c r="F1133" s="252" t="s">
        <v>1097</v>
      </c>
      <c r="G1133" s="249"/>
      <c r="H1133" s="253">
        <v>31.440000000000001</v>
      </c>
      <c r="I1133" s="254"/>
      <c r="J1133" s="249"/>
      <c r="K1133" s="249"/>
      <c r="L1133" s="255"/>
      <c r="M1133" s="256"/>
      <c r="N1133" s="257"/>
      <c r="O1133" s="257"/>
      <c r="P1133" s="257"/>
      <c r="Q1133" s="257"/>
      <c r="R1133" s="257"/>
      <c r="S1133" s="257"/>
      <c r="T1133" s="258"/>
      <c r="AT1133" s="259" t="s">
        <v>172</v>
      </c>
      <c r="AU1133" s="259" t="s">
        <v>85</v>
      </c>
      <c r="AV1133" s="12" t="s">
        <v>85</v>
      </c>
      <c r="AW1133" s="12" t="s">
        <v>36</v>
      </c>
      <c r="AX1133" s="12" t="s">
        <v>73</v>
      </c>
      <c r="AY1133" s="259" t="s">
        <v>162</v>
      </c>
    </row>
    <row r="1134" s="15" customFormat="1">
      <c r="B1134" s="283"/>
      <c r="C1134" s="284"/>
      <c r="D1134" s="250" t="s">
        <v>172</v>
      </c>
      <c r="E1134" s="285" t="s">
        <v>23</v>
      </c>
      <c r="F1134" s="286" t="s">
        <v>276</v>
      </c>
      <c r="G1134" s="284"/>
      <c r="H1134" s="287">
        <v>54.409999999999997</v>
      </c>
      <c r="I1134" s="288"/>
      <c r="J1134" s="284"/>
      <c r="K1134" s="284"/>
      <c r="L1134" s="289"/>
      <c r="M1134" s="290"/>
      <c r="N1134" s="291"/>
      <c r="O1134" s="291"/>
      <c r="P1134" s="291"/>
      <c r="Q1134" s="291"/>
      <c r="R1134" s="291"/>
      <c r="S1134" s="291"/>
      <c r="T1134" s="292"/>
      <c r="AT1134" s="293" t="s">
        <v>172</v>
      </c>
      <c r="AU1134" s="293" t="s">
        <v>85</v>
      </c>
      <c r="AV1134" s="15" t="s">
        <v>163</v>
      </c>
      <c r="AW1134" s="15" t="s">
        <v>36</v>
      </c>
      <c r="AX1134" s="15" t="s">
        <v>73</v>
      </c>
      <c r="AY1134" s="293" t="s">
        <v>162</v>
      </c>
    </row>
    <row r="1135" s="12" customFormat="1">
      <c r="B1135" s="248"/>
      <c r="C1135" s="249"/>
      <c r="D1135" s="250" t="s">
        <v>172</v>
      </c>
      <c r="E1135" s="251" t="s">
        <v>23</v>
      </c>
      <c r="F1135" s="252" t="s">
        <v>1102</v>
      </c>
      <c r="G1135" s="249"/>
      <c r="H1135" s="253">
        <v>1.1100000000000001</v>
      </c>
      <c r="I1135" s="254"/>
      <c r="J1135" s="249"/>
      <c r="K1135" s="249"/>
      <c r="L1135" s="255"/>
      <c r="M1135" s="256"/>
      <c r="N1135" s="257"/>
      <c r="O1135" s="257"/>
      <c r="P1135" s="257"/>
      <c r="Q1135" s="257"/>
      <c r="R1135" s="257"/>
      <c r="S1135" s="257"/>
      <c r="T1135" s="258"/>
      <c r="AT1135" s="259" t="s">
        <v>172</v>
      </c>
      <c r="AU1135" s="259" t="s">
        <v>85</v>
      </c>
      <c r="AV1135" s="12" t="s">
        <v>85</v>
      </c>
      <c r="AW1135" s="12" t="s">
        <v>36</v>
      </c>
      <c r="AX1135" s="12" t="s">
        <v>77</v>
      </c>
      <c r="AY1135" s="259" t="s">
        <v>162</v>
      </c>
    </row>
    <row r="1136" s="1" customFormat="1" ht="25.5" customHeight="1">
      <c r="B1136" s="47"/>
      <c r="C1136" s="236" t="s">
        <v>1103</v>
      </c>
      <c r="D1136" s="236" t="s">
        <v>165</v>
      </c>
      <c r="E1136" s="237" t="s">
        <v>1104</v>
      </c>
      <c r="F1136" s="238" t="s">
        <v>1105</v>
      </c>
      <c r="G1136" s="239" t="s">
        <v>168</v>
      </c>
      <c r="H1136" s="240">
        <v>14</v>
      </c>
      <c r="I1136" s="241"/>
      <c r="J1136" s="242">
        <f>ROUND(I1136*H1136,2)</f>
        <v>0</v>
      </c>
      <c r="K1136" s="238" t="s">
        <v>23</v>
      </c>
      <c r="L1136" s="73"/>
      <c r="M1136" s="243" t="s">
        <v>23</v>
      </c>
      <c r="N1136" s="244" t="s">
        <v>45</v>
      </c>
      <c r="O1136" s="48"/>
      <c r="P1136" s="245">
        <f>O1136*H1136</f>
        <v>0</v>
      </c>
      <c r="Q1136" s="245">
        <v>0</v>
      </c>
      <c r="R1136" s="245">
        <f>Q1136*H1136</f>
        <v>0</v>
      </c>
      <c r="S1136" s="245">
        <v>0</v>
      </c>
      <c r="T1136" s="246">
        <f>S1136*H1136</f>
        <v>0</v>
      </c>
      <c r="AR1136" s="25" t="s">
        <v>318</v>
      </c>
      <c r="AT1136" s="25" t="s">
        <v>165</v>
      </c>
      <c r="AU1136" s="25" t="s">
        <v>85</v>
      </c>
      <c r="AY1136" s="25" t="s">
        <v>162</v>
      </c>
      <c r="BE1136" s="247">
        <f>IF(N1136="základní",J1136,0)</f>
        <v>0</v>
      </c>
      <c r="BF1136" s="247">
        <f>IF(N1136="snížená",J1136,0)</f>
        <v>0</v>
      </c>
      <c r="BG1136" s="247">
        <f>IF(N1136="zákl. přenesená",J1136,0)</f>
        <v>0</v>
      </c>
      <c r="BH1136" s="247">
        <f>IF(N1136="sníž. přenesená",J1136,0)</f>
        <v>0</v>
      </c>
      <c r="BI1136" s="247">
        <f>IF(N1136="nulová",J1136,0)</f>
        <v>0</v>
      </c>
      <c r="BJ1136" s="25" t="s">
        <v>85</v>
      </c>
      <c r="BK1136" s="247">
        <f>ROUND(I1136*H1136,2)</f>
        <v>0</v>
      </c>
      <c r="BL1136" s="25" t="s">
        <v>318</v>
      </c>
      <c r="BM1136" s="25" t="s">
        <v>1106</v>
      </c>
    </row>
    <row r="1137" s="13" customFormat="1">
      <c r="B1137" s="260"/>
      <c r="C1137" s="261"/>
      <c r="D1137" s="250" t="s">
        <v>172</v>
      </c>
      <c r="E1137" s="262" t="s">
        <v>23</v>
      </c>
      <c r="F1137" s="263" t="s">
        <v>1107</v>
      </c>
      <c r="G1137" s="261"/>
      <c r="H1137" s="262" t="s">
        <v>23</v>
      </c>
      <c r="I1137" s="264"/>
      <c r="J1137" s="261"/>
      <c r="K1137" s="261"/>
      <c r="L1137" s="265"/>
      <c r="M1137" s="266"/>
      <c r="N1137" s="267"/>
      <c r="O1137" s="267"/>
      <c r="P1137" s="267"/>
      <c r="Q1137" s="267"/>
      <c r="R1137" s="267"/>
      <c r="S1137" s="267"/>
      <c r="T1137" s="268"/>
      <c r="AT1137" s="269" t="s">
        <v>172</v>
      </c>
      <c r="AU1137" s="269" t="s">
        <v>85</v>
      </c>
      <c r="AV1137" s="13" t="s">
        <v>77</v>
      </c>
      <c r="AW1137" s="13" t="s">
        <v>36</v>
      </c>
      <c r="AX1137" s="13" t="s">
        <v>73</v>
      </c>
      <c r="AY1137" s="269" t="s">
        <v>162</v>
      </c>
    </row>
    <row r="1138" s="12" customFormat="1">
      <c r="B1138" s="248"/>
      <c r="C1138" s="249"/>
      <c r="D1138" s="250" t="s">
        <v>172</v>
      </c>
      <c r="E1138" s="251" t="s">
        <v>23</v>
      </c>
      <c r="F1138" s="252" t="s">
        <v>1108</v>
      </c>
      <c r="G1138" s="249"/>
      <c r="H1138" s="253">
        <v>14</v>
      </c>
      <c r="I1138" s="254"/>
      <c r="J1138" s="249"/>
      <c r="K1138" s="249"/>
      <c r="L1138" s="255"/>
      <c r="M1138" s="256"/>
      <c r="N1138" s="257"/>
      <c r="O1138" s="257"/>
      <c r="P1138" s="257"/>
      <c r="Q1138" s="257"/>
      <c r="R1138" s="257"/>
      <c r="S1138" s="257"/>
      <c r="T1138" s="258"/>
      <c r="AT1138" s="259" t="s">
        <v>172</v>
      </c>
      <c r="AU1138" s="259" t="s">
        <v>85</v>
      </c>
      <c r="AV1138" s="12" t="s">
        <v>85</v>
      </c>
      <c r="AW1138" s="12" t="s">
        <v>36</v>
      </c>
      <c r="AX1138" s="12" t="s">
        <v>77</v>
      </c>
      <c r="AY1138" s="259" t="s">
        <v>162</v>
      </c>
    </row>
    <row r="1139" s="1" customFormat="1" ht="16.5" customHeight="1">
      <c r="B1139" s="47"/>
      <c r="C1139" s="294" t="s">
        <v>1109</v>
      </c>
      <c r="D1139" s="294" t="s">
        <v>336</v>
      </c>
      <c r="E1139" s="295" t="s">
        <v>1110</v>
      </c>
      <c r="F1139" s="296" t="s">
        <v>1111</v>
      </c>
      <c r="G1139" s="297" t="s">
        <v>168</v>
      </c>
      <c r="H1139" s="298">
        <v>2</v>
      </c>
      <c r="I1139" s="299"/>
      <c r="J1139" s="300">
        <f>ROUND(I1139*H1139,2)</f>
        <v>0</v>
      </c>
      <c r="K1139" s="296" t="s">
        <v>23</v>
      </c>
      <c r="L1139" s="301"/>
      <c r="M1139" s="302" t="s">
        <v>23</v>
      </c>
      <c r="N1139" s="303" t="s">
        <v>45</v>
      </c>
      <c r="O1139" s="48"/>
      <c r="P1139" s="245">
        <f>O1139*H1139</f>
        <v>0</v>
      </c>
      <c r="Q1139" s="245">
        <v>0.00044999999999999999</v>
      </c>
      <c r="R1139" s="245">
        <f>Q1139*H1139</f>
        <v>0.00089999999999999998</v>
      </c>
      <c r="S1139" s="245">
        <v>0</v>
      </c>
      <c r="T1139" s="246">
        <f>S1139*H1139</f>
        <v>0</v>
      </c>
      <c r="AR1139" s="25" t="s">
        <v>448</v>
      </c>
      <c r="AT1139" s="25" t="s">
        <v>336</v>
      </c>
      <c r="AU1139" s="25" t="s">
        <v>85</v>
      </c>
      <c r="AY1139" s="25" t="s">
        <v>162</v>
      </c>
      <c r="BE1139" s="247">
        <f>IF(N1139="základní",J1139,0)</f>
        <v>0</v>
      </c>
      <c r="BF1139" s="247">
        <f>IF(N1139="snížená",J1139,0)</f>
        <v>0</v>
      </c>
      <c r="BG1139" s="247">
        <f>IF(N1139="zákl. přenesená",J1139,0)</f>
        <v>0</v>
      </c>
      <c r="BH1139" s="247">
        <f>IF(N1139="sníž. přenesená",J1139,0)</f>
        <v>0</v>
      </c>
      <c r="BI1139" s="247">
        <f>IF(N1139="nulová",J1139,0)</f>
        <v>0</v>
      </c>
      <c r="BJ1139" s="25" t="s">
        <v>85</v>
      </c>
      <c r="BK1139" s="247">
        <f>ROUND(I1139*H1139,2)</f>
        <v>0</v>
      </c>
      <c r="BL1139" s="25" t="s">
        <v>318</v>
      </c>
      <c r="BM1139" s="25" t="s">
        <v>1112</v>
      </c>
    </row>
    <row r="1140" s="13" customFormat="1">
      <c r="B1140" s="260"/>
      <c r="C1140" s="261"/>
      <c r="D1140" s="250" t="s">
        <v>172</v>
      </c>
      <c r="E1140" s="262" t="s">
        <v>23</v>
      </c>
      <c r="F1140" s="263" t="s">
        <v>1107</v>
      </c>
      <c r="G1140" s="261"/>
      <c r="H1140" s="262" t="s">
        <v>23</v>
      </c>
      <c r="I1140" s="264"/>
      <c r="J1140" s="261"/>
      <c r="K1140" s="261"/>
      <c r="L1140" s="265"/>
      <c r="M1140" s="266"/>
      <c r="N1140" s="267"/>
      <c r="O1140" s="267"/>
      <c r="P1140" s="267"/>
      <c r="Q1140" s="267"/>
      <c r="R1140" s="267"/>
      <c r="S1140" s="267"/>
      <c r="T1140" s="268"/>
      <c r="AT1140" s="269" t="s">
        <v>172</v>
      </c>
      <c r="AU1140" s="269" t="s">
        <v>85</v>
      </c>
      <c r="AV1140" s="13" t="s">
        <v>77</v>
      </c>
      <c r="AW1140" s="13" t="s">
        <v>36</v>
      </c>
      <c r="AX1140" s="13" t="s">
        <v>73</v>
      </c>
      <c r="AY1140" s="269" t="s">
        <v>162</v>
      </c>
    </row>
    <row r="1141" s="12" customFormat="1">
      <c r="B1141" s="248"/>
      <c r="C1141" s="249"/>
      <c r="D1141" s="250" t="s">
        <v>172</v>
      </c>
      <c r="E1141" s="251" t="s">
        <v>23</v>
      </c>
      <c r="F1141" s="252" t="s">
        <v>1113</v>
      </c>
      <c r="G1141" s="249"/>
      <c r="H1141" s="253">
        <v>1.3999999999999999</v>
      </c>
      <c r="I1141" s="254"/>
      <c r="J1141" s="249"/>
      <c r="K1141" s="249"/>
      <c r="L1141" s="255"/>
      <c r="M1141" s="256"/>
      <c r="N1141" s="257"/>
      <c r="O1141" s="257"/>
      <c r="P1141" s="257"/>
      <c r="Q1141" s="257"/>
      <c r="R1141" s="257"/>
      <c r="S1141" s="257"/>
      <c r="T1141" s="258"/>
      <c r="AT1141" s="259" t="s">
        <v>172</v>
      </c>
      <c r="AU1141" s="259" t="s">
        <v>85</v>
      </c>
      <c r="AV1141" s="12" t="s">
        <v>85</v>
      </c>
      <c r="AW1141" s="12" t="s">
        <v>36</v>
      </c>
      <c r="AX1141" s="12" t="s">
        <v>73</v>
      </c>
      <c r="AY1141" s="259" t="s">
        <v>162</v>
      </c>
    </row>
    <row r="1142" s="12" customFormat="1">
      <c r="B1142" s="248"/>
      <c r="C1142" s="249"/>
      <c r="D1142" s="250" t="s">
        <v>172</v>
      </c>
      <c r="E1142" s="251" t="s">
        <v>23</v>
      </c>
      <c r="F1142" s="252" t="s">
        <v>85</v>
      </c>
      <c r="G1142" s="249"/>
      <c r="H1142" s="253">
        <v>2</v>
      </c>
      <c r="I1142" s="254"/>
      <c r="J1142" s="249"/>
      <c r="K1142" s="249"/>
      <c r="L1142" s="255"/>
      <c r="M1142" s="256"/>
      <c r="N1142" s="257"/>
      <c r="O1142" s="257"/>
      <c r="P1142" s="257"/>
      <c r="Q1142" s="257"/>
      <c r="R1142" s="257"/>
      <c r="S1142" s="257"/>
      <c r="T1142" s="258"/>
      <c r="AT1142" s="259" t="s">
        <v>172</v>
      </c>
      <c r="AU1142" s="259" t="s">
        <v>85</v>
      </c>
      <c r="AV1142" s="12" t="s">
        <v>85</v>
      </c>
      <c r="AW1142" s="12" t="s">
        <v>36</v>
      </c>
      <c r="AX1142" s="12" t="s">
        <v>77</v>
      </c>
      <c r="AY1142" s="259" t="s">
        <v>162</v>
      </c>
    </row>
    <row r="1143" s="1" customFormat="1" ht="25.5" customHeight="1">
      <c r="B1143" s="47"/>
      <c r="C1143" s="236" t="s">
        <v>1114</v>
      </c>
      <c r="D1143" s="236" t="s">
        <v>165</v>
      </c>
      <c r="E1143" s="237" t="s">
        <v>1115</v>
      </c>
      <c r="F1143" s="238" t="s">
        <v>1116</v>
      </c>
      <c r="G1143" s="239" t="s">
        <v>927</v>
      </c>
      <c r="H1143" s="304"/>
      <c r="I1143" s="241"/>
      <c r="J1143" s="242">
        <f>ROUND(I1143*H1143,2)</f>
        <v>0</v>
      </c>
      <c r="K1143" s="238" t="s">
        <v>169</v>
      </c>
      <c r="L1143" s="73"/>
      <c r="M1143" s="243" t="s">
        <v>23</v>
      </c>
      <c r="N1143" s="244" t="s">
        <v>45</v>
      </c>
      <c r="O1143" s="48"/>
      <c r="P1143" s="245">
        <f>O1143*H1143</f>
        <v>0</v>
      </c>
      <c r="Q1143" s="245">
        <v>0</v>
      </c>
      <c r="R1143" s="245">
        <f>Q1143*H1143</f>
        <v>0</v>
      </c>
      <c r="S1143" s="245">
        <v>0</v>
      </c>
      <c r="T1143" s="246">
        <f>S1143*H1143</f>
        <v>0</v>
      </c>
      <c r="AR1143" s="25" t="s">
        <v>318</v>
      </c>
      <c r="AT1143" s="25" t="s">
        <v>165</v>
      </c>
      <c r="AU1143" s="25" t="s">
        <v>85</v>
      </c>
      <c r="AY1143" s="25" t="s">
        <v>162</v>
      </c>
      <c r="BE1143" s="247">
        <f>IF(N1143="základní",J1143,0)</f>
        <v>0</v>
      </c>
      <c r="BF1143" s="247">
        <f>IF(N1143="snížená",J1143,0)</f>
        <v>0</v>
      </c>
      <c r="BG1143" s="247">
        <f>IF(N1143="zákl. přenesená",J1143,0)</f>
        <v>0</v>
      </c>
      <c r="BH1143" s="247">
        <f>IF(N1143="sníž. přenesená",J1143,0)</f>
        <v>0</v>
      </c>
      <c r="BI1143" s="247">
        <f>IF(N1143="nulová",J1143,0)</f>
        <v>0</v>
      </c>
      <c r="BJ1143" s="25" t="s">
        <v>85</v>
      </c>
      <c r="BK1143" s="247">
        <f>ROUND(I1143*H1143,2)</f>
        <v>0</v>
      </c>
      <c r="BL1143" s="25" t="s">
        <v>318</v>
      </c>
      <c r="BM1143" s="25" t="s">
        <v>1117</v>
      </c>
    </row>
    <row r="1144" s="1" customFormat="1">
      <c r="B1144" s="47"/>
      <c r="C1144" s="75"/>
      <c r="D1144" s="250" t="s">
        <v>213</v>
      </c>
      <c r="E1144" s="75"/>
      <c r="F1144" s="281" t="s">
        <v>1118</v>
      </c>
      <c r="G1144" s="75"/>
      <c r="H1144" s="75"/>
      <c r="I1144" s="204"/>
      <c r="J1144" s="75"/>
      <c r="K1144" s="75"/>
      <c r="L1144" s="73"/>
      <c r="M1144" s="282"/>
      <c r="N1144" s="48"/>
      <c r="O1144" s="48"/>
      <c r="P1144" s="48"/>
      <c r="Q1144" s="48"/>
      <c r="R1144" s="48"/>
      <c r="S1144" s="48"/>
      <c r="T1144" s="96"/>
      <c r="AT1144" s="25" t="s">
        <v>213</v>
      </c>
      <c r="AU1144" s="25" t="s">
        <v>85</v>
      </c>
    </row>
    <row r="1145" s="11" customFormat="1" ht="29.88" customHeight="1">
      <c r="B1145" s="220"/>
      <c r="C1145" s="221"/>
      <c r="D1145" s="222" t="s">
        <v>72</v>
      </c>
      <c r="E1145" s="234" t="s">
        <v>1119</v>
      </c>
      <c r="F1145" s="234" t="s">
        <v>1120</v>
      </c>
      <c r="G1145" s="221"/>
      <c r="H1145" s="221"/>
      <c r="I1145" s="224"/>
      <c r="J1145" s="235">
        <f>BK1145</f>
        <v>0</v>
      </c>
      <c r="K1145" s="221"/>
      <c r="L1145" s="226"/>
      <c r="M1145" s="227"/>
      <c r="N1145" s="228"/>
      <c r="O1145" s="228"/>
      <c r="P1145" s="229">
        <f>SUM(P1146:P1152)</f>
        <v>0</v>
      </c>
      <c r="Q1145" s="228"/>
      <c r="R1145" s="229">
        <f>SUM(R1146:R1152)</f>
        <v>0.036479999999999999</v>
      </c>
      <c r="S1145" s="228"/>
      <c r="T1145" s="230">
        <f>SUM(T1146:T1152)</f>
        <v>0.092280000000000001</v>
      </c>
      <c r="AR1145" s="231" t="s">
        <v>85</v>
      </c>
      <c r="AT1145" s="232" t="s">
        <v>72</v>
      </c>
      <c r="AU1145" s="232" t="s">
        <v>77</v>
      </c>
      <c r="AY1145" s="231" t="s">
        <v>162</v>
      </c>
      <c r="BK1145" s="233">
        <f>SUM(BK1146:BK1152)</f>
        <v>0</v>
      </c>
    </row>
    <row r="1146" s="1" customFormat="1" ht="16.5" customHeight="1">
      <c r="B1146" s="47"/>
      <c r="C1146" s="236" t="s">
        <v>1121</v>
      </c>
      <c r="D1146" s="236" t="s">
        <v>165</v>
      </c>
      <c r="E1146" s="237" t="s">
        <v>1122</v>
      </c>
      <c r="F1146" s="238" t="s">
        <v>1123</v>
      </c>
      <c r="G1146" s="239" t="s">
        <v>168</v>
      </c>
      <c r="H1146" s="240">
        <v>4</v>
      </c>
      <c r="I1146" s="241"/>
      <c r="J1146" s="242">
        <f>ROUND(I1146*H1146,2)</f>
        <v>0</v>
      </c>
      <c r="K1146" s="238" t="s">
        <v>169</v>
      </c>
      <c r="L1146" s="73"/>
      <c r="M1146" s="243" t="s">
        <v>23</v>
      </c>
      <c r="N1146" s="244" t="s">
        <v>45</v>
      </c>
      <c r="O1146" s="48"/>
      <c r="P1146" s="245">
        <f>O1146*H1146</f>
        <v>0</v>
      </c>
      <c r="Q1146" s="245">
        <v>0</v>
      </c>
      <c r="R1146" s="245">
        <f>Q1146*H1146</f>
        <v>0</v>
      </c>
      <c r="S1146" s="245">
        <v>0.02307</v>
      </c>
      <c r="T1146" s="246">
        <f>S1146*H1146</f>
        <v>0.092280000000000001</v>
      </c>
      <c r="AR1146" s="25" t="s">
        <v>318</v>
      </c>
      <c r="AT1146" s="25" t="s">
        <v>165</v>
      </c>
      <c r="AU1146" s="25" t="s">
        <v>85</v>
      </c>
      <c r="AY1146" s="25" t="s">
        <v>162</v>
      </c>
      <c r="BE1146" s="247">
        <f>IF(N1146="základní",J1146,0)</f>
        <v>0</v>
      </c>
      <c r="BF1146" s="247">
        <f>IF(N1146="snížená",J1146,0)</f>
        <v>0</v>
      </c>
      <c r="BG1146" s="247">
        <f>IF(N1146="zákl. přenesená",J1146,0)</f>
        <v>0</v>
      </c>
      <c r="BH1146" s="247">
        <f>IF(N1146="sníž. přenesená",J1146,0)</f>
        <v>0</v>
      </c>
      <c r="BI1146" s="247">
        <f>IF(N1146="nulová",J1146,0)</f>
        <v>0</v>
      </c>
      <c r="BJ1146" s="25" t="s">
        <v>85</v>
      </c>
      <c r="BK1146" s="247">
        <f>ROUND(I1146*H1146,2)</f>
        <v>0</v>
      </c>
      <c r="BL1146" s="25" t="s">
        <v>318</v>
      </c>
      <c r="BM1146" s="25" t="s">
        <v>1124</v>
      </c>
    </row>
    <row r="1147" s="13" customFormat="1">
      <c r="B1147" s="260"/>
      <c r="C1147" s="261"/>
      <c r="D1147" s="250" t="s">
        <v>172</v>
      </c>
      <c r="E1147" s="262" t="s">
        <v>23</v>
      </c>
      <c r="F1147" s="263" t="s">
        <v>1125</v>
      </c>
      <c r="G1147" s="261"/>
      <c r="H1147" s="262" t="s">
        <v>23</v>
      </c>
      <c r="I1147" s="264"/>
      <c r="J1147" s="261"/>
      <c r="K1147" s="261"/>
      <c r="L1147" s="265"/>
      <c r="M1147" s="266"/>
      <c r="N1147" s="267"/>
      <c r="O1147" s="267"/>
      <c r="P1147" s="267"/>
      <c r="Q1147" s="267"/>
      <c r="R1147" s="267"/>
      <c r="S1147" s="267"/>
      <c r="T1147" s="268"/>
      <c r="AT1147" s="269" t="s">
        <v>172</v>
      </c>
      <c r="AU1147" s="269" t="s">
        <v>85</v>
      </c>
      <c r="AV1147" s="13" t="s">
        <v>77</v>
      </c>
      <c r="AW1147" s="13" t="s">
        <v>36</v>
      </c>
      <c r="AX1147" s="13" t="s">
        <v>73</v>
      </c>
      <c r="AY1147" s="269" t="s">
        <v>162</v>
      </c>
    </row>
    <row r="1148" s="12" customFormat="1">
      <c r="B1148" s="248"/>
      <c r="C1148" s="249"/>
      <c r="D1148" s="250" t="s">
        <v>172</v>
      </c>
      <c r="E1148" s="251" t="s">
        <v>23</v>
      </c>
      <c r="F1148" s="252" t="s">
        <v>1126</v>
      </c>
      <c r="G1148" s="249"/>
      <c r="H1148" s="253">
        <v>4</v>
      </c>
      <c r="I1148" s="254"/>
      <c r="J1148" s="249"/>
      <c r="K1148" s="249"/>
      <c r="L1148" s="255"/>
      <c r="M1148" s="256"/>
      <c r="N1148" s="257"/>
      <c r="O1148" s="257"/>
      <c r="P1148" s="257"/>
      <c r="Q1148" s="257"/>
      <c r="R1148" s="257"/>
      <c r="S1148" s="257"/>
      <c r="T1148" s="258"/>
      <c r="AT1148" s="259" t="s">
        <v>172</v>
      </c>
      <c r="AU1148" s="259" t="s">
        <v>85</v>
      </c>
      <c r="AV1148" s="12" t="s">
        <v>85</v>
      </c>
      <c r="AW1148" s="12" t="s">
        <v>36</v>
      </c>
      <c r="AX1148" s="12" t="s">
        <v>77</v>
      </c>
      <c r="AY1148" s="259" t="s">
        <v>162</v>
      </c>
    </row>
    <row r="1149" s="1" customFormat="1" ht="25.5" customHeight="1">
      <c r="B1149" s="47"/>
      <c r="C1149" s="236" t="s">
        <v>1127</v>
      </c>
      <c r="D1149" s="236" t="s">
        <v>165</v>
      </c>
      <c r="E1149" s="237" t="s">
        <v>1128</v>
      </c>
      <c r="F1149" s="238" t="s">
        <v>1129</v>
      </c>
      <c r="G1149" s="239" t="s">
        <v>168</v>
      </c>
      <c r="H1149" s="240">
        <v>4</v>
      </c>
      <c r="I1149" s="241"/>
      <c r="J1149" s="242">
        <f>ROUND(I1149*H1149,2)</f>
        <v>0</v>
      </c>
      <c r="K1149" s="238" t="s">
        <v>23</v>
      </c>
      <c r="L1149" s="73"/>
      <c r="M1149" s="243" t="s">
        <v>23</v>
      </c>
      <c r="N1149" s="244" t="s">
        <v>45</v>
      </c>
      <c r="O1149" s="48"/>
      <c r="P1149" s="245">
        <f>O1149*H1149</f>
        <v>0</v>
      </c>
      <c r="Q1149" s="245">
        <v>0.0091199999999999996</v>
      </c>
      <c r="R1149" s="245">
        <f>Q1149*H1149</f>
        <v>0.036479999999999999</v>
      </c>
      <c r="S1149" s="245">
        <v>0</v>
      </c>
      <c r="T1149" s="246">
        <f>S1149*H1149</f>
        <v>0</v>
      </c>
      <c r="AR1149" s="25" t="s">
        <v>318</v>
      </c>
      <c r="AT1149" s="25" t="s">
        <v>165</v>
      </c>
      <c r="AU1149" s="25" t="s">
        <v>85</v>
      </c>
      <c r="AY1149" s="25" t="s">
        <v>162</v>
      </c>
      <c r="BE1149" s="247">
        <f>IF(N1149="základní",J1149,0)</f>
        <v>0</v>
      </c>
      <c r="BF1149" s="247">
        <f>IF(N1149="snížená",J1149,0)</f>
        <v>0</v>
      </c>
      <c r="BG1149" s="247">
        <f>IF(N1149="zákl. přenesená",J1149,0)</f>
        <v>0</v>
      </c>
      <c r="BH1149" s="247">
        <f>IF(N1149="sníž. přenesená",J1149,0)</f>
        <v>0</v>
      </c>
      <c r="BI1149" s="247">
        <f>IF(N1149="nulová",J1149,0)</f>
        <v>0</v>
      </c>
      <c r="BJ1149" s="25" t="s">
        <v>85</v>
      </c>
      <c r="BK1149" s="247">
        <f>ROUND(I1149*H1149,2)</f>
        <v>0</v>
      </c>
      <c r="BL1149" s="25" t="s">
        <v>318</v>
      </c>
      <c r="BM1149" s="25" t="s">
        <v>1130</v>
      </c>
    </row>
    <row r="1150" s="12" customFormat="1">
      <c r="B1150" s="248"/>
      <c r="C1150" s="249"/>
      <c r="D1150" s="250" t="s">
        <v>172</v>
      </c>
      <c r="E1150" s="251" t="s">
        <v>23</v>
      </c>
      <c r="F1150" s="252" t="s">
        <v>1126</v>
      </c>
      <c r="G1150" s="249"/>
      <c r="H1150" s="253">
        <v>4</v>
      </c>
      <c r="I1150" s="254"/>
      <c r="J1150" s="249"/>
      <c r="K1150" s="249"/>
      <c r="L1150" s="255"/>
      <c r="M1150" s="256"/>
      <c r="N1150" s="257"/>
      <c r="O1150" s="257"/>
      <c r="P1150" s="257"/>
      <c r="Q1150" s="257"/>
      <c r="R1150" s="257"/>
      <c r="S1150" s="257"/>
      <c r="T1150" s="258"/>
      <c r="AT1150" s="259" t="s">
        <v>172</v>
      </c>
      <c r="AU1150" s="259" t="s">
        <v>85</v>
      </c>
      <c r="AV1150" s="12" t="s">
        <v>85</v>
      </c>
      <c r="AW1150" s="12" t="s">
        <v>36</v>
      </c>
      <c r="AX1150" s="12" t="s">
        <v>77</v>
      </c>
      <c r="AY1150" s="259" t="s">
        <v>162</v>
      </c>
    </row>
    <row r="1151" s="1" customFormat="1" ht="38.25" customHeight="1">
      <c r="B1151" s="47"/>
      <c r="C1151" s="236" t="s">
        <v>1131</v>
      </c>
      <c r="D1151" s="236" t="s">
        <v>165</v>
      </c>
      <c r="E1151" s="237" t="s">
        <v>1132</v>
      </c>
      <c r="F1151" s="238" t="s">
        <v>1133</v>
      </c>
      <c r="G1151" s="239" t="s">
        <v>927</v>
      </c>
      <c r="H1151" s="304"/>
      <c r="I1151" s="241"/>
      <c r="J1151" s="242">
        <f>ROUND(I1151*H1151,2)</f>
        <v>0</v>
      </c>
      <c r="K1151" s="238" t="s">
        <v>169</v>
      </c>
      <c r="L1151" s="73"/>
      <c r="M1151" s="243" t="s">
        <v>23</v>
      </c>
      <c r="N1151" s="244" t="s">
        <v>45</v>
      </c>
      <c r="O1151" s="48"/>
      <c r="P1151" s="245">
        <f>O1151*H1151</f>
        <v>0</v>
      </c>
      <c r="Q1151" s="245">
        <v>0</v>
      </c>
      <c r="R1151" s="245">
        <f>Q1151*H1151</f>
        <v>0</v>
      </c>
      <c r="S1151" s="245">
        <v>0</v>
      </c>
      <c r="T1151" s="246">
        <f>S1151*H1151</f>
        <v>0</v>
      </c>
      <c r="AR1151" s="25" t="s">
        <v>318</v>
      </c>
      <c r="AT1151" s="25" t="s">
        <v>165</v>
      </c>
      <c r="AU1151" s="25" t="s">
        <v>85</v>
      </c>
      <c r="AY1151" s="25" t="s">
        <v>162</v>
      </c>
      <c r="BE1151" s="247">
        <f>IF(N1151="základní",J1151,0)</f>
        <v>0</v>
      </c>
      <c r="BF1151" s="247">
        <f>IF(N1151="snížená",J1151,0)</f>
        <v>0</v>
      </c>
      <c r="BG1151" s="247">
        <f>IF(N1151="zákl. přenesená",J1151,0)</f>
        <v>0</v>
      </c>
      <c r="BH1151" s="247">
        <f>IF(N1151="sníž. přenesená",J1151,0)</f>
        <v>0</v>
      </c>
      <c r="BI1151" s="247">
        <f>IF(N1151="nulová",J1151,0)</f>
        <v>0</v>
      </c>
      <c r="BJ1151" s="25" t="s">
        <v>85</v>
      </c>
      <c r="BK1151" s="247">
        <f>ROUND(I1151*H1151,2)</f>
        <v>0</v>
      </c>
      <c r="BL1151" s="25" t="s">
        <v>318</v>
      </c>
      <c r="BM1151" s="25" t="s">
        <v>1134</v>
      </c>
    </row>
    <row r="1152" s="1" customFormat="1">
      <c r="B1152" s="47"/>
      <c r="C1152" s="75"/>
      <c r="D1152" s="250" t="s">
        <v>213</v>
      </c>
      <c r="E1152" s="75"/>
      <c r="F1152" s="281" t="s">
        <v>929</v>
      </c>
      <c r="G1152" s="75"/>
      <c r="H1152" s="75"/>
      <c r="I1152" s="204"/>
      <c r="J1152" s="75"/>
      <c r="K1152" s="75"/>
      <c r="L1152" s="73"/>
      <c r="M1152" s="282"/>
      <c r="N1152" s="48"/>
      <c r="O1152" s="48"/>
      <c r="P1152" s="48"/>
      <c r="Q1152" s="48"/>
      <c r="R1152" s="48"/>
      <c r="S1152" s="48"/>
      <c r="T1152" s="96"/>
      <c r="AT1152" s="25" t="s">
        <v>213</v>
      </c>
      <c r="AU1152" s="25" t="s">
        <v>85</v>
      </c>
    </row>
    <row r="1153" s="11" customFormat="1" ht="29.88" customHeight="1">
      <c r="B1153" s="220"/>
      <c r="C1153" s="221"/>
      <c r="D1153" s="222" t="s">
        <v>72</v>
      </c>
      <c r="E1153" s="234" t="s">
        <v>1135</v>
      </c>
      <c r="F1153" s="234" t="s">
        <v>1136</v>
      </c>
      <c r="G1153" s="221"/>
      <c r="H1153" s="221"/>
      <c r="I1153" s="224"/>
      <c r="J1153" s="235">
        <f>BK1153</f>
        <v>0</v>
      </c>
      <c r="K1153" s="221"/>
      <c r="L1153" s="226"/>
      <c r="M1153" s="227"/>
      <c r="N1153" s="228"/>
      <c r="O1153" s="228"/>
      <c r="P1153" s="229">
        <f>SUM(P1154:P1188)</f>
        <v>0</v>
      </c>
      <c r="Q1153" s="228"/>
      <c r="R1153" s="229">
        <f>SUM(R1154:R1188)</f>
        <v>1.8862785000000002</v>
      </c>
      <c r="S1153" s="228"/>
      <c r="T1153" s="230">
        <f>SUM(T1154:T1188)</f>
        <v>0</v>
      </c>
      <c r="AR1153" s="231" t="s">
        <v>85</v>
      </c>
      <c r="AT1153" s="232" t="s">
        <v>72</v>
      </c>
      <c r="AU1153" s="232" t="s">
        <v>77</v>
      </c>
      <c r="AY1153" s="231" t="s">
        <v>162</v>
      </c>
      <c r="BK1153" s="233">
        <f>SUM(BK1154:BK1188)</f>
        <v>0</v>
      </c>
    </row>
    <row r="1154" s="1" customFormat="1" ht="16.5" customHeight="1">
      <c r="B1154" s="47"/>
      <c r="C1154" s="236" t="s">
        <v>1137</v>
      </c>
      <c r="D1154" s="236" t="s">
        <v>165</v>
      </c>
      <c r="E1154" s="237" t="s">
        <v>1138</v>
      </c>
      <c r="F1154" s="238" t="s">
        <v>1139</v>
      </c>
      <c r="G1154" s="239" t="s">
        <v>265</v>
      </c>
      <c r="H1154" s="240">
        <v>63</v>
      </c>
      <c r="I1154" s="241"/>
      <c r="J1154" s="242">
        <f>ROUND(I1154*H1154,2)</f>
        <v>0</v>
      </c>
      <c r="K1154" s="238" t="s">
        <v>169</v>
      </c>
      <c r="L1154" s="73"/>
      <c r="M1154" s="243" t="s">
        <v>23</v>
      </c>
      <c r="N1154" s="244" t="s">
        <v>45</v>
      </c>
      <c r="O1154" s="48"/>
      <c r="P1154" s="245">
        <f>O1154*H1154</f>
        <v>0</v>
      </c>
      <c r="Q1154" s="245">
        <v>0</v>
      </c>
      <c r="R1154" s="245">
        <f>Q1154*H1154</f>
        <v>0</v>
      </c>
      <c r="S1154" s="245">
        <v>0</v>
      </c>
      <c r="T1154" s="246">
        <f>S1154*H1154</f>
        <v>0</v>
      </c>
      <c r="AR1154" s="25" t="s">
        <v>318</v>
      </c>
      <c r="AT1154" s="25" t="s">
        <v>165</v>
      </c>
      <c r="AU1154" s="25" t="s">
        <v>85</v>
      </c>
      <c r="AY1154" s="25" t="s">
        <v>162</v>
      </c>
      <c r="BE1154" s="247">
        <f>IF(N1154="základní",J1154,0)</f>
        <v>0</v>
      </c>
      <c r="BF1154" s="247">
        <f>IF(N1154="snížená",J1154,0)</f>
        <v>0</v>
      </c>
      <c r="BG1154" s="247">
        <f>IF(N1154="zákl. přenesená",J1154,0)</f>
        <v>0</v>
      </c>
      <c r="BH1154" s="247">
        <f>IF(N1154="sníž. přenesená",J1154,0)</f>
        <v>0</v>
      </c>
      <c r="BI1154" s="247">
        <f>IF(N1154="nulová",J1154,0)</f>
        <v>0</v>
      </c>
      <c r="BJ1154" s="25" t="s">
        <v>85</v>
      </c>
      <c r="BK1154" s="247">
        <f>ROUND(I1154*H1154,2)</f>
        <v>0</v>
      </c>
      <c r="BL1154" s="25" t="s">
        <v>318</v>
      </c>
      <c r="BM1154" s="25" t="s">
        <v>1140</v>
      </c>
    </row>
    <row r="1155" s="13" customFormat="1">
      <c r="B1155" s="260"/>
      <c r="C1155" s="261"/>
      <c r="D1155" s="250" t="s">
        <v>172</v>
      </c>
      <c r="E1155" s="262" t="s">
        <v>23</v>
      </c>
      <c r="F1155" s="263" t="s">
        <v>349</v>
      </c>
      <c r="G1155" s="261"/>
      <c r="H1155" s="262" t="s">
        <v>23</v>
      </c>
      <c r="I1155" s="264"/>
      <c r="J1155" s="261"/>
      <c r="K1155" s="261"/>
      <c r="L1155" s="265"/>
      <c r="M1155" s="266"/>
      <c r="N1155" s="267"/>
      <c r="O1155" s="267"/>
      <c r="P1155" s="267"/>
      <c r="Q1155" s="267"/>
      <c r="R1155" s="267"/>
      <c r="S1155" s="267"/>
      <c r="T1155" s="268"/>
      <c r="AT1155" s="269" t="s">
        <v>172</v>
      </c>
      <c r="AU1155" s="269" t="s">
        <v>85</v>
      </c>
      <c r="AV1155" s="13" t="s">
        <v>77</v>
      </c>
      <c r="AW1155" s="13" t="s">
        <v>36</v>
      </c>
      <c r="AX1155" s="13" t="s">
        <v>73</v>
      </c>
      <c r="AY1155" s="269" t="s">
        <v>162</v>
      </c>
    </row>
    <row r="1156" s="13" customFormat="1">
      <c r="B1156" s="260"/>
      <c r="C1156" s="261"/>
      <c r="D1156" s="250" t="s">
        <v>172</v>
      </c>
      <c r="E1156" s="262" t="s">
        <v>23</v>
      </c>
      <c r="F1156" s="263" t="s">
        <v>350</v>
      </c>
      <c r="G1156" s="261"/>
      <c r="H1156" s="262" t="s">
        <v>23</v>
      </c>
      <c r="I1156" s="264"/>
      <c r="J1156" s="261"/>
      <c r="K1156" s="261"/>
      <c r="L1156" s="265"/>
      <c r="M1156" s="266"/>
      <c r="N1156" s="267"/>
      <c r="O1156" s="267"/>
      <c r="P1156" s="267"/>
      <c r="Q1156" s="267"/>
      <c r="R1156" s="267"/>
      <c r="S1156" s="267"/>
      <c r="T1156" s="268"/>
      <c r="AT1156" s="269" t="s">
        <v>172</v>
      </c>
      <c r="AU1156" s="269" t="s">
        <v>85</v>
      </c>
      <c r="AV1156" s="13" t="s">
        <v>77</v>
      </c>
      <c r="AW1156" s="13" t="s">
        <v>36</v>
      </c>
      <c r="AX1156" s="13" t="s">
        <v>73</v>
      </c>
      <c r="AY1156" s="269" t="s">
        <v>162</v>
      </c>
    </row>
    <row r="1157" s="13" customFormat="1">
      <c r="B1157" s="260"/>
      <c r="C1157" s="261"/>
      <c r="D1157" s="250" t="s">
        <v>172</v>
      </c>
      <c r="E1157" s="262" t="s">
        <v>23</v>
      </c>
      <c r="F1157" s="263" t="s">
        <v>1141</v>
      </c>
      <c r="G1157" s="261"/>
      <c r="H1157" s="262" t="s">
        <v>23</v>
      </c>
      <c r="I1157" s="264"/>
      <c r="J1157" s="261"/>
      <c r="K1157" s="261"/>
      <c r="L1157" s="265"/>
      <c r="M1157" s="266"/>
      <c r="N1157" s="267"/>
      <c r="O1157" s="267"/>
      <c r="P1157" s="267"/>
      <c r="Q1157" s="267"/>
      <c r="R1157" s="267"/>
      <c r="S1157" s="267"/>
      <c r="T1157" s="268"/>
      <c r="AT1157" s="269" t="s">
        <v>172</v>
      </c>
      <c r="AU1157" s="269" t="s">
        <v>85</v>
      </c>
      <c r="AV1157" s="13" t="s">
        <v>77</v>
      </c>
      <c r="AW1157" s="13" t="s">
        <v>36</v>
      </c>
      <c r="AX1157" s="13" t="s">
        <v>73</v>
      </c>
      <c r="AY1157" s="269" t="s">
        <v>162</v>
      </c>
    </row>
    <row r="1158" s="12" customFormat="1">
      <c r="B1158" s="248"/>
      <c r="C1158" s="249"/>
      <c r="D1158" s="250" t="s">
        <v>172</v>
      </c>
      <c r="E1158" s="251" t="s">
        <v>23</v>
      </c>
      <c r="F1158" s="252" t="s">
        <v>1142</v>
      </c>
      <c r="G1158" s="249"/>
      <c r="H1158" s="253">
        <v>63</v>
      </c>
      <c r="I1158" s="254"/>
      <c r="J1158" s="249"/>
      <c r="K1158" s="249"/>
      <c r="L1158" s="255"/>
      <c r="M1158" s="256"/>
      <c r="N1158" s="257"/>
      <c r="O1158" s="257"/>
      <c r="P1158" s="257"/>
      <c r="Q1158" s="257"/>
      <c r="R1158" s="257"/>
      <c r="S1158" s="257"/>
      <c r="T1158" s="258"/>
      <c r="AT1158" s="259" t="s">
        <v>172</v>
      </c>
      <c r="AU1158" s="259" t="s">
        <v>85</v>
      </c>
      <c r="AV1158" s="12" t="s">
        <v>85</v>
      </c>
      <c r="AW1158" s="12" t="s">
        <v>36</v>
      </c>
      <c r="AX1158" s="12" t="s">
        <v>77</v>
      </c>
      <c r="AY1158" s="259" t="s">
        <v>162</v>
      </c>
    </row>
    <row r="1159" s="1" customFormat="1" ht="51" customHeight="1">
      <c r="B1159" s="47"/>
      <c r="C1159" s="294" t="s">
        <v>1143</v>
      </c>
      <c r="D1159" s="294" t="s">
        <v>336</v>
      </c>
      <c r="E1159" s="295" t="s">
        <v>1144</v>
      </c>
      <c r="F1159" s="296" t="s">
        <v>1145</v>
      </c>
      <c r="G1159" s="297" t="s">
        <v>168</v>
      </c>
      <c r="H1159" s="298">
        <v>18</v>
      </c>
      <c r="I1159" s="299"/>
      <c r="J1159" s="300">
        <f>ROUND(I1159*H1159,2)</f>
        <v>0</v>
      </c>
      <c r="K1159" s="296" t="s">
        <v>169</v>
      </c>
      <c r="L1159" s="301"/>
      <c r="M1159" s="302" t="s">
        <v>23</v>
      </c>
      <c r="N1159" s="303" t="s">
        <v>45</v>
      </c>
      <c r="O1159" s="48"/>
      <c r="P1159" s="245">
        <f>O1159*H1159</f>
        <v>0</v>
      </c>
      <c r="Q1159" s="245">
        <v>0.00051999999999999995</v>
      </c>
      <c r="R1159" s="245">
        <f>Q1159*H1159</f>
        <v>0.0093599999999999985</v>
      </c>
      <c r="S1159" s="245">
        <v>0</v>
      </c>
      <c r="T1159" s="246">
        <f>S1159*H1159</f>
        <v>0</v>
      </c>
      <c r="AR1159" s="25" t="s">
        <v>448</v>
      </c>
      <c r="AT1159" s="25" t="s">
        <v>336</v>
      </c>
      <c r="AU1159" s="25" t="s">
        <v>85</v>
      </c>
      <c r="AY1159" s="25" t="s">
        <v>162</v>
      </c>
      <c r="BE1159" s="247">
        <f>IF(N1159="základní",J1159,0)</f>
        <v>0</v>
      </c>
      <c r="BF1159" s="247">
        <f>IF(N1159="snížená",J1159,0)</f>
        <v>0</v>
      </c>
      <c r="BG1159" s="247">
        <f>IF(N1159="zákl. přenesená",J1159,0)</f>
        <v>0</v>
      </c>
      <c r="BH1159" s="247">
        <f>IF(N1159="sníž. přenesená",J1159,0)</f>
        <v>0</v>
      </c>
      <c r="BI1159" s="247">
        <f>IF(N1159="nulová",J1159,0)</f>
        <v>0</v>
      </c>
      <c r="BJ1159" s="25" t="s">
        <v>85</v>
      </c>
      <c r="BK1159" s="247">
        <f>ROUND(I1159*H1159,2)</f>
        <v>0</v>
      </c>
      <c r="BL1159" s="25" t="s">
        <v>318</v>
      </c>
      <c r="BM1159" s="25" t="s">
        <v>1146</v>
      </c>
    </row>
    <row r="1160" s="1" customFormat="1" ht="25.5" customHeight="1">
      <c r="B1160" s="47"/>
      <c r="C1160" s="236" t="s">
        <v>1147</v>
      </c>
      <c r="D1160" s="236" t="s">
        <v>165</v>
      </c>
      <c r="E1160" s="237" t="s">
        <v>1148</v>
      </c>
      <c r="F1160" s="238" t="s">
        <v>1149</v>
      </c>
      <c r="G1160" s="239" t="s">
        <v>265</v>
      </c>
      <c r="H1160" s="240">
        <v>11.4</v>
      </c>
      <c r="I1160" s="241"/>
      <c r="J1160" s="242">
        <f>ROUND(I1160*H1160,2)</f>
        <v>0</v>
      </c>
      <c r="K1160" s="238" t="s">
        <v>169</v>
      </c>
      <c r="L1160" s="73"/>
      <c r="M1160" s="243" t="s">
        <v>23</v>
      </c>
      <c r="N1160" s="244" t="s">
        <v>45</v>
      </c>
      <c r="O1160" s="48"/>
      <c r="P1160" s="245">
        <f>O1160*H1160</f>
        <v>0</v>
      </c>
      <c r="Q1160" s="245">
        <v>0.0078200000000000006</v>
      </c>
      <c r="R1160" s="245">
        <f>Q1160*H1160</f>
        <v>0.089148000000000005</v>
      </c>
      <c r="S1160" s="245">
        <v>0</v>
      </c>
      <c r="T1160" s="246">
        <f>S1160*H1160</f>
        <v>0</v>
      </c>
      <c r="AR1160" s="25" t="s">
        <v>318</v>
      </c>
      <c r="AT1160" s="25" t="s">
        <v>165</v>
      </c>
      <c r="AU1160" s="25" t="s">
        <v>85</v>
      </c>
      <c r="AY1160" s="25" t="s">
        <v>162</v>
      </c>
      <c r="BE1160" s="247">
        <f>IF(N1160="základní",J1160,0)</f>
        <v>0</v>
      </c>
      <c r="BF1160" s="247">
        <f>IF(N1160="snížená",J1160,0)</f>
        <v>0</v>
      </c>
      <c r="BG1160" s="247">
        <f>IF(N1160="zákl. přenesená",J1160,0)</f>
        <v>0</v>
      </c>
      <c r="BH1160" s="247">
        <f>IF(N1160="sníž. přenesená",J1160,0)</f>
        <v>0</v>
      </c>
      <c r="BI1160" s="247">
        <f>IF(N1160="nulová",J1160,0)</f>
        <v>0</v>
      </c>
      <c r="BJ1160" s="25" t="s">
        <v>85</v>
      </c>
      <c r="BK1160" s="247">
        <f>ROUND(I1160*H1160,2)</f>
        <v>0</v>
      </c>
      <c r="BL1160" s="25" t="s">
        <v>318</v>
      </c>
      <c r="BM1160" s="25" t="s">
        <v>1150</v>
      </c>
    </row>
    <row r="1161" s="1" customFormat="1">
      <c r="B1161" s="47"/>
      <c r="C1161" s="75"/>
      <c r="D1161" s="250" t="s">
        <v>213</v>
      </c>
      <c r="E1161" s="75"/>
      <c r="F1161" s="281" t="s">
        <v>1151</v>
      </c>
      <c r="G1161" s="75"/>
      <c r="H1161" s="75"/>
      <c r="I1161" s="204"/>
      <c r="J1161" s="75"/>
      <c r="K1161" s="75"/>
      <c r="L1161" s="73"/>
      <c r="M1161" s="282"/>
      <c r="N1161" s="48"/>
      <c r="O1161" s="48"/>
      <c r="P1161" s="48"/>
      <c r="Q1161" s="48"/>
      <c r="R1161" s="48"/>
      <c r="S1161" s="48"/>
      <c r="T1161" s="96"/>
      <c r="AT1161" s="25" t="s">
        <v>213</v>
      </c>
      <c r="AU1161" s="25" t="s">
        <v>85</v>
      </c>
    </row>
    <row r="1162" s="12" customFormat="1">
      <c r="B1162" s="248"/>
      <c r="C1162" s="249"/>
      <c r="D1162" s="250" t="s">
        <v>172</v>
      </c>
      <c r="E1162" s="251" t="s">
        <v>23</v>
      </c>
      <c r="F1162" s="252" t="s">
        <v>1152</v>
      </c>
      <c r="G1162" s="249"/>
      <c r="H1162" s="253">
        <v>11.4</v>
      </c>
      <c r="I1162" s="254"/>
      <c r="J1162" s="249"/>
      <c r="K1162" s="249"/>
      <c r="L1162" s="255"/>
      <c r="M1162" s="256"/>
      <c r="N1162" s="257"/>
      <c r="O1162" s="257"/>
      <c r="P1162" s="257"/>
      <c r="Q1162" s="257"/>
      <c r="R1162" s="257"/>
      <c r="S1162" s="257"/>
      <c r="T1162" s="258"/>
      <c r="AT1162" s="259" t="s">
        <v>172</v>
      </c>
      <c r="AU1162" s="259" t="s">
        <v>85</v>
      </c>
      <c r="AV1162" s="12" t="s">
        <v>85</v>
      </c>
      <c r="AW1162" s="12" t="s">
        <v>36</v>
      </c>
      <c r="AX1162" s="12" t="s">
        <v>77</v>
      </c>
      <c r="AY1162" s="259" t="s">
        <v>162</v>
      </c>
    </row>
    <row r="1163" s="1" customFormat="1" ht="25.5" customHeight="1">
      <c r="B1163" s="47"/>
      <c r="C1163" s="236" t="s">
        <v>1153</v>
      </c>
      <c r="D1163" s="236" t="s">
        <v>165</v>
      </c>
      <c r="E1163" s="237" t="s">
        <v>1154</v>
      </c>
      <c r="F1163" s="238" t="s">
        <v>1155</v>
      </c>
      <c r="G1163" s="239" t="s">
        <v>265</v>
      </c>
      <c r="H1163" s="240">
        <v>381.75</v>
      </c>
      <c r="I1163" s="241"/>
      <c r="J1163" s="242">
        <f>ROUND(I1163*H1163,2)</f>
        <v>0</v>
      </c>
      <c r="K1163" s="238" t="s">
        <v>169</v>
      </c>
      <c r="L1163" s="73"/>
      <c r="M1163" s="243" t="s">
        <v>23</v>
      </c>
      <c r="N1163" s="244" t="s">
        <v>45</v>
      </c>
      <c r="O1163" s="48"/>
      <c r="P1163" s="245">
        <f>O1163*H1163</f>
        <v>0</v>
      </c>
      <c r="Q1163" s="245">
        <v>0.0026900000000000001</v>
      </c>
      <c r="R1163" s="245">
        <f>Q1163*H1163</f>
        <v>1.0269075000000001</v>
      </c>
      <c r="S1163" s="245">
        <v>0</v>
      </c>
      <c r="T1163" s="246">
        <f>S1163*H1163</f>
        <v>0</v>
      </c>
      <c r="AR1163" s="25" t="s">
        <v>318</v>
      </c>
      <c r="AT1163" s="25" t="s">
        <v>165</v>
      </c>
      <c r="AU1163" s="25" t="s">
        <v>85</v>
      </c>
      <c r="AY1163" s="25" t="s">
        <v>162</v>
      </c>
      <c r="BE1163" s="247">
        <f>IF(N1163="základní",J1163,0)</f>
        <v>0</v>
      </c>
      <c r="BF1163" s="247">
        <f>IF(N1163="snížená",J1163,0)</f>
        <v>0</v>
      </c>
      <c r="BG1163" s="247">
        <f>IF(N1163="zákl. přenesená",J1163,0)</f>
        <v>0</v>
      </c>
      <c r="BH1163" s="247">
        <f>IF(N1163="sníž. přenesená",J1163,0)</f>
        <v>0</v>
      </c>
      <c r="BI1163" s="247">
        <f>IF(N1163="nulová",J1163,0)</f>
        <v>0</v>
      </c>
      <c r="BJ1163" s="25" t="s">
        <v>85</v>
      </c>
      <c r="BK1163" s="247">
        <f>ROUND(I1163*H1163,2)</f>
        <v>0</v>
      </c>
      <c r="BL1163" s="25" t="s">
        <v>318</v>
      </c>
      <c r="BM1163" s="25" t="s">
        <v>1156</v>
      </c>
    </row>
    <row r="1164" s="12" customFormat="1">
      <c r="B1164" s="248"/>
      <c r="C1164" s="249"/>
      <c r="D1164" s="250" t="s">
        <v>172</v>
      </c>
      <c r="E1164" s="251" t="s">
        <v>23</v>
      </c>
      <c r="F1164" s="252" t="s">
        <v>1157</v>
      </c>
      <c r="G1164" s="249"/>
      <c r="H1164" s="253">
        <v>278.30000000000001</v>
      </c>
      <c r="I1164" s="254"/>
      <c r="J1164" s="249"/>
      <c r="K1164" s="249"/>
      <c r="L1164" s="255"/>
      <c r="M1164" s="256"/>
      <c r="N1164" s="257"/>
      <c r="O1164" s="257"/>
      <c r="P1164" s="257"/>
      <c r="Q1164" s="257"/>
      <c r="R1164" s="257"/>
      <c r="S1164" s="257"/>
      <c r="T1164" s="258"/>
      <c r="AT1164" s="259" t="s">
        <v>172</v>
      </c>
      <c r="AU1164" s="259" t="s">
        <v>85</v>
      </c>
      <c r="AV1164" s="12" t="s">
        <v>85</v>
      </c>
      <c r="AW1164" s="12" t="s">
        <v>36</v>
      </c>
      <c r="AX1164" s="12" t="s">
        <v>73</v>
      </c>
      <c r="AY1164" s="259" t="s">
        <v>162</v>
      </c>
    </row>
    <row r="1165" s="12" customFormat="1">
      <c r="B1165" s="248"/>
      <c r="C1165" s="249"/>
      <c r="D1165" s="250" t="s">
        <v>172</v>
      </c>
      <c r="E1165" s="251" t="s">
        <v>23</v>
      </c>
      <c r="F1165" s="252" t="s">
        <v>1158</v>
      </c>
      <c r="G1165" s="249"/>
      <c r="H1165" s="253">
        <v>91.450000000000003</v>
      </c>
      <c r="I1165" s="254"/>
      <c r="J1165" s="249"/>
      <c r="K1165" s="249"/>
      <c r="L1165" s="255"/>
      <c r="M1165" s="256"/>
      <c r="N1165" s="257"/>
      <c r="O1165" s="257"/>
      <c r="P1165" s="257"/>
      <c r="Q1165" s="257"/>
      <c r="R1165" s="257"/>
      <c r="S1165" s="257"/>
      <c r="T1165" s="258"/>
      <c r="AT1165" s="259" t="s">
        <v>172</v>
      </c>
      <c r="AU1165" s="259" t="s">
        <v>85</v>
      </c>
      <c r="AV1165" s="12" t="s">
        <v>85</v>
      </c>
      <c r="AW1165" s="12" t="s">
        <v>36</v>
      </c>
      <c r="AX1165" s="12" t="s">
        <v>73</v>
      </c>
      <c r="AY1165" s="259" t="s">
        <v>162</v>
      </c>
    </row>
    <row r="1166" s="12" customFormat="1">
      <c r="B1166" s="248"/>
      <c r="C1166" s="249"/>
      <c r="D1166" s="250" t="s">
        <v>172</v>
      </c>
      <c r="E1166" s="251" t="s">
        <v>23</v>
      </c>
      <c r="F1166" s="252" t="s">
        <v>1159</v>
      </c>
      <c r="G1166" s="249"/>
      <c r="H1166" s="253">
        <v>12</v>
      </c>
      <c r="I1166" s="254"/>
      <c r="J1166" s="249"/>
      <c r="K1166" s="249"/>
      <c r="L1166" s="255"/>
      <c r="M1166" s="256"/>
      <c r="N1166" s="257"/>
      <c r="O1166" s="257"/>
      <c r="P1166" s="257"/>
      <c r="Q1166" s="257"/>
      <c r="R1166" s="257"/>
      <c r="S1166" s="257"/>
      <c r="T1166" s="258"/>
      <c r="AT1166" s="259" t="s">
        <v>172</v>
      </c>
      <c r="AU1166" s="259" t="s">
        <v>85</v>
      </c>
      <c r="AV1166" s="12" t="s">
        <v>85</v>
      </c>
      <c r="AW1166" s="12" t="s">
        <v>36</v>
      </c>
      <c r="AX1166" s="12" t="s">
        <v>73</v>
      </c>
      <c r="AY1166" s="259" t="s">
        <v>162</v>
      </c>
    </row>
    <row r="1167" s="14" customFormat="1">
      <c r="B1167" s="270"/>
      <c r="C1167" s="271"/>
      <c r="D1167" s="250" t="s">
        <v>172</v>
      </c>
      <c r="E1167" s="272" t="s">
        <v>23</v>
      </c>
      <c r="F1167" s="273" t="s">
        <v>182</v>
      </c>
      <c r="G1167" s="271"/>
      <c r="H1167" s="274">
        <v>381.75</v>
      </c>
      <c r="I1167" s="275"/>
      <c r="J1167" s="271"/>
      <c r="K1167" s="271"/>
      <c r="L1167" s="276"/>
      <c r="M1167" s="277"/>
      <c r="N1167" s="278"/>
      <c r="O1167" s="278"/>
      <c r="P1167" s="278"/>
      <c r="Q1167" s="278"/>
      <c r="R1167" s="278"/>
      <c r="S1167" s="278"/>
      <c r="T1167" s="279"/>
      <c r="AT1167" s="280" t="s">
        <v>172</v>
      </c>
      <c r="AU1167" s="280" t="s">
        <v>85</v>
      </c>
      <c r="AV1167" s="14" t="s">
        <v>170</v>
      </c>
      <c r="AW1167" s="14" t="s">
        <v>36</v>
      </c>
      <c r="AX1167" s="14" t="s">
        <v>77</v>
      </c>
      <c r="AY1167" s="280" t="s">
        <v>162</v>
      </c>
    </row>
    <row r="1168" s="1" customFormat="1" ht="25.5" customHeight="1">
      <c r="B1168" s="47"/>
      <c r="C1168" s="236" t="s">
        <v>1160</v>
      </c>
      <c r="D1168" s="236" t="s">
        <v>165</v>
      </c>
      <c r="E1168" s="237" t="s">
        <v>1161</v>
      </c>
      <c r="F1168" s="238" t="s">
        <v>1162</v>
      </c>
      <c r="G1168" s="239" t="s">
        <v>265</v>
      </c>
      <c r="H1168" s="240">
        <v>100.7</v>
      </c>
      <c r="I1168" s="241"/>
      <c r="J1168" s="242">
        <f>ROUND(I1168*H1168,2)</f>
        <v>0</v>
      </c>
      <c r="K1168" s="238" t="s">
        <v>169</v>
      </c>
      <c r="L1168" s="73"/>
      <c r="M1168" s="243" t="s">
        <v>23</v>
      </c>
      <c r="N1168" s="244" t="s">
        <v>45</v>
      </c>
      <c r="O1168" s="48"/>
      <c r="P1168" s="245">
        <f>O1168*H1168</f>
        <v>0</v>
      </c>
      <c r="Q1168" s="245">
        <v>0.0035400000000000002</v>
      </c>
      <c r="R1168" s="245">
        <f>Q1168*H1168</f>
        <v>0.35647800000000002</v>
      </c>
      <c r="S1168" s="245">
        <v>0</v>
      </c>
      <c r="T1168" s="246">
        <f>S1168*H1168</f>
        <v>0</v>
      </c>
      <c r="AR1168" s="25" t="s">
        <v>318</v>
      </c>
      <c r="AT1168" s="25" t="s">
        <v>165</v>
      </c>
      <c r="AU1168" s="25" t="s">
        <v>85</v>
      </c>
      <c r="AY1168" s="25" t="s">
        <v>162</v>
      </c>
      <c r="BE1168" s="247">
        <f>IF(N1168="základní",J1168,0)</f>
        <v>0</v>
      </c>
      <c r="BF1168" s="247">
        <f>IF(N1168="snížená",J1168,0)</f>
        <v>0</v>
      </c>
      <c r="BG1168" s="247">
        <f>IF(N1168="zákl. přenesená",J1168,0)</f>
        <v>0</v>
      </c>
      <c r="BH1168" s="247">
        <f>IF(N1168="sníž. přenesená",J1168,0)</f>
        <v>0</v>
      </c>
      <c r="BI1168" s="247">
        <f>IF(N1168="nulová",J1168,0)</f>
        <v>0</v>
      </c>
      <c r="BJ1168" s="25" t="s">
        <v>85</v>
      </c>
      <c r="BK1168" s="247">
        <f>ROUND(I1168*H1168,2)</f>
        <v>0</v>
      </c>
      <c r="BL1168" s="25" t="s">
        <v>318</v>
      </c>
      <c r="BM1168" s="25" t="s">
        <v>1163</v>
      </c>
    </row>
    <row r="1169" s="1" customFormat="1">
      <c r="B1169" s="47"/>
      <c r="C1169" s="75"/>
      <c r="D1169" s="250" t="s">
        <v>213</v>
      </c>
      <c r="E1169" s="75"/>
      <c r="F1169" s="281" t="s">
        <v>1164</v>
      </c>
      <c r="G1169" s="75"/>
      <c r="H1169" s="75"/>
      <c r="I1169" s="204"/>
      <c r="J1169" s="75"/>
      <c r="K1169" s="75"/>
      <c r="L1169" s="73"/>
      <c r="M1169" s="282"/>
      <c r="N1169" s="48"/>
      <c r="O1169" s="48"/>
      <c r="P1169" s="48"/>
      <c r="Q1169" s="48"/>
      <c r="R1169" s="48"/>
      <c r="S1169" s="48"/>
      <c r="T1169" s="96"/>
      <c r="AT1169" s="25" t="s">
        <v>213</v>
      </c>
      <c r="AU1169" s="25" t="s">
        <v>85</v>
      </c>
    </row>
    <row r="1170" s="12" customFormat="1">
      <c r="B1170" s="248"/>
      <c r="C1170" s="249"/>
      <c r="D1170" s="250" t="s">
        <v>172</v>
      </c>
      <c r="E1170" s="251" t="s">
        <v>23</v>
      </c>
      <c r="F1170" s="252" t="s">
        <v>1165</v>
      </c>
      <c r="G1170" s="249"/>
      <c r="H1170" s="253">
        <v>41.200000000000003</v>
      </c>
      <c r="I1170" s="254"/>
      <c r="J1170" s="249"/>
      <c r="K1170" s="249"/>
      <c r="L1170" s="255"/>
      <c r="M1170" s="256"/>
      <c r="N1170" s="257"/>
      <c r="O1170" s="257"/>
      <c r="P1170" s="257"/>
      <c r="Q1170" s="257"/>
      <c r="R1170" s="257"/>
      <c r="S1170" s="257"/>
      <c r="T1170" s="258"/>
      <c r="AT1170" s="259" t="s">
        <v>172</v>
      </c>
      <c r="AU1170" s="259" t="s">
        <v>85</v>
      </c>
      <c r="AV1170" s="12" t="s">
        <v>85</v>
      </c>
      <c r="AW1170" s="12" t="s">
        <v>36</v>
      </c>
      <c r="AX1170" s="12" t="s">
        <v>73</v>
      </c>
      <c r="AY1170" s="259" t="s">
        <v>162</v>
      </c>
    </row>
    <row r="1171" s="12" customFormat="1">
      <c r="B1171" s="248"/>
      <c r="C1171" s="249"/>
      <c r="D1171" s="250" t="s">
        <v>172</v>
      </c>
      <c r="E1171" s="251" t="s">
        <v>23</v>
      </c>
      <c r="F1171" s="252" t="s">
        <v>1166</v>
      </c>
      <c r="G1171" s="249"/>
      <c r="H1171" s="253">
        <v>59.5</v>
      </c>
      <c r="I1171" s="254"/>
      <c r="J1171" s="249"/>
      <c r="K1171" s="249"/>
      <c r="L1171" s="255"/>
      <c r="M1171" s="256"/>
      <c r="N1171" s="257"/>
      <c r="O1171" s="257"/>
      <c r="P1171" s="257"/>
      <c r="Q1171" s="257"/>
      <c r="R1171" s="257"/>
      <c r="S1171" s="257"/>
      <c r="T1171" s="258"/>
      <c r="AT1171" s="259" t="s">
        <v>172</v>
      </c>
      <c r="AU1171" s="259" t="s">
        <v>85</v>
      </c>
      <c r="AV1171" s="12" t="s">
        <v>85</v>
      </c>
      <c r="AW1171" s="12" t="s">
        <v>36</v>
      </c>
      <c r="AX1171" s="12" t="s">
        <v>73</v>
      </c>
      <c r="AY1171" s="259" t="s">
        <v>162</v>
      </c>
    </row>
    <row r="1172" s="14" customFormat="1">
      <c r="B1172" s="270"/>
      <c r="C1172" s="271"/>
      <c r="D1172" s="250" t="s">
        <v>172</v>
      </c>
      <c r="E1172" s="272" t="s">
        <v>23</v>
      </c>
      <c r="F1172" s="273" t="s">
        <v>182</v>
      </c>
      <c r="G1172" s="271"/>
      <c r="H1172" s="274">
        <v>100.7</v>
      </c>
      <c r="I1172" s="275"/>
      <c r="J1172" s="271"/>
      <c r="K1172" s="271"/>
      <c r="L1172" s="276"/>
      <c r="M1172" s="277"/>
      <c r="N1172" s="278"/>
      <c r="O1172" s="278"/>
      <c r="P1172" s="278"/>
      <c r="Q1172" s="278"/>
      <c r="R1172" s="278"/>
      <c r="S1172" s="278"/>
      <c r="T1172" s="279"/>
      <c r="AT1172" s="280" t="s">
        <v>172</v>
      </c>
      <c r="AU1172" s="280" t="s">
        <v>85</v>
      </c>
      <c r="AV1172" s="14" t="s">
        <v>170</v>
      </c>
      <c r="AW1172" s="14" t="s">
        <v>36</v>
      </c>
      <c r="AX1172" s="14" t="s">
        <v>77</v>
      </c>
      <c r="AY1172" s="280" t="s">
        <v>162</v>
      </c>
    </row>
    <row r="1173" s="1" customFormat="1" ht="25.5" customHeight="1">
      <c r="B1173" s="47"/>
      <c r="C1173" s="236" t="s">
        <v>1167</v>
      </c>
      <c r="D1173" s="236" t="s">
        <v>165</v>
      </c>
      <c r="E1173" s="237" t="s">
        <v>1168</v>
      </c>
      <c r="F1173" s="238" t="s">
        <v>1169</v>
      </c>
      <c r="G1173" s="239" t="s">
        <v>265</v>
      </c>
      <c r="H1173" s="240">
        <v>56.5</v>
      </c>
      <c r="I1173" s="241"/>
      <c r="J1173" s="242">
        <f>ROUND(I1173*H1173,2)</f>
        <v>0</v>
      </c>
      <c r="K1173" s="238" t="s">
        <v>169</v>
      </c>
      <c r="L1173" s="73"/>
      <c r="M1173" s="243" t="s">
        <v>23</v>
      </c>
      <c r="N1173" s="244" t="s">
        <v>45</v>
      </c>
      <c r="O1173" s="48"/>
      <c r="P1173" s="245">
        <f>O1173*H1173</f>
        <v>0</v>
      </c>
      <c r="Q1173" s="245">
        <v>0.0058199999999999997</v>
      </c>
      <c r="R1173" s="245">
        <f>Q1173*H1173</f>
        <v>0.32882999999999996</v>
      </c>
      <c r="S1173" s="245">
        <v>0</v>
      </c>
      <c r="T1173" s="246">
        <f>S1173*H1173</f>
        <v>0</v>
      </c>
      <c r="AR1173" s="25" t="s">
        <v>318</v>
      </c>
      <c r="AT1173" s="25" t="s">
        <v>165</v>
      </c>
      <c r="AU1173" s="25" t="s">
        <v>85</v>
      </c>
      <c r="AY1173" s="25" t="s">
        <v>162</v>
      </c>
      <c r="BE1173" s="247">
        <f>IF(N1173="základní",J1173,0)</f>
        <v>0</v>
      </c>
      <c r="BF1173" s="247">
        <f>IF(N1173="snížená",J1173,0)</f>
        <v>0</v>
      </c>
      <c r="BG1173" s="247">
        <f>IF(N1173="zákl. přenesená",J1173,0)</f>
        <v>0</v>
      </c>
      <c r="BH1173" s="247">
        <f>IF(N1173="sníž. přenesená",J1173,0)</f>
        <v>0</v>
      </c>
      <c r="BI1173" s="247">
        <f>IF(N1173="nulová",J1173,0)</f>
        <v>0</v>
      </c>
      <c r="BJ1173" s="25" t="s">
        <v>85</v>
      </c>
      <c r="BK1173" s="247">
        <f>ROUND(I1173*H1173,2)</f>
        <v>0</v>
      </c>
      <c r="BL1173" s="25" t="s">
        <v>318</v>
      </c>
      <c r="BM1173" s="25" t="s">
        <v>1170</v>
      </c>
    </row>
    <row r="1174" s="12" customFormat="1">
      <c r="B1174" s="248"/>
      <c r="C1174" s="249"/>
      <c r="D1174" s="250" t="s">
        <v>172</v>
      </c>
      <c r="E1174" s="251" t="s">
        <v>23</v>
      </c>
      <c r="F1174" s="252" t="s">
        <v>1171</v>
      </c>
      <c r="G1174" s="249"/>
      <c r="H1174" s="253">
        <v>56.5</v>
      </c>
      <c r="I1174" s="254"/>
      <c r="J1174" s="249"/>
      <c r="K1174" s="249"/>
      <c r="L1174" s="255"/>
      <c r="M1174" s="256"/>
      <c r="N1174" s="257"/>
      <c r="O1174" s="257"/>
      <c r="P1174" s="257"/>
      <c r="Q1174" s="257"/>
      <c r="R1174" s="257"/>
      <c r="S1174" s="257"/>
      <c r="T1174" s="258"/>
      <c r="AT1174" s="259" t="s">
        <v>172</v>
      </c>
      <c r="AU1174" s="259" t="s">
        <v>85</v>
      </c>
      <c r="AV1174" s="12" t="s">
        <v>85</v>
      </c>
      <c r="AW1174" s="12" t="s">
        <v>36</v>
      </c>
      <c r="AX1174" s="12" t="s">
        <v>77</v>
      </c>
      <c r="AY1174" s="259" t="s">
        <v>162</v>
      </c>
    </row>
    <row r="1175" s="1" customFormat="1" ht="38.25" customHeight="1">
      <c r="B1175" s="47"/>
      <c r="C1175" s="236" t="s">
        <v>1172</v>
      </c>
      <c r="D1175" s="236" t="s">
        <v>165</v>
      </c>
      <c r="E1175" s="237" t="s">
        <v>1173</v>
      </c>
      <c r="F1175" s="238" t="s">
        <v>1174</v>
      </c>
      <c r="G1175" s="239" t="s">
        <v>168</v>
      </c>
      <c r="H1175" s="240">
        <v>4</v>
      </c>
      <c r="I1175" s="241"/>
      <c r="J1175" s="242">
        <f>ROUND(I1175*H1175,2)</f>
        <v>0</v>
      </c>
      <c r="K1175" s="238" t="s">
        <v>169</v>
      </c>
      <c r="L1175" s="73"/>
      <c r="M1175" s="243" t="s">
        <v>23</v>
      </c>
      <c r="N1175" s="244" t="s">
        <v>45</v>
      </c>
      <c r="O1175" s="48"/>
      <c r="P1175" s="245">
        <f>O1175*H1175</f>
        <v>0</v>
      </c>
      <c r="Q1175" s="245">
        <v>0.0077999999999999996</v>
      </c>
      <c r="R1175" s="245">
        <f>Q1175*H1175</f>
        <v>0.031199999999999999</v>
      </c>
      <c r="S1175" s="245">
        <v>0</v>
      </c>
      <c r="T1175" s="246">
        <f>S1175*H1175</f>
        <v>0</v>
      </c>
      <c r="AR1175" s="25" t="s">
        <v>318</v>
      </c>
      <c r="AT1175" s="25" t="s">
        <v>165</v>
      </c>
      <c r="AU1175" s="25" t="s">
        <v>85</v>
      </c>
      <c r="AY1175" s="25" t="s">
        <v>162</v>
      </c>
      <c r="BE1175" s="247">
        <f>IF(N1175="základní",J1175,0)</f>
        <v>0</v>
      </c>
      <c r="BF1175" s="247">
        <f>IF(N1175="snížená",J1175,0)</f>
        <v>0</v>
      </c>
      <c r="BG1175" s="247">
        <f>IF(N1175="zákl. přenesená",J1175,0)</f>
        <v>0</v>
      </c>
      <c r="BH1175" s="247">
        <f>IF(N1175="sníž. přenesená",J1175,0)</f>
        <v>0</v>
      </c>
      <c r="BI1175" s="247">
        <f>IF(N1175="nulová",J1175,0)</f>
        <v>0</v>
      </c>
      <c r="BJ1175" s="25" t="s">
        <v>85</v>
      </c>
      <c r="BK1175" s="247">
        <f>ROUND(I1175*H1175,2)</f>
        <v>0</v>
      </c>
      <c r="BL1175" s="25" t="s">
        <v>318</v>
      </c>
      <c r="BM1175" s="25" t="s">
        <v>1175</v>
      </c>
    </row>
    <row r="1176" s="12" customFormat="1">
      <c r="B1176" s="248"/>
      <c r="C1176" s="249"/>
      <c r="D1176" s="250" t="s">
        <v>172</v>
      </c>
      <c r="E1176" s="251" t="s">
        <v>23</v>
      </c>
      <c r="F1176" s="252" t="s">
        <v>1176</v>
      </c>
      <c r="G1176" s="249"/>
      <c r="H1176" s="253">
        <v>4</v>
      </c>
      <c r="I1176" s="254"/>
      <c r="J1176" s="249"/>
      <c r="K1176" s="249"/>
      <c r="L1176" s="255"/>
      <c r="M1176" s="256"/>
      <c r="N1176" s="257"/>
      <c r="O1176" s="257"/>
      <c r="P1176" s="257"/>
      <c r="Q1176" s="257"/>
      <c r="R1176" s="257"/>
      <c r="S1176" s="257"/>
      <c r="T1176" s="258"/>
      <c r="AT1176" s="259" t="s">
        <v>172</v>
      </c>
      <c r="AU1176" s="259" t="s">
        <v>85</v>
      </c>
      <c r="AV1176" s="12" t="s">
        <v>85</v>
      </c>
      <c r="AW1176" s="12" t="s">
        <v>36</v>
      </c>
      <c r="AX1176" s="12" t="s">
        <v>77</v>
      </c>
      <c r="AY1176" s="259" t="s">
        <v>162</v>
      </c>
    </row>
    <row r="1177" s="1" customFormat="1" ht="25.5" customHeight="1">
      <c r="B1177" s="47"/>
      <c r="C1177" s="236" t="s">
        <v>1177</v>
      </c>
      <c r="D1177" s="236" t="s">
        <v>165</v>
      </c>
      <c r="E1177" s="237" t="s">
        <v>1178</v>
      </c>
      <c r="F1177" s="238" t="s">
        <v>1179</v>
      </c>
      <c r="G1177" s="239" t="s">
        <v>265</v>
      </c>
      <c r="H1177" s="240">
        <v>20.699999999999999</v>
      </c>
      <c r="I1177" s="241"/>
      <c r="J1177" s="242">
        <f>ROUND(I1177*H1177,2)</f>
        <v>0</v>
      </c>
      <c r="K1177" s="238" t="s">
        <v>169</v>
      </c>
      <c r="L1177" s="73"/>
      <c r="M1177" s="243" t="s">
        <v>23</v>
      </c>
      <c r="N1177" s="244" t="s">
        <v>45</v>
      </c>
      <c r="O1177" s="48"/>
      <c r="P1177" s="245">
        <f>O1177*H1177</f>
        <v>0</v>
      </c>
      <c r="Q1177" s="245">
        <v>0.0013699999999999999</v>
      </c>
      <c r="R1177" s="245">
        <f>Q1177*H1177</f>
        <v>0.028358999999999999</v>
      </c>
      <c r="S1177" s="245">
        <v>0</v>
      </c>
      <c r="T1177" s="246">
        <f>S1177*H1177</f>
        <v>0</v>
      </c>
      <c r="AR1177" s="25" t="s">
        <v>318</v>
      </c>
      <c r="AT1177" s="25" t="s">
        <v>165</v>
      </c>
      <c r="AU1177" s="25" t="s">
        <v>85</v>
      </c>
      <c r="AY1177" s="25" t="s">
        <v>162</v>
      </c>
      <c r="BE1177" s="247">
        <f>IF(N1177="základní",J1177,0)</f>
        <v>0</v>
      </c>
      <c r="BF1177" s="247">
        <f>IF(N1177="snížená",J1177,0)</f>
        <v>0</v>
      </c>
      <c r="BG1177" s="247">
        <f>IF(N1177="zákl. přenesená",J1177,0)</f>
        <v>0</v>
      </c>
      <c r="BH1177" s="247">
        <f>IF(N1177="sníž. přenesená",J1177,0)</f>
        <v>0</v>
      </c>
      <c r="BI1177" s="247">
        <f>IF(N1177="nulová",J1177,0)</f>
        <v>0</v>
      </c>
      <c r="BJ1177" s="25" t="s">
        <v>85</v>
      </c>
      <c r="BK1177" s="247">
        <f>ROUND(I1177*H1177,2)</f>
        <v>0</v>
      </c>
      <c r="BL1177" s="25" t="s">
        <v>318</v>
      </c>
      <c r="BM1177" s="25" t="s">
        <v>1180</v>
      </c>
    </row>
    <row r="1178" s="12" customFormat="1">
      <c r="B1178" s="248"/>
      <c r="C1178" s="249"/>
      <c r="D1178" s="250" t="s">
        <v>172</v>
      </c>
      <c r="E1178" s="251" t="s">
        <v>23</v>
      </c>
      <c r="F1178" s="252" t="s">
        <v>1181</v>
      </c>
      <c r="G1178" s="249"/>
      <c r="H1178" s="253">
        <v>20.699999999999999</v>
      </c>
      <c r="I1178" s="254"/>
      <c r="J1178" s="249"/>
      <c r="K1178" s="249"/>
      <c r="L1178" s="255"/>
      <c r="M1178" s="256"/>
      <c r="N1178" s="257"/>
      <c r="O1178" s="257"/>
      <c r="P1178" s="257"/>
      <c r="Q1178" s="257"/>
      <c r="R1178" s="257"/>
      <c r="S1178" s="257"/>
      <c r="T1178" s="258"/>
      <c r="AT1178" s="259" t="s">
        <v>172</v>
      </c>
      <c r="AU1178" s="259" t="s">
        <v>85</v>
      </c>
      <c r="AV1178" s="12" t="s">
        <v>85</v>
      </c>
      <c r="AW1178" s="12" t="s">
        <v>36</v>
      </c>
      <c r="AX1178" s="12" t="s">
        <v>77</v>
      </c>
      <c r="AY1178" s="259" t="s">
        <v>162</v>
      </c>
    </row>
    <row r="1179" s="1" customFormat="1" ht="25.5" customHeight="1">
      <c r="B1179" s="47"/>
      <c r="C1179" s="236" t="s">
        <v>1182</v>
      </c>
      <c r="D1179" s="236" t="s">
        <v>165</v>
      </c>
      <c r="E1179" s="237" t="s">
        <v>1183</v>
      </c>
      <c r="F1179" s="238" t="s">
        <v>1184</v>
      </c>
      <c r="G1179" s="239" t="s">
        <v>168</v>
      </c>
      <c r="H1179" s="240">
        <v>6</v>
      </c>
      <c r="I1179" s="241"/>
      <c r="J1179" s="242">
        <f>ROUND(I1179*H1179,2)</f>
        <v>0</v>
      </c>
      <c r="K1179" s="238" t="s">
        <v>169</v>
      </c>
      <c r="L1179" s="73"/>
      <c r="M1179" s="243" t="s">
        <v>23</v>
      </c>
      <c r="N1179" s="244" t="s">
        <v>45</v>
      </c>
      <c r="O1179" s="48"/>
      <c r="P1179" s="245">
        <f>O1179*H1179</f>
        <v>0</v>
      </c>
      <c r="Q1179" s="245">
        <v>0.00020000000000000001</v>
      </c>
      <c r="R1179" s="245">
        <f>Q1179*H1179</f>
        <v>0.0012000000000000001</v>
      </c>
      <c r="S1179" s="245">
        <v>0</v>
      </c>
      <c r="T1179" s="246">
        <f>S1179*H1179</f>
        <v>0</v>
      </c>
      <c r="AR1179" s="25" t="s">
        <v>318</v>
      </c>
      <c r="AT1179" s="25" t="s">
        <v>165</v>
      </c>
      <c r="AU1179" s="25" t="s">
        <v>85</v>
      </c>
      <c r="AY1179" s="25" t="s">
        <v>162</v>
      </c>
      <c r="BE1179" s="247">
        <f>IF(N1179="základní",J1179,0)</f>
        <v>0</v>
      </c>
      <c r="BF1179" s="247">
        <f>IF(N1179="snížená",J1179,0)</f>
        <v>0</v>
      </c>
      <c r="BG1179" s="247">
        <f>IF(N1179="zákl. přenesená",J1179,0)</f>
        <v>0</v>
      </c>
      <c r="BH1179" s="247">
        <f>IF(N1179="sníž. přenesená",J1179,0)</f>
        <v>0</v>
      </c>
      <c r="BI1179" s="247">
        <f>IF(N1179="nulová",J1179,0)</f>
        <v>0</v>
      </c>
      <c r="BJ1179" s="25" t="s">
        <v>85</v>
      </c>
      <c r="BK1179" s="247">
        <f>ROUND(I1179*H1179,2)</f>
        <v>0</v>
      </c>
      <c r="BL1179" s="25" t="s">
        <v>318</v>
      </c>
      <c r="BM1179" s="25" t="s">
        <v>1185</v>
      </c>
    </row>
    <row r="1180" s="12" customFormat="1">
      <c r="B1180" s="248"/>
      <c r="C1180" s="249"/>
      <c r="D1180" s="250" t="s">
        <v>172</v>
      </c>
      <c r="E1180" s="251" t="s">
        <v>23</v>
      </c>
      <c r="F1180" s="252" t="s">
        <v>1186</v>
      </c>
      <c r="G1180" s="249"/>
      <c r="H1180" s="253">
        <v>6</v>
      </c>
      <c r="I1180" s="254"/>
      <c r="J1180" s="249"/>
      <c r="K1180" s="249"/>
      <c r="L1180" s="255"/>
      <c r="M1180" s="256"/>
      <c r="N1180" s="257"/>
      <c r="O1180" s="257"/>
      <c r="P1180" s="257"/>
      <c r="Q1180" s="257"/>
      <c r="R1180" s="257"/>
      <c r="S1180" s="257"/>
      <c r="T1180" s="258"/>
      <c r="AT1180" s="259" t="s">
        <v>172</v>
      </c>
      <c r="AU1180" s="259" t="s">
        <v>85</v>
      </c>
      <c r="AV1180" s="12" t="s">
        <v>85</v>
      </c>
      <c r="AW1180" s="12" t="s">
        <v>36</v>
      </c>
      <c r="AX1180" s="12" t="s">
        <v>77</v>
      </c>
      <c r="AY1180" s="259" t="s">
        <v>162</v>
      </c>
    </row>
    <row r="1181" s="1" customFormat="1" ht="25.5" customHeight="1">
      <c r="B1181" s="47"/>
      <c r="C1181" s="236" t="s">
        <v>1187</v>
      </c>
      <c r="D1181" s="236" t="s">
        <v>165</v>
      </c>
      <c r="E1181" s="237" t="s">
        <v>1188</v>
      </c>
      <c r="F1181" s="238" t="s">
        <v>1189</v>
      </c>
      <c r="G1181" s="239" t="s">
        <v>168</v>
      </c>
      <c r="H1181" s="240">
        <v>3</v>
      </c>
      <c r="I1181" s="241"/>
      <c r="J1181" s="242">
        <f>ROUND(I1181*H1181,2)</f>
        <v>0</v>
      </c>
      <c r="K1181" s="238" t="s">
        <v>169</v>
      </c>
      <c r="L1181" s="73"/>
      <c r="M1181" s="243" t="s">
        <v>23</v>
      </c>
      <c r="N1181" s="244" t="s">
        <v>45</v>
      </c>
      <c r="O1181" s="48"/>
      <c r="P1181" s="245">
        <f>O1181*H1181</f>
        <v>0</v>
      </c>
      <c r="Q1181" s="245">
        <v>0.00020000000000000001</v>
      </c>
      <c r="R1181" s="245">
        <f>Q1181*H1181</f>
        <v>0.00060000000000000006</v>
      </c>
      <c r="S1181" s="245">
        <v>0</v>
      </c>
      <c r="T1181" s="246">
        <f>S1181*H1181</f>
        <v>0</v>
      </c>
      <c r="AR1181" s="25" t="s">
        <v>318</v>
      </c>
      <c r="AT1181" s="25" t="s">
        <v>165</v>
      </c>
      <c r="AU1181" s="25" t="s">
        <v>85</v>
      </c>
      <c r="AY1181" s="25" t="s">
        <v>162</v>
      </c>
      <c r="BE1181" s="247">
        <f>IF(N1181="základní",J1181,0)</f>
        <v>0</v>
      </c>
      <c r="BF1181" s="247">
        <f>IF(N1181="snížená",J1181,0)</f>
        <v>0</v>
      </c>
      <c r="BG1181" s="247">
        <f>IF(N1181="zákl. přenesená",J1181,0)</f>
        <v>0</v>
      </c>
      <c r="BH1181" s="247">
        <f>IF(N1181="sníž. přenesená",J1181,0)</f>
        <v>0</v>
      </c>
      <c r="BI1181" s="247">
        <f>IF(N1181="nulová",J1181,0)</f>
        <v>0</v>
      </c>
      <c r="BJ1181" s="25" t="s">
        <v>85</v>
      </c>
      <c r="BK1181" s="247">
        <f>ROUND(I1181*H1181,2)</f>
        <v>0</v>
      </c>
      <c r="BL1181" s="25" t="s">
        <v>318</v>
      </c>
      <c r="BM1181" s="25" t="s">
        <v>1190</v>
      </c>
    </row>
    <row r="1182" s="12" customFormat="1">
      <c r="B1182" s="248"/>
      <c r="C1182" s="249"/>
      <c r="D1182" s="250" t="s">
        <v>172</v>
      </c>
      <c r="E1182" s="251" t="s">
        <v>23</v>
      </c>
      <c r="F1182" s="252" t="s">
        <v>1191</v>
      </c>
      <c r="G1182" s="249"/>
      <c r="H1182" s="253">
        <v>3</v>
      </c>
      <c r="I1182" s="254"/>
      <c r="J1182" s="249"/>
      <c r="K1182" s="249"/>
      <c r="L1182" s="255"/>
      <c r="M1182" s="256"/>
      <c r="N1182" s="257"/>
      <c r="O1182" s="257"/>
      <c r="P1182" s="257"/>
      <c r="Q1182" s="257"/>
      <c r="R1182" s="257"/>
      <c r="S1182" s="257"/>
      <c r="T1182" s="258"/>
      <c r="AT1182" s="259" t="s">
        <v>172</v>
      </c>
      <c r="AU1182" s="259" t="s">
        <v>85</v>
      </c>
      <c r="AV1182" s="12" t="s">
        <v>85</v>
      </c>
      <c r="AW1182" s="12" t="s">
        <v>36</v>
      </c>
      <c r="AX1182" s="12" t="s">
        <v>77</v>
      </c>
      <c r="AY1182" s="259" t="s">
        <v>162</v>
      </c>
    </row>
    <row r="1183" s="1" customFormat="1" ht="25.5" customHeight="1">
      <c r="B1183" s="47"/>
      <c r="C1183" s="236" t="s">
        <v>1192</v>
      </c>
      <c r="D1183" s="236" t="s">
        <v>165</v>
      </c>
      <c r="E1183" s="237" t="s">
        <v>1193</v>
      </c>
      <c r="F1183" s="238" t="s">
        <v>1194</v>
      </c>
      <c r="G1183" s="239" t="s">
        <v>265</v>
      </c>
      <c r="H1183" s="240">
        <v>7.7999999999999998</v>
      </c>
      <c r="I1183" s="241"/>
      <c r="J1183" s="242">
        <f>ROUND(I1183*H1183,2)</f>
        <v>0</v>
      </c>
      <c r="K1183" s="238" t="s">
        <v>169</v>
      </c>
      <c r="L1183" s="73"/>
      <c r="M1183" s="243" t="s">
        <v>23</v>
      </c>
      <c r="N1183" s="244" t="s">
        <v>45</v>
      </c>
      <c r="O1183" s="48"/>
      <c r="P1183" s="245">
        <f>O1183*H1183</f>
        <v>0</v>
      </c>
      <c r="Q1183" s="245">
        <v>0.00182</v>
      </c>
      <c r="R1183" s="245">
        <f>Q1183*H1183</f>
        <v>0.014196</v>
      </c>
      <c r="S1183" s="245">
        <v>0</v>
      </c>
      <c r="T1183" s="246">
        <f>S1183*H1183</f>
        <v>0</v>
      </c>
      <c r="AR1183" s="25" t="s">
        <v>318</v>
      </c>
      <c r="AT1183" s="25" t="s">
        <v>165</v>
      </c>
      <c r="AU1183" s="25" t="s">
        <v>85</v>
      </c>
      <c r="AY1183" s="25" t="s">
        <v>162</v>
      </c>
      <c r="BE1183" s="247">
        <f>IF(N1183="základní",J1183,0)</f>
        <v>0</v>
      </c>
      <c r="BF1183" s="247">
        <f>IF(N1183="snížená",J1183,0)</f>
        <v>0</v>
      </c>
      <c r="BG1183" s="247">
        <f>IF(N1183="zákl. přenesená",J1183,0)</f>
        <v>0</v>
      </c>
      <c r="BH1183" s="247">
        <f>IF(N1183="sníž. přenesená",J1183,0)</f>
        <v>0</v>
      </c>
      <c r="BI1183" s="247">
        <f>IF(N1183="nulová",J1183,0)</f>
        <v>0</v>
      </c>
      <c r="BJ1183" s="25" t="s">
        <v>85</v>
      </c>
      <c r="BK1183" s="247">
        <f>ROUND(I1183*H1183,2)</f>
        <v>0</v>
      </c>
      <c r="BL1183" s="25" t="s">
        <v>318</v>
      </c>
      <c r="BM1183" s="25" t="s">
        <v>1195</v>
      </c>
    </row>
    <row r="1184" s="12" customFormat="1">
      <c r="B1184" s="248"/>
      <c r="C1184" s="249"/>
      <c r="D1184" s="250" t="s">
        <v>172</v>
      </c>
      <c r="E1184" s="251" t="s">
        <v>23</v>
      </c>
      <c r="F1184" s="252" t="s">
        <v>1196</v>
      </c>
      <c r="G1184" s="249"/>
      <c r="H1184" s="253">
        <v>6.9000000000000004</v>
      </c>
      <c r="I1184" s="254"/>
      <c r="J1184" s="249"/>
      <c r="K1184" s="249"/>
      <c r="L1184" s="255"/>
      <c r="M1184" s="256"/>
      <c r="N1184" s="257"/>
      <c r="O1184" s="257"/>
      <c r="P1184" s="257"/>
      <c r="Q1184" s="257"/>
      <c r="R1184" s="257"/>
      <c r="S1184" s="257"/>
      <c r="T1184" s="258"/>
      <c r="AT1184" s="259" t="s">
        <v>172</v>
      </c>
      <c r="AU1184" s="259" t="s">
        <v>85</v>
      </c>
      <c r="AV1184" s="12" t="s">
        <v>85</v>
      </c>
      <c r="AW1184" s="12" t="s">
        <v>36</v>
      </c>
      <c r="AX1184" s="12" t="s">
        <v>73</v>
      </c>
      <c r="AY1184" s="259" t="s">
        <v>162</v>
      </c>
    </row>
    <row r="1185" s="12" customFormat="1">
      <c r="B1185" s="248"/>
      <c r="C1185" s="249"/>
      <c r="D1185" s="250" t="s">
        <v>172</v>
      </c>
      <c r="E1185" s="251" t="s">
        <v>23</v>
      </c>
      <c r="F1185" s="252" t="s">
        <v>1197</v>
      </c>
      <c r="G1185" s="249"/>
      <c r="H1185" s="253">
        <v>0.90000000000000002</v>
      </c>
      <c r="I1185" s="254"/>
      <c r="J1185" s="249"/>
      <c r="K1185" s="249"/>
      <c r="L1185" s="255"/>
      <c r="M1185" s="256"/>
      <c r="N1185" s="257"/>
      <c r="O1185" s="257"/>
      <c r="P1185" s="257"/>
      <c r="Q1185" s="257"/>
      <c r="R1185" s="257"/>
      <c r="S1185" s="257"/>
      <c r="T1185" s="258"/>
      <c r="AT1185" s="259" t="s">
        <v>172</v>
      </c>
      <c r="AU1185" s="259" t="s">
        <v>85</v>
      </c>
      <c r="AV1185" s="12" t="s">
        <v>85</v>
      </c>
      <c r="AW1185" s="12" t="s">
        <v>36</v>
      </c>
      <c r="AX1185" s="12" t="s">
        <v>73</v>
      </c>
      <c r="AY1185" s="259" t="s">
        <v>162</v>
      </c>
    </row>
    <row r="1186" s="14" customFormat="1">
      <c r="B1186" s="270"/>
      <c r="C1186" s="271"/>
      <c r="D1186" s="250" t="s">
        <v>172</v>
      </c>
      <c r="E1186" s="272" t="s">
        <v>23</v>
      </c>
      <c r="F1186" s="273" t="s">
        <v>182</v>
      </c>
      <c r="G1186" s="271"/>
      <c r="H1186" s="274">
        <v>7.7999999999999998</v>
      </c>
      <c r="I1186" s="275"/>
      <c r="J1186" s="271"/>
      <c r="K1186" s="271"/>
      <c r="L1186" s="276"/>
      <c r="M1186" s="277"/>
      <c r="N1186" s="278"/>
      <c r="O1186" s="278"/>
      <c r="P1186" s="278"/>
      <c r="Q1186" s="278"/>
      <c r="R1186" s="278"/>
      <c r="S1186" s="278"/>
      <c r="T1186" s="279"/>
      <c r="AT1186" s="280" t="s">
        <v>172</v>
      </c>
      <c r="AU1186" s="280" t="s">
        <v>85</v>
      </c>
      <c r="AV1186" s="14" t="s">
        <v>170</v>
      </c>
      <c r="AW1186" s="14" t="s">
        <v>36</v>
      </c>
      <c r="AX1186" s="14" t="s">
        <v>77</v>
      </c>
      <c r="AY1186" s="280" t="s">
        <v>162</v>
      </c>
    </row>
    <row r="1187" s="1" customFormat="1" ht="38.25" customHeight="1">
      <c r="B1187" s="47"/>
      <c r="C1187" s="236" t="s">
        <v>1198</v>
      </c>
      <c r="D1187" s="236" t="s">
        <v>165</v>
      </c>
      <c r="E1187" s="237" t="s">
        <v>1199</v>
      </c>
      <c r="F1187" s="238" t="s">
        <v>1200</v>
      </c>
      <c r="G1187" s="239" t="s">
        <v>927</v>
      </c>
      <c r="H1187" s="304"/>
      <c r="I1187" s="241"/>
      <c r="J1187" s="242">
        <f>ROUND(I1187*H1187,2)</f>
        <v>0</v>
      </c>
      <c r="K1187" s="238" t="s">
        <v>169</v>
      </c>
      <c r="L1187" s="73"/>
      <c r="M1187" s="243" t="s">
        <v>23</v>
      </c>
      <c r="N1187" s="244" t="s">
        <v>45</v>
      </c>
      <c r="O1187" s="48"/>
      <c r="P1187" s="245">
        <f>O1187*H1187</f>
        <v>0</v>
      </c>
      <c r="Q1187" s="245">
        <v>0</v>
      </c>
      <c r="R1187" s="245">
        <f>Q1187*H1187</f>
        <v>0</v>
      </c>
      <c r="S1187" s="245">
        <v>0</v>
      </c>
      <c r="T1187" s="246">
        <f>S1187*H1187</f>
        <v>0</v>
      </c>
      <c r="AR1187" s="25" t="s">
        <v>318</v>
      </c>
      <c r="AT1187" s="25" t="s">
        <v>165</v>
      </c>
      <c r="AU1187" s="25" t="s">
        <v>85</v>
      </c>
      <c r="AY1187" s="25" t="s">
        <v>162</v>
      </c>
      <c r="BE1187" s="247">
        <f>IF(N1187="základní",J1187,0)</f>
        <v>0</v>
      </c>
      <c r="BF1187" s="247">
        <f>IF(N1187="snížená",J1187,0)</f>
        <v>0</v>
      </c>
      <c r="BG1187" s="247">
        <f>IF(N1187="zákl. přenesená",J1187,0)</f>
        <v>0</v>
      </c>
      <c r="BH1187" s="247">
        <f>IF(N1187="sníž. přenesená",J1187,0)</f>
        <v>0</v>
      </c>
      <c r="BI1187" s="247">
        <f>IF(N1187="nulová",J1187,0)</f>
        <v>0</v>
      </c>
      <c r="BJ1187" s="25" t="s">
        <v>85</v>
      </c>
      <c r="BK1187" s="247">
        <f>ROUND(I1187*H1187,2)</f>
        <v>0</v>
      </c>
      <c r="BL1187" s="25" t="s">
        <v>318</v>
      </c>
      <c r="BM1187" s="25" t="s">
        <v>1201</v>
      </c>
    </row>
    <row r="1188" s="1" customFormat="1">
      <c r="B1188" s="47"/>
      <c r="C1188" s="75"/>
      <c r="D1188" s="250" t="s">
        <v>213</v>
      </c>
      <c r="E1188" s="75"/>
      <c r="F1188" s="281" t="s">
        <v>1202</v>
      </c>
      <c r="G1188" s="75"/>
      <c r="H1188" s="75"/>
      <c r="I1188" s="204"/>
      <c r="J1188" s="75"/>
      <c r="K1188" s="75"/>
      <c r="L1188" s="73"/>
      <c r="M1188" s="282"/>
      <c r="N1188" s="48"/>
      <c r="O1188" s="48"/>
      <c r="P1188" s="48"/>
      <c r="Q1188" s="48"/>
      <c r="R1188" s="48"/>
      <c r="S1188" s="48"/>
      <c r="T1188" s="96"/>
      <c r="AT1188" s="25" t="s">
        <v>213</v>
      </c>
      <c r="AU1188" s="25" t="s">
        <v>85</v>
      </c>
    </row>
    <row r="1189" s="11" customFormat="1" ht="29.88" customHeight="1">
      <c r="B1189" s="220"/>
      <c r="C1189" s="221"/>
      <c r="D1189" s="222" t="s">
        <v>72</v>
      </c>
      <c r="E1189" s="234" t="s">
        <v>1203</v>
      </c>
      <c r="F1189" s="234" t="s">
        <v>1204</v>
      </c>
      <c r="G1189" s="221"/>
      <c r="H1189" s="221"/>
      <c r="I1189" s="224"/>
      <c r="J1189" s="235">
        <f>BK1189</f>
        <v>0</v>
      </c>
      <c r="K1189" s="221"/>
      <c r="L1189" s="226"/>
      <c r="M1189" s="227"/>
      <c r="N1189" s="228"/>
      <c r="O1189" s="228"/>
      <c r="P1189" s="229">
        <f>SUM(P1190:P1226)</f>
        <v>0</v>
      </c>
      <c r="Q1189" s="228"/>
      <c r="R1189" s="229">
        <f>SUM(R1190:R1226)</f>
        <v>0</v>
      </c>
      <c r="S1189" s="228"/>
      <c r="T1189" s="230">
        <f>SUM(T1190:T1226)</f>
        <v>1.4741916500000003</v>
      </c>
      <c r="AR1189" s="231" t="s">
        <v>85</v>
      </c>
      <c r="AT1189" s="232" t="s">
        <v>72</v>
      </c>
      <c r="AU1189" s="232" t="s">
        <v>77</v>
      </c>
      <c r="AY1189" s="231" t="s">
        <v>162</v>
      </c>
      <c r="BK1189" s="233">
        <f>SUM(BK1190:BK1226)</f>
        <v>0</v>
      </c>
    </row>
    <row r="1190" s="1" customFormat="1" ht="25.5" customHeight="1">
      <c r="B1190" s="47"/>
      <c r="C1190" s="236" t="s">
        <v>1205</v>
      </c>
      <c r="D1190" s="236" t="s">
        <v>165</v>
      </c>
      <c r="E1190" s="237" t="s">
        <v>1206</v>
      </c>
      <c r="F1190" s="238" t="s">
        <v>1207</v>
      </c>
      <c r="G1190" s="239" t="s">
        <v>265</v>
      </c>
      <c r="H1190" s="240">
        <v>15.625</v>
      </c>
      <c r="I1190" s="241"/>
      <c r="J1190" s="242">
        <f>ROUND(I1190*H1190,2)</f>
        <v>0</v>
      </c>
      <c r="K1190" s="238" t="s">
        <v>169</v>
      </c>
      <c r="L1190" s="73"/>
      <c r="M1190" s="243" t="s">
        <v>23</v>
      </c>
      <c r="N1190" s="244" t="s">
        <v>45</v>
      </c>
      <c r="O1190" s="48"/>
      <c r="P1190" s="245">
        <f>O1190*H1190</f>
        <v>0</v>
      </c>
      <c r="Q1190" s="245">
        <v>0</v>
      </c>
      <c r="R1190" s="245">
        <f>Q1190*H1190</f>
        <v>0</v>
      </c>
      <c r="S1190" s="245">
        <v>0.0017700000000000001</v>
      </c>
      <c r="T1190" s="246">
        <f>S1190*H1190</f>
        <v>0.02765625</v>
      </c>
      <c r="AR1190" s="25" t="s">
        <v>318</v>
      </c>
      <c r="AT1190" s="25" t="s">
        <v>165</v>
      </c>
      <c r="AU1190" s="25" t="s">
        <v>85</v>
      </c>
      <c r="AY1190" s="25" t="s">
        <v>162</v>
      </c>
      <c r="BE1190" s="247">
        <f>IF(N1190="základní",J1190,0)</f>
        <v>0</v>
      </c>
      <c r="BF1190" s="247">
        <f>IF(N1190="snížená",J1190,0)</f>
        <v>0</v>
      </c>
      <c r="BG1190" s="247">
        <f>IF(N1190="zákl. přenesená",J1190,0)</f>
        <v>0</v>
      </c>
      <c r="BH1190" s="247">
        <f>IF(N1190="sníž. přenesená",J1190,0)</f>
        <v>0</v>
      </c>
      <c r="BI1190" s="247">
        <f>IF(N1190="nulová",J1190,0)</f>
        <v>0</v>
      </c>
      <c r="BJ1190" s="25" t="s">
        <v>85</v>
      </c>
      <c r="BK1190" s="247">
        <f>ROUND(I1190*H1190,2)</f>
        <v>0</v>
      </c>
      <c r="BL1190" s="25" t="s">
        <v>318</v>
      </c>
      <c r="BM1190" s="25" t="s">
        <v>1208</v>
      </c>
    </row>
    <row r="1191" s="12" customFormat="1">
      <c r="B1191" s="248"/>
      <c r="C1191" s="249"/>
      <c r="D1191" s="250" t="s">
        <v>172</v>
      </c>
      <c r="E1191" s="251" t="s">
        <v>23</v>
      </c>
      <c r="F1191" s="252" t="s">
        <v>1209</v>
      </c>
      <c r="G1191" s="249"/>
      <c r="H1191" s="253">
        <v>15.625</v>
      </c>
      <c r="I1191" s="254"/>
      <c r="J1191" s="249"/>
      <c r="K1191" s="249"/>
      <c r="L1191" s="255"/>
      <c r="M1191" s="256"/>
      <c r="N1191" s="257"/>
      <c r="O1191" s="257"/>
      <c r="P1191" s="257"/>
      <c r="Q1191" s="257"/>
      <c r="R1191" s="257"/>
      <c r="S1191" s="257"/>
      <c r="T1191" s="258"/>
      <c r="AT1191" s="259" t="s">
        <v>172</v>
      </c>
      <c r="AU1191" s="259" t="s">
        <v>85</v>
      </c>
      <c r="AV1191" s="12" t="s">
        <v>85</v>
      </c>
      <c r="AW1191" s="12" t="s">
        <v>36</v>
      </c>
      <c r="AX1191" s="12" t="s">
        <v>77</v>
      </c>
      <c r="AY1191" s="259" t="s">
        <v>162</v>
      </c>
    </row>
    <row r="1192" s="1" customFormat="1" ht="25.5" customHeight="1">
      <c r="B1192" s="47"/>
      <c r="C1192" s="236" t="s">
        <v>1210</v>
      </c>
      <c r="D1192" s="236" t="s">
        <v>165</v>
      </c>
      <c r="E1192" s="237" t="s">
        <v>1211</v>
      </c>
      <c r="F1192" s="238" t="s">
        <v>1212</v>
      </c>
      <c r="G1192" s="239" t="s">
        <v>265</v>
      </c>
      <c r="H1192" s="240">
        <v>152.44</v>
      </c>
      <c r="I1192" s="241"/>
      <c r="J1192" s="242">
        <f>ROUND(I1192*H1192,2)</f>
        <v>0</v>
      </c>
      <c r="K1192" s="238" t="s">
        <v>169</v>
      </c>
      <c r="L1192" s="73"/>
      <c r="M1192" s="243" t="s">
        <v>23</v>
      </c>
      <c r="N1192" s="244" t="s">
        <v>45</v>
      </c>
      <c r="O1192" s="48"/>
      <c r="P1192" s="245">
        <f>O1192*H1192</f>
        <v>0</v>
      </c>
      <c r="Q1192" s="245">
        <v>0</v>
      </c>
      <c r="R1192" s="245">
        <f>Q1192*H1192</f>
        <v>0</v>
      </c>
      <c r="S1192" s="245">
        <v>0.00191</v>
      </c>
      <c r="T1192" s="246">
        <f>S1192*H1192</f>
        <v>0.29116039999999999</v>
      </c>
      <c r="AR1192" s="25" t="s">
        <v>318</v>
      </c>
      <c r="AT1192" s="25" t="s">
        <v>165</v>
      </c>
      <c r="AU1192" s="25" t="s">
        <v>85</v>
      </c>
      <c r="AY1192" s="25" t="s">
        <v>162</v>
      </c>
      <c r="BE1192" s="247">
        <f>IF(N1192="základní",J1192,0)</f>
        <v>0</v>
      </c>
      <c r="BF1192" s="247">
        <f>IF(N1192="snížená",J1192,0)</f>
        <v>0</v>
      </c>
      <c r="BG1192" s="247">
        <f>IF(N1192="zákl. přenesená",J1192,0)</f>
        <v>0</v>
      </c>
      <c r="BH1192" s="247">
        <f>IF(N1192="sníž. přenesená",J1192,0)</f>
        <v>0</v>
      </c>
      <c r="BI1192" s="247">
        <f>IF(N1192="nulová",J1192,0)</f>
        <v>0</v>
      </c>
      <c r="BJ1192" s="25" t="s">
        <v>85</v>
      </c>
      <c r="BK1192" s="247">
        <f>ROUND(I1192*H1192,2)</f>
        <v>0</v>
      </c>
      <c r="BL1192" s="25" t="s">
        <v>318</v>
      </c>
      <c r="BM1192" s="25" t="s">
        <v>1213</v>
      </c>
    </row>
    <row r="1193" s="13" customFormat="1">
      <c r="B1193" s="260"/>
      <c r="C1193" s="261"/>
      <c r="D1193" s="250" t="s">
        <v>172</v>
      </c>
      <c r="E1193" s="262" t="s">
        <v>23</v>
      </c>
      <c r="F1193" s="263" t="s">
        <v>1214</v>
      </c>
      <c r="G1193" s="261"/>
      <c r="H1193" s="262" t="s">
        <v>23</v>
      </c>
      <c r="I1193" s="264"/>
      <c r="J1193" s="261"/>
      <c r="K1193" s="261"/>
      <c r="L1193" s="265"/>
      <c r="M1193" s="266"/>
      <c r="N1193" s="267"/>
      <c r="O1193" s="267"/>
      <c r="P1193" s="267"/>
      <c r="Q1193" s="267"/>
      <c r="R1193" s="267"/>
      <c r="S1193" s="267"/>
      <c r="T1193" s="268"/>
      <c r="AT1193" s="269" t="s">
        <v>172</v>
      </c>
      <c r="AU1193" s="269" t="s">
        <v>85</v>
      </c>
      <c r="AV1193" s="13" t="s">
        <v>77</v>
      </c>
      <c r="AW1193" s="13" t="s">
        <v>36</v>
      </c>
      <c r="AX1193" s="13" t="s">
        <v>73</v>
      </c>
      <c r="AY1193" s="269" t="s">
        <v>162</v>
      </c>
    </row>
    <row r="1194" s="12" customFormat="1">
      <c r="B1194" s="248"/>
      <c r="C1194" s="249"/>
      <c r="D1194" s="250" t="s">
        <v>172</v>
      </c>
      <c r="E1194" s="251" t="s">
        <v>23</v>
      </c>
      <c r="F1194" s="252" t="s">
        <v>1215</v>
      </c>
      <c r="G1194" s="249"/>
      <c r="H1194" s="253">
        <v>131.74000000000001</v>
      </c>
      <c r="I1194" s="254"/>
      <c r="J1194" s="249"/>
      <c r="K1194" s="249"/>
      <c r="L1194" s="255"/>
      <c r="M1194" s="256"/>
      <c r="N1194" s="257"/>
      <c r="O1194" s="257"/>
      <c r="P1194" s="257"/>
      <c r="Q1194" s="257"/>
      <c r="R1194" s="257"/>
      <c r="S1194" s="257"/>
      <c r="T1194" s="258"/>
      <c r="AT1194" s="259" t="s">
        <v>172</v>
      </c>
      <c r="AU1194" s="259" t="s">
        <v>85</v>
      </c>
      <c r="AV1194" s="12" t="s">
        <v>85</v>
      </c>
      <c r="AW1194" s="12" t="s">
        <v>36</v>
      </c>
      <c r="AX1194" s="12" t="s">
        <v>73</v>
      </c>
      <c r="AY1194" s="259" t="s">
        <v>162</v>
      </c>
    </row>
    <row r="1195" s="13" customFormat="1">
      <c r="B1195" s="260"/>
      <c r="C1195" s="261"/>
      <c r="D1195" s="250" t="s">
        <v>172</v>
      </c>
      <c r="E1195" s="262" t="s">
        <v>23</v>
      </c>
      <c r="F1195" s="263" t="s">
        <v>521</v>
      </c>
      <c r="G1195" s="261"/>
      <c r="H1195" s="262" t="s">
        <v>23</v>
      </c>
      <c r="I1195" s="264"/>
      <c r="J1195" s="261"/>
      <c r="K1195" s="261"/>
      <c r="L1195" s="265"/>
      <c r="M1195" s="266"/>
      <c r="N1195" s="267"/>
      <c r="O1195" s="267"/>
      <c r="P1195" s="267"/>
      <c r="Q1195" s="267"/>
      <c r="R1195" s="267"/>
      <c r="S1195" s="267"/>
      <c r="T1195" s="268"/>
      <c r="AT1195" s="269" t="s">
        <v>172</v>
      </c>
      <c r="AU1195" s="269" t="s">
        <v>85</v>
      </c>
      <c r="AV1195" s="13" t="s">
        <v>77</v>
      </c>
      <c r="AW1195" s="13" t="s">
        <v>36</v>
      </c>
      <c r="AX1195" s="13" t="s">
        <v>73</v>
      </c>
      <c r="AY1195" s="269" t="s">
        <v>162</v>
      </c>
    </row>
    <row r="1196" s="12" customFormat="1">
      <c r="B1196" s="248"/>
      <c r="C1196" s="249"/>
      <c r="D1196" s="250" t="s">
        <v>172</v>
      </c>
      <c r="E1196" s="251" t="s">
        <v>23</v>
      </c>
      <c r="F1196" s="252" t="s">
        <v>1216</v>
      </c>
      <c r="G1196" s="249"/>
      <c r="H1196" s="253">
        <v>20.699999999999999</v>
      </c>
      <c r="I1196" s="254"/>
      <c r="J1196" s="249"/>
      <c r="K1196" s="249"/>
      <c r="L1196" s="255"/>
      <c r="M1196" s="256"/>
      <c r="N1196" s="257"/>
      <c r="O1196" s="257"/>
      <c r="P1196" s="257"/>
      <c r="Q1196" s="257"/>
      <c r="R1196" s="257"/>
      <c r="S1196" s="257"/>
      <c r="T1196" s="258"/>
      <c r="AT1196" s="259" t="s">
        <v>172</v>
      </c>
      <c r="AU1196" s="259" t="s">
        <v>85</v>
      </c>
      <c r="AV1196" s="12" t="s">
        <v>85</v>
      </c>
      <c r="AW1196" s="12" t="s">
        <v>36</v>
      </c>
      <c r="AX1196" s="12" t="s">
        <v>73</v>
      </c>
      <c r="AY1196" s="259" t="s">
        <v>162</v>
      </c>
    </row>
    <row r="1197" s="14" customFormat="1">
      <c r="B1197" s="270"/>
      <c r="C1197" s="271"/>
      <c r="D1197" s="250" t="s">
        <v>172</v>
      </c>
      <c r="E1197" s="272" t="s">
        <v>23</v>
      </c>
      <c r="F1197" s="273" t="s">
        <v>182</v>
      </c>
      <c r="G1197" s="271"/>
      <c r="H1197" s="274">
        <v>152.44</v>
      </c>
      <c r="I1197" s="275"/>
      <c r="J1197" s="271"/>
      <c r="K1197" s="271"/>
      <c r="L1197" s="276"/>
      <c r="M1197" s="277"/>
      <c r="N1197" s="278"/>
      <c r="O1197" s="278"/>
      <c r="P1197" s="278"/>
      <c r="Q1197" s="278"/>
      <c r="R1197" s="278"/>
      <c r="S1197" s="278"/>
      <c r="T1197" s="279"/>
      <c r="AT1197" s="280" t="s">
        <v>172</v>
      </c>
      <c r="AU1197" s="280" t="s">
        <v>85</v>
      </c>
      <c r="AV1197" s="14" t="s">
        <v>170</v>
      </c>
      <c r="AW1197" s="14" t="s">
        <v>36</v>
      </c>
      <c r="AX1197" s="14" t="s">
        <v>77</v>
      </c>
      <c r="AY1197" s="280" t="s">
        <v>162</v>
      </c>
    </row>
    <row r="1198" s="1" customFormat="1" ht="16.5" customHeight="1">
      <c r="B1198" s="47"/>
      <c r="C1198" s="236" t="s">
        <v>1217</v>
      </c>
      <c r="D1198" s="236" t="s">
        <v>165</v>
      </c>
      <c r="E1198" s="237" t="s">
        <v>1218</v>
      </c>
      <c r="F1198" s="238" t="s">
        <v>1219</v>
      </c>
      <c r="G1198" s="239" t="s">
        <v>265</v>
      </c>
      <c r="H1198" s="240">
        <v>385.39999999999998</v>
      </c>
      <c r="I1198" s="241"/>
      <c r="J1198" s="242">
        <f>ROUND(I1198*H1198,2)</f>
        <v>0</v>
      </c>
      <c r="K1198" s="238" t="s">
        <v>169</v>
      </c>
      <c r="L1198" s="73"/>
      <c r="M1198" s="243" t="s">
        <v>23</v>
      </c>
      <c r="N1198" s="244" t="s">
        <v>45</v>
      </c>
      <c r="O1198" s="48"/>
      <c r="P1198" s="245">
        <f>O1198*H1198</f>
        <v>0</v>
      </c>
      <c r="Q1198" s="245">
        <v>0</v>
      </c>
      <c r="R1198" s="245">
        <f>Q1198*H1198</f>
        <v>0</v>
      </c>
      <c r="S1198" s="245">
        <v>0.00167</v>
      </c>
      <c r="T1198" s="246">
        <f>S1198*H1198</f>
        <v>0.64361800000000002</v>
      </c>
      <c r="AR1198" s="25" t="s">
        <v>318</v>
      </c>
      <c r="AT1198" s="25" t="s">
        <v>165</v>
      </c>
      <c r="AU1198" s="25" t="s">
        <v>85</v>
      </c>
      <c r="AY1198" s="25" t="s">
        <v>162</v>
      </c>
      <c r="BE1198" s="247">
        <f>IF(N1198="základní",J1198,0)</f>
        <v>0</v>
      </c>
      <c r="BF1198" s="247">
        <f>IF(N1198="snížená",J1198,0)</f>
        <v>0</v>
      </c>
      <c r="BG1198" s="247">
        <f>IF(N1198="zákl. přenesená",J1198,0)</f>
        <v>0</v>
      </c>
      <c r="BH1198" s="247">
        <f>IF(N1198="sníž. přenesená",J1198,0)</f>
        <v>0</v>
      </c>
      <c r="BI1198" s="247">
        <f>IF(N1198="nulová",J1198,0)</f>
        <v>0</v>
      </c>
      <c r="BJ1198" s="25" t="s">
        <v>85</v>
      </c>
      <c r="BK1198" s="247">
        <f>ROUND(I1198*H1198,2)</f>
        <v>0</v>
      </c>
      <c r="BL1198" s="25" t="s">
        <v>318</v>
      </c>
      <c r="BM1198" s="25" t="s">
        <v>1220</v>
      </c>
    </row>
    <row r="1199" s="13" customFormat="1">
      <c r="B1199" s="260"/>
      <c r="C1199" s="261"/>
      <c r="D1199" s="250" t="s">
        <v>172</v>
      </c>
      <c r="E1199" s="262" t="s">
        <v>23</v>
      </c>
      <c r="F1199" s="263" t="s">
        <v>1221</v>
      </c>
      <c r="G1199" s="261"/>
      <c r="H1199" s="262" t="s">
        <v>23</v>
      </c>
      <c r="I1199" s="264"/>
      <c r="J1199" s="261"/>
      <c r="K1199" s="261"/>
      <c r="L1199" s="265"/>
      <c r="M1199" s="266"/>
      <c r="N1199" s="267"/>
      <c r="O1199" s="267"/>
      <c r="P1199" s="267"/>
      <c r="Q1199" s="267"/>
      <c r="R1199" s="267"/>
      <c r="S1199" s="267"/>
      <c r="T1199" s="268"/>
      <c r="AT1199" s="269" t="s">
        <v>172</v>
      </c>
      <c r="AU1199" s="269" t="s">
        <v>85</v>
      </c>
      <c r="AV1199" s="13" t="s">
        <v>77</v>
      </c>
      <c r="AW1199" s="13" t="s">
        <v>36</v>
      </c>
      <c r="AX1199" s="13" t="s">
        <v>73</v>
      </c>
      <c r="AY1199" s="269" t="s">
        <v>162</v>
      </c>
    </row>
    <row r="1200" s="12" customFormat="1">
      <c r="B1200" s="248"/>
      <c r="C1200" s="249"/>
      <c r="D1200" s="250" t="s">
        <v>172</v>
      </c>
      <c r="E1200" s="251" t="s">
        <v>23</v>
      </c>
      <c r="F1200" s="252" t="s">
        <v>1222</v>
      </c>
      <c r="G1200" s="249"/>
      <c r="H1200" s="253">
        <v>4.7999999999999998</v>
      </c>
      <c r="I1200" s="254"/>
      <c r="J1200" s="249"/>
      <c r="K1200" s="249"/>
      <c r="L1200" s="255"/>
      <c r="M1200" s="256"/>
      <c r="N1200" s="257"/>
      <c r="O1200" s="257"/>
      <c r="P1200" s="257"/>
      <c r="Q1200" s="257"/>
      <c r="R1200" s="257"/>
      <c r="S1200" s="257"/>
      <c r="T1200" s="258"/>
      <c r="AT1200" s="259" t="s">
        <v>172</v>
      </c>
      <c r="AU1200" s="259" t="s">
        <v>85</v>
      </c>
      <c r="AV1200" s="12" t="s">
        <v>85</v>
      </c>
      <c r="AW1200" s="12" t="s">
        <v>36</v>
      </c>
      <c r="AX1200" s="12" t="s">
        <v>73</v>
      </c>
      <c r="AY1200" s="259" t="s">
        <v>162</v>
      </c>
    </row>
    <row r="1201" s="12" customFormat="1">
      <c r="B1201" s="248"/>
      <c r="C1201" s="249"/>
      <c r="D1201" s="250" t="s">
        <v>172</v>
      </c>
      <c r="E1201" s="251" t="s">
        <v>23</v>
      </c>
      <c r="F1201" s="252" t="s">
        <v>1223</v>
      </c>
      <c r="G1201" s="249"/>
      <c r="H1201" s="253">
        <v>23.25</v>
      </c>
      <c r="I1201" s="254"/>
      <c r="J1201" s="249"/>
      <c r="K1201" s="249"/>
      <c r="L1201" s="255"/>
      <c r="M1201" s="256"/>
      <c r="N1201" s="257"/>
      <c r="O1201" s="257"/>
      <c r="P1201" s="257"/>
      <c r="Q1201" s="257"/>
      <c r="R1201" s="257"/>
      <c r="S1201" s="257"/>
      <c r="T1201" s="258"/>
      <c r="AT1201" s="259" t="s">
        <v>172</v>
      </c>
      <c r="AU1201" s="259" t="s">
        <v>85</v>
      </c>
      <c r="AV1201" s="12" t="s">
        <v>85</v>
      </c>
      <c r="AW1201" s="12" t="s">
        <v>36</v>
      </c>
      <c r="AX1201" s="12" t="s">
        <v>73</v>
      </c>
      <c r="AY1201" s="259" t="s">
        <v>162</v>
      </c>
    </row>
    <row r="1202" s="12" customFormat="1">
      <c r="B1202" s="248"/>
      <c r="C1202" s="249"/>
      <c r="D1202" s="250" t="s">
        <v>172</v>
      </c>
      <c r="E1202" s="251" t="s">
        <v>23</v>
      </c>
      <c r="F1202" s="252" t="s">
        <v>1224</v>
      </c>
      <c r="G1202" s="249"/>
      <c r="H1202" s="253">
        <v>165.65000000000001</v>
      </c>
      <c r="I1202" s="254"/>
      <c r="J1202" s="249"/>
      <c r="K1202" s="249"/>
      <c r="L1202" s="255"/>
      <c r="M1202" s="256"/>
      <c r="N1202" s="257"/>
      <c r="O1202" s="257"/>
      <c r="P1202" s="257"/>
      <c r="Q1202" s="257"/>
      <c r="R1202" s="257"/>
      <c r="S1202" s="257"/>
      <c r="T1202" s="258"/>
      <c r="AT1202" s="259" t="s">
        <v>172</v>
      </c>
      <c r="AU1202" s="259" t="s">
        <v>85</v>
      </c>
      <c r="AV1202" s="12" t="s">
        <v>85</v>
      </c>
      <c r="AW1202" s="12" t="s">
        <v>36</v>
      </c>
      <c r="AX1202" s="12" t="s">
        <v>73</v>
      </c>
      <c r="AY1202" s="259" t="s">
        <v>162</v>
      </c>
    </row>
    <row r="1203" s="13" customFormat="1">
      <c r="B1203" s="260"/>
      <c r="C1203" s="261"/>
      <c r="D1203" s="250" t="s">
        <v>172</v>
      </c>
      <c r="E1203" s="262" t="s">
        <v>23</v>
      </c>
      <c r="F1203" s="263" t="s">
        <v>236</v>
      </c>
      <c r="G1203" s="261"/>
      <c r="H1203" s="262" t="s">
        <v>23</v>
      </c>
      <c r="I1203" s="264"/>
      <c r="J1203" s="261"/>
      <c r="K1203" s="261"/>
      <c r="L1203" s="265"/>
      <c r="M1203" s="266"/>
      <c r="N1203" s="267"/>
      <c r="O1203" s="267"/>
      <c r="P1203" s="267"/>
      <c r="Q1203" s="267"/>
      <c r="R1203" s="267"/>
      <c r="S1203" s="267"/>
      <c r="T1203" s="268"/>
      <c r="AT1203" s="269" t="s">
        <v>172</v>
      </c>
      <c r="AU1203" s="269" t="s">
        <v>85</v>
      </c>
      <c r="AV1203" s="13" t="s">
        <v>77</v>
      </c>
      <c r="AW1203" s="13" t="s">
        <v>36</v>
      </c>
      <c r="AX1203" s="13" t="s">
        <v>73</v>
      </c>
      <c r="AY1203" s="269" t="s">
        <v>162</v>
      </c>
    </row>
    <row r="1204" s="12" customFormat="1">
      <c r="B1204" s="248"/>
      <c r="C1204" s="249"/>
      <c r="D1204" s="250" t="s">
        <v>172</v>
      </c>
      <c r="E1204" s="251" t="s">
        <v>23</v>
      </c>
      <c r="F1204" s="252" t="s">
        <v>1225</v>
      </c>
      <c r="G1204" s="249"/>
      <c r="H1204" s="253">
        <v>17.050000000000001</v>
      </c>
      <c r="I1204" s="254"/>
      <c r="J1204" s="249"/>
      <c r="K1204" s="249"/>
      <c r="L1204" s="255"/>
      <c r="M1204" s="256"/>
      <c r="N1204" s="257"/>
      <c r="O1204" s="257"/>
      <c r="P1204" s="257"/>
      <c r="Q1204" s="257"/>
      <c r="R1204" s="257"/>
      <c r="S1204" s="257"/>
      <c r="T1204" s="258"/>
      <c r="AT1204" s="259" t="s">
        <v>172</v>
      </c>
      <c r="AU1204" s="259" t="s">
        <v>85</v>
      </c>
      <c r="AV1204" s="12" t="s">
        <v>85</v>
      </c>
      <c r="AW1204" s="12" t="s">
        <v>36</v>
      </c>
      <c r="AX1204" s="12" t="s">
        <v>73</v>
      </c>
      <c r="AY1204" s="259" t="s">
        <v>162</v>
      </c>
    </row>
    <row r="1205" s="12" customFormat="1">
      <c r="B1205" s="248"/>
      <c r="C1205" s="249"/>
      <c r="D1205" s="250" t="s">
        <v>172</v>
      </c>
      <c r="E1205" s="251" t="s">
        <v>23</v>
      </c>
      <c r="F1205" s="252" t="s">
        <v>1226</v>
      </c>
      <c r="G1205" s="249"/>
      <c r="H1205" s="253">
        <v>174.65000000000001</v>
      </c>
      <c r="I1205" s="254"/>
      <c r="J1205" s="249"/>
      <c r="K1205" s="249"/>
      <c r="L1205" s="255"/>
      <c r="M1205" s="256"/>
      <c r="N1205" s="257"/>
      <c r="O1205" s="257"/>
      <c r="P1205" s="257"/>
      <c r="Q1205" s="257"/>
      <c r="R1205" s="257"/>
      <c r="S1205" s="257"/>
      <c r="T1205" s="258"/>
      <c r="AT1205" s="259" t="s">
        <v>172</v>
      </c>
      <c r="AU1205" s="259" t="s">
        <v>85</v>
      </c>
      <c r="AV1205" s="12" t="s">
        <v>85</v>
      </c>
      <c r="AW1205" s="12" t="s">
        <v>36</v>
      </c>
      <c r="AX1205" s="12" t="s">
        <v>73</v>
      </c>
      <c r="AY1205" s="259" t="s">
        <v>162</v>
      </c>
    </row>
    <row r="1206" s="14" customFormat="1">
      <c r="B1206" s="270"/>
      <c r="C1206" s="271"/>
      <c r="D1206" s="250" t="s">
        <v>172</v>
      </c>
      <c r="E1206" s="272" t="s">
        <v>23</v>
      </c>
      <c r="F1206" s="273" t="s">
        <v>182</v>
      </c>
      <c r="G1206" s="271"/>
      <c r="H1206" s="274">
        <v>385.39999999999998</v>
      </c>
      <c r="I1206" s="275"/>
      <c r="J1206" s="271"/>
      <c r="K1206" s="271"/>
      <c r="L1206" s="276"/>
      <c r="M1206" s="277"/>
      <c r="N1206" s="278"/>
      <c r="O1206" s="278"/>
      <c r="P1206" s="278"/>
      <c r="Q1206" s="278"/>
      <c r="R1206" s="278"/>
      <c r="S1206" s="278"/>
      <c r="T1206" s="279"/>
      <c r="AT1206" s="280" t="s">
        <v>172</v>
      </c>
      <c r="AU1206" s="280" t="s">
        <v>85</v>
      </c>
      <c r="AV1206" s="14" t="s">
        <v>170</v>
      </c>
      <c r="AW1206" s="14" t="s">
        <v>36</v>
      </c>
      <c r="AX1206" s="14" t="s">
        <v>77</v>
      </c>
      <c r="AY1206" s="280" t="s">
        <v>162</v>
      </c>
    </row>
    <row r="1207" s="1" customFormat="1" ht="16.5" customHeight="1">
      <c r="B1207" s="47"/>
      <c r="C1207" s="236" t="s">
        <v>1227</v>
      </c>
      <c r="D1207" s="236" t="s">
        <v>165</v>
      </c>
      <c r="E1207" s="237" t="s">
        <v>1228</v>
      </c>
      <c r="F1207" s="238" t="s">
        <v>1229</v>
      </c>
      <c r="G1207" s="239" t="s">
        <v>265</v>
      </c>
      <c r="H1207" s="240">
        <v>111.45999999999999</v>
      </c>
      <c r="I1207" s="241"/>
      <c r="J1207" s="242">
        <f>ROUND(I1207*H1207,2)</f>
        <v>0</v>
      </c>
      <c r="K1207" s="238" t="s">
        <v>169</v>
      </c>
      <c r="L1207" s="73"/>
      <c r="M1207" s="243" t="s">
        <v>23</v>
      </c>
      <c r="N1207" s="244" t="s">
        <v>45</v>
      </c>
      <c r="O1207" s="48"/>
      <c r="P1207" s="245">
        <f>O1207*H1207</f>
        <v>0</v>
      </c>
      <c r="Q1207" s="245">
        <v>0</v>
      </c>
      <c r="R1207" s="245">
        <f>Q1207*H1207</f>
        <v>0</v>
      </c>
      <c r="S1207" s="245">
        <v>0.0022300000000000002</v>
      </c>
      <c r="T1207" s="246">
        <f>S1207*H1207</f>
        <v>0.24855580000000002</v>
      </c>
      <c r="AR1207" s="25" t="s">
        <v>318</v>
      </c>
      <c r="AT1207" s="25" t="s">
        <v>165</v>
      </c>
      <c r="AU1207" s="25" t="s">
        <v>85</v>
      </c>
      <c r="AY1207" s="25" t="s">
        <v>162</v>
      </c>
      <c r="BE1207" s="247">
        <f>IF(N1207="základní",J1207,0)</f>
        <v>0</v>
      </c>
      <c r="BF1207" s="247">
        <f>IF(N1207="snížená",J1207,0)</f>
        <v>0</v>
      </c>
      <c r="BG1207" s="247">
        <f>IF(N1207="zákl. přenesená",J1207,0)</f>
        <v>0</v>
      </c>
      <c r="BH1207" s="247">
        <f>IF(N1207="sníž. přenesená",J1207,0)</f>
        <v>0</v>
      </c>
      <c r="BI1207" s="247">
        <f>IF(N1207="nulová",J1207,0)</f>
        <v>0</v>
      </c>
      <c r="BJ1207" s="25" t="s">
        <v>85</v>
      </c>
      <c r="BK1207" s="247">
        <f>ROUND(I1207*H1207,2)</f>
        <v>0</v>
      </c>
      <c r="BL1207" s="25" t="s">
        <v>318</v>
      </c>
      <c r="BM1207" s="25" t="s">
        <v>1230</v>
      </c>
    </row>
    <row r="1208" s="13" customFormat="1">
      <c r="B1208" s="260"/>
      <c r="C1208" s="261"/>
      <c r="D1208" s="250" t="s">
        <v>172</v>
      </c>
      <c r="E1208" s="262" t="s">
        <v>23</v>
      </c>
      <c r="F1208" s="263" t="s">
        <v>1231</v>
      </c>
      <c r="G1208" s="261"/>
      <c r="H1208" s="262" t="s">
        <v>23</v>
      </c>
      <c r="I1208" s="264"/>
      <c r="J1208" s="261"/>
      <c r="K1208" s="261"/>
      <c r="L1208" s="265"/>
      <c r="M1208" s="266"/>
      <c r="N1208" s="267"/>
      <c r="O1208" s="267"/>
      <c r="P1208" s="267"/>
      <c r="Q1208" s="267"/>
      <c r="R1208" s="267"/>
      <c r="S1208" s="267"/>
      <c r="T1208" s="268"/>
      <c r="AT1208" s="269" t="s">
        <v>172</v>
      </c>
      <c r="AU1208" s="269" t="s">
        <v>85</v>
      </c>
      <c r="AV1208" s="13" t="s">
        <v>77</v>
      </c>
      <c r="AW1208" s="13" t="s">
        <v>36</v>
      </c>
      <c r="AX1208" s="13" t="s">
        <v>73</v>
      </c>
      <c r="AY1208" s="269" t="s">
        <v>162</v>
      </c>
    </row>
    <row r="1209" s="12" customFormat="1">
      <c r="B1209" s="248"/>
      <c r="C1209" s="249"/>
      <c r="D1209" s="250" t="s">
        <v>172</v>
      </c>
      <c r="E1209" s="251" t="s">
        <v>23</v>
      </c>
      <c r="F1209" s="252" t="s">
        <v>1232</v>
      </c>
      <c r="G1209" s="249"/>
      <c r="H1209" s="253">
        <v>58.960000000000001</v>
      </c>
      <c r="I1209" s="254"/>
      <c r="J1209" s="249"/>
      <c r="K1209" s="249"/>
      <c r="L1209" s="255"/>
      <c r="M1209" s="256"/>
      <c r="N1209" s="257"/>
      <c r="O1209" s="257"/>
      <c r="P1209" s="257"/>
      <c r="Q1209" s="257"/>
      <c r="R1209" s="257"/>
      <c r="S1209" s="257"/>
      <c r="T1209" s="258"/>
      <c r="AT1209" s="259" t="s">
        <v>172</v>
      </c>
      <c r="AU1209" s="259" t="s">
        <v>85</v>
      </c>
      <c r="AV1209" s="12" t="s">
        <v>85</v>
      </c>
      <c r="AW1209" s="12" t="s">
        <v>36</v>
      </c>
      <c r="AX1209" s="12" t="s">
        <v>73</v>
      </c>
      <c r="AY1209" s="259" t="s">
        <v>162</v>
      </c>
    </row>
    <row r="1210" s="13" customFormat="1">
      <c r="B1210" s="260"/>
      <c r="C1210" s="261"/>
      <c r="D1210" s="250" t="s">
        <v>172</v>
      </c>
      <c r="E1210" s="262" t="s">
        <v>23</v>
      </c>
      <c r="F1210" s="263" t="s">
        <v>1233</v>
      </c>
      <c r="G1210" s="261"/>
      <c r="H1210" s="262" t="s">
        <v>23</v>
      </c>
      <c r="I1210" s="264"/>
      <c r="J1210" s="261"/>
      <c r="K1210" s="261"/>
      <c r="L1210" s="265"/>
      <c r="M1210" s="266"/>
      <c r="N1210" s="267"/>
      <c r="O1210" s="267"/>
      <c r="P1210" s="267"/>
      <c r="Q1210" s="267"/>
      <c r="R1210" s="267"/>
      <c r="S1210" s="267"/>
      <c r="T1210" s="268"/>
      <c r="AT1210" s="269" t="s">
        <v>172</v>
      </c>
      <c r="AU1210" s="269" t="s">
        <v>85</v>
      </c>
      <c r="AV1210" s="13" t="s">
        <v>77</v>
      </c>
      <c r="AW1210" s="13" t="s">
        <v>36</v>
      </c>
      <c r="AX1210" s="13" t="s">
        <v>73</v>
      </c>
      <c r="AY1210" s="269" t="s">
        <v>162</v>
      </c>
    </row>
    <row r="1211" s="12" customFormat="1">
      <c r="B1211" s="248"/>
      <c r="C1211" s="249"/>
      <c r="D1211" s="250" t="s">
        <v>172</v>
      </c>
      <c r="E1211" s="251" t="s">
        <v>23</v>
      </c>
      <c r="F1211" s="252" t="s">
        <v>1234</v>
      </c>
      <c r="G1211" s="249"/>
      <c r="H1211" s="253">
        <v>52.5</v>
      </c>
      <c r="I1211" s="254"/>
      <c r="J1211" s="249"/>
      <c r="K1211" s="249"/>
      <c r="L1211" s="255"/>
      <c r="M1211" s="256"/>
      <c r="N1211" s="257"/>
      <c r="O1211" s="257"/>
      <c r="P1211" s="257"/>
      <c r="Q1211" s="257"/>
      <c r="R1211" s="257"/>
      <c r="S1211" s="257"/>
      <c r="T1211" s="258"/>
      <c r="AT1211" s="259" t="s">
        <v>172</v>
      </c>
      <c r="AU1211" s="259" t="s">
        <v>85</v>
      </c>
      <c r="AV1211" s="12" t="s">
        <v>85</v>
      </c>
      <c r="AW1211" s="12" t="s">
        <v>36</v>
      </c>
      <c r="AX1211" s="12" t="s">
        <v>73</v>
      </c>
      <c r="AY1211" s="259" t="s">
        <v>162</v>
      </c>
    </row>
    <row r="1212" s="14" customFormat="1">
      <c r="B1212" s="270"/>
      <c r="C1212" s="271"/>
      <c r="D1212" s="250" t="s">
        <v>172</v>
      </c>
      <c r="E1212" s="272" t="s">
        <v>23</v>
      </c>
      <c r="F1212" s="273" t="s">
        <v>182</v>
      </c>
      <c r="G1212" s="271"/>
      <c r="H1212" s="274">
        <v>111.45999999999999</v>
      </c>
      <c r="I1212" s="275"/>
      <c r="J1212" s="271"/>
      <c r="K1212" s="271"/>
      <c r="L1212" s="276"/>
      <c r="M1212" s="277"/>
      <c r="N1212" s="278"/>
      <c r="O1212" s="278"/>
      <c r="P1212" s="278"/>
      <c r="Q1212" s="278"/>
      <c r="R1212" s="278"/>
      <c r="S1212" s="278"/>
      <c r="T1212" s="279"/>
      <c r="AT1212" s="280" t="s">
        <v>172</v>
      </c>
      <c r="AU1212" s="280" t="s">
        <v>85</v>
      </c>
      <c r="AV1212" s="14" t="s">
        <v>170</v>
      </c>
      <c r="AW1212" s="14" t="s">
        <v>36</v>
      </c>
      <c r="AX1212" s="14" t="s">
        <v>77</v>
      </c>
      <c r="AY1212" s="280" t="s">
        <v>162</v>
      </c>
    </row>
    <row r="1213" s="1" customFormat="1" ht="16.5" customHeight="1">
      <c r="B1213" s="47"/>
      <c r="C1213" s="236" t="s">
        <v>1235</v>
      </c>
      <c r="D1213" s="236" t="s">
        <v>165</v>
      </c>
      <c r="E1213" s="237" t="s">
        <v>1236</v>
      </c>
      <c r="F1213" s="238" t="s">
        <v>1237</v>
      </c>
      <c r="G1213" s="239" t="s">
        <v>265</v>
      </c>
      <c r="H1213" s="240">
        <v>88.959999999999994</v>
      </c>
      <c r="I1213" s="241"/>
      <c r="J1213" s="242">
        <f>ROUND(I1213*H1213,2)</f>
        <v>0</v>
      </c>
      <c r="K1213" s="238" t="s">
        <v>169</v>
      </c>
      <c r="L1213" s="73"/>
      <c r="M1213" s="243" t="s">
        <v>23</v>
      </c>
      <c r="N1213" s="244" t="s">
        <v>45</v>
      </c>
      <c r="O1213" s="48"/>
      <c r="P1213" s="245">
        <f>O1213*H1213</f>
        <v>0</v>
      </c>
      <c r="Q1213" s="245">
        <v>0</v>
      </c>
      <c r="R1213" s="245">
        <f>Q1213*H1213</f>
        <v>0</v>
      </c>
      <c r="S1213" s="245">
        <v>0.00175</v>
      </c>
      <c r="T1213" s="246">
        <f>S1213*H1213</f>
        <v>0.15567999999999999</v>
      </c>
      <c r="AR1213" s="25" t="s">
        <v>318</v>
      </c>
      <c r="AT1213" s="25" t="s">
        <v>165</v>
      </c>
      <c r="AU1213" s="25" t="s">
        <v>85</v>
      </c>
      <c r="AY1213" s="25" t="s">
        <v>162</v>
      </c>
      <c r="BE1213" s="247">
        <f>IF(N1213="základní",J1213,0)</f>
        <v>0</v>
      </c>
      <c r="BF1213" s="247">
        <f>IF(N1213="snížená",J1213,0)</f>
        <v>0</v>
      </c>
      <c r="BG1213" s="247">
        <f>IF(N1213="zákl. přenesená",J1213,0)</f>
        <v>0</v>
      </c>
      <c r="BH1213" s="247">
        <f>IF(N1213="sníž. přenesená",J1213,0)</f>
        <v>0</v>
      </c>
      <c r="BI1213" s="247">
        <f>IF(N1213="nulová",J1213,0)</f>
        <v>0</v>
      </c>
      <c r="BJ1213" s="25" t="s">
        <v>85</v>
      </c>
      <c r="BK1213" s="247">
        <f>ROUND(I1213*H1213,2)</f>
        <v>0</v>
      </c>
      <c r="BL1213" s="25" t="s">
        <v>318</v>
      </c>
      <c r="BM1213" s="25" t="s">
        <v>1238</v>
      </c>
    </row>
    <row r="1214" s="13" customFormat="1">
      <c r="B1214" s="260"/>
      <c r="C1214" s="261"/>
      <c r="D1214" s="250" t="s">
        <v>172</v>
      </c>
      <c r="E1214" s="262" t="s">
        <v>23</v>
      </c>
      <c r="F1214" s="263" t="s">
        <v>1231</v>
      </c>
      <c r="G1214" s="261"/>
      <c r="H1214" s="262" t="s">
        <v>23</v>
      </c>
      <c r="I1214" s="264"/>
      <c r="J1214" s="261"/>
      <c r="K1214" s="261"/>
      <c r="L1214" s="265"/>
      <c r="M1214" s="266"/>
      <c r="N1214" s="267"/>
      <c r="O1214" s="267"/>
      <c r="P1214" s="267"/>
      <c r="Q1214" s="267"/>
      <c r="R1214" s="267"/>
      <c r="S1214" s="267"/>
      <c r="T1214" s="268"/>
      <c r="AT1214" s="269" t="s">
        <v>172</v>
      </c>
      <c r="AU1214" s="269" t="s">
        <v>85</v>
      </c>
      <c r="AV1214" s="13" t="s">
        <v>77</v>
      </c>
      <c r="AW1214" s="13" t="s">
        <v>36</v>
      </c>
      <c r="AX1214" s="13" t="s">
        <v>73</v>
      </c>
      <c r="AY1214" s="269" t="s">
        <v>162</v>
      </c>
    </row>
    <row r="1215" s="12" customFormat="1">
      <c r="B1215" s="248"/>
      <c r="C1215" s="249"/>
      <c r="D1215" s="250" t="s">
        <v>172</v>
      </c>
      <c r="E1215" s="251" t="s">
        <v>23</v>
      </c>
      <c r="F1215" s="252" t="s">
        <v>1232</v>
      </c>
      <c r="G1215" s="249"/>
      <c r="H1215" s="253">
        <v>58.960000000000001</v>
      </c>
      <c r="I1215" s="254"/>
      <c r="J1215" s="249"/>
      <c r="K1215" s="249"/>
      <c r="L1215" s="255"/>
      <c r="M1215" s="256"/>
      <c r="N1215" s="257"/>
      <c r="O1215" s="257"/>
      <c r="P1215" s="257"/>
      <c r="Q1215" s="257"/>
      <c r="R1215" s="257"/>
      <c r="S1215" s="257"/>
      <c r="T1215" s="258"/>
      <c r="AT1215" s="259" t="s">
        <v>172</v>
      </c>
      <c r="AU1215" s="259" t="s">
        <v>85</v>
      </c>
      <c r="AV1215" s="12" t="s">
        <v>85</v>
      </c>
      <c r="AW1215" s="12" t="s">
        <v>36</v>
      </c>
      <c r="AX1215" s="12" t="s">
        <v>73</v>
      </c>
      <c r="AY1215" s="259" t="s">
        <v>162</v>
      </c>
    </row>
    <row r="1216" s="13" customFormat="1">
      <c r="B1216" s="260"/>
      <c r="C1216" s="261"/>
      <c r="D1216" s="250" t="s">
        <v>172</v>
      </c>
      <c r="E1216" s="262" t="s">
        <v>23</v>
      </c>
      <c r="F1216" s="263" t="s">
        <v>1233</v>
      </c>
      <c r="G1216" s="261"/>
      <c r="H1216" s="262" t="s">
        <v>23</v>
      </c>
      <c r="I1216" s="264"/>
      <c r="J1216" s="261"/>
      <c r="K1216" s="261"/>
      <c r="L1216" s="265"/>
      <c r="M1216" s="266"/>
      <c r="N1216" s="267"/>
      <c r="O1216" s="267"/>
      <c r="P1216" s="267"/>
      <c r="Q1216" s="267"/>
      <c r="R1216" s="267"/>
      <c r="S1216" s="267"/>
      <c r="T1216" s="268"/>
      <c r="AT1216" s="269" t="s">
        <v>172</v>
      </c>
      <c r="AU1216" s="269" t="s">
        <v>85</v>
      </c>
      <c r="AV1216" s="13" t="s">
        <v>77</v>
      </c>
      <c r="AW1216" s="13" t="s">
        <v>36</v>
      </c>
      <c r="AX1216" s="13" t="s">
        <v>73</v>
      </c>
      <c r="AY1216" s="269" t="s">
        <v>162</v>
      </c>
    </row>
    <row r="1217" s="12" customFormat="1">
      <c r="B1217" s="248"/>
      <c r="C1217" s="249"/>
      <c r="D1217" s="250" t="s">
        <v>172</v>
      </c>
      <c r="E1217" s="251" t="s">
        <v>23</v>
      </c>
      <c r="F1217" s="252" t="s">
        <v>1239</v>
      </c>
      <c r="G1217" s="249"/>
      <c r="H1217" s="253">
        <v>30</v>
      </c>
      <c r="I1217" s="254"/>
      <c r="J1217" s="249"/>
      <c r="K1217" s="249"/>
      <c r="L1217" s="255"/>
      <c r="M1217" s="256"/>
      <c r="N1217" s="257"/>
      <c r="O1217" s="257"/>
      <c r="P1217" s="257"/>
      <c r="Q1217" s="257"/>
      <c r="R1217" s="257"/>
      <c r="S1217" s="257"/>
      <c r="T1217" s="258"/>
      <c r="AT1217" s="259" t="s">
        <v>172</v>
      </c>
      <c r="AU1217" s="259" t="s">
        <v>85</v>
      </c>
      <c r="AV1217" s="12" t="s">
        <v>85</v>
      </c>
      <c r="AW1217" s="12" t="s">
        <v>36</v>
      </c>
      <c r="AX1217" s="12" t="s">
        <v>73</v>
      </c>
      <c r="AY1217" s="259" t="s">
        <v>162</v>
      </c>
    </row>
    <row r="1218" s="14" customFormat="1">
      <c r="B1218" s="270"/>
      <c r="C1218" s="271"/>
      <c r="D1218" s="250" t="s">
        <v>172</v>
      </c>
      <c r="E1218" s="272" t="s">
        <v>23</v>
      </c>
      <c r="F1218" s="273" t="s">
        <v>182</v>
      </c>
      <c r="G1218" s="271"/>
      <c r="H1218" s="274">
        <v>88.959999999999994</v>
      </c>
      <c r="I1218" s="275"/>
      <c r="J1218" s="271"/>
      <c r="K1218" s="271"/>
      <c r="L1218" s="276"/>
      <c r="M1218" s="277"/>
      <c r="N1218" s="278"/>
      <c r="O1218" s="278"/>
      <c r="P1218" s="278"/>
      <c r="Q1218" s="278"/>
      <c r="R1218" s="278"/>
      <c r="S1218" s="278"/>
      <c r="T1218" s="279"/>
      <c r="AT1218" s="280" t="s">
        <v>172</v>
      </c>
      <c r="AU1218" s="280" t="s">
        <v>85</v>
      </c>
      <c r="AV1218" s="14" t="s">
        <v>170</v>
      </c>
      <c r="AW1218" s="14" t="s">
        <v>36</v>
      </c>
      <c r="AX1218" s="14" t="s">
        <v>77</v>
      </c>
      <c r="AY1218" s="280" t="s">
        <v>162</v>
      </c>
    </row>
    <row r="1219" s="1" customFormat="1" ht="25.5" customHeight="1">
      <c r="B1219" s="47"/>
      <c r="C1219" s="236" t="s">
        <v>1240</v>
      </c>
      <c r="D1219" s="236" t="s">
        <v>165</v>
      </c>
      <c r="E1219" s="237" t="s">
        <v>1241</v>
      </c>
      <c r="F1219" s="238" t="s">
        <v>1242</v>
      </c>
      <c r="G1219" s="239" t="s">
        <v>168</v>
      </c>
      <c r="H1219" s="240">
        <v>9</v>
      </c>
      <c r="I1219" s="241"/>
      <c r="J1219" s="242">
        <f>ROUND(I1219*H1219,2)</f>
        <v>0</v>
      </c>
      <c r="K1219" s="238" t="s">
        <v>169</v>
      </c>
      <c r="L1219" s="73"/>
      <c r="M1219" s="243" t="s">
        <v>23</v>
      </c>
      <c r="N1219" s="244" t="s">
        <v>45</v>
      </c>
      <c r="O1219" s="48"/>
      <c r="P1219" s="245">
        <f>O1219*H1219</f>
        <v>0</v>
      </c>
      <c r="Q1219" s="245">
        <v>0</v>
      </c>
      <c r="R1219" s="245">
        <f>Q1219*H1219</f>
        <v>0</v>
      </c>
      <c r="S1219" s="245">
        <v>0.0018799999999999999</v>
      </c>
      <c r="T1219" s="246">
        <f>S1219*H1219</f>
        <v>0.016920000000000001</v>
      </c>
      <c r="AR1219" s="25" t="s">
        <v>318</v>
      </c>
      <c r="AT1219" s="25" t="s">
        <v>165</v>
      </c>
      <c r="AU1219" s="25" t="s">
        <v>85</v>
      </c>
      <c r="AY1219" s="25" t="s">
        <v>162</v>
      </c>
      <c r="BE1219" s="247">
        <f>IF(N1219="základní",J1219,0)</f>
        <v>0</v>
      </c>
      <c r="BF1219" s="247">
        <f>IF(N1219="snížená",J1219,0)</f>
        <v>0</v>
      </c>
      <c r="BG1219" s="247">
        <f>IF(N1219="zákl. přenesená",J1219,0)</f>
        <v>0</v>
      </c>
      <c r="BH1219" s="247">
        <f>IF(N1219="sníž. přenesená",J1219,0)</f>
        <v>0</v>
      </c>
      <c r="BI1219" s="247">
        <f>IF(N1219="nulová",J1219,0)</f>
        <v>0</v>
      </c>
      <c r="BJ1219" s="25" t="s">
        <v>85</v>
      </c>
      <c r="BK1219" s="247">
        <f>ROUND(I1219*H1219,2)</f>
        <v>0</v>
      </c>
      <c r="BL1219" s="25" t="s">
        <v>318</v>
      </c>
      <c r="BM1219" s="25" t="s">
        <v>1243</v>
      </c>
    </row>
    <row r="1220" s="12" customFormat="1">
      <c r="B1220" s="248"/>
      <c r="C1220" s="249"/>
      <c r="D1220" s="250" t="s">
        <v>172</v>
      </c>
      <c r="E1220" s="251" t="s">
        <v>23</v>
      </c>
      <c r="F1220" s="252" t="s">
        <v>1244</v>
      </c>
      <c r="G1220" s="249"/>
      <c r="H1220" s="253">
        <v>9</v>
      </c>
      <c r="I1220" s="254"/>
      <c r="J1220" s="249"/>
      <c r="K1220" s="249"/>
      <c r="L1220" s="255"/>
      <c r="M1220" s="256"/>
      <c r="N1220" s="257"/>
      <c r="O1220" s="257"/>
      <c r="P1220" s="257"/>
      <c r="Q1220" s="257"/>
      <c r="R1220" s="257"/>
      <c r="S1220" s="257"/>
      <c r="T1220" s="258"/>
      <c r="AT1220" s="259" t="s">
        <v>172</v>
      </c>
      <c r="AU1220" s="259" t="s">
        <v>85</v>
      </c>
      <c r="AV1220" s="12" t="s">
        <v>85</v>
      </c>
      <c r="AW1220" s="12" t="s">
        <v>36</v>
      </c>
      <c r="AX1220" s="12" t="s">
        <v>77</v>
      </c>
      <c r="AY1220" s="259" t="s">
        <v>162</v>
      </c>
    </row>
    <row r="1221" s="1" customFormat="1" ht="16.5" customHeight="1">
      <c r="B1221" s="47"/>
      <c r="C1221" s="236" t="s">
        <v>1245</v>
      </c>
      <c r="D1221" s="236" t="s">
        <v>165</v>
      </c>
      <c r="E1221" s="237" t="s">
        <v>1246</v>
      </c>
      <c r="F1221" s="238" t="s">
        <v>1247</v>
      </c>
      <c r="G1221" s="239" t="s">
        <v>265</v>
      </c>
      <c r="H1221" s="240">
        <v>16.465</v>
      </c>
      <c r="I1221" s="241"/>
      <c r="J1221" s="242">
        <f>ROUND(I1221*H1221,2)</f>
        <v>0</v>
      </c>
      <c r="K1221" s="238" t="s">
        <v>169</v>
      </c>
      <c r="L1221" s="73"/>
      <c r="M1221" s="243" t="s">
        <v>23</v>
      </c>
      <c r="N1221" s="244" t="s">
        <v>45</v>
      </c>
      <c r="O1221" s="48"/>
      <c r="P1221" s="245">
        <f>O1221*H1221</f>
        <v>0</v>
      </c>
      <c r="Q1221" s="245">
        <v>0</v>
      </c>
      <c r="R1221" s="245">
        <f>Q1221*H1221</f>
        <v>0</v>
      </c>
      <c r="S1221" s="245">
        <v>0.0025999999999999999</v>
      </c>
      <c r="T1221" s="246">
        <f>S1221*H1221</f>
        <v>0.042809</v>
      </c>
      <c r="AR1221" s="25" t="s">
        <v>318</v>
      </c>
      <c r="AT1221" s="25" t="s">
        <v>165</v>
      </c>
      <c r="AU1221" s="25" t="s">
        <v>85</v>
      </c>
      <c r="AY1221" s="25" t="s">
        <v>162</v>
      </c>
      <c r="BE1221" s="247">
        <f>IF(N1221="základní",J1221,0)</f>
        <v>0</v>
      </c>
      <c r="BF1221" s="247">
        <f>IF(N1221="snížená",J1221,0)</f>
        <v>0</v>
      </c>
      <c r="BG1221" s="247">
        <f>IF(N1221="zákl. přenesená",J1221,0)</f>
        <v>0</v>
      </c>
      <c r="BH1221" s="247">
        <f>IF(N1221="sníž. přenesená",J1221,0)</f>
        <v>0</v>
      </c>
      <c r="BI1221" s="247">
        <f>IF(N1221="nulová",J1221,0)</f>
        <v>0</v>
      </c>
      <c r="BJ1221" s="25" t="s">
        <v>85</v>
      </c>
      <c r="BK1221" s="247">
        <f>ROUND(I1221*H1221,2)</f>
        <v>0</v>
      </c>
      <c r="BL1221" s="25" t="s">
        <v>318</v>
      </c>
      <c r="BM1221" s="25" t="s">
        <v>1248</v>
      </c>
    </row>
    <row r="1222" s="12" customFormat="1">
      <c r="B1222" s="248"/>
      <c r="C1222" s="249"/>
      <c r="D1222" s="250" t="s">
        <v>172</v>
      </c>
      <c r="E1222" s="251" t="s">
        <v>23</v>
      </c>
      <c r="F1222" s="252" t="s">
        <v>1249</v>
      </c>
      <c r="G1222" s="249"/>
      <c r="H1222" s="253">
        <v>16.465</v>
      </c>
      <c r="I1222" s="254"/>
      <c r="J1222" s="249"/>
      <c r="K1222" s="249"/>
      <c r="L1222" s="255"/>
      <c r="M1222" s="256"/>
      <c r="N1222" s="257"/>
      <c r="O1222" s="257"/>
      <c r="P1222" s="257"/>
      <c r="Q1222" s="257"/>
      <c r="R1222" s="257"/>
      <c r="S1222" s="257"/>
      <c r="T1222" s="258"/>
      <c r="AT1222" s="259" t="s">
        <v>172</v>
      </c>
      <c r="AU1222" s="259" t="s">
        <v>85</v>
      </c>
      <c r="AV1222" s="12" t="s">
        <v>85</v>
      </c>
      <c r="AW1222" s="12" t="s">
        <v>36</v>
      </c>
      <c r="AX1222" s="12" t="s">
        <v>77</v>
      </c>
      <c r="AY1222" s="259" t="s">
        <v>162</v>
      </c>
    </row>
    <row r="1223" s="1" customFormat="1" ht="16.5" customHeight="1">
      <c r="B1223" s="47"/>
      <c r="C1223" s="236" t="s">
        <v>1250</v>
      </c>
      <c r="D1223" s="236" t="s">
        <v>165</v>
      </c>
      <c r="E1223" s="237" t="s">
        <v>1251</v>
      </c>
      <c r="F1223" s="238" t="s">
        <v>1252</v>
      </c>
      <c r="G1223" s="239" t="s">
        <v>265</v>
      </c>
      <c r="H1223" s="240">
        <v>12.130000000000001</v>
      </c>
      <c r="I1223" s="241"/>
      <c r="J1223" s="242">
        <f>ROUND(I1223*H1223,2)</f>
        <v>0</v>
      </c>
      <c r="K1223" s="238" t="s">
        <v>169</v>
      </c>
      <c r="L1223" s="73"/>
      <c r="M1223" s="243" t="s">
        <v>23</v>
      </c>
      <c r="N1223" s="244" t="s">
        <v>45</v>
      </c>
      <c r="O1223" s="48"/>
      <c r="P1223" s="245">
        <f>O1223*H1223</f>
        <v>0</v>
      </c>
      <c r="Q1223" s="245">
        <v>0</v>
      </c>
      <c r="R1223" s="245">
        <f>Q1223*H1223</f>
        <v>0</v>
      </c>
      <c r="S1223" s="245">
        <v>0.0039399999999999999</v>
      </c>
      <c r="T1223" s="246">
        <f>S1223*H1223</f>
        <v>0.0477922</v>
      </c>
      <c r="AR1223" s="25" t="s">
        <v>318</v>
      </c>
      <c r="AT1223" s="25" t="s">
        <v>165</v>
      </c>
      <c r="AU1223" s="25" t="s">
        <v>85</v>
      </c>
      <c r="AY1223" s="25" t="s">
        <v>162</v>
      </c>
      <c r="BE1223" s="247">
        <f>IF(N1223="základní",J1223,0)</f>
        <v>0</v>
      </c>
      <c r="BF1223" s="247">
        <f>IF(N1223="snížená",J1223,0)</f>
        <v>0</v>
      </c>
      <c r="BG1223" s="247">
        <f>IF(N1223="zákl. přenesená",J1223,0)</f>
        <v>0</v>
      </c>
      <c r="BH1223" s="247">
        <f>IF(N1223="sníž. přenesená",J1223,0)</f>
        <v>0</v>
      </c>
      <c r="BI1223" s="247">
        <f>IF(N1223="nulová",J1223,0)</f>
        <v>0</v>
      </c>
      <c r="BJ1223" s="25" t="s">
        <v>85</v>
      </c>
      <c r="BK1223" s="247">
        <f>ROUND(I1223*H1223,2)</f>
        <v>0</v>
      </c>
      <c r="BL1223" s="25" t="s">
        <v>318</v>
      </c>
      <c r="BM1223" s="25" t="s">
        <v>1253</v>
      </c>
    </row>
    <row r="1224" s="12" customFormat="1">
      <c r="B1224" s="248"/>
      <c r="C1224" s="249"/>
      <c r="D1224" s="250" t="s">
        <v>172</v>
      </c>
      <c r="E1224" s="251" t="s">
        <v>23</v>
      </c>
      <c r="F1224" s="252" t="s">
        <v>1254</v>
      </c>
      <c r="G1224" s="249"/>
      <c r="H1224" s="253">
        <v>7.3799999999999999</v>
      </c>
      <c r="I1224" s="254"/>
      <c r="J1224" s="249"/>
      <c r="K1224" s="249"/>
      <c r="L1224" s="255"/>
      <c r="M1224" s="256"/>
      <c r="N1224" s="257"/>
      <c r="O1224" s="257"/>
      <c r="P1224" s="257"/>
      <c r="Q1224" s="257"/>
      <c r="R1224" s="257"/>
      <c r="S1224" s="257"/>
      <c r="T1224" s="258"/>
      <c r="AT1224" s="259" t="s">
        <v>172</v>
      </c>
      <c r="AU1224" s="259" t="s">
        <v>85</v>
      </c>
      <c r="AV1224" s="12" t="s">
        <v>85</v>
      </c>
      <c r="AW1224" s="12" t="s">
        <v>36</v>
      </c>
      <c r="AX1224" s="12" t="s">
        <v>73</v>
      </c>
      <c r="AY1224" s="259" t="s">
        <v>162</v>
      </c>
    </row>
    <row r="1225" s="12" customFormat="1">
      <c r="B1225" s="248"/>
      <c r="C1225" s="249"/>
      <c r="D1225" s="250" t="s">
        <v>172</v>
      </c>
      <c r="E1225" s="251" t="s">
        <v>23</v>
      </c>
      <c r="F1225" s="252" t="s">
        <v>1255</v>
      </c>
      <c r="G1225" s="249"/>
      <c r="H1225" s="253">
        <v>4.75</v>
      </c>
      <c r="I1225" s="254"/>
      <c r="J1225" s="249"/>
      <c r="K1225" s="249"/>
      <c r="L1225" s="255"/>
      <c r="M1225" s="256"/>
      <c r="N1225" s="257"/>
      <c r="O1225" s="257"/>
      <c r="P1225" s="257"/>
      <c r="Q1225" s="257"/>
      <c r="R1225" s="257"/>
      <c r="S1225" s="257"/>
      <c r="T1225" s="258"/>
      <c r="AT1225" s="259" t="s">
        <v>172</v>
      </c>
      <c r="AU1225" s="259" t="s">
        <v>85</v>
      </c>
      <c r="AV1225" s="12" t="s">
        <v>85</v>
      </c>
      <c r="AW1225" s="12" t="s">
        <v>36</v>
      </c>
      <c r="AX1225" s="12" t="s">
        <v>73</v>
      </c>
      <c r="AY1225" s="259" t="s">
        <v>162</v>
      </c>
    </row>
    <row r="1226" s="14" customFormat="1">
      <c r="B1226" s="270"/>
      <c r="C1226" s="271"/>
      <c r="D1226" s="250" t="s">
        <v>172</v>
      </c>
      <c r="E1226" s="272" t="s">
        <v>23</v>
      </c>
      <c r="F1226" s="273" t="s">
        <v>182</v>
      </c>
      <c r="G1226" s="271"/>
      <c r="H1226" s="274">
        <v>12.130000000000001</v>
      </c>
      <c r="I1226" s="275"/>
      <c r="J1226" s="271"/>
      <c r="K1226" s="271"/>
      <c r="L1226" s="276"/>
      <c r="M1226" s="277"/>
      <c r="N1226" s="278"/>
      <c r="O1226" s="278"/>
      <c r="P1226" s="278"/>
      <c r="Q1226" s="278"/>
      <c r="R1226" s="278"/>
      <c r="S1226" s="278"/>
      <c r="T1226" s="279"/>
      <c r="AT1226" s="280" t="s">
        <v>172</v>
      </c>
      <c r="AU1226" s="280" t="s">
        <v>85</v>
      </c>
      <c r="AV1226" s="14" t="s">
        <v>170</v>
      </c>
      <c r="AW1226" s="14" t="s">
        <v>36</v>
      </c>
      <c r="AX1226" s="14" t="s">
        <v>77</v>
      </c>
      <c r="AY1226" s="280" t="s">
        <v>162</v>
      </c>
    </row>
    <row r="1227" s="11" customFormat="1" ht="29.88" customHeight="1">
      <c r="B1227" s="220"/>
      <c r="C1227" s="221"/>
      <c r="D1227" s="222" t="s">
        <v>72</v>
      </c>
      <c r="E1227" s="234" t="s">
        <v>1256</v>
      </c>
      <c r="F1227" s="234" t="s">
        <v>1257</v>
      </c>
      <c r="G1227" s="221"/>
      <c r="H1227" s="221"/>
      <c r="I1227" s="224"/>
      <c r="J1227" s="235">
        <f>BK1227</f>
        <v>0</v>
      </c>
      <c r="K1227" s="221"/>
      <c r="L1227" s="226"/>
      <c r="M1227" s="227"/>
      <c r="N1227" s="228"/>
      <c r="O1227" s="228"/>
      <c r="P1227" s="229">
        <f>SUM(P1228:P1261)</f>
        <v>0</v>
      </c>
      <c r="Q1227" s="228"/>
      <c r="R1227" s="229">
        <f>SUM(R1228:R1261)</f>
        <v>7.1235170122999998</v>
      </c>
      <c r="S1227" s="228"/>
      <c r="T1227" s="230">
        <f>SUM(T1228:T1261)</f>
        <v>0</v>
      </c>
      <c r="AR1227" s="231" t="s">
        <v>85</v>
      </c>
      <c r="AT1227" s="232" t="s">
        <v>72</v>
      </c>
      <c r="AU1227" s="232" t="s">
        <v>77</v>
      </c>
      <c r="AY1227" s="231" t="s">
        <v>162</v>
      </c>
      <c r="BK1227" s="233">
        <f>SUM(BK1228:BK1261)</f>
        <v>0</v>
      </c>
    </row>
    <row r="1228" s="1" customFormat="1" ht="25.5" customHeight="1">
      <c r="B1228" s="47"/>
      <c r="C1228" s="236" t="s">
        <v>1258</v>
      </c>
      <c r="D1228" s="236" t="s">
        <v>165</v>
      </c>
      <c r="E1228" s="237" t="s">
        <v>1259</v>
      </c>
      <c r="F1228" s="238" t="s">
        <v>1260</v>
      </c>
      <c r="G1228" s="239" t="s">
        <v>189</v>
      </c>
      <c r="H1228" s="240">
        <v>4.5</v>
      </c>
      <c r="I1228" s="241"/>
      <c r="J1228" s="242">
        <f>ROUND(I1228*H1228,2)</f>
        <v>0</v>
      </c>
      <c r="K1228" s="238" t="s">
        <v>169</v>
      </c>
      <c r="L1228" s="73"/>
      <c r="M1228" s="243" t="s">
        <v>23</v>
      </c>
      <c r="N1228" s="244" t="s">
        <v>45</v>
      </c>
      <c r="O1228" s="48"/>
      <c r="P1228" s="245">
        <f>O1228*H1228</f>
        <v>0</v>
      </c>
      <c r="Q1228" s="245">
        <v>0.00026848749999999999</v>
      </c>
      <c r="R1228" s="245">
        <f>Q1228*H1228</f>
        <v>0.00120819375</v>
      </c>
      <c r="S1228" s="245">
        <v>0</v>
      </c>
      <c r="T1228" s="246">
        <f>S1228*H1228</f>
        <v>0</v>
      </c>
      <c r="AR1228" s="25" t="s">
        <v>318</v>
      </c>
      <c r="AT1228" s="25" t="s">
        <v>165</v>
      </c>
      <c r="AU1228" s="25" t="s">
        <v>85</v>
      </c>
      <c r="AY1228" s="25" t="s">
        <v>162</v>
      </c>
      <c r="BE1228" s="247">
        <f>IF(N1228="základní",J1228,0)</f>
        <v>0</v>
      </c>
      <c r="BF1228" s="247">
        <f>IF(N1228="snížená",J1228,0)</f>
        <v>0</v>
      </c>
      <c r="BG1228" s="247">
        <f>IF(N1228="zákl. přenesená",J1228,0)</f>
        <v>0</v>
      </c>
      <c r="BH1228" s="247">
        <f>IF(N1228="sníž. přenesená",J1228,0)</f>
        <v>0</v>
      </c>
      <c r="BI1228" s="247">
        <f>IF(N1228="nulová",J1228,0)</f>
        <v>0</v>
      </c>
      <c r="BJ1228" s="25" t="s">
        <v>85</v>
      </c>
      <c r="BK1228" s="247">
        <f>ROUND(I1228*H1228,2)</f>
        <v>0</v>
      </c>
      <c r="BL1228" s="25" t="s">
        <v>318</v>
      </c>
      <c r="BM1228" s="25" t="s">
        <v>1261</v>
      </c>
    </row>
    <row r="1229" s="1" customFormat="1">
      <c r="B1229" s="47"/>
      <c r="C1229" s="75"/>
      <c r="D1229" s="250" t="s">
        <v>213</v>
      </c>
      <c r="E1229" s="75"/>
      <c r="F1229" s="281" t="s">
        <v>1262</v>
      </c>
      <c r="G1229" s="75"/>
      <c r="H1229" s="75"/>
      <c r="I1229" s="204"/>
      <c r="J1229" s="75"/>
      <c r="K1229" s="75"/>
      <c r="L1229" s="73"/>
      <c r="M1229" s="282"/>
      <c r="N1229" s="48"/>
      <c r="O1229" s="48"/>
      <c r="P1229" s="48"/>
      <c r="Q1229" s="48"/>
      <c r="R1229" s="48"/>
      <c r="S1229" s="48"/>
      <c r="T1229" s="96"/>
      <c r="AT1229" s="25" t="s">
        <v>213</v>
      </c>
      <c r="AU1229" s="25" t="s">
        <v>85</v>
      </c>
    </row>
    <row r="1230" s="12" customFormat="1">
      <c r="B1230" s="248"/>
      <c r="C1230" s="249"/>
      <c r="D1230" s="250" t="s">
        <v>172</v>
      </c>
      <c r="E1230" s="251" t="s">
        <v>23</v>
      </c>
      <c r="F1230" s="252" t="s">
        <v>826</v>
      </c>
      <c r="G1230" s="249"/>
      <c r="H1230" s="253">
        <v>4.5</v>
      </c>
      <c r="I1230" s="254"/>
      <c r="J1230" s="249"/>
      <c r="K1230" s="249"/>
      <c r="L1230" s="255"/>
      <c r="M1230" s="256"/>
      <c r="N1230" s="257"/>
      <c r="O1230" s="257"/>
      <c r="P1230" s="257"/>
      <c r="Q1230" s="257"/>
      <c r="R1230" s="257"/>
      <c r="S1230" s="257"/>
      <c r="T1230" s="258"/>
      <c r="AT1230" s="259" t="s">
        <v>172</v>
      </c>
      <c r="AU1230" s="259" t="s">
        <v>85</v>
      </c>
      <c r="AV1230" s="12" t="s">
        <v>85</v>
      </c>
      <c r="AW1230" s="12" t="s">
        <v>36</v>
      </c>
      <c r="AX1230" s="12" t="s">
        <v>77</v>
      </c>
      <c r="AY1230" s="259" t="s">
        <v>162</v>
      </c>
    </row>
    <row r="1231" s="1" customFormat="1" ht="38.25" customHeight="1">
      <c r="B1231" s="47"/>
      <c r="C1231" s="294" t="s">
        <v>1263</v>
      </c>
      <c r="D1231" s="294" t="s">
        <v>336</v>
      </c>
      <c r="E1231" s="295" t="s">
        <v>1264</v>
      </c>
      <c r="F1231" s="296" t="s">
        <v>1265</v>
      </c>
      <c r="G1231" s="297" t="s">
        <v>168</v>
      </c>
      <c r="H1231" s="298">
        <v>4</v>
      </c>
      <c r="I1231" s="299"/>
      <c r="J1231" s="300">
        <f>ROUND(I1231*H1231,2)</f>
        <v>0</v>
      </c>
      <c r="K1231" s="296" t="s">
        <v>23</v>
      </c>
      <c r="L1231" s="301"/>
      <c r="M1231" s="302" t="s">
        <v>23</v>
      </c>
      <c r="N1231" s="303" t="s">
        <v>45</v>
      </c>
      <c r="O1231" s="48"/>
      <c r="P1231" s="245">
        <f>O1231*H1231</f>
        <v>0</v>
      </c>
      <c r="Q1231" s="245">
        <v>0.035000000000000003</v>
      </c>
      <c r="R1231" s="245">
        <f>Q1231*H1231</f>
        <v>0.14000000000000001</v>
      </c>
      <c r="S1231" s="245">
        <v>0</v>
      </c>
      <c r="T1231" s="246">
        <f>S1231*H1231</f>
        <v>0</v>
      </c>
      <c r="AR1231" s="25" t="s">
        <v>448</v>
      </c>
      <c r="AT1231" s="25" t="s">
        <v>336</v>
      </c>
      <c r="AU1231" s="25" t="s">
        <v>85</v>
      </c>
      <c r="AY1231" s="25" t="s">
        <v>162</v>
      </c>
      <c r="BE1231" s="247">
        <f>IF(N1231="základní",J1231,0)</f>
        <v>0</v>
      </c>
      <c r="BF1231" s="247">
        <f>IF(N1231="snížená",J1231,0)</f>
        <v>0</v>
      </c>
      <c r="BG1231" s="247">
        <f>IF(N1231="zákl. přenesená",J1231,0)</f>
        <v>0</v>
      </c>
      <c r="BH1231" s="247">
        <f>IF(N1231="sníž. přenesená",J1231,0)</f>
        <v>0</v>
      </c>
      <c r="BI1231" s="247">
        <f>IF(N1231="nulová",J1231,0)</f>
        <v>0</v>
      </c>
      <c r="BJ1231" s="25" t="s">
        <v>85</v>
      </c>
      <c r="BK1231" s="247">
        <f>ROUND(I1231*H1231,2)</f>
        <v>0</v>
      </c>
      <c r="BL1231" s="25" t="s">
        <v>318</v>
      </c>
      <c r="BM1231" s="25" t="s">
        <v>1266</v>
      </c>
    </row>
    <row r="1232" s="1" customFormat="1" ht="38.25" customHeight="1">
      <c r="B1232" s="47"/>
      <c r="C1232" s="236" t="s">
        <v>1267</v>
      </c>
      <c r="D1232" s="236" t="s">
        <v>165</v>
      </c>
      <c r="E1232" s="237" t="s">
        <v>1268</v>
      </c>
      <c r="F1232" s="238" t="s">
        <v>1269</v>
      </c>
      <c r="G1232" s="239" t="s">
        <v>189</v>
      </c>
      <c r="H1232" s="240">
        <v>571.726</v>
      </c>
      <c r="I1232" s="241"/>
      <c r="J1232" s="242">
        <f>ROUND(I1232*H1232,2)</f>
        <v>0</v>
      </c>
      <c r="K1232" s="238" t="s">
        <v>169</v>
      </c>
      <c r="L1232" s="73"/>
      <c r="M1232" s="243" t="s">
        <v>23</v>
      </c>
      <c r="N1232" s="244" t="s">
        <v>45</v>
      </c>
      <c r="O1232" s="48"/>
      <c r="P1232" s="245">
        <f>O1232*H1232</f>
        <v>0</v>
      </c>
      <c r="Q1232" s="245">
        <v>0.000260425</v>
      </c>
      <c r="R1232" s="245">
        <f>Q1232*H1232</f>
        <v>0.14889174355000001</v>
      </c>
      <c r="S1232" s="245">
        <v>0</v>
      </c>
      <c r="T1232" s="246">
        <f>S1232*H1232</f>
        <v>0</v>
      </c>
      <c r="AR1232" s="25" t="s">
        <v>318</v>
      </c>
      <c r="AT1232" s="25" t="s">
        <v>165</v>
      </c>
      <c r="AU1232" s="25" t="s">
        <v>85</v>
      </c>
      <c r="AY1232" s="25" t="s">
        <v>162</v>
      </c>
      <c r="BE1232" s="247">
        <f>IF(N1232="základní",J1232,0)</f>
        <v>0</v>
      </c>
      <c r="BF1232" s="247">
        <f>IF(N1232="snížená",J1232,0)</f>
        <v>0</v>
      </c>
      <c r="BG1232" s="247">
        <f>IF(N1232="zákl. přenesená",J1232,0)</f>
        <v>0</v>
      </c>
      <c r="BH1232" s="247">
        <f>IF(N1232="sníž. přenesená",J1232,0)</f>
        <v>0</v>
      </c>
      <c r="BI1232" s="247">
        <f>IF(N1232="nulová",J1232,0)</f>
        <v>0</v>
      </c>
      <c r="BJ1232" s="25" t="s">
        <v>85</v>
      </c>
      <c r="BK1232" s="247">
        <f>ROUND(I1232*H1232,2)</f>
        <v>0</v>
      </c>
      <c r="BL1232" s="25" t="s">
        <v>318</v>
      </c>
      <c r="BM1232" s="25" t="s">
        <v>1270</v>
      </c>
    </row>
    <row r="1233" s="1" customFormat="1">
      <c r="B1233" s="47"/>
      <c r="C1233" s="75"/>
      <c r="D1233" s="250" t="s">
        <v>213</v>
      </c>
      <c r="E1233" s="75"/>
      <c r="F1233" s="281" t="s">
        <v>1262</v>
      </c>
      <c r="G1233" s="75"/>
      <c r="H1233" s="75"/>
      <c r="I1233" s="204"/>
      <c r="J1233" s="75"/>
      <c r="K1233" s="75"/>
      <c r="L1233" s="73"/>
      <c r="M1233" s="282"/>
      <c r="N1233" s="48"/>
      <c r="O1233" s="48"/>
      <c r="P1233" s="48"/>
      <c r="Q1233" s="48"/>
      <c r="R1233" s="48"/>
      <c r="S1233" s="48"/>
      <c r="T1233" s="96"/>
      <c r="AT1233" s="25" t="s">
        <v>213</v>
      </c>
      <c r="AU1233" s="25" t="s">
        <v>85</v>
      </c>
    </row>
    <row r="1234" s="13" customFormat="1">
      <c r="B1234" s="260"/>
      <c r="C1234" s="261"/>
      <c r="D1234" s="250" t="s">
        <v>172</v>
      </c>
      <c r="E1234" s="262" t="s">
        <v>23</v>
      </c>
      <c r="F1234" s="263" t="s">
        <v>819</v>
      </c>
      <c r="G1234" s="261"/>
      <c r="H1234" s="262" t="s">
        <v>23</v>
      </c>
      <c r="I1234" s="264"/>
      <c r="J1234" s="261"/>
      <c r="K1234" s="261"/>
      <c r="L1234" s="265"/>
      <c r="M1234" s="266"/>
      <c r="N1234" s="267"/>
      <c r="O1234" s="267"/>
      <c r="P1234" s="267"/>
      <c r="Q1234" s="267"/>
      <c r="R1234" s="267"/>
      <c r="S1234" s="267"/>
      <c r="T1234" s="268"/>
      <c r="AT1234" s="269" t="s">
        <v>172</v>
      </c>
      <c r="AU1234" s="269" t="s">
        <v>85</v>
      </c>
      <c r="AV1234" s="13" t="s">
        <v>77</v>
      </c>
      <c r="AW1234" s="13" t="s">
        <v>36</v>
      </c>
      <c r="AX1234" s="13" t="s">
        <v>73</v>
      </c>
      <c r="AY1234" s="269" t="s">
        <v>162</v>
      </c>
    </row>
    <row r="1235" s="12" customFormat="1">
      <c r="B1235" s="248"/>
      <c r="C1235" s="249"/>
      <c r="D1235" s="250" t="s">
        <v>172</v>
      </c>
      <c r="E1235" s="251" t="s">
        <v>23</v>
      </c>
      <c r="F1235" s="252" t="s">
        <v>831</v>
      </c>
      <c r="G1235" s="249"/>
      <c r="H1235" s="253">
        <v>449.21300000000002</v>
      </c>
      <c r="I1235" s="254"/>
      <c r="J1235" s="249"/>
      <c r="K1235" s="249"/>
      <c r="L1235" s="255"/>
      <c r="M1235" s="256"/>
      <c r="N1235" s="257"/>
      <c r="O1235" s="257"/>
      <c r="P1235" s="257"/>
      <c r="Q1235" s="257"/>
      <c r="R1235" s="257"/>
      <c r="S1235" s="257"/>
      <c r="T1235" s="258"/>
      <c r="AT1235" s="259" t="s">
        <v>172</v>
      </c>
      <c r="AU1235" s="259" t="s">
        <v>85</v>
      </c>
      <c r="AV1235" s="12" t="s">
        <v>85</v>
      </c>
      <c r="AW1235" s="12" t="s">
        <v>36</v>
      </c>
      <c r="AX1235" s="12" t="s">
        <v>73</v>
      </c>
      <c r="AY1235" s="259" t="s">
        <v>162</v>
      </c>
    </row>
    <row r="1236" s="12" customFormat="1">
      <c r="B1236" s="248"/>
      <c r="C1236" s="249"/>
      <c r="D1236" s="250" t="s">
        <v>172</v>
      </c>
      <c r="E1236" s="251" t="s">
        <v>23</v>
      </c>
      <c r="F1236" s="252" t="s">
        <v>832</v>
      </c>
      <c r="G1236" s="249"/>
      <c r="H1236" s="253">
        <v>103.95</v>
      </c>
      <c r="I1236" s="254"/>
      <c r="J1236" s="249"/>
      <c r="K1236" s="249"/>
      <c r="L1236" s="255"/>
      <c r="M1236" s="256"/>
      <c r="N1236" s="257"/>
      <c r="O1236" s="257"/>
      <c r="P1236" s="257"/>
      <c r="Q1236" s="257"/>
      <c r="R1236" s="257"/>
      <c r="S1236" s="257"/>
      <c r="T1236" s="258"/>
      <c r="AT1236" s="259" t="s">
        <v>172</v>
      </c>
      <c r="AU1236" s="259" t="s">
        <v>85</v>
      </c>
      <c r="AV1236" s="12" t="s">
        <v>85</v>
      </c>
      <c r="AW1236" s="12" t="s">
        <v>36</v>
      </c>
      <c r="AX1236" s="12" t="s">
        <v>73</v>
      </c>
      <c r="AY1236" s="259" t="s">
        <v>162</v>
      </c>
    </row>
    <row r="1237" s="12" customFormat="1">
      <c r="B1237" s="248"/>
      <c r="C1237" s="249"/>
      <c r="D1237" s="250" t="s">
        <v>172</v>
      </c>
      <c r="E1237" s="251" t="s">
        <v>23</v>
      </c>
      <c r="F1237" s="252" t="s">
        <v>833</v>
      </c>
      <c r="G1237" s="249"/>
      <c r="H1237" s="253">
        <v>18.562999999999999</v>
      </c>
      <c r="I1237" s="254"/>
      <c r="J1237" s="249"/>
      <c r="K1237" s="249"/>
      <c r="L1237" s="255"/>
      <c r="M1237" s="256"/>
      <c r="N1237" s="257"/>
      <c r="O1237" s="257"/>
      <c r="P1237" s="257"/>
      <c r="Q1237" s="257"/>
      <c r="R1237" s="257"/>
      <c r="S1237" s="257"/>
      <c r="T1237" s="258"/>
      <c r="AT1237" s="259" t="s">
        <v>172</v>
      </c>
      <c r="AU1237" s="259" t="s">
        <v>85</v>
      </c>
      <c r="AV1237" s="12" t="s">
        <v>85</v>
      </c>
      <c r="AW1237" s="12" t="s">
        <v>36</v>
      </c>
      <c r="AX1237" s="12" t="s">
        <v>73</v>
      </c>
      <c r="AY1237" s="259" t="s">
        <v>162</v>
      </c>
    </row>
    <row r="1238" s="14" customFormat="1">
      <c r="B1238" s="270"/>
      <c r="C1238" s="271"/>
      <c r="D1238" s="250" t="s">
        <v>172</v>
      </c>
      <c r="E1238" s="272" t="s">
        <v>23</v>
      </c>
      <c r="F1238" s="273" t="s">
        <v>182</v>
      </c>
      <c r="G1238" s="271"/>
      <c r="H1238" s="274">
        <v>571.726</v>
      </c>
      <c r="I1238" s="275"/>
      <c r="J1238" s="271"/>
      <c r="K1238" s="271"/>
      <c r="L1238" s="276"/>
      <c r="M1238" s="277"/>
      <c r="N1238" s="278"/>
      <c r="O1238" s="278"/>
      <c r="P1238" s="278"/>
      <c r="Q1238" s="278"/>
      <c r="R1238" s="278"/>
      <c r="S1238" s="278"/>
      <c r="T1238" s="279"/>
      <c r="AT1238" s="280" t="s">
        <v>172</v>
      </c>
      <c r="AU1238" s="280" t="s">
        <v>85</v>
      </c>
      <c r="AV1238" s="14" t="s">
        <v>170</v>
      </c>
      <c r="AW1238" s="14" t="s">
        <v>36</v>
      </c>
      <c r="AX1238" s="14" t="s">
        <v>77</v>
      </c>
      <c r="AY1238" s="280" t="s">
        <v>162</v>
      </c>
    </row>
    <row r="1239" s="1" customFormat="1" ht="38.25" customHeight="1">
      <c r="B1239" s="47"/>
      <c r="C1239" s="236" t="s">
        <v>1271</v>
      </c>
      <c r="D1239" s="236" t="s">
        <v>165</v>
      </c>
      <c r="E1239" s="237" t="s">
        <v>1272</v>
      </c>
      <c r="F1239" s="238" t="s">
        <v>1273</v>
      </c>
      <c r="G1239" s="239" t="s">
        <v>168</v>
      </c>
      <c r="H1239" s="240">
        <v>15</v>
      </c>
      <c r="I1239" s="241"/>
      <c r="J1239" s="242">
        <f>ROUND(I1239*H1239,2)</f>
        <v>0</v>
      </c>
      <c r="K1239" s="238" t="s">
        <v>169</v>
      </c>
      <c r="L1239" s="73"/>
      <c r="M1239" s="243" t="s">
        <v>23</v>
      </c>
      <c r="N1239" s="244" t="s">
        <v>45</v>
      </c>
      <c r="O1239" s="48"/>
      <c r="P1239" s="245">
        <f>O1239*H1239</f>
        <v>0</v>
      </c>
      <c r="Q1239" s="245">
        <v>0.00026340000000000001</v>
      </c>
      <c r="R1239" s="245">
        <f>Q1239*H1239</f>
        <v>0.0039509999999999997</v>
      </c>
      <c r="S1239" s="245">
        <v>0</v>
      </c>
      <c r="T1239" s="246">
        <f>S1239*H1239</f>
        <v>0</v>
      </c>
      <c r="AR1239" s="25" t="s">
        <v>318</v>
      </c>
      <c r="AT1239" s="25" t="s">
        <v>165</v>
      </c>
      <c r="AU1239" s="25" t="s">
        <v>85</v>
      </c>
      <c r="AY1239" s="25" t="s">
        <v>162</v>
      </c>
      <c r="BE1239" s="247">
        <f>IF(N1239="základní",J1239,0)</f>
        <v>0</v>
      </c>
      <c r="BF1239" s="247">
        <f>IF(N1239="snížená",J1239,0)</f>
        <v>0</v>
      </c>
      <c r="BG1239" s="247">
        <f>IF(N1239="zákl. přenesená",J1239,0)</f>
        <v>0</v>
      </c>
      <c r="BH1239" s="247">
        <f>IF(N1239="sníž. přenesená",J1239,0)</f>
        <v>0</v>
      </c>
      <c r="BI1239" s="247">
        <f>IF(N1239="nulová",J1239,0)</f>
        <v>0</v>
      </c>
      <c r="BJ1239" s="25" t="s">
        <v>85</v>
      </c>
      <c r="BK1239" s="247">
        <f>ROUND(I1239*H1239,2)</f>
        <v>0</v>
      </c>
      <c r="BL1239" s="25" t="s">
        <v>318</v>
      </c>
      <c r="BM1239" s="25" t="s">
        <v>1274</v>
      </c>
    </row>
    <row r="1240" s="1" customFormat="1">
      <c r="B1240" s="47"/>
      <c r="C1240" s="75"/>
      <c r="D1240" s="250" t="s">
        <v>213</v>
      </c>
      <c r="E1240" s="75"/>
      <c r="F1240" s="281" t="s">
        <v>1275</v>
      </c>
      <c r="G1240" s="75"/>
      <c r="H1240" s="75"/>
      <c r="I1240" s="204"/>
      <c r="J1240" s="75"/>
      <c r="K1240" s="75"/>
      <c r="L1240" s="73"/>
      <c r="M1240" s="282"/>
      <c r="N1240" s="48"/>
      <c r="O1240" s="48"/>
      <c r="P1240" s="48"/>
      <c r="Q1240" s="48"/>
      <c r="R1240" s="48"/>
      <c r="S1240" s="48"/>
      <c r="T1240" s="96"/>
      <c r="AT1240" s="25" t="s">
        <v>213</v>
      </c>
      <c r="AU1240" s="25" t="s">
        <v>85</v>
      </c>
    </row>
    <row r="1241" s="13" customFormat="1">
      <c r="B1241" s="260"/>
      <c r="C1241" s="261"/>
      <c r="D1241" s="250" t="s">
        <v>172</v>
      </c>
      <c r="E1241" s="262" t="s">
        <v>23</v>
      </c>
      <c r="F1241" s="263" t="s">
        <v>819</v>
      </c>
      <c r="G1241" s="261"/>
      <c r="H1241" s="262" t="s">
        <v>23</v>
      </c>
      <c r="I1241" s="264"/>
      <c r="J1241" s="261"/>
      <c r="K1241" s="261"/>
      <c r="L1241" s="265"/>
      <c r="M1241" s="266"/>
      <c r="N1241" s="267"/>
      <c r="O1241" s="267"/>
      <c r="P1241" s="267"/>
      <c r="Q1241" s="267"/>
      <c r="R1241" s="267"/>
      <c r="S1241" s="267"/>
      <c r="T1241" s="268"/>
      <c r="AT1241" s="269" t="s">
        <v>172</v>
      </c>
      <c r="AU1241" s="269" t="s">
        <v>85</v>
      </c>
      <c r="AV1241" s="13" t="s">
        <v>77</v>
      </c>
      <c r="AW1241" s="13" t="s">
        <v>36</v>
      </c>
      <c r="AX1241" s="13" t="s">
        <v>73</v>
      </c>
      <c r="AY1241" s="269" t="s">
        <v>162</v>
      </c>
    </row>
    <row r="1242" s="12" customFormat="1">
      <c r="B1242" s="248"/>
      <c r="C1242" s="249"/>
      <c r="D1242" s="250" t="s">
        <v>172</v>
      </c>
      <c r="E1242" s="251" t="s">
        <v>23</v>
      </c>
      <c r="F1242" s="252" t="s">
        <v>1276</v>
      </c>
      <c r="G1242" s="249"/>
      <c r="H1242" s="253">
        <v>15</v>
      </c>
      <c r="I1242" s="254"/>
      <c r="J1242" s="249"/>
      <c r="K1242" s="249"/>
      <c r="L1242" s="255"/>
      <c r="M1242" s="256"/>
      <c r="N1242" s="257"/>
      <c r="O1242" s="257"/>
      <c r="P1242" s="257"/>
      <c r="Q1242" s="257"/>
      <c r="R1242" s="257"/>
      <c r="S1242" s="257"/>
      <c r="T1242" s="258"/>
      <c r="AT1242" s="259" t="s">
        <v>172</v>
      </c>
      <c r="AU1242" s="259" t="s">
        <v>85</v>
      </c>
      <c r="AV1242" s="12" t="s">
        <v>85</v>
      </c>
      <c r="AW1242" s="12" t="s">
        <v>36</v>
      </c>
      <c r="AX1242" s="12" t="s">
        <v>77</v>
      </c>
      <c r="AY1242" s="259" t="s">
        <v>162</v>
      </c>
    </row>
    <row r="1243" s="1" customFormat="1" ht="38.25" customHeight="1">
      <c r="B1243" s="47"/>
      <c r="C1243" s="294" t="s">
        <v>1277</v>
      </c>
      <c r="D1243" s="294" t="s">
        <v>336</v>
      </c>
      <c r="E1243" s="295" t="s">
        <v>1278</v>
      </c>
      <c r="F1243" s="296" t="s">
        <v>1279</v>
      </c>
      <c r="G1243" s="297" t="s">
        <v>168</v>
      </c>
      <c r="H1243" s="298">
        <v>121</v>
      </c>
      <c r="I1243" s="299"/>
      <c r="J1243" s="300">
        <f>ROUND(I1243*H1243,2)</f>
        <v>0</v>
      </c>
      <c r="K1243" s="296" t="s">
        <v>23</v>
      </c>
      <c r="L1243" s="301"/>
      <c r="M1243" s="302" t="s">
        <v>23</v>
      </c>
      <c r="N1243" s="303" t="s">
        <v>45</v>
      </c>
      <c r="O1243" s="48"/>
      <c r="P1243" s="245">
        <f>O1243*H1243</f>
        <v>0</v>
      </c>
      <c r="Q1243" s="245">
        <v>0.035000000000000003</v>
      </c>
      <c r="R1243" s="245">
        <f>Q1243*H1243</f>
        <v>4.2350000000000003</v>
      </c>
      <c r="S1243" s="245">
        <v>0</v>
      </c>
      <c r="T1243" s="246">
        <f>S1243*H1243</f>
        <v>0</v>
      </c>
      <c r="AR1243" s="25" t="s">
        <v>448</v>
      </c>
      <c r="AT1243" s="25" t="s">
        <v>336</v>
      </c>
      <c r="AU1243" s="25" t="s">
        <v>85</v>
      </c>
      <c r="AY1243" s="25" t="s">
        <v>162</v>
      </c>
      <c r="BE1243" s="247">
        <f>IF(N1243="základní",J1243,0)</f>
        <v>0</v>
      </c>
      <c r="BF1243" s="247">
        <f>IF(N1243="snížená",J1243,0)</f>
        <v>0</v>
      </c>
      <c r="BG1243" s="247">
        <f>IF(N1243="zákl. přenesená",J1243,0)</f>
        <v>0</v>
      </c>
      <c r="BH1243" s="247">
        <f>IF(N1243="sníž. přenesená",J1243,0)</f>
        <v>0</v>
      </c>
      <c r="BI1243" s="247">
        <f>IF(N1243="nulová",J1243,0)</f>
        <v>0</v>
      </c>
      <c r="BJ1243" s="25" t="s">
        <v>85</v>
      </c>
      <c r="BK1243" s="247">
        <f>ROUND(I1243*H1243,2)</f>
        <v>0</v>
      </c>
      <c r="BL1243" s="25" t="s">
        <v>318</v>
      </c>
      <c r="BM1243" s="25" t="s">
        <v>1280</v>
      </c>
    </row>
    <row r="1244" s="1" customFormat="1" ht="25.5" customHeight="1">
      <c r="B1244" s="47"/>
      <c r="C1244" s="294" t="s">
        <v>1281</v>
      </c>
      <c r="D1244" s="294" t="s">
        <v>336</v>
      </c>
      <c r="E1244" s="295" t="s">
        <v>1282</v>
      </c>
      <c r="F1244" s="296" t="s">
        <v>1283</v>
      </c>
      <c r="G1244" s="297" t="s">
        <v>168</v>
      </c>
      <c r="H1244" s="298">
        <v>42</v>
      </c>
      <c r="I1244" s="299"/>
      <c r="J1244" s="300">
        <f>ROUND(I1244*H1244,2)</f>
        <v>0</v>
      </c>
      <c r="K1244" s="296" t="s">
        <v>23</v>
      </c>
      <c r="L1244" s="301"/>
      <c r="M1244" s="302" t="s">
        <v>23</v>
      </c>
      <c r="N1244" s="303" t="s">
        <v>45</v>
      </c>
      <c r="O1244" s="48"/>
      <c r="P1244" s="245">
        <f>O1244*H1244</f>
        <v>0</v>
      </c>
      <c r="Q1244" s="245">
        <v>0.035000000000000003</v>
      </c>
      <c r="R1244" s="245">
        <f>Q1244*H1244</f>
        <v>1.4700000000000002</v>
      </c>
      <c r="S1244" s="245">
        <v>0</v>
      </c>
      <c r="T1244" s="246">
        <f>S1244*H1244</f>
        <v>0</v>
      </c>
      <c r="AR1244" s="25" t="s">
        <v>448</v>
      </c>
      <c r="AT1244" s="25" t="s">
        <v>336</v>
      </c>
      <c r="AU1244" s="25" t="s">
        <v>85</v>
      </c>
      <c r="AY1244" s="25" t="s">
        <v>162</v>
      </c>
      <c r="BE1244" s="247">
        <f>IF(N1244="základní",J1244,0)</f>
        <v>0</v>
      </c>
      <c r="BF1244" s="247">
        <f>IF(N1244="snížená",J1244,0)</f>
        <v>0</v>
      </c>
      <c r="BG1244" s="247">
        <f>IF(N1244="zákl. přenesená",J1244,0)</f>
        <v>0</v>
      </c>
      <c r="BH1244" s="247">
        <f>IF(N1244="sníž. přenesená",J1244,0)</f>
        <v>0</v>
      </c>
      <c r="BI1244" s="247">
        <f>IF(N1244="nulová",J1244,0)</f>
        <v>0</v>
      </c>
      <c r="BJ1244" s="25" t="s">
        <v>85</v>
      </c>
      <c r="BK1244" s="247">
        <f>ROUND(I1244*H1244,2)</f>
        <v>0</v>
      </c>
      <c r="BL1244" s="25" t="s">
        <v>318</v>
      </c>
      <c r="BM1244" s="25" t="s">
        <v>1284</v>
      </c>
    </row>
    <row r="1245" s="1" customFormat="1" ht="51" customHeight="1">
      <c r="B1245" s="47"/>
      <c r="C1245" s="294" t="s">
        <v>1285</v>
      </c>
      <c r="D1245" s="294" t="s">
        <v>336</v>
      </c>
      <c r="E1245" s="295" t="s">
        <v>1286</v>
      </c>
      <c r="F1245" s="296" t="s">
        <v>1287</v>
      </c>
      <c r="G1245" s="297" t="s">
        <v>168</v>
      </c>
      <c r="H1245" s="298">
        <v>15</v>
      </c>
      <c r="I1245" s="299"/>
      <c r="J1245" s="300">
        <f>ROUND(I1245*H1245,2)</f>
        <v>0</v>
      </c>
      <c r="K1245" s="296" t="s">
        <v>23</v>
      </c>
      <c r="L1245" s="301"/>
      <c r="M1245" s="302" t="s">
        <v>23</v>
      </c>
      <c r="N1245" s="303" t="s">
        <v>45</v>
      </c>
      <c r="O1245" s="48"/>
      <c r="P1245" s="245">
        <f>O1245*H1245</f>
        <v>0</v>
      </c>
      <c r="Q1245" s="245">
        <v>0.035000000000000003</v>
      </c>
      <c r="R1245" s="245">
        <f>Q1245*H1245</f>
        <v>0.52500000000000002</v>
      </c>
      <c r="S1245" s="245">
        <v>0</v>
      </c>
      <c r="T1245" s="246">
        <f>S1245*H1245</f>
        <v>0</v>
      </c>
      <c r="AR1245" s="25" t="s">
        <v>448</v>
      </c>
      <c r="AT1245" s="25" t="s">
        <v>336</v>
      </c>
      <c r="AU1245" s="25" t="s">
        <v>85</v>
      </c>
      <c r="AY1245" s="25" t="s">
        <v>162</v>
      </c>
      <c r="BE1245" s="247">
        <f>IF(N1245="základní",J1245,0)</f>
        <v>0</v>
      </c>
      <c r="BF1245" s="247">
        <f>IF(N1245="snížená",J1245,0)</f>
        <v>0</v>
      </c>
      <c r="BG1245" s="247">
        <f>IF(N1245="zákl. přenesená",J1245,0)</f>
        <v>0</v>
      </c>
      <c r="BH1245" s="247">
        <f>IF(N1245="sníž. přenesená",J1245,0)</f>
        <v>0</v>
      </c>
      <c r="BI1245" s="247">
        <f>IF(N1245="nulová",J1245,0)</f>
        <v>0</v>
      </c>
      <c r="BJ1245" s="25" t="s">
        <v>85</v>
      </c>
      <c r="BK1245" s="247">
        <f>ROUND(I1245*H1245,2)</f>
        <v>0</v>
      </c>
      <c r="BL1245" s="25" t="s">
        <v>318</v>
      </c>
      <c r="BM1245" s="25" t="s">
        <v>1288</v>
      </c>
    </row>
    <row r="1246" s="1" customFormat="1" ht="25.5" customHeight="1">
      <c r="B1246" s="47"/>
      <c r="C1246" s="236" t="s">
        <v>1289</v>
      </c>
      <c r="D1246" s="236" t="s">
        <v>165</v>
      </c>
      <c r="E1246" s="237" t="s">
        <v>1290</v>
      </c>
      <c r="F1246" s="238" t="s">
        <v>1291</v>
      </c>
      <c r="G1246" s="239" t="s">
        <v>168</v>
      </c>
      <c r="H1246" s="240">
        <v>8</v>
      </c>
      <c r="I1246" s="241"/>
      <c r="J1246" s="242">
        <f>ROUND(I1246*H1246,2)</f>
        <v>0</v>
      </c>
      <c r="K1246" s="238" t="s">
        <v>169</v>
      </c>
      <c r="L1246" s="73"/>
      <c r="M1246" s="243" t="s">
        <v>23</v>
      </c>
      <c r="N1246" s="244" t="s">
        <v>45</v>
      </c>
      <c r="O1246" s="48"/>
      <c r="P1246" s="245">
        <f>O1246*H1246</f>
        <v>0</v>
      </c>
      <c r="Q1246" s="245">
        <v>0.00026848749999999999</v>
      </c>
      <c r="R1246" s="245">
        <f>Q1246*H1246</f>
        <v>0.0021478999999999999</v>
      </c>
      <c r="S1246" s="245">
        <v>0</v>
      </c>
      <c r="T1246" s="246">
        <f>S1246*H1246</f>
        <v>0</v>
      </c>
      <c r="AR1246" s="25" t="s">
        <v>318</v>
      </c>
      <c r="AT1246" s="25" t="s">
        <v>165</v>
      </c>
      <c r="AU1246" s="25" t="s">
        <v>85</v>
      </c>
      <c r="AY1246" s="25" t="s">
        <v>162</v>
      </c>
      <c r="BE1246" s="247">
        <f>IF(N1246="základní",J1246,0)</f>
        <v>0</v>
      </c>
      <c r="BF1246" s="247">
        <f>IF(N1246="snížená",J1246,0)</f>
        <v>0</v>
      </c>
      <c r="BG1246" s="247">
        <f>IF(N1246="zákl. přenesená",J1246,0)</f>
        <v>0</v>
      </c>
      <c r="BH1246" s="247">
        <f>IF(N1246="sníž. přenesená",J1246,0)</f>
        <v>0</v>
      </c>
      <c r="BI1246" s="247">
        <f>IF(N1246="nulová",J1246,0)</f>
        <v>0</v>
      </c>
      <c r="BJ1246" s="25" t="s">
        <v>85</v>
      </c>
      <c r="BK1246" s="247">
        <f>ROUND(I1246*H1246,2)</f>
        <v>0</v>
      </c>
      <c r="BL1246" s="25" t="s">
        <v>318</v>
      </c>
      <c r="BM1246" s="25" t="s">
        <v>1292</v>
      </c>
    </row>
    <row r="1247" s="1" customFormat="1">
      <c r="B1247" s="47"/>
      <c r="C1247" s="75"/>
      <c r="D1247" s="250" t="s">
        <v>213</v>
      </c>
      <c r="E1247" s="75"/>
      <c r="F1247" s="281" t="s">
        <v>1262</v>
      </c>
      <c r="G1247" s="75"/>
      <c r="H1247" s="75"/>
      <c r="I1247" s="204"/>
      <c r="J1247" s="75"/>
      <c r="K1247" s="75"/>
      <c r="L1247" s="73"/>
      <c r="M1247" s="282"/>
      <c r="N1247" s="48"/>
      <c r="O1247" s="48"/>
      <c r="P1247" s="48"/>
      <c r="Q1247" s="48"/>
      <c r="R1247" s="48"/>
      <c r="S1247" s="48"/>
      <c r="T1247" s="96"/>
      <c r="AT1247" s="25" t="s">
        <v>213</v>
      </c>
      <c r="AU1247" s="25" t="s">
        <v>85</v>
      </c>
    </row>
    <row r="1248" s="13" customFormat="1">
      <c r="B1248" s="260"/>
      <c r="C1248" s="261"/>
      <c r="D1248" s="250" t="s">
        <v>172</v>
      </c>
      <c r="E1248" s="262" t="s">
        <v>23</v>
      </c>
      <c r="F1248" s="263" t="s">
        <v>819</v>
      </c>
      <c r="G1248" s="261"/>
      <c r="H1248" s="262" t="s">
        <v>23</v>
      </c>
      <c r="I1248" s="264"/>
      <c r="J1248" s="261"/>
      <c r="K1248" s="261"/>
      <c r="L1248" s="265"/>
      <c r="M1248" s="266"/>
      <c r="N1248" s="267"/>
      <c r="O1248" s="267"/>
      <c r="P1248" s="267"/>
      <c r="Q1248" s="267"/>
      <c r="R1248" s="267"/>
      <c r="S1248" s="267"/>
      <c r="T1248" s="268"/>
      <c r="AT1248" s="269" t="s">
        <v>172</v>
      </c>
      <c r="AU1248" s="269" t="s">
        <v>85</v>
      </c>
      <c r="AV1248" s="13" t="s">
        <v>77</v>
      </c>
      <c r="AW1248" s="13" t="s">
        <v>36</v>
      </c>
      <c r="AX1248" s="13" t="s">
        <v>73</v>
      </c>
      <c r="AY1248" s="269" t="s">
        <v>162</v>
      </c>
    </row>
    <row r="1249" s="12" customFormat="1">
      <c r="B1249" s="248"/>
      <c r="C1249" s="249"/>
      <c r="D1249" s="250" t="s">
        <v>172</v>
      </c>
      <c r="E1249" s="251" t="s">
        <v>23</v>
      </c>
      <c r="F1249" s="252" t="s">
        <v>1293</v>
      </c>
      <c r="G1249" s="249"/>
      <c r="H1249" s="253">
        <v>4</v>
      </c>
      <c r="I1249" s="254"/>
      <c r="J1249" s="249"/>
      <c r="K1249" s="249"/>
      <c r="L1249" s="255"/>
      <c r="M1249" s="256"/>
      <c r="N1249" s="257"/>
      <c r="O1249" s="257"/>
      <c r="P1249" s="257"/>
      <c r="Q1249" s="257"/>
      <c r="R1249" s="257"/>
      <c r="S1249" s="257"/>
      <c r="T1249" s="258"/>
      <c r="AT1249" s="259" t="s">
        <v>172</v>
      </c>
      <c r="AU1249" s="259" t="s">
        <v>85</v>
      </c>
      <c r="AV1249" s="12" t="s">
        <v>85</v>
      </c>
      <c r="AW1249" s="12" t="s">
        <v>36</v>
      </c>
      <c r="AX1249" s="12" t="s">
        <v>73</v>
      </c>
      <c r="AY1249" s="259" t="s">
        <v>162</v>
      </c>
    </row>
    <row r="1250" s="13" customFormat="1">
      <c r="B1250" s="260"/>
      <c r="C1250" s="261"/>
      <c r="D1250" s="250" t="s">
        <v>172</v>
      </c>
      <c r="E1250" s="262" t="s">
        <v>23</v>
      </c>
      <c r="F1250" s="263" t="s">
        <v>228</v>
      </c>
      <c r="G1250" s="261"/>
      <c r="H1250" s="262" t="s">
        <v>23</v>
      </c>
      <c r="I1250" s="264"/>
      <c r="J1250" s="261"/>
      <c r="K1250" s="261"/>
      <c r="L1250" s="265"/>
      <c r="M1250" s="266"/>
      <c r="N1250" s="267"/>
      <c r="O1250" s="267"/>
      <c r="P1250" s="267"/>
      <c r="Q1250" s="267"/>
      <c r="R1250" s="267"/>
      <c r="S1250" s="267"/>
      <c r="T1250" s="268"/>
      <c r="AT1250" s="269" t="s">
        <v>172</v>
      </c>
      <c r="AU1250" s="269" t="s">
        <v>85</v>
      </c>
      <c r="AV1250" s="13" t="s">
        <v>77</v>
      </c>
      <c r="AW1250" s="13" t="s">
        <v>36</v>
      </c>
      <c r="AX1250" s="13" t="s">
        <v>73</v>
      </c>
      <c r="AY1250" s="269" t="s">
        <v>162</v>
      </c>
    </row>
    <row r="1251" s="12" customFormat="1">
      <c r="B1251" s="248"/>
      <c r="C1251" s="249"/>
      <c r="D1251" s="250" t="s">
        <v>172</v>
      </c>
      <c r="E1251" s="251" t="s">
        <v>23</v>
      </c>
      <c r="F1251" s="252" t="s">
        <v>1294</v>
      </c>
      <c r="G1251" s="249"/>
      <c r="H1251" s="253">
        <v>4</v>
      </c>
      <c r="I1251" s="254"/>
      <c r="J1251" s="249"/>
      <c r="K1251" s="249"/>
      <c r="L1251" s="255"/>
      <c r="M1251" s="256"/>
      <c r="N1251" s="257"/>
      <c r="O1251" s="257"/>
      <c r="P1251" s="257"/>
      <c r="Q1251" s="257"/>
      <c r="R1251" s="257"/>
      <c r="S1251" s="257"/>
      <c r="T1251" s="258"/>
      <c r="AT1251" s="259" t="s">
        <v>172</v>
      </c>
      <c r="AU1251" s="259" t="s">
        <v>85</v>
      </c>
      <c r="AV1251" s="12" t="s">
        <v>85</v>
      </c>
      <c r="AW1251" s="12" t="s">
        <v>36</v>
      </c>
      <c r="AX1251" s="12" t="s">
        <v>73</v>
      </c>
      <c r="AY1251" s="259" t="s">
        <v>162</v>
      </c>
    </row>
    <row r="1252" s="14" customFormat="1">
      <c r="B1252" s="270"/>
      <c r="C1252" s="271"/>
      <c r="D1252" s="250" t="s">
        <v>172</v>
      </c>
      <c r="E1252" s="272" t="s">
        <v>23</v>
      </c>
      <c r="F1252" s="273" t="s">
        <v>182</v>
      </c>
      <c r="G1252" s="271"/>
      <c r="H1252" s="274">
        <v>8</v>
      </c>
      <c r="I1252" s="275"/>
      <c r="J1252" s="271"/>
      <c r="K1252" s="271"/>
      <c r="L1252" s="276"/>
      <c r="M1252" s="277"/>
      <c r="N1252" s="278"/>
      <c r="O1252" s="278"/>
      <c r="P1252" s="278"/>
      <c r="Q1252" s="278"/>
      <c r="R1252" s="278"/>
      <c r="S1252" s="278"/>
      <c r="T1252" s="279"/>
      <c r="AT1252" s="280" t="s">
        <v>172</v>
      </c>
      <c r="AU1252" s="280" t="s">
        <v>85</v>
      </c>
      <c r="AV1252" s="14" t="s">
        <v>170</v>
      </c>
      <c r="AW1252" s="14" t="s">
        <v>36</v>
      </c>
      <c r="AX1252" s="14" t="s">
        <v>77</v>
      </c>
      <c r="AY1252" s="280" t="s">
        <v>162</v>
      </c>
    </row>
    <row r="1253" s="1" customFormat="1" ht="38.25" customHeight="1">
      <c r="B1253" s="47"/>
      <c r="C1253" s="294" t="s">
        <v>1295</v>
      </c>
      <c r="D1253" s="294" t="s">
        <v>336</v>
      </c>
      <c r="E1253" s="295" t="s">
        <v>1296</v>
      </c>
      <c r="F1253" s="296" t="s">
        <v>1297</v>
      </c>
      <c r="G1253" s="297" t="s">
        <v>168</v>
      </c>
      <c r="H1253" s="298">
        <v>4</v>
      </c>
      <c r="I1253" s="299"/>
      <c r="J1253" s="300">
        <f>ROUND(I1253*H1253,2)</f>
        <v>0</v>
      </c>
      <c r="K1253" s="296" t="s">
        <v>23</v>
      </c>
      <c r="L1253" s="301"/>
      <c r="M1253" s="302" t="s">
        <v>23</v>
      </c>
      <c r="N1253" s="303" t="s">
        <v>45</v>
      </c>
      <c r="O1253" s="48"/>
      <c r="P1253" s="245">
        <f>O1253*H1253</f>
        <v>0</v>
      </c>
      <c r="Q1253" s="245">
        <v>0.035000000000000003</v>
      </c>
      <c r="R1253" s="245">
        <f>Q1253*H1253</f>
        <v>0.14000000000000001</v>
      </c>
      <c r="S1253" s="245">
        <v>0</v>
      </c>
      <c r="T1253" s="246">
        <f>S1253*H1253</f>
        <v>0</v>
      </c>
      <c r="AR1253" s="25" t="s">
        <v>448</v>
      </c>
      <c r="AT1253" s="25" t="s">
        <v>336</v>
      </c>
      <c r="AU1253" s="25" t="s">
        <v>85</v>
      </c>
      <c r="AY1253" s="25" t="s">
        <v>162</v>
      </c>
      <c r="BE1253" s="247">
        <f>IF(N1253="základní",J1253,0)</f>
        <v>0</v>
      </c>
      <c r="BF1253" s="247">
        <f>IF(N1253="snížená",J1253,0)</f>
        <v>0</v>
      </c>
      <c r="BG1253" s="247">
        <f>IF(N1253="zákl. přenesená",J1253,0)</f>
        <v>0</v>
      </c>
      <c r="BH1253" s="247">
        <f>IF(N1253="sníž. přenesená",J1253,0)</f>
        <v>0</v>
      </c>
      <c r="BI1253" s="247">
        <f>IF(N1253="nulová",J1253,0)</f>
        <v>0</v>
      </c>
      <c r="BJ1253" s="25" t="s">
        <v>85</v>
      </c>
      <c r="BK1253" s="247">
        <f>ROUND(I1253*H1253,2)</f>
        <v>0</v>
      </c>
      <c r="BL1253" s="25" t="s">
        <v>318</v>
      </c>
      <c r="BM1253" s="25" t="s">
        <v>1298</v>
      </c>
    </row>
    <row r="1254" s="1" customFormat="1" ht="38.25" customHeight="1">
      <c r="B1254" s="47"/>
      <c r="C1254" s="294" t="s">
        <v>1299</v>
      </c>
      <c r="D1254" s="294" t="s">
        <v>336</v>
      </c>
      <c r="E1254" s="295" t="s">
        <v>1300</v>
      </c>
      <c r="F1254" s="296" t="s">
        <v>1301</v>
      </c>
      <c r="G1254" s="297" t="s">
        <v>168</v>
      </c>
      <c r="H1254" s="298">
        <v>4</v>
      </c>
      <c r="I1254" s="299"/>
      <c r="J1254" s="300">
        <f>ROUND(I1254*H1254,2)</f>
        <v>0</v>
      </c>
      <c r="K1254" s="296" t="s">
        <v>23</v>
      </c>
      <c r="L1254" s="301"/>
      <c r="M1254" s="302" t="s">
        <v>23</v>
      </c>
      <c r="N1254" s="303" t="s">
        <v>45</v>
      </c>
      <c r="O1254" s="48"/>
      <c r="P1254" s="245">
        <f>O1254*H1254</f>
        <v>0</v>
      </c>
      <c r="Q1254" s="245">
        <v>0.035000000000000003</v>
      </c>
      <c r="R1254" s="245">
        <f>Q1254*H1254</f>
        <v>0.14000000000000001</v>
      </c>
      <c r="S1254" s="245">
        <v>0</v>
      </c>
      <c r="T1254" s="246">
        <f>S1254*H1254</f>
        <v>0</v>
      </c>
      <c r="AR1254" s="25" t="s">
        <v>448</v>
      </c>
      <c r="AT1254" s="25" t="s">
        <v>336</v>
      </c>
      <c r="AU1254" s="25" t="s">
        <v>85</v>
      </c>
      <c r="AY1254" s="25" t="s">
        <v>162</v>
      </c>
      <c r="BE1254" s="247">
        <f>IF(N1254="základní",J1254,0)</f>
        <v>0</v>
      </c>
      <c r="BF1254" s="247">
        <f>IF(N1254="snížená",J1254,0)</f>
        <v>0</v>
      </c>
      <c r="BG1254" s="247">
        <f>IF(N1254="zákl. přenesená",J1254,0)</f>
        <v>0</v>
      </c>
      <c r="BH1254" s="247">
        <f>IF(N1254="sníž. přenesená",J1254,0)</f>
        <v>0</v>
      </c>
      <c r="BI1254" s="247">
        <f>IF(N1254="nulová",J1254,0)</f>
        <v>0</v>
      </c>
      <c r="BJ1254" s="25" t="s">
        <v>85</v>
      </c>
      <c r="BK1254" s="247">
        <f>ROUND(I1254*H1254,2)</f>
        <v>0</v>
      </c>
      <c r="BL1254" s="25" t="s">
        <v>318</v>
      </c>
      <c r="BM1254" s="25" t="s">
        <v>1302</v>
      </c>
    </row>
    <row r="1255" s="1" customFormat="1" ht="25.5" customHeight="1">
      <c r="B1255" s="47"/>
      <c r="C1255" s="236" t="s">
        <v>1303</v>
      </c>
      <c r="D1255" s="236" t="s">
        <v>165</v>
      </c>
      <c r="E1255" s="237" t="s">
        <v>1304</v>
      </c>
      <c r="F1255" s="238" t="s">
        <v>1305</v>
      </c>
      <c r="G1255" s="239" t="s">
        <v>168</v>
      </c>
      <c r="H1255" s="240">
        <v>9</v>
      </c>
      <c r="I1255" s="241"/>
      <c r="J1255" s="242">
        <f>ROUND(I1255*H1255,2)</f>
        <v>0</v>
      </c>
      <c r="K1255" s="238" t="s">
        <v>169</v>
      </c>
      <c r="L1255" s="73"/>
      <c r="M1255" s="243" t="s">
        <v>23</v>
      </c>
      <c r="N1255" s="244" t="s">
        <v>45</v>
      </c>
      <c r="O1255" s="48"/>
      <c r="P1255" s="245">
        <f>O1255*H1255</f>
        <v>0</v>
      </c>
      <c r="Q1255" s="245">
        <v>0.00025757500000000001</v>
      </c>
      <c r="R1255" s="245">
        <f>Q1255*H1255</f>
        <v>0.002318175</v>
      </c>
      <c r="S1255" s="245">
        <v>0</v>
      </c>
      <c r="T1255" s="246">
        <f>S1255*H1255</f>
        <v>0</v>
      </c>
      <c r="AR1255" s="25" t="s">
        <v>318</v>
      </c>
      <c r="AT1255" s="25" t="s">
        <v>165</v>
      </c>
      <c r="AU1255" s="25" t="s">
        <v>85</v>
      </c>
      <c r="AY1255" s="25" t="s">
        <v>162</v>
      </c>
      <c r="BE1255" s="247">
        <f>IF(N1255="základní",J1255,0)</f>
        <v>0</v>
      </c>
      <c r="BF1255" s="247">
        <f>IF(N1255="snížená",J1255,0)</f>
        <v>0</v>
      </c>
      <c r="BG1255" s="247">
        <f>IF(N1255="zákl. přenesená",J1255,0)</f>
        <v>0</v>
      </c>
      <c r="BH1255" s="247">
        <f>IF(N1255="sníž. přenesená",J1255,0)</f>
        <v>0</v>
      </c>
      <c r="BI1255" s="247">
        <f>IF(N1255="nulová",J1255,0)</f>
        <v>0</v>
      </c>
      <c r="BJ1255" s="25" t="s">
        <v>85</v>
      </c>
      <c r="BK1255" s="247">
        <f>ROUND(I1255*H1255,2)</f>
        <v>0</v>
      </c>
      <c r="BL1255" s="25" t="s">
        <v>318</v>
      </c>
      <c r="BM1255" s="25" t="s">
        <v>1306</v>
      </c>
    </row>
    <row r="1256" s="1" customFormat="1">
      <c r="B1256" s="47"/>
      <c r="C1256" s="75"/>
      <c r="D1256" s="250" t="s">
        <v>213</v>
      </c>
      <c r="E1256" s="75"/>
      <c r="F1256" s="281" t="s">
        <v>1275</v>
      </c>
      <c r="G1256" s="75"/>
      <c r="H1256" s="75"/>
      <c r="I1256" s="204"/>
      <c r="J1256" s="75"/>
      <c r="K1256" s="75"/>
      <c r="L1256" s="73"/>
      <c r="M1256" s="282"/>
      <c r="N1256" s="48"/>
      <c r="O1256" s="48"/>
      <c r="P1256" s="48"/>
      <c r="Q1256" s="48"/>
      <c r="R1256" s="48"/>
      <c r="S1256" s="48"/>
      <c r="T1256" s="96"/>
      <c r="AT1256" s="25" t="s">
        <v>213</v>
      </c>
      <c r="AU1256" s="25" t="s">
        <v>85</v>
      </c>
    </row>
    <row r="1257" s="13" customFormat="1">
      <c r="B1257" s="260"/>
      <c r="C1257" s="261"/>
      <c r="D1257" s="250" t="s">
        <v>172</v>
      </c>
      <c r="E1257" s="262" t="s">
        <v>23</v>
      </c>
      <c r="F1257" s="263" t="s">
        <v>819</v>
      </c>
      <c r="G1257" s="261"/>
      <c r="H1257" s="262" t="s">
        <v>23</v>
      </c>
      <c r="I1257" s="264"/>
      <c r="J1257" s="261"/>
      <c r="K1257" s="261"/>
      <c r="L1257" s="265"/>
      <c r="M1257" s="266"/>
      <c r="N1257" s="267"/>
      <c r="O1257" s="267"/>
      <c r="P1257" s="267"/>
      <c r="Q1257" s="267"/>
      <c r="R1257" s="267"/>
      <c r="S1257" s="267"/>
      <c r="T1257" s="268"/>
      <c r="AT1257" s="269" t="s">
        <v>172</v>
      </c>
      <c r="AU1257" s="269" t="s">
        <v>85</v>
      </c>
      <c r="AV1257" s="13" t="s">
        <v>77</v>
      </c>
      <c r="AW1257" s="13" t="s">
        <v>36</v>
      </c>
      <c r="AX1257" s="13" t="s">
        <v>73</v>
      </c>
      <c r="AY1257" s="269" t="s">
        <v>162</v>
      </c>
    </row>
    <row r="1258" s="12" customFormat="1">
      <c r="B1258" s="248"/>
      <c r="C1258" s="249"/>
      <c r="D1258" s="250" t="s">
        <v>172</v>
      </c>
      <c r="E1258" s="251" t="s">
        <v>23</v>
      </c>
      <c r="F1258" s="252" t="s">
        <v>1307</v>
      </c>
      <c r="G1258" s="249"/>
      <c r="H1258" s="253">
        <v>9</v>
      </c>
      <c r="I1258" s="254"/>
      <c r="J1258" s="249"/>
      <c r="K1258" s="249"/>
      <c r="L1258" s="255"/>
      <c r="M1258" s="256"/>
      <c r="N1258" s="257"/>
      <c r="O1258" s="257"/>
      <c r="P1258" s="257"/>
      <c r="Q1258" s="257"/>
      <c r="R1258" s="257"/>
      <c r="S1258" s="257"/>
      <c r="T1258" s="258"/>
      <c r="AT1258" s="259" t="s">
        <v>172</v>
      </c>
      <c r="AU1258" s="259" t="s">
        <v>85</v>
      </c>
      <c r="AV1258" s="12" t="s">
        <v>85</v>
      </c>
      <c r="AW1258" s="12" t="s">
        <v>36</v>
      </c>
      <c r="AX1258" s="12" t="s">
        <v>77</v>
      </c>
      <c r="AY1258" s="259" t="s">
        <v>162</v>
      </c>
    </row>
    <row r="1259" s="1" customFormat="1" ht="38.25" customHeight="1">
      <c r="B1259" s="47"/>
      <c r="C1259" s="294" t="s">
        <v>1308</v>
      </c>
      <c r="D1259" s="294" t="s">
        <v>336</v>
      </c>
      <c r="E1259" s="295" t="s">
        <v>1309</v>
      </c>
      <c r="F1259" s="296" t="s">
        <v>1310</v>
      </c>
      <c r="G1259" s="297" t="s">
        <v>168</v>
      </c>
      <c r="H1259" s="298">
        <v>9</v>
      </c>
      <c r="I1259" s="299"/>
      <c r="J1259" s="300">
        <f>ROUND(I1259*H1259,2)</f>
        <v>0</v>
      </c>
      <c r="K1259" s="296" t="s">
        <v>23</v>
      </c>
      <c r="L1259" s="301"/>
      <c r="M1259" s="302" t="s">
        <v>23</v>
      </c>
      <c r="N1259" s="303" t="s">
        <v>45</v>
      </c>
      <c r="O1259" s="48"/>
      <c r="P1259" s="245">
        <f>O1259*H1259</f>
        <v>0</v>
      </c>
      <c r="Q1259" s="245">
        <v>0.035000000000000003</v>
      </c>
      <c r="R1259" s="245">
        <f>Q1259*H1259</f>
        <v>0.31500000000000006</v>
      </c>
      <c r="S1259" s="245">
        <v>0</v>
      </c>
      <c r="T1259" s="246">
        <f>S1259*H1259</f>
        <v>0</v>
      </c>
      <c r="AR1259" s="25" t="s">
        <v>448</v>
      </c>
      <c r="AT1259" s="25" t="s">
        <v>336</v>
      </c>
      <c r="AU1259" s="25" t="s">
        <v>85</v>
      </c>
      <c r="AY1259" s="25" t="s">
        <v>162</v>
      </c>
      <c r="BE1259" s="247">
        <f>IF(N1259="základní",J1259,0)</f>
        <v>0</v>
      </c>
      <c r="BF1259" s="247">
        <f>IF(N1259="snížená",J1259,0)</f>
        <v>0</v>
      </c>
      <c r="BG1259" s="247">
        <f>IF(N1259="zákl. přenesená",J1259,0)</f>
        <v>0</v>
      </c>
      <c r="BH1259" s="247">
        <f>IF(N1259="sníž. přenesená",J1259,0)</f>
        <v>0</v>
      </c>
      <c r="BI1259" s="247">
        <f>IF(N1259="nulová",J1259,0)</f>
        <v>0</v>
      </c>
      <c r="BJ1259" s="25" t="s">
        <v>85</v>
      </c>
      <c r="BK1259" s="247">
        <f>ROUND(I1259*H1259,2)</f>
        <v>0</v>
      </c>
      <c r="BL1259" s="25" t="s">
        <v>318</v>
      </c>
      <c r="BM1259" s="25" t="s">
        <v>1311</v>
      </c>
    </row>
    <row r="1260" s="1" customFormat="1" ht="38.25" customHeight="1">
      <c r="B1260" s="47"/>
      <c r="C1260" s="236" t="s">
        <v>1312</v>
      </c>
      <c r="D1260" s="236" t="s">
        <v>165</v>
      </c>
      <c r="E1260" s="237" t="s">
        <v>1313</v>
      </c>
      <c r="F1260" s="238" t="s">
        <v>1314</v>
      </c>
      <c r="G1260" s="239" t="s">
        <v>927</v>
      </c>
      <c r="H1260" s="304"/>
      <c r="I1260" s="241"/>
      <c r="J1260" s="242">
        <f>ROUND(I1260*H1260,2)</f>
        <v>0</v>
      </c>
      <c r="K1260" s="238" t="s">
        <v>169</v>
      </c>
      <c r="L1260" s="73"/>
      <c r="M1260" s="243" t="s">
        <v>23</v>
      </c>
      <c r="N1260" s="244" t="s">
        <v>45</v>
      </c>
      <c r="O1260" s="48"/>
      <c r="P1260" s="245">
        <f>O1260*H1260</f>
        <v>0</v>
      </c>
      <c r="Q1260" s="245">
        <v>0</v>
      </c>
      <c r="R1260" s="245">
        <f>Q1260*H1260</f>
        <v>0</v>
      </c>
      <c r="S1260" s="245">
        <v>0</v>
      </c>
      <c r="T1260" s="246">
        <f>S1260*H1260</f>
        <v>0</v>
      </c>
      <c r="AR1260" s="25" t="s">
        <v>318</v>
      </c>
      <c r="AT1260" s="25" t="s">
        <v>165</v>
      </c>
      <c r="AU1260" s="25" t="s">
        <v>85</v>
      </c>
      <c r="AY1260" s="25" t="s">
        <v>162</v>
      </c>
      <c r="BE1260" s="247">
        <f>IF(N1260="základní",J1260,0)</f>
        <v>0</v>
      </c>
      <c r="BF1260" s="247">
        <f>IF(N1260="snížená",J1260,0)</f>
        <v>0</v>
      </c>
      <c r="BG1260" s="247">
        <f>IF(N1260="zákl. přenesená",J1260,0)</f>
        <v>0</v>
      </c>
      <c r="BH1260" s="247">
        <f>IF(N1260="sníž. přenesená",J1260,0)</f>
        <v>0</v>
      </c>
      <c r="BI1260" s="247">
        <f>IF(N1260="nulová",J1260,0)</f>
        <v>0</v>
      </c>
      <c r="BJ1260" s="25" t="s">
        <v>85</v>
      </c>
      <c r="BK1260" s="247">
        <f>ROUND(I1260*H1260,2)</f>
        <v>0</v>
      </c>
      <c r="BL1260" s="25" t="s">
        <v>318</v>
      </c>
      <c r="BM1260" s="25" t="s">
        <v>1315</v>
      </c>
    </row>
    <row r="1261" s="1" customFormat="1">
      <c r="B1261" s="47"/>
      <c r="C1261" s="75"/>
      <c r="D1261" s="250" t="s">
        <v>213</v>
      </c>
      <c r="E1261" s="75"/>
      <c r="F1261" s="281" t="s">
        <v>1316</v>
      </c>
      <c r="G1261" s="75"/>
      <c r="H1261" s="75"/>
      <c r="I1261" s="204"/>
      <c r="J1261" s="75"/>
      <c r="K1261" s="75"/>
      <c r="L1261" s="73"/>
      <c r="M1261" s="282"/>
      <c r="N1261" s="48"/>
      <c r="O1261" s="48"/>
      <c r="P1261" s="48"/>
      <c r="Q1261" s="48"/>
      <c r="R1261" s="48"/>
      <c r="S1261" s="48"/>
      <c r="T1261" s="96"/>
      <c r="AT1261" s="25" t="s">
        <v>213</v>
      </c>
      <c r="AU1261" s="25" t="s">
        <v>85</v>
      </c>
    </row>
    <row r="1262" s="11" customFormat="1" ht="29.88" customHeight="1">
      <c r="B1262" s="220"/>
      <c r="C1262" s="221"/>
      <c r="D1262" s="222" t="s">
        <v>72</v>
      </c>
      <c r="E1262" s="234" t="s">
        <v>1317</v>
      </c>
      <c r="F1262" s="234" t="s">
        <v>1318</v>
      </c>
      <c r="G1262" s="221"/>
      <c r="H1262" s="221"/>
      <c r="I1262" s="224"/>
      <c r="J1262" s="235">
        <f>BK1262</f>
        <v>0</v>
      </c>
      <c r="K1262" s="221"/>
      <c r="L1262" s="226"/>
      <c r="M1262" s="227"/>
      <c r="N1262" s="228"/>
      <c r="O1262" s="228"/>
      <c r="P1262" s="229">
        <f>SUM(P1263:P1282)</f>
        <v>0</v>
      </c>
      <c r="Q1262" s="228"/>
      <c r="R1262" s="229">
        <f>SUM(R1263:R1282)</f>
        <v>0.63505143000000008</v>
      </c>
      <c r="S1262" s="228"/>
      <c r="T1262" s="230">
        <f>SUM(T1263:T1282)</f>
        <v>0</v>
      </c>
      <c r="AR1262" s="231" t="s">
        <v>85</v>
      </c>
      <c r="AT1262" s="232" t="s">
        <v>72</v>
      </c>
      <c r="AU1262" s="232" t="s">
        <v>77</v>
      </c>
      <c r="AY1262" s="231" t="s">
        <v>162</v>
      </c>
      <c r="BK1262" s="233">
        <f>SUM(BK1263:BK1282)</f>
        <v>0</v>
      </c>
    </row>
    <row r="1263" s="1" customFormat="1" ht="16.5" customHeight="1">
      <c r="B1263" s="47"/>
      <c r="C1263" s="236" t="s">
        <v>1319</v>
      </c>
      <c r="D1263" s="236" t="s">
        <v>165</v>
      </c>
      <c r="E1263" s="237" t="s">
        <v>1320</v>
      </c>
      <c r="F1263" s="238" t="s">
        <v>1321</v>
      </c>
      <c r="G1263" s="239" t="s">
        <v>168</v>
      </c>
      <c r="H1263" s="240">
        <v>3</v>
      </c>
      <c r="I1263" s="241"/>
      <c r="J1263" s="242">
        <f>ROUND(I1263*H1263,2)</f>
        <v>0</v>
      </c>
      <c r="K1263" s="238" t="s">
        <v>23</v>
      </c>
      <c r="L1263" s="73"/>
      <c r="M1263" s="243" t="s">
        <v>23</v>
      </c>
      <c r="N1263" s="244" t="s">
        <v>45</v>
      </c>
      <c r="O1263" s="48"/>
      <c r="P1263" s="245">
        <f>O1263*H1263</f>
        <v>0</v>
      </c>
      <c r="Q1263" s="245">
        <v>6.0000000000000002E-05</v>
      </c>
      <c r="R1263" s="245">
        <f>Q1263*H1263</f>
        <v>0.00018000000000000001</v>
      </c>
      <c r="S1263" s="245">
        <v>0</v>
      </c>
      <c r="T1263" s="246">
        <f>S1263*H1263</f>
        <v>0</v>
      </c>
      <c r="AR1263" s="25" t="s">
        <v>318</v>
      </c>
      <c r="AT1263" s="25" t="s">
        <v>165</v>
      </c>
      <c r="AU1263" s="25" t="s">
        <v>85</v>
      </c>
      <c r="AY1263" s="25" t="s">
        <v>162</v>
      </c>
      <c r="BE1263" s="247">
        <f>IF(N1263="základní",J1263,0)</f>
        <v>0</v>
      </c>
      <c r="BF1263" s="247">
        <f>IF(N1263="snížená",J1263,0)</f>
        <v>0</v>
      </c>
      <c r="BG1263" s="247">
        <f>IF(N1263="zákl. přenesená",J1263,0)</f>
        <v>0</v>
      </c>
      <c r="BH1263" s="247">
        <f>IF(N1263="sníž. přenesená",J1263,0)</f>
        <v>0</v>
      </c>
      <c r="BI1263" s="247">
        <f>IF(N1263="nulová",J1263,0)</f>
        <v>0</v>
      </c>
      <c r="BJ1263" s="25" t="s">
        <v>85</v>
      </c>
      <c r="BK1263" s="247">
        <f>ROUND(I1263*H1263,2)</f>
        <v>0</v>
      </c>
      <c r="BL1263" s="25" t="s">
        <v>318</v>
      </c>
      <c r="BM1263" s="25" t="s">
        <v>1322</v>
      </c>
    </row>
    <row r="1264" s="12" customFormat="1">
      <c r="B1264" s="248"/>
      <c r="C1264" s="249"/>
      <c r="D1264" s="250" t="s">
        <v>172</v>
      </c>
      <c r="E1264" s="251" t="s">
        <v>23</v>
      </c>
      <c r="F1264" s="252" t="s">
        <v>1323</v>
      </c>
      <c r="G1264" s="249"/>
      <c r="H1264" s="253">
        <v>3</v>
      </c>
      <c r="I1264" s="254"/>
      <c r="J1264" s="249"/>
      <c r="K1264" s="249"/>
      <c r="L1264" s="255"/>
      <c r="M1264" s="256"/>
      <c r="N1264" s="257"/>
      <c r="O1264" s="257"/>
      <c r="P1264" s="257"/>
      <c r="Q1264" s="257"/>
      <c r="R1264" s="257"/>
      <c r="S1264" s="257"/>
      <c r="T1264" s="258"/>
      <c r="AT1264" s="259" t="s">
        <v>172</v>
      </c>
      <c r="AU1264" s="259" t="s">
        <v>85</v>
      </c>
      <c r="AV1264" s="12" t="s">
        <v>85</v>
      </c>
      <c r="AW1264" s="12" t="s">
        <v>36</v>
      </c>
      <c r="AX1264" s="12" t="s">
        <v>77</v>
      </c>
      <c r="AY1264" s="259" t="s">
        <v>162</v>
      </c>
    </row>
    <row r="1265" s="1" customFormat="1" ht="38.25" customHeight="1">
      <c r="B1265" s="47"/>
      <c r="C1265" s="236" t="s">
        <v>1324</v>
      </c>
      <c r="D1265" s="236" t="s">
        <v>165</v>
      </c>
      <c r="E1265" s="237" t="s">
        <v>1325</v>
      </c>
      <c r="F1265" s="238" t="s">
        <v>1326</v>
      </c>
      <c r="G1265" s="239" t="s">
        <v>168</v>
      </c>
      <c r="H1265" s="240">
        <v>15</v>
      </c>
      <c r="I1265" s="241"/>
      <c r="J1265" s="242">
        <f>ROUND(I1265*H1265,2)</f>
        <v>0</v>
      </c>
      <c r="K1265" s="238" t="s">
        <v>23</v>
      </c>
      <c r="L1265" s="73"/>
      <c r="M1265" s="243" t="s">
        <v>23</v>
      </c>
      <c r="N1265" s="244" t="s">
        <v>45</v>
      </c>
      <c r="O1265" s="48"/>
      <c r="P1265" s="245">
        <f>O1265*H1265</f>
        <v>0</v>
      </c>
      <c r="Q1265" s="245">
        <v>6.0000000000000002E-05</v>
      </c>
      <c r="R1265" s="245">
        <f>Q1265*H1265</f>
        <v>0.00089999999999999998</v>
      </c>
      <c r="S1265" s="245">
        <v>0</v>
      </c>
      <c r="T1265" s="246">
        <f>S1265*H1265</f>
        <v>0</v>
      </c>
      <c r="AR1265" s="25" t="s">
        <v>318</v>
      </c>
      <c r="AT1265" s="25" t="s">
        <v>165</v>
      </c>
      <c r="AU1265" s="25" t="s">
        <v>85</v>
      </c>
      <c r="AY1265" s="25" t="s">
        <v>162</v>
      </c>
      <c r="BE1265" s="247">
        <f>IF(N1265="základní",J1265,0)</f>
        <v>0</v>
      </c>
      <c r="BF1265" s="247">
        <f>IF(N1265="snížená",J1265,0)</f>
        <v>0</v>
      </c>
      <c r="BG1265" s="247">
        <f>IF(N1265="zákl. přenesená",J1265,0)</f>
        <v>0</v>
      </c>
      <c r="BH1265" s="247">
        <f>IF(N1265="sníž. přenesená",J1265,0)</f>
        <v>0</v>
      </c>
      <c r="BI1265" s="247">
        <f>IF(N1265="nulová",J1265,0)</f>
        <v>0</v>
      </c>
      <c r="BJ1265" s="25" t="s">
        <v>85</v>
      </c>
      <c r="BK1265" s="247">
        <f>ROUND(I1265*H1265,2)</f>
        <v>0</v>
      </c>
      <c r="BL1265" s="25" t="s">
        <v>318</v>
      </c>
      <c r="BM1265" s="25" t="s">
        <v>1327</v>
      </c>
    </row>
    <row r="1266" s="1" customFormat="1" ht="38.25" customHeight="1">
      <c r="B1266" s="47"/>
      <c r="C1266" s="236" t="s">
        <v>1328</v>
      </c>
      <c r="D1266" s="236" t="s">
        <v>165</v>
      </c>
      <c r="E1266" s="237" t="s">
        <v>1329</v>
      </c>
      <c r="F1266" s="238" t="s">
        <v>1330</v>
      </c>
      <c r="G1266" s="239" t="s">
        <v>168</v>
      </c>
      <c r="H1266" s="240">
        <v>9</v>
      </c>
      <c r="I1266" s="241"/>
      <c r="J1266" s="242">
        <f>ROUND(I1266*H1266,2)</f>
        <v>0</v>
      </c>
      <c r="K1266" s="238" t="s">
        <v>23</v>
      </c>
      <c r="L1266" s="73"/>
      <c r="M1266" s="243" t="s">
        <v>23</v>
      </c>
      <c r="N1266" s="244" t="s">
        <v>45</v>
      </c>
      <c r="O1266" s="48"/>
      <c r="P1266" s="245">
        <f>O1266*H1266</f>
        <v>0</v>
      </c>
      <c r="Q1266" s="245">
        <v>6.0000000000000002E-05</v>
      </c>
      <c r="R1266" s="245">
        <f>Q1266*H1266</f>
        <v>0.00054000000000000001</v>
      </c>
      <c r="S1266" s="245">
        <v>0</v>
      </c>
      <c r="T1266" s="246">
        <f>S1266*H1266</f>
        <v>0</v>
      </c>
      <c r="AR1266" s="25" t="s">
        <v>318</v>
      </c>
      <c r="AT1266" s="25" t="s">
        <v>165</v>
      </c>
      <c r="AU1266" s="25" t="s">
        <v>85</v>
      </c>
      <c r="AY1266" s="25" t="s">
        <v>162</v>
      </c>
      <c r="BE1266" s="247">
        <f>IF(N1266="základní",J1266,0)</f>
        <v>0</v>
      </c>
      <c r="BF1266" s="247">
        <f>IF(N1266="snížená",J1266,0)</f>
        <v>0</v>
      </c>
      <c r="BG1266" s="247">
        <f>IF(N1266="zákl. přenesená",J1266,0)</f>
        <v>0</v>
      </c>
      <c r="BH1266" s="247">
        <f>IF(N1266="sníž. přenesená",J1266,0)</f>
        <v>0</v>
      </c>
      <c r="BI1266" s="247">
        <f>IF(N1266="nulová",J1266,0)</f>
        <v>0</v>
      </c>
      <c r="BJ1266" s="25" t="s">
        <v>85</v>
      </c>
      <c r="BK1266" s="247">
        <f>ROUND(I1266*H1266,2)</f>
        <v>0</v>
      </c>
      <c r="BL1266" s="25" t="s">
        <v>318</v>
      </c>
      <c r="BM1266" s="25" t="s">
        <v>1331</v>
      </c>
    </row>
    <row r="1267" s="12" customFormat="1">
      <c r="B1267" s="248"/>
      <c r="C1267" s="249"/>
      <c r="D1267" s="250" t="s">
        <v>172</v>
      </c>
      <c r="E1267" s="251" t="s">
        <v>23</v>
      </c>
      <c r="F1267" s="252" t="s">
        <v>1332</v>
      </c>
      <c r="G1267" s="249"/>
      <c r="H1267" s="253">
        <v>9</v>
      </c>
      <c r="I1267" s="254"/>
      <c r="J1267" s="249"/>
      <c r="K1267" s="249"/>
      <c r="L1267" s="255"/>
      <c r="M1267" s="256"/>
      <c r="N1267" s="257"/>
      <c r="O1267" s="257"/>
      <c r="P1267" s="257"/>
      <c r="Q1267" s="257"/>
      <c r="R1267" s="257"/>
      <c r="S1267" s="257"/>
      <c r="T1267" s="258"/>
      <c r="AT1267" s="259" t="s">
        <v>172</v>
      </c>
      <c r="AU1267" s="259" t="s">
        <v>85</v>
      </c>
      <c r="AV1267" s="12" t="s">
        <v>85</v>
      </c>
      <c r="AW1267" s="12" t="s">
        <v>36</v>
      </c>
      <c r="AX1267" s="12" t="s">
        <v>77</v>
      </c>
      <c r="AY1267" s="259" t="s">
        <v>162</v>
      </c>
    </row>
    <row r="1268" s="1" customFormat="1" ht="38.25" customHeight="1">
      <c r="B1268" s="47"/>
      <c r="C1268" s="236" t="s">
        <v>1333</v>
      </c>
      <c r="D1268" s="236" t="s">
        <v>165</v>
      </c>
      <c r="E1268" s="237" t="s">
        <v>1334</v>
      </c>
      <c r="F1268" s="238" t="s">
        <v>1335</v>
      </c>
      <c r="G1268" s="239" t="s">
        <v>189</v>
      </c>
      <c r="H1268" s="240">
        <v>5.5199999999999996</v>
      </c>
      <c r="I1268" s="241"/>
      <c r="J1268" s="242">
        <f>ROUND(I1268*H1268,2)</f>
        <v>0</v>
      </c>
      <c r="K1268" s="238" t="s">
        <v>169</v>
      </c>
      <c r="L1268" s="73"/>
      <c r="M1268" s="243" t="s">
        <v>23</v>
      </c>
      <c r="N1268" s="244" t="s">
        <v>45</v>
      </c>
      <c r="O1268" s="48"/>
      <c r="P1268" s="245">
        <f>O1268*H1268</f>
        <v>0</v>
      </c>
      <c r="Q1268" s="245">
        <v>0.000268375</v>
      </c>
      <c r="R1268" s="245">
        <f>Q1268*H1268</f>
        <v>0.0014814299999999999</v>
      </c>
      <c r="S1268" s="245">
        <v>0</v>
      </c>
      <c r="T1268" s="246">
        <f>S1268*H1268</f>
        <v>0</v>
      </c>
      <c r="AR1268" s="25" t="s">
        <v>318</v>
      </c>
      <c r="AT1268" s="25" t="s">
        <v>165</v>
      </c>
      <c r="AU1268" s="25" t="s">
        <v>85</v>
      </c>
      <c r="AY1268" s="25" t="s">
        <v>162</v>
      </c>
      <c r="BE1268" s="247">
        <f>IF(N1268="základní",J1268,0)</f>
        <v>0</v>
      </c>
      <c r="BF1268" s="247">
        <f>IF(N1268="snížená",J1268,0)</f>
        <v>0</v>
      </c>
      <c r="BG1268" s="247">
        <f>IF(N1268="zákl. přenesená",J1268,0)</f>
        <v>0</v>
      </c>
      <c r="BH1268" s="247">
        <f>IF(N1268="sníž. přenesená",J1268,0)</f>
        <v>0</v>
      </c>
      <c r="BI1268" s="247">
        <f>IF(N1268="nulová",J1268,0)</f>
        <v>0</v>
      </c>
      <c r="BJ1268" s="25" t="s">
        <v>85</v>
      </c>
      <c r="BK1268" s="247">
        <f>ROUND(I1268*H1268,2)</f>
        <v>0</v>
      </c>
      <c r="BL1268" s="25" t="s">
        <v>318</v>
      </c>
      <c r="BM1268" s="25" t="s">
        <v>1336</v>
      </c>
    </row>
    <row r="1269" s="1" customFormat="1">
      <c r="B1269" s="47"/>
      <c r="C1269" s="75"/>
      <c r="D1269" s="250" t="s">
        <v>213</v>
      </c>
      <c r="E1269" s="75"/>
      <c r="F1269" s="281" t="s">
        <v>1337</v>
      </c>
      <c r="G1269" s="75"/>
      <c r="H1269" s="75"/>
      <c r="I1269" s="204"/>
      <c r="J1269" s="75"/>
      <c r="K1269" s="75"/>
      <c r="L1269" s="73"/>
      <c r="M1269" s="282"/>
      <c r="N1269" s="48"/>
      <c r="O1269" s="48"/>
      <c r="P1269" s="48"/>
      <c r="Q1269" s="48"/>
      <c r="R1269" s="48"/>
      <c r="S1269" s="48"/>
      <c r="T1269" s="96"/>
      <c r="AT1269" s="25" t="s">
        <v>213</v>
      </c>
      <c r="AU1269" s="25" t="s">
        <v>85</v>
      </c>
    </row>
    <row r="1270" s="12" customFormat="1">
      <c r="B1270" s="248"/>
      <c r="C1270" s="249"/>
      <c r="D1270" s="250" t="s">
        <v>172</v>
      </c>
      <c r="E1270" s="251" t="s">
        <v>23</v>
      </c>
      <c r="F1270" s="252" t="s">
        <v>1338</v>
      </c>
      <c r="G1270" s="249"/>
      <c r="H1270" s="253">
        <v>5.5199999999999996</v>
      </c>
      <c r="I1270" s="254"/>
      <c r="J1270" s="249"/>
      <c r="K1270" s="249"/>
      <c r="L1270" s="255"/>
      <c r="M1270" s="256"/>
      <c r="N1270" s="257"/>
      <c r="O1270" s="257"/>
      <c r="P1270" s="257"/>
      <c r="Q1270" s="257"/>
      <c r="R1270" s="257"/>
      <c r="S1270" s="257"/>
      <c r="T1270" s="258"/>
      <c r="AT1270" s="259" t="s">
        <v>172</v>
      </c>
      <c r="AU1270" s="259" t="s">
        <v>85</v>
      </c>
      <c r="AV1270" s="12" t="s">
        <v>85</v>
      </c>
      <c r="AW1270" s="12" t="s">
        <v>36</v>
      </c>
      <c r="AX1270" s="12" t="s">
        <v>77</v>
      </c>
      <c r="AY1270" s="259" t="s">
        <v>162</v>
      </c>
    </row>
    <row r="1271" s="1" customFormat="1" ht="25.5" customHeight="1">
      <c r="B1271" s="47"/>
      <c r="C1271" s="294" t="s">
        <v>1339</v>
      </c>
      <c r="D1271" s="294" t="s">
        <v>336</v>
      </c>
      <c r="E1271" s="295" t="s">
        <v>1340</v>
      </c>
      <c r="F1271" s="296" t="s">
        <v>1341</v>
      </c>
      <c r="G1271" s="297" t="s">
        <v>168</v>
      </c>
      <c r="H1271" s="298">
        <v>1</v>
      </c>
      <c r="I1271" s="299"/>
      <c r="J1271" s="300">
        <f>ROUND(I1271*H1271,2)</f>
        <v>0</v>
      </c>
      <c r="K1271" s="296" t="s">
        <v>23</v>
      </c>
      <c r="L1271" s="301"/>
      <c r="M1271" s="302" t="s">
        <v>23</v>
      </c>
      <c r="N1271" s="303" t="s">
        <v>45</v>
      </c>
      <c r="O1271" s="48"/>
      <c r="P1271" s="245">
        <f>O1271*H1271</f>
        <v>0</v>
      </c>
      <c r="Q1271" s="245">
        <v>0.035999999999999997</v>
      </c>
      <c r="R1271" s="245">
        <f>Q1271*H1271</f>
        <v>0.035999999999999997</v>
      </c>
      <c r="S1271" s="245">
        <v>0</v>
      </c>
      <c r="T1271" s="246">
        <f>S1271*H1271</f>
        <v>0</v>
      </c>
      <c r="AR1271" s="25" t="s">
        <v>448</v>
      </c>
      <c r="AT1271" s="25" t="s">
        <v>336</v>
      </c>
      <c r="AU1271" s="25" t="s">
        <v>85</v>
      </c>
      <c r="AY1271" s="25" t="s">
        <v>162</v>
      </c>
      <c r="BE1271" s="247">
        <f>IF(N1271="základní",J1271,0)</f>
        <v>0</v>
      </c>
      <c r="BF1271" s="247">
        <f>IF(N1271="snížená",J1271,0)</f>
        <v>0</v>
      </c>
      <c r="BG1271" s="247">
        <f>IF(N1271="zákl. přenesená",J1271,0)</f>
        <v>0</v>
      </c>
      <c r="BH1271" s="247">
        <f>IF(N1271="sníž. přenesená",J1271,0)</f>
        <v>0</v>
      </c>
      <c r="BI1271" s="247">
        <f>IF(N1271="nulová",J1271,0)</f>
        <v>0</v>
      </c>
      <c r="BJ1271" s="25" t="s">
        <v>85</v>
      </c>
      <c r="BK1271" s="247">
        <f>ROUND(I1271*H1271,2)</f>
        <v>0</v>
      </c>
      <c r="BL1271" s="25" t="s">
        <v>318</v>
      </c>
      <c r="BM1271" s="25" t="s">
        <v>1342</v>
      </c>
    </row>
    <row r="1272" s="1" customFormat="1" ht="16.5" customHeight="1">
      <c r="B1272" s="47"/>
      <c r="C1272" s="236" t="s">
        <v>1343</v>
      </c>
      <c r="D1272" s="236" t="s">
        <v>165</v>
      </c>
      <c r="E1272" s="237" t="s">
        <v>1344</v>
      </c>
      <c r="F1272" s="238" t="s">
        <v>1345</v>
      </c>
      <c r="G1272" s="239" t="s">
        <v>168</v>
      </c>
      <c r="H1272" s="240">
        <v>7</v>
      </c>
      <c r="I1272" s="241"/>
      <c r="J1272" s="242">
        <f>ROUND(I1272*H1272,2)</f>
        <v>0</v>
      </c>
      <c r="K1272" s="238" t="s">
        <v>169</v>
      </c>
      <c r="L1272" s="73"/>
      <c r="M1272" s="243" t="s">
        <v>23</v>
      </c>
      <c r="N1272" s="244" t="s">
        <v>45</v>
      </c>
      <c r="O1272" s="48"/>
      <c r="P1272" s="245">
        <f>O1272*H1272</f>
        <v>0</v>
      </c>
      <c r="Q1272" s="245">
        <v>0</v>
      </c>
      <c r="R1272" s="245">
        <f>Q1272*H1272</f>
        <v>0</v>
      </c>
      <c r="S1272" s="245">
        <v>0</v>
      </c>
      <c r="T1272" s="246">
        <f>S1272*H1272</f>
        <v>0</v>
      </c>
      <c r="AR1272" s="25" t="s">
        <v>318</v>
      </c>
      <c r="AT1272" s="25" t="s">
        <v>165</v>
      </c>
      <c r="AU1272" s="25" t="s">
        <v>85</v>
      </c>
      <c r="AY1272" s="25" t="s">
        <v>162</v>
      </c>
      <c r="BE1272" s="247">
        <f>IF(N1272="základní",J1272,0)</f>
        <v>0</v>
      </c>
      <c r="BF1272" s="247">
        <f>IF(N1272="snížená",J1272,0)</f>
        <v>0</v>
      </c>
      <c r="BG1272" s="247">
        <f>IF(N1272="zákl. přenesená",J1272,0)</f>
        <v>0</v>
      </c>
      <c r="BH1272" s="247">
        <f>IF(N1272="sníž. přenesená",J1272,0)</f>
        <v>0</v>
      </c>
      <c r="BI1272" s="247">
        <f>IF(N1272="nulová",J1272,0)</f>
        <v>0</v>
      </c>
      <c r="BJ1272" s="25" t="s">
        <v>85</v>
      </c>
      <c r="BK1272" s="247">
        <f>ROUND(I1272*H1272,2)</f>
        <v>0</v>
      </c>
      <c r="BL1272" s="25" t="s">
        <v>318</v>
      </c>
      <c r="BM1272" s="25" t="s">
        <v>1346</v>
      </c>
    </row>
    <row r="1273" s="1" customFormat="1">
      <c r="B1273" s="47"/>
      <c r="C1273" s="75"/>
      <c r="D1273" s="250" t="s">
        <v>213</v>
      </c>
      <c r="E1273" s="75"/>
      <c r="F1273" s="281" t="s">
        <v>1347</v>
      </c>
      <c r="G1273" s="75"/>
      <c r="H1273" s="75"/>
      <c r="I1273" s="204"/>
      <c r="J1273" s="75"/>
      <c r="K1273" s="75"/>
      <c r="L1273" s="73"/>
      <c r="M1273" s="282"/>
      <c r="N1273" s="48"/>
      <c r="O1273" s="48"/>
      <c r="P1273" s="48"/>
      <c r="Q1273" s="48"/>
      <c r="R1273" s="48"/>
      <c r="S1273" s="48"/>
      <c r="T1273" s="96"/>
      <c r="AT1273" s="25" t="s">
        <v>213</v>
      </c>
      <c r="AU1273" s="25" t="s">
        <v>85</v>
      </c>
    </row>
    <row r="1274" s="13" customFormat="1">
      <c r="B1274" s="260"/>
      <c r="C1274" s="261"/>
      <c r="D1274" s="250" t="s">
        <v>172</v>
      </c>
      <c r="E1274" s="262" t="s">
        <v>23</v>
      </c>
      <c r="F1274" s="263" t="s">
        <v>1348</v>
      </c>
      <c r="G1274" s="261"/>
      <c r="H1274" s="262" t="s">
        <v>23</v>
      </c>
      <c r="I1274" s="264"/>
      <c r="J1274" s="261"/>
      <c r="K1274" s="261"/>
      <c r="L1274" s="265"/>
      <c r="M1274" s="266"/>
      <c r="N1274" s="267"/>
      <c r="O1274" s="267"/>
      <c r="P1274" s="267"/>
      <c r="Q1274" s="267"/>
      <c r="R1274" s="267"/>
      <c r="S1274" s="267"/>
      <c r="T1274" s="268"/>
      <c r="AT1274" s="269" t="s">
        <v>172</v>
      </c>
      <c r="AU1274" s="269" t="s">
        <v>85</v>
      </c>
      <c r="AV1274" s="13" t="s">
        <v>77</v>
      </c>
      <c r="AW1274" s="13" t="s">
        <v>36</v>
      </c>
      <c r="AX1274" s="13" t="s">
        <v>73</v>
      </c>
      <c r="AY1274" s="269" t="s">
        <v>162</v>
      </c>
    </row>
    <row r="1275" s="12" customFormat="1">
      <c r="B1275" s="248"/>
      <c r="C1275" s="249"/>
      <c r="D1275" s="250" t="s">
        <v>172</v>
      </c>
      <c r="E1275" s="251" t="s">
        <v>23</v>
      </c>
      <c r="F1275" s="252" t="s">
        <v>1349</v>
      </c>
      <c r="G1275" s="249"/>
      <c r="H1275" s="253">
        <v>7</v>
      </c>
      <c r="I1275" s="254"/>
      <c r="J1275" s="249"/>
      <c r="K1275" s="249"/>
      <c r="L1275" s="255"/>
      <c r="M1275" s="256"/>
      <c r="N1275" s="257"/>
      <c r="O1275" s="257"/>
      <c r="P1275" s="257"/>
      <c r="Q1275" s="257"/>
      <c r="R1275" s="257"/>
      <c r="S1275" s="257"/>
      <c r="T1275" s="258"/>
      <c r="AT1275" s="259" t="s">
        <v>172</v>
      </c>
      <c r="AU1275" s="259" t="s">
        <v>85</v>
      </c>
      <c r="AV1275" s="12" t="s">
        <v>85</v>
      </c>
      <c r="AW1275" s="12" t="s">
        <v>36</v>
      </c>
      <c r="AX1275" s="12" t="s">
        <v>77</v>
      </c>
      <c r="AY1275" s="259" t="s">
        <v>162</v>
      </c>
    </row>
    <row r="1276" s="1" customFormat="1" ht="25.5" customHeight="1">
      <c r="B1276" s="47"/>
      <c r="C1276" s="294" t="s">
        <v>1350</v>
      </c>
      <c r="D1276" s="294" t="s">
        <v>336</v>
      </c>
      <c r="E1276" s="295" t="s">
        <v>1351</v>
      </c>
      <c r="F1276" s="296" t="s">
        <v>1352</v>
      </c>
      <c r="G1276" s="297" t="s">
        <v>168</v>
      </c>
      <c r="H1276" s="298">
        <v>7</v>
      </c>
      <c r="I1276" s="299"/>
      <c r="J1276" s="300">
        <f>ROUND(I1276*H1276,2)</f>
        <v>0</v>
      </c>
      <c r="K1276" s="296" t="s">
        <v>169</v>
      </c>
      <c r="L1276" s="301"/>
      <c r="M1276" s="302" t="s">
        <v>23</v>
      </c>
      <c r="N1276" s="303" t="s">
        <v>45</v>
      </c>
      <c r="O1276" s="48"/>
      <c r="P1276" s="245">
        <f>O1276*H1276</f>
        <v>0</v>
      </c>
      <c r="Q1276" s="245">
        <v>0.084000000000000005</v>
      </c>
      <c r="R1276" s="245">
        <f>Q1276*H1276</f>
        <v>0.58800000000000008</v>
      </c>
      <c r="S1276" s="245">
        <v>0</v>
      </c>
      <c r="T1276" s="246">
        <f>S1276*H1276</f>
        <v>0</v>
      </c>
      <c r="AR1276" s="25" t="s">
        <v>448</v>
      </c>
      <c r="AT1276" s="25" t="s">
        <v>336</v>
      </c>
      <c r="AU1276" s="25" t="s">
        <v>85</v>
      </c>
      <c r="AY1276" s="25" t="s">
        <v>162</v>
      </c>
      <c r="BE1276" s="247">
        <f>IF(N1276="základní",J1276,0)</f>
        <v>0</v>
      </c>
      <c r="BF1276" s="247">
        <f>IF(N1276="snížená",J1276,0)</f>
        <v>0</v>
      </c>
      <c r="BG1276" s="247">
        <f>IF(N1276="zákl. přenesená",J1276,0)</f>
        <v>0</v>
      </c>
      <c r="BH1276" s="247">
        <f>IF(N1276="sníž. přenesená",J1276,0)</f>
        <v>0</v>
      </c>
      <c r="BI1276" s="247">
        <f>IF(N1276="nulová",J1276,0)</f>
        <v>0</v>
      </c>
      <c r="BJ1276" s="25" t="s">
        <v>85</v>
      </c>
      <c r="BK1276" s="247">
        <f>ROUND(I1276*H1276,2)</f>
        <v>0</v>
      </c>
      <c r="BL1276" s="25" t="s">
        <v>318</v>
      </c>
      <c r="BM1276" s="25" t="s">
        <v>1353</v>
      </c>
    </row>
    <row r="1277" s="1" customFormat="1" ht="16.5" customHeight="1">
      <c r="B1277" s="47"/>
      <c r="C1277" s="236" t="s">
        <v>1354</v>
      </c>
      <c r="D1277" s="236" t="s">
        <v>165</v>
      </c>
      <c r="E1277" s="237" t="s">
        <v>1355</v>
      </c>
      <c r="F1277" s="238" t="s">
        <v>1356</v>
      </c>
      <c r="G1277" s="239" t="s">
        <v>168</v>
      </c>
      <c r="H1277" s="240">
        <v>159</v>
      </c>
      <c r="I1277" s="241"/>
      <c r="J1277" s="242">
        <f>ROUND(I1277*H1277,2)</f>
        <v>0</v>
      </c>
      <c r="K1277" s="238" t="s">
        <v>169</v>
      </c>
      <c r="L1277" s="73"/>
      <c r="M1277" s="243" t="s">
        <v>23</v>
      </c>
      <c r="N1277" s="244" t="s">
        <v>45</v>
      </c>
      <c r="O1277" s="48"/>
      <c r="P1277" s="245">
        <f>O1277*H1277</f>
        <v>0</v>
      </c>
      <c r="Q1277" s="245">
        <v>0</v>
      </c>
      <c r="R1277" s="245">
        <f>Q1277*H1277</f>
        <v>0</v>
      </c>
      <c r="S1277" s="245">
        <v>0</v>
      </c>
      <c r="T1277" s="246">
        <f>S1277*H1277</f>
        <v>0</v>
      </c>
      <c r="AR1277" s="25" t="s">
        <v>318</v>
      </c>
      <c r="AT1277" s="25" t="s">
        <v>165</v>
      </c>
      <c r="AU1277" s="25" t="s">
        <v>85</v>
      </c>
      <c r="AY1277" s="25" t="s">
        <v>162</v>
      </c>
      <c r="BE1277" s="247">
        <f>IF(N1277="základní",J1277,0)</f>
        <v>0</v>
      </c>
      <c r="BF1277" s="247">
        <f>IF(N1277="snížená",J1277,0)</f>
        <v>0</v>
      </c>
      <c r="BG1277" s="247">
        <f>IF(N1277="zákl. přenesená",J1277,0)</f>
        <v>0</v>
      </c>
      <c r="BH1277" s="247">
        <f>IF(N1277="sníž. přenesená",J1277,0)</f>
        <v>0</v>
      </c>
      <c r="BI1277" s="247">
        <f>IF(N1277="nulová",J1277,0)</f>
        <v>0</v>
      </c>
      <c r="BJ1277" s="25" t="s">
        <v>85</v>
      </c>
      <c r="BK1277" s="247">
        <f>ROUND(I1277*H1277,2)</f>
        <v>0</v>
      </c>
      <c r="BL1277" s="25" t="s">
        <v>318</v>
      </c>
      <c r="BM1277" s="25" t="s">
        <v>1357</v>
      </c>
    </row>
    <row r="1278" s="1" customFormat="1">
      <c r="B1278" s="47"/>
      <c r="C1278" s="75"/>
      <c r="D1278" s="250" t="s">
        <v>213</v>
      </c>
      <c r="E1278" s="75"/>
      <c r="F1278" s="281" t="s">
        <v>1358</v>
      </c>
      <c r="G1278" s="75"/>
      <c r="H1278" s="75"/>
      <c r="I1278" s="204"/>
      <c r="J1278" s="75"/>
      <c r="K1278" s="75"/>
      <c r="L1278" s="73"/>
      <c r="M1278" s="282"/>
      <c r="N1278" s="48"/>
      <c r="O1278" s="48"/>
      <c r="P1278" s="48"/>
      <c r="Q1278" s="48"/>
      <c r="R1278" s="48"/>
      <c r="S1278" s="48"/>
      <c r="T1278" s="96"/>
      <c r="AT1278" s="25" t="s">
        <v>213</v>
      </c>
      <c r="AU1278" s="25" t="s">
        <v>85</v>
      </c>
    </row>
    <row r="1279" s="12" customFormat="1">
      <c r="B1279" s="248"/>
      <c r="C1279" s="249"/>
      <c r="D1279" s="250" t="s">
        <v>172</v>
      </c>
      <c r="E1279" s="251" t="s">
        <v>23</v>
      </c>
      <c r="F1279" s="252" t="s">
        <v>1359</v>
      </c>
      <c r="G1279" s="249"/>
      <c r="H1279" s="253">
        <v>159</v>
      </c>
      <c r="I1279" s="254"/>
      <c r="J1279" s="249"/>
      <c r="K1279" s="249"/>
      <c r="L1279" s="255"/>
      <c r="M1279" s="256"/>
      <c r="N1279" s="257"/>
      <c r="O1279" s="257"/>
      <c r="P1279" s="257"/>
      <c r="Q1279" s="257"/>
      <c r="R1279" s="257"/>
      <c r="S1279" s="257"/>
      <c r="T1279" s="258"/>
      <c r="AT1279" s="259" t="s">
        <v>172</v>
      </c>
      <c r="AU1279" s="259" t="s">
        <v>85</v>
      </c>
      <c r="AV1279" s="12" t="s">
        <v>85</v>
      </c>
      <c r="AW1279" s="12" t="s">
        <v>36</v>
      </c>
      <c r="AX1279" s="12" t="s">
        <v>77</v>
      </c>
      <c r="AY1279" s="259" t="s">
        <v>162</v>
      </c>
    </row>
    <row r="1280" s="1" customFormat="1" ht="16.5" customHeight="1">
      <c r="B1280" s="47"/>
      <c r="C1280" s="294" t="s">
        <v>1360</v>
      </c>
      <c r="D1280" s="294" t="s">
        <v>336</v>
      </c>
      <c r="E1280" s="295" t="s">
        <v>1361</v>
      </c>
      <c r="F1280" s="296" t="s">
        <v>1362</v>
      </c>
      <c r="G1280" s="297" t="s">
        <v>168</v>
      </c>
      <c r="H1280" s="298">
        <v>159</v>
      </c>
      <c r="I1280" s="299"/>
      <c r="J1280" s="300">
        <f>ROUND(I1280*H1280,2)</f>
        <v>0</v>
      </c>
      <c r="K1280" s="296" t="s">
        <v>169</v>
      </c>
      <c r="L1280" s="301"/>
      <c r="M1280" s="302" t="s">
        <v>23</v>
      </c>
      <c r="N1280" s="303" t="s">
        <v>45</v>
      </c>
      <c r="O1280" s="48"/>
      <c r="P1280" s="245">
        <f>O1280*H1280</f>
        <v>0</v>
      </c>
      <c r="Q1280" s="245">
        <v>5.0000000000000002E-05</v>
      </c>
      <c r="R1280" s="245">
        <f>Q1280*H1280</f>
        <v>0.0079500000000000005</v>
      </c>
      <c r="S1280" s="245">
        <v>0</v>
      </c>
      <c r="T1280" s="246">
        <f>S1280*H1280</f>
        <v>0</v>
      </c>
      <c r="AR1280" s="25" t="s">
        <v>448</v>
      </c>
      <c r="AT1280" s="25" t="s">
        <v>336</v>
      </c>
      <c r="AU1280" s="25" t="s">
        <v>85</v>
      </c>
      <c r="AY1280" s="25" t="s">
        <v>162</v>
      </c>
      <c r="BE1280" s="247">
        <f>IF(N1280="základní",J1280,0)</f>
        <v>0</v>
      </c>
      <c r="BF1280" s="247">
        <f>IF(N1280="snížená",J1280,0)</f>
        <v>0</v>
      </c>
      <c r="BG1280" s="247">
        <f>IF(N1280="zákl. přenesená",J1280,0)</f>
        <v>0</v>
      </c>
      <c r="BH1280" s="247">
        <f>IF(N1280="sníž. přenesená",J1280,0)</f>
        <v>0</v>
      </c>
      <c r="BI1280" s="247">
        <f>IF(N1280="nulová",J1280,0)</f>
        <v>0</v>
      </c>
      <c r="BJ1280" s="25" t="s">
        <v>85</v>
      </c>
      <c r="BK1280" s="247">
        <f>ROUND(I1280*H1280,2)</f>
        <v>0</v>
      </c>
      <c r="BL1280" s="25" t="s">
        <v>318</v>
      </c>
      <c r="BM1280" s="25" t="s">
        <v>1363</v>
      </c>
    </row>
    <row r="1281" s="1" customFormat="1" ht="38.25" customHeight="1">
      <c r="B1281" s="47"/>
      <c r="C1281" s="236" t="s">
        <v>1364</v>
      </c>
      <c r="D1281" s="236" t="s">
        <v>165</v>
      </c>
      <c r="E1281" s="237" t="s">
        <v>1365</v>
      </c>
      <c r="F1281" s="238" t="s">
        <v>1366</v>
      </c>
      <c r="G1281" s="239" t="s">
        <v>927</v>
      </c>
      <c r="H1281" s="304"/>
      <c r="I1281" s="241"/>
      <c r="J1281" s="242">
        <f>ROUND(I1281*H1281,2)</f>
        <v>0</v>
      </c>
      <c r="K1281" s="238" t="s">
        <v>169</v>
      </c>
      <c r="L1281" s="73"/>
      <c r="M1281" s="243" t="s">
        <v>23</v>
      </c>
      <c r="N1281" s="244" t="s">
        <v>45</v>
      </c>
      <c r="O1281" s="48"/>
      <c r="P1281" s="245">
        <f>O1281*H1281</f>
        <v>0</v>
      </c>
      <c r="Q1281" s="245">
        <v>0</v>
      </c>
      <c r="R1281" s="245">
        <f>Q1281*H1281</f>
        <v>0</v>
      </c>
      <c r="S1281" s="245">
        <v>0</v>
      </c>
      <c r="T1281" s="246">
        <f>S1281*H1281</f>
        <v>0</v>
      </c>
      <c r="AR1281" s="25" t="s">
        <v>318</v>
      </c>
      <c r="AT1281" s="25" t="s">
        <v>165</v>
      </c>
      <c r="AU1281" s="25" t="s">
        <v>85</v>
      </c>
      <c r="AY1281" s="25" t="s">
        <v>162</v>
      </c>
      <c r="BE1281" s="247">
        <f>IF(N1281="základní",J1281,0)</f>
        <v>0</v>
      </c>
      <c r="BF1281" s="247">
        <f>IF(N1281="snížená",J1281,0)</f>
        <v>0</v>
      </c>
      <c r="BG1281" s="247">
        <f>IF(N1281="zákl. přenesená",J1281,0)</f>
        <v>0</v>
      </c>
      <c r="BH1281" s="247">
        <f>IF(N1281="sníž. přenesená",J1281,0)</f>
        <v>0</v>
      </c>
      <c r="BI1281" s="247">
        <f>IF(N1281="nulová",J1281,0)</f>
        <v>0</v>
      </c>
      <c r="BJ1281" s="25" t="s">
        <v>85</v>
      </c>
      <c r="BK1281" s="247">
        <f>ROUND(I1281*H1281,2)</f>
        <v>0</v>
      </c>
      <c r="BL1281" s="25" t="s">
        <v>318</v>
      </c>
      <c r="BM1281" s="25" t="s">
        <v>1367</v>
      </c>
    </row>
    <row r="1282" s="1" customFormat="1">
      <c r="B1282" s="47"/>
      <c r="C1282" s="75"/>
      <c r="D1282" s="250" t="s">
        <v>213</v>
      </c>
      <c r="E1282" s="75"/>
      <c r="F1282" s="281" t="s">
        <v>1368</v>
      </c>
      <c r="G1282" s="75"/>
      <c r="H1282" s="75"/>
      <c r="I1282" s="204"/>
      <c r="J1282" s="75"/>
      <c r="K1282" s="75"/>
      <c r="L1282" s="73"/>
      <c r="M1282" s="282"/>
      <c r="N1282" s="48"/>
      <c r="O1282" s="48"/>
      <c r="P1282" s="48"/>
      <c r="Q1282" s="48"/>
      <c r="R1282" s="48"/>
      <c r="S1282" s="48"/>
      <c r="T1282" s="96"/>
      <c r="AT1282" s="25" t="s">
        <v>213</v>
      </c>
      <c r="AU1282" s="25" t="s">
        <v>85</v>
      </c>
    </row>
    <row r="1283" s="11" customFormat="1" ht="29.88" customHeight="1">
      <c r="B1283" s="220"/>
      <c r="C1283" s="221"/>
      <c r="D1283" s="222" t="s">
        <v>72</v>
      </c>
      <c r="E1283" s="234" t="s">
        <v>1369</v>
      </c>
      <c r="F1283" s="234" t="s">
        <v>1370</v>
      </c>
      <c r="G1283" s="221"/>
      <c r="H1283" s="221"/>
      <c r="I1283" s="224"/>
      <c r="J1283" s="235">
        <f>BK1283</f>
        <v>0</v>
      </c>
      <c r="K1283" s="221"/>
      <c r="L1283" s="226"/>
      <c r="M1283" s="227"/>
      <c r="N1283" s="228"/>
      <c r="O1283" s="228"/>
      <c r="P1283" s="229">
        <f>SUM(P1284:P1305)</f>
        <v>0</v>
      </c>
      <c r="Q1283" s="228"/>
      <c r="R1283" s="229">
        <f>SUM(R1284:R1305)</f>
        <v>0</v>
      </c>
      <c r="S1283" s="228"/>
      <c r="T1283" s="230">
        <f>SUM(T1284:T1305)</f>
        <v>3.2565190000000004</v>
      </c>
      <c r="AR1283" s="231" t="s">
        <v>85</v>
      </c>
      <c r="AT1283" s="232" t="s">
        <v>72</v>
      </c>
      <c r="AU1283" s="232" t="s">
        <v>77</v>
      </c>
      <c r="AY1283" s="231" t="s">
        <v>162</v>
      </c>
      <c r="BK1283" s="233">
        <f>SUM(BK1284:BK1305)</f>
        <v>0</v>
      </c>
    </row>
    <row r="1284" s="1" customFormat="1" ht="16.5" customHeight="1">
      <c r="B1284" s="47"/>
      <c r="C1284" s="236" t="s">
        <v>1371</v>
      </c>
      <c r="D1284" s="236" t="s">
        <v>165</v>
      </c>
      <c r="E1284" s="237" t="s">
        <v>1372</v>
      </c>
      <c r="F1284" s="238" t="s">
        <v>1373</v>
      </c>
      <c r="G1284" s="239" t="s">
        <v>189</v>
      </c>
      <c r="H1284" s="240">
        <v>123.03100000000001</v>
      </c>
      <c r="I1284" s="241"/>
      <c r="J1284" s="242">
        <f>ROUND(I1284*H1284,2)</f>
        <v>0</v>
      </c>
      <c r="K1284" s="238" t="s">
        <v>169</v>
      </c>
      <c r="L1284" s="73"/>
      <c r="M1284" s="243" t="s">
        <v>23</v>
      </c>
      <c r="N1284" s="244" t="s">
        <v>45</v>
      </c>
      <c r="O1284" s="48"/>
      <c r="P1284" s="245">
        <f>O1284*H1284</f>
        <v>0</v>
      </c>
      <c r="Q1284" s="245">
        <v>0</v>
      </c>
      <c r="R1284" s="245">
        <f>Q1284*H1284</f>
        <v>0</v>
      </c>
      <c r="S1284" s="245">
        <v>0.0089999999999999993</v>
      </c>
      <c r="T1284" s="246">
        <f>S1284*H1284</f>
        <v>1.1072789999999999</v>
      </c>
      <c r="AR1284" s="25" t="s">
        <v>318</v>
      </c>
      <c r="AT1284" s="25" t="s">
        <v>165</v>
      </c>
      <c r="AU1284" s="25" t="s">
        <v>85</v>
      </c>
      <c r="AY1284" s="25" t="s">
        <v>162</v>
      </c>
      <c r="BE1284" s="247">
        <f>IF(N1284="základní",J1284,0)</f>
        <v>0</v>
      </c>
      <c r="BF1284" s="247">
        <f>IF(N1284="snížená",J1284,0)</f>
        <v>0</v>
      </c>
      <c r="BG1284" s="247">
        <f>IF(N1284="zákl. přenesená",J1284,0)</f>
        <v>0</v>
      </c>
      <c r="BH1284" s="247">
        <f>IF(N1284="sníž. přenesená",J1284,0)</f>
        <v>0</v>
      </c>
      <c r="BI1284" s="247">
        <f>IF(N1284="nulová",J1284,0)</f>
        <v>0</v>
      </c>
      <c r="BJ1284" s="25" t="s">
        <v>85</v>
      </c>
      <c r="BK1284" s="247">
        <f>ROUND(I1284*H1284,2)</f>
        <v>0</v>
      </c>
      <c r="BL1284" s="25" t="s">
        <v>318</v>
      </c>
      <c r="BM1284" s="25" t="s">
        <v>1374</v>
      </c>
    </row>
    <row r="1285" s="13" customFormat="1">
      <c r="B1285" s="260"/>
      <c r="C1285" s="261"/>
      <c r="D1285" s="250" t="s">
        <v>172</v>
      </c>
      <c r="E1285" s="262" t="s">
        <v>23</v>
      </c>
      <c r="F1285" s="263" t="s">
        <v>407</v>
      </c>
      <c r="G1285" s="261"/>
      <c r="H1285" s="262" t="s">
        <v>23</v>
      </c>
      <c r="I1285" s="264"/>
      <c r="J1285" s="261"/>
      <c r="K1285" s="261"/>
      <c r="L1285" s="265"/>
      <c r="M1285" s="266"/>
      <c r="N1285" s="267"/>
      <c r="O1285" s="267"/>
      <c r="P1285" s="267"/>
      <c r="Q1285" s="267"/>
      <c r="R1285" s="267"/>
      <c r="S1285" s="267"/>
      <c r="T1285" s="268"/>
      <c r="AT1285" s="269" t="s">
        <v>172</v>
      </c>
      <c r="AU1285" s="269" t="s">
        <v>85</v>
      </c>
      <c r="AV1285" s="13" t="s">
        <v>77</v>
      </c>
      <c r="AW1285" s="13" t="s">
        <v>36</v>
      </c>
      <c r="AX1285" s="13" t="s">
        <v>73</v>
      </c>
      <c r="AY1285" s="269" t="s">
        <v>162</v>
      </c>
    </row>
    <row r="1286" s="12" customFormat="1">
      <c r="B1286" s="248"/>
      <c r="C1286" s="249"/>
      <c r="D1286" s="250" t="s">
        <v>172</v>
      </c>
      <c r="E1286" s="251" t="s">
        <v>23</v>
      </c>
      <c r="F1286" s="252" t="s">
        <v>1375</v>
      </c>
      <c r="G1286" s="249"/>
      <c r="H1286" s="253">
        <v>52.658999999999999</v>
      </c>
      <c r="I1286" s="254"/>
      <c r="J1286" s="249"/>
      <c r="K1286" s="249"/>
      <c r="L1286" s="255"/>
      <c r="M1286" s="256"/>
      <c r="N1286" s="257"/>
      <c r="O1286" s="257"/>
      <c r="P1286" s="257"/>
      <c r="Q1286" s="257"/>
      <c r="R1286" s="257"/>
      <c r="S1286" s="257"/>
      <c r="T1286" s="258"/>
      <c r="AT1286" s="259" t="s">
        <v>172</v>
      </c>
      <c r="AU1286" s="259" t="s">
        <v>85</v>
      </c>
      <c r="AV1286" s="12" t="s">
        <v>85</v>
      </c>
      <c r="AW1286" s="12" t="s">
        <v>36</v>
      </c>
      <c r="AX1286" s="12" t="s">
        <v>73</v>
      </c>
      <c r="AY1286" s="259" t="s">
        <v>162</v>
      </c>
    </row>
    <row r="1287" s="12" customFormat="1">
      <c r="B1287" s="248"/>
      <c r="C1287" s="249"/>
      <c r="D1287" s="250" t="s">
        <v>172</v>
      </c>
      <c r="E1287" s="251" t="s">
        <v>23</v>
      </c>
      <c r="F1287" s="252" t="s">
        <v>1376</v>
      </c>
      <c r="G1287" s="249"/>
      <c r="H1287" s="253">
        <v>70.372</v>
      </c>
      <c r="I1287" s="254"/>
      <c r="J1287" s="249"/>
      <c r="K1287" s="249"/>
      <c r="L1287" s="255"/>
      <c r="M1287" s="256"/>
      <c r="N1287" s="257"/>
      <c r="O1287" s="257"/>
      <c r="P1287" s="257"/>
      <c r="Q1287" s="257"/>
      <c r="R1287" s="257"/>
      <c r="S1287" s="257"/>
      <c r="T1287" s="258"/>
      <c r="AT1287" s="259" t="s">
        <v>172</v>
      </c>
      <c r="AU1287" s="259" t="s">
        <v>85</v>
      </c>
      <c r="AV1287" s="12" t="s">
        <v>85</v>
      </c>
      <c r="AW1287" s="12" t="s">
        <v>36</v>
      </c>
      <c r="AX1287" s="12" t="s">
        <v>73</v>
      </c>
      <c r="AY1287" s="259" t="s">
        <v>162</v>
      </c>
    </row>
    <row r="1288" s="14" customFormat="1">
      <c r="B1288" s="270"/>
      <c r="C1288" s="271"/>
      <c r="D1288" s="250" t="s">
        <v>172</v>
      </c>
      <c r="E1288" s="272" t="s">
        <v>23</v>
      </c>
      <c r="F1288" s="273" t="s">
        <v>182</v>
      </c>
      <c r="G1288" s="271"/>
      <c r="H1288" s="274">
        <v>123.03100000000001</v>
      </c>
      <c r="I1288" s="275"/>
      <c r="J1288" s="271"/>
      <c r="K1288" s="271"/>
      <c r="L1288" s="276"/>
      <c r="M1288" s="277"/>
      <c r="N1288" s="278"/>
      <c r="O1288" s="278"/>
      <c r="P1288" s="278"/>
      <c r="Q1288" s="278"/>
      <c r="R1288" s="278"/>
      <c r="S1288" s="278"/>
      <c r="T1288" s="279"/>
      <c r="AT1288" s="280" t="s">
        <v>172</v>
      </c>
      <c r="AU1288" s="280" t="s">
        <v>85</v>
      </c>
      <c r="AV1288" s="14" t="s">
        <v>170</v>
      </c>
      <c r="AW1288" s="14" t="s">
        <v>36</v>
      </c>
      <c r="AX1288" s="14" t="s">
        <v>77</v>
      </c>
      <c r="AY1288" s="280" t="s">
        <v>162</v>
      </c>
    </row>
    <row r="1289" s="1" customFormat="1" ht="25.5" customHeight="1">
      <c r="B1289" s="47"/>
      <c r="C1289" s="236" t="s">
        <v>1377</v>
      </c>
      <c r="D1289" s="236" t="s">
        <v>165</v>
      </c>
      <c r="E1289" s="237" t="s">
        <v>1378</v>
      </c>
      <c r="F1289" s="238" t="s">
        <v>1379</v>
      </c>
      <c r="G1289" s="239" t="s">
        <v>265</v>
      </c>
      <c r="H1289" s="240">
        <v>66</v>
      </c>
      <c r="I1289" s="241"/>
      <c r="J1289" s="242">
        <f>ROUND(I1289*H1289,2)</f>
        <v>0</v>
      </c>
      <c r="K1289" s="238" t="s">
        <v>169</v>
      </c>
      <c r="L1289" s="73"/>
      <c r="M1289" s="243" t="s">
        <v>23</v>
      </c>
      <c r="N1289" s="244" t="s">
        <v>45</v>
      </c>
      <c r="O1289" s="48"/>
      <c r="P1289" s="245">
        <f>O1289*H1289</f>
        <v>0</v>
      </c>
      <c r="Q1289" s="245">
        <v>0</v>
      </c>
      <c r="R1289" s="245">
        <f>Q1289*H1289</f>
        <v>0</v>
      </c>
      <c r="S1289" s="245">
        <v>0.016</v>
      </c>
      <c r="T1289" s="246">
        <f>S1289*H1289</f>
        <v>1.0560000000000001</v>
      </c>
      <c r="AR1289" s="25" t="s">
        <v>318</v>
      </c>
      <c r="AT1289" s="25" t="s">
        <v>165</v>
      </c>
      <c r="AU1289" s="25" t="s">
        <v>85</v>
      </c>
      <c r="AY1289" s="25" t="s">
        <v>162</v>
      </c>
      <c r="BE1289" s="247">
        <f>IF(N1289="základní",J1289,0)</f>
        <v>0</v>
      </c>
      <c r="BF1289" s="247">
        <f>IF(N1289="snížená",J1289,0)</f>
        <v>0</v>
      </c>
      <c r="BG1289" s="247">
        <f>IF(N1289="zákl. přenesená",J1289,0)</f>
        <v>0</v>
      </c>
      <c r="BH1289" s="247">
        <f>IF(N1289="sníž. přenesená",J1289,0)</f>
        <v>0</v>
      </c>
      <c r="BI1289" s="247">
        <f>IF(N1289="nulová",J1289,0)</f>
        <v>0</v>
      </c>
      <c r="BJ1289" s="25" t="s">
        <v>85</v>
      </c>
      <c r="BK1289" s="247">
        <f>ROUND(I1289*H1289,2)</f>
        <v>0</v>
      </c>
      <c r="BL1289" s="25" t="s">
        <v>318</v>
      </c>
      <c r="BM1289" s="25" t="s">
        <v>1380</v>
      </c>
    </row>
    <row r="1290" s="13" customFormat="1">
      <c r="B1290" s="260"/>
      <c r="C1290" s="261"/>
      <c r="D1290" s="250" t="s">
        <v>172</v>
      </c>
      <c r="E1290" s="262" t="s">
        <v>23</v>
      </c>
      <c r="F1290" s="263" t="s">
        <v>232</v>
      </c>
      <c r="G1290" s="261"/>
      <c r="H1290" s="262" t="s">
        <v>23</v>
      </c>
      <c r="I1290" s="264"/>
      <c r="J1290" s="261"/>
      <c r="K1290" s="261"/>
      <c r="L1290" s="265"/>
      <c r="M1290" s="266"/>
      <c r="N1290" s="267"/>
      <c r="O1290" s="267"/>
      <c r="P1290" s="267"/>
      <c r="Q1290" s="267"/>
      <c r="R1290" s="267"/>
      <c r="S1290" s="267"/>
      <c r="T1290" s="268"/>
      <c r="AT1290" s="269" t="s">
        <v>172</v>
      </c>
      <c r="AU1290" s="269" t="s">
        <v>85</v>
      </c>
      <c r="AV1290" s="13" t="s">
        <v>77</v>
      </c>
      <c r="AW1290" s="13" t="s">
        <v>36</v>
      </c>
      <c r="AX1290" s="13" t="s">
        <v>73</v>
      </c>
      <c r="AY1290" s="269" t="s">
        <v>162</v>
      </c>
    </row>
    <row r="1291" s="12" customFormat="1">
      <c r="B1291" s="248"/>
      <c r="C1291" s="249"/>
      <c r="D1291" s="250" t="s">
        <v>172</v>
      </c>
      <c r="E1291" s="251" t="s">
        <v>23</v>
      </c>
      <c r="F1291" s="252" t="s">
        <v>1381</v>
      </c>
      <c r="G1291" s="249"/>
      <c r="H1291" s="253">
        <v>52.5</v>
      </c>
      <c r="I1291" s="254"/>
      <c r="J1291" s="249"/>
      <c r="K1291" s="249"/>
      <c r="L1291" s="255"/>
      <c r="M1291" s="256"/>
      <c r="N1291" s="257"/>
      <c r="O1291" s="257"/>
      <c r="P1291" s="257"/>
      <c r="Q1291" s="257"/>
      <c r="R1291" s="257"/>
      <c r="S1291" s="257"/>
      <c r="T1291" s="258"/>
      <c r="AT1291" s="259" t="s">
        <v>172</v>
      </c>
      <c r="AU1291" s="259" t="s">
        <v>85</v>
      </c>
      <c r="AV1291" s="12" t="s">
        <v>85</v>
      </c>
      <c r="AW1291" s="12" t="s">
        <v>36</v>
      </c>
      <c r="AX1291" s="12" t="s">
        <v>73</v>
      </c>
      <c r="AY1291" s="259" t="s">
        <v>162</v>
      </c>
    </row>
    <row r="1292" s="13" customFormat="1">
      <c r="B1292" s="260"/>
      <c r="C1292" s="261"/>
      <c r="D1292" s="250" t="s">
        <v>172</v>
      </c>
      <c r="E1292" s="262" t="s">
        <v>23</v>
      </c>
      <c r="F1292" s="263" t="s">
        <v>236</v>
      </c>
      <c r="G1292" s="261"/>
      <c r="H1292" s="262" t="s">
        <v>23</v>
      </c>
      <c r="I1292" s="264"/>
      <c r="J1292" s="261"/>
      <c r="K1292" s="261"/>
      <c r="L1292" s="265"/>
      <c r="M1292" s="266"/>
      <c r="N1292" s="267"/>
      <c r="O1292" s="267"/>
      <c r="P1292" s="267"/>
      <c r="Q1292" s="267"/>
      <c r="R1292" s="267"/>
      <c r="S1292" s="267"/>
      <c r="T1292" s="268"/>
      <c r="AT1292" s="269" t="s">
        <v>172</v>
      </c>
      <c r="AU1292" s="269" t="s">
        <v>85</v>
      </c>
      <c r="AV1292" s="13" t="s">
        <v>77</v>
      </c>
      <c r="AW1292" s="13" t="s">
        <v>36</v>
      </c>
      <c r="AX1292" s="13" t="s">
        <v>73</v>
      </c>
      <c r="AY1292" s="269" t="s">
        <v>162</v>
      </c>
    </row>
    <row r="1293" s="12" customFormat="1">
      <c r="B1293" s="248"/>
      <c r="C1293" s="249"/>
      <c r="D1293" s="250" t="s">
        <v>172</v>
      </c>
      <c r="E1293" s="251" t="s">
        <v>23</v>
      </c>
      <c r="F1293" s="252" t="s">
        <v>1382</v>
      </c>
      <c r="G1293" s="249"/>
      <c r="H1293" s="253">
        <v>13.5</v>
      </c>
      <c r="I1293" s="254"/>
      <c r="J1293" s="249"/>
      <c r="K1293" s="249"/>
      <c r="L1293" s="255"/>
      <c r="M1293" s="256"/>
      <c r="N1293" s="257"/>
      <c r="O1293" s="257"/>
      <c r="P1293" s="257"/>
      <c r="Q1293" s="257"/>
      <c r="R1293" s="257"/>
      <c r="S1293" s="257"/>
      <c r="T1293" s="258"/>
      <c r="AT1293" s="259" t="s">
        <v>172</v>
      </c>
      <c r="AU1293" s="259" t="s">
        <v>85</v>
      </c>
      <c r="AV1293" s="12" t="s">
        <v>85</v>
      </c>
      <c r="AW1293" s="12" t="s">
        <v>36</v>
      </c>
      <c r="AX1293" s="12" t="s">
        <v>73</v>
      </c>
      <c r="AY1293" s="259" t="s">
        <v>162</v>
      </c>
    </row>
    <row r="1294" s="14" customFormat="1">
      <c r="B1294" s="270"/>
      <c r="C1294" s="271"/>
      <c r="D1294" s="250" t="s">
        <v>172</v>
      </c>
      <c r="E1294" s="272" t="s">
        <v>23</v>
      </c>
      <c r="F1294" s="273" t="s">
        <v>182</v>
      </c>
      <c r="G1294" s="271"/>
      <c r="H1294" s="274">
        <v>66</v>
      </c>
      <c r="I1294" s="275"/>
      <c r="J1294" s="271"/>
      <c r="K1294" s="271"/>
      <c r="L1294" s="276"/>
      <c r="M1294" s="277"/>
      <c r="N1294" s="278"/>
      <c r="O1294" s="278"/>
      <c r="P1294" s="278"/>
      <c r="Q1294" s="278"/>
      <c r="R1294" s="278"/>
      <c r="S1294" s="278"/>
      <c r="T1294" s="279"/>
      <c r="AT1294" s="280" t="s">
        <v>172</v>
      </c>
      <c r="AU1294" s="280" t="s">
        <v>85</v>
      </c>
      <c r="AV1294" s="14" t="s">
        <v>170</v>
      </c>
      <c r="AW1294" s="14" t="s">
        <v>36</v>
      </c>
      <c r="AX1294" s="14" t="s">
        <v>77</v>
      </c>
      <c r="AY1294" s="280" t="s">
        <v>162</v>
      </c>
    </row>
    <row r="1295" s="1" customFormat="1" ht="25.5" customHeight="1">
      <c r="B1295" s="47"/>
      <c r="C1295" s="236" t="s">
        <v>1383</v>
      </c>
      <c r="D1295" s="236" t="s">
        <v>165</v>
      </c>
      <c r="E1295" s="237" t="s">
        <v>1384</v>
      </c>
      <c r="F1295" s="238" t="s">
        <v>1385</v>
      </c>
      <c r="G1295" s="239" t="s">
        <v>917</v>
      </c>
      <c r="H1295" s="240">
        <v>544.63999999999999</v>
      </c>
      <c r="I1295" s="241"/>
      <c r="J1295" s="242">
        <f>ROUND(I1295*H1295,2)</f>
        <v>0</v>
      </c>
      <c r="K1295" s="238" t="s">
        <v>169</v>
      </c>
      <c r="L1295" s="73"/>
      <c r="M1295" s="243" t="s">
        <v>23</v>
      </c>
      <c r="N1295" s="244" t="s">
        <v>45</v>
      </c>
      <c r="O1295" s="48"/>
      <c r="P1295" s="245">
        <f>O1295*H1295</f>
        <v>0</v>
      </c>
      <c r="Q1295" s="245">
        <v>0</v>
      </c>
      <c r="R1295" s="245">
        <f>Q1295*H1295</f>
        <v>0</v>
      </c>
      <c r="S1295" s="245">
        <v>0.001</v>
      </c>
      <c r="T1295" s="246">
        <f>S1295*H1295</f>
        <v>0.54464000000000001</v>
      </c>
      <c r="AR1295" s="25" t="s">
        <v>318</v>
      </c>
      <c r="AT1295" s="25" t="s">
        <v>165</v>
      </c>
      <c r="AU1295" s="25" t="s">
        <v>85</v>
      </c>
      <c r="AY1295" s="25" t="s">
        <v>162</v>
      </c>
      <c r="BE1295" s="247">
        <f>IF(N1295="základní",J1295,0)</f>
        <v>0</v>
      </c>
      <c r="BF1295" s="247">
        <f>IF(N1295="snížená",J1295,0)</f>
        <v>0</v>
      </c>
      <c r="BG1295" s="247">
        <f>IF(N1295="zákl. přenesená",J1295,0)</f>
        <v>0</v>
      </c>
      <c r="BH1295" s="247">
        <f>IF(N1295="sníž. přenesená",J1295,0)</f>
        <v>0</v>
      </c>
      <c r="BI1295" s="247">
        <f>IF(N1295="nulová",J1295,0)</f>
        <v>0</v>
      </c>
      <c r="BJ1295" s="25" t="s">
        <v>85</v>
      </c>
      <c r="BK1295" s="247">
        <f>ROUND(I1295*H1295,2)</f>
        <v>0</v>
      </c>
      <c r="BL1295" s="25" t="s">
        <v>318</v>
      </c>
      <c r="BM1295" s="25" t="s">
        <v>1386</v>
      </c>
    </row>
    <row r="1296" s="1" customFormat="1">
      <c r="B1296" s="47"/>
      <c r="C1296" s="75"/>
      <c r="D1296" s="250" t="s">
        <v>213</v>
      </c>
      <c r="E1296" s="75"/>
      <c r="F1296" s="281" t="s">
        <v>1387</v>
      </c>
      <c r="G1296" s="75"/>
      <c r="H1296" s="75"/>
      <c r="I1296" s="204"/>
      <c r="J1296" s="75"/>
      <c r="K1296" s="75"/>
      <c r="L1296" s="73"/>
      <c r="M1296" s="282"/>
      <c r="N1296" s="48"/>
      <c r="O1296" s="48"/>
      <c r="P1296" s="48"/>
      <c r="Q1296" s="48"/>
      <c r="R1296" s="48"/>
      <c r="S1296" s="48"/>
      <c r="T1296" s="96"/>
      <c r="AT1296" s="25" t="s">
        <v>213</v>
      </c>
      <c r="AU1296" s="25" t="s">
        <v>85</v>
      </c>
    </row>
    <row r="1297" s="13" customFormat="1">
      <c r="B1297" s="260"/>
      <c r="C1297" s="261"/>
      <c r="D1297" s="250" t="s">
        <v>172</v>
      </c>
      <c r="E1297" s="262" t="s">
        <v>23</v>
      </c>
      <c r="F1297" s="263" t="s">
        <v>1388</v>
      </c>
      <c r="G1297" s="261"/>
      <c r="H1297" s="262" t="s">
        <v>23</v>
      </c>
      <c r="I1297" s="264"/>
      <c r="J1297" s="261"/>
      <c r="K1297" s="261"/>
      <c r="L1297" s="265"/>
      <c r="M1297" s="266"/>
      <c r="N1297" s="267"/>
      <c r="O1297" s="267"/>
      <c r="P1297" s="267"/>
      <c r="Q1297" s="267"/>
      <c r="R1297" s="267"/>
      <c r="S1297" s="267"/>
      <c r="T1297" s="268"/>
      <c r="AT1297" s="269" t="s">
        <v>172</v>
      </c>
      <c r="AU1297" s="269" t="s">
        <v>85</v>
      </c>
      <c r="AV1297" s="13" t="s">
        <v>77</v>
      </c>
      <c r="AW1297" s="13" t="s">
        <v>36</v>
      </c>
      <c r="AX1297" s="13" t="s">
        <v>73</v>
      </c>
      <c r="AY1297" s="269" t="s">
        <v>162</v>
      </c>
    </row>
    <row r="1298" s="12" customFormat="1">
      <c r="B1298" s="248"/>
      <c r="C1298" s="249"/>
      <c r="D1298" s="250" t="s">
        <v>172</v>
      </c>
      <c r="E1298" s="251" t="s">
        <v>23</v>
      </c>
      <c r="F1298" s="252" t="s">
        <v>1389</v>
      </c>
      <c r="G1298" s="249"/>
      <c r="H1298" s="253">
        <v>544.63999999999999</v>
      </c>
      <c r="I1298" s="254"/>
      <c r="J1298" s="249"/>
      <c r="K1298" s="249"/>
      <c r="L1298" s="255"/>
      <c r="M1298" s="256"/>
      <c r="N1298" s="257"/>
      <c r="O1298" s="257"/>
      <c r="P1298" s="257"/>
      <c r="Q1298" s="257"/>
      <c r="R1298" s="257"/>
      <c r="S1298" s="257"/>
      <c r="T1298" s="258"/>
      <c r="AT1298" s="259" t="s">
        <v>172</v>
      </c>
      <c r="AU1298" s="259" t="s">
        <v>85</v>
      </c>
      <c r="AV1298" s="12" t="s">
        <v>85</v>
      </c>
      <c r="AW1298" s="12" t="s">
        <v>36</v>
      </c>
      <c r="AX1298" s="12" t="s">
        <v>77</v>
      </c>
      <c r="AY1298" s="259" t="s">
        <v>162</v>
      </c>
    </row>
    <row r="1299" s="1" customFormat="1" ht="25.5" customHeight="1">
      <c r="B1299" s="47"/>
      <c r="C1299" s="236" t="s">
        <v>1390</v>
      </c>
      <c r="D1299" s="236" t="s">
        <v>165</v>
      </c>
      <c r="E1299" s="237" t="s">
        <v>1391</v>
      </c>
      <c r="F1299" s="238" t="s">
        <v>1392</v>
      </c>
      <c r="G1299" s="239" t="s">
        <v>917</v>
      </c>
      <c r="H1299" s="240">
        <v>548.60000000000002</v>
      </c>
      <c r="I1299" s="241"/>
      <c r="J1299" s="242">
        <f>ROUND(I1299*H1299,2)</f>
        <v>0</v>
      </c>
      <c r="K1299" s="238" t="s">
        <v>169</v>
      </c>
      <c r="L1299" s="73"/>
      <c r="M1299" s="243" t="s">
        <v>23</v>
      </c>
      <c r="N1299" s="244" t="s">
        <v>45</v>
      </c>
      <c r="O1299" s="48"/>
      <c r="P1299" s="245">
        <f>O1299*H1299</f>
        <v>0</v>
      </c>
      <c r="Q1299" s="245">
        <v>0</v>
      </c>
      <c r="R1299" s="245">
        <f>Q1299*H1299</f>
        <v>0</v>
      </c>
      <c r="S1299" s="245">
        <v>0.001</v>
      </c>
      <c r="T1299" s="246">
        <f>S1299*H1299</f>
        <v>0.54860000000000009</v>
      </c>
      <c r="AR1299" s="25" t="s">
        <v>318</v>
      </c>
      <c r="AT1299" s="25" t="s">
        <v>165</v>
      </c>
      <c r="AU1299" s="25" t="s">
        <v>85</v>
      </c>
      <c r="AY1299" s="25" t="s">
        <v>162</v>
      </c>
      <c r="BE1299" s="247">
        <f>IF(N1299="základní",J1299,0)</f>
        <v>0</v>
      </c>
      <c r="BF1299" s="247">
        <f>IF(N1299="snížená",J1299,0)</f>
        <v>0</v>
      </c>
      <c r="BG1299" s="247">
        <f>IF(N1299="zákl. přenesená",J1299,0)</f>
        <v>0</v>
      </c>
      <c r="BH1299" s="247">
        <f>IF(N1299="sníž. přenesená",J1299,0)</f>
        <v>0</v>
      </c>
      <c r="BI1299" s="247">
        <f>IF(N1299="nulová",J1299,0)</f>
        <v>0</v>
      </c>
      <c r="BJ1299" s="25" t="s">
        <v>85</v>
      </c>
      <c r="BK1299" s="247">
        <f>ROUND(I1299*H1299,2)</f>
        <v>0</v>
      </c>
      <c r="BL1299" s="25" t="s">
        <v>318</v>
      </c>
      <c r="BM1299" s="25" t="s">
        <v>1393</v>
      </c>
    </row>
    <row r="1300" s="1" customFormat="1">
      <c r="B1300" s="47"/>
      <c r="C1300" s="75"/>
      <c r="D1300" s="250" t="s">
        <v>213</v>
      </c>
      <c r="E1300" s="75"/>
      <c r="F1300" s="281" t="s">
        <v>1387</v>
      </c>
      <c r="G1300" s="75"/>
      <c r="H1300" s="75"/>
      <c r="I1300" s="204"/>
      <c r="J1300" s="75"/>
      <c r="K1300" s="75"/>
      <c r="L1300" s="73"/>
      <c r="M1300" s="282"/>
      <c r="N1300" s="48"/>
      <c r="O1300" s="48"/>
      <c r="P1300" s="48"/>
      <c r="Q1300" s="48"/>
      <c r="R1300" s="48"/>
      <c r="S1300" s="48"/>
      <c r="T1300" s="96"/>
      <c r="AT1300" s="25" t="s">
        <v>213</v>
      </c>
      <c r="AU1300" s="25" t="s">
        <v>85</v>
      </c>
    </row>
    <row r="1301" s="13" customFormat="1">
      <c r="B1301" s="260"/>
      <c r="C1301" s="261"/>
      <c r="D1301" s="250" t="s">
        <v>172</v>
      </c>
      <c r="E1301" s="262" t="s">
        <v>23</v>
      </c>
      <c r="F1301" s="263" t="s">
        <v>1394</v>
      </c>
      <c r="G1301" s="261"/>
      <c r="H1301" s="262" t="s">
        <v>23</v>
      </c>
      <c r="I1301" s="264"/>
      <c r="J1301" s="261"/>
      <c r="K1301" s="261"/>
      <c r="L1301" s="265"/>
      <c r="M1301" s="266"/>
      <c r="N1301" s="267"/>
      <c r="O1301" s="267"/>
      <c r="P1301" s="267"/>
      <c r="Q1301" s="267"/>
      <c r="R1301" s="267"/>
      <c r="S1301" s="267"/>
      <c r="T1301" s="268"/>
      <c r="AT1301" s="269" t="s">
        <v>172</v>
      </c>
      <c r="AU1301" s="269" t="s">
        <v>85</v>
      </c>
      <c r="AV1301" s="13" t="s">
        <v>77</v>
      </c>
      <c r="AW1301" s="13" t="s">
        <v>36</v>
      </c>
      <c r="AX1301" s="13" t="s">
        <v>73</v>
      </c>
      <c r="AY1301" s="269" t="s">
        <v>162</v>
      </c>
    </row>
    <row r="1302" s="12" customFormat="1">
      <c r="B1302" s="248"/>
      <c r="C1302" s="249"/>
      <c r="D1302" s="250" t="s">
        <v>172</v>
      </c>
      <c r="E1302" s="251" t="s">
        <v>23</v>
      </c>
      <c r="F1302" s="252" t="s">
        <v>1395</v>
      </c>
      <c r="G1302" s="249"/>
      <c r="H1302" s="253">
        <v>3.0139999999999998</v>
      </c>
      <c r="I1302" s="254"/>
      <c r="J1302" s="249"/>
      <c r="K1302" s="249"/>
      <c r="L1302" s="255"/>
      <c r="M1302" s="256"/>
      <c r="N1302" s="257"/>
      <c r="O1302" s="257"/>
      <c r="P1302" s="257"/>
      <c r="Q1302" s="257"/>
      <c r="R1302" s="257"/>
      <c r="S1302" s="257"/>
      <c r="T1302" s="258"/>
      <c r="AT1302" s="259" t="s">
        <v>172</v>
      </c>
      <c r="AU1302" s="259" t="s">
        <v>85</v>
      </c>
      <c r="AV1302" s="12" t="s">
        <v>85</v>
      </c>
      <c r="AW1302" s="12" t="s">
        <v>36</v>
      </c>
      <c r="AX1302" s="12" t="s">
        <v>73</v>
      </c>
      <c r="AY1302" s="259" t="s">
        <v>162</v>
      </c>
    </row>
    <row r="1303" s="12" customFormat="1">
      <c r="B1303" s="248"/>
      <c r="C1303" s="249"/>
      <c r="D1303" s="250" t="s">
        <v>172</v>
      </c>
      <c r="E1303" s="251" t="s">
        <v>23</v>
      </c>
      <c r="F1303" s="252" t="s">
        <v>1396</v>
      </c>
      <c r="G1303" s="249"/>
      <c r="H1303" s="253">
        <v>7.5359999999999996</v>
      </c>
      <c r="I1303" s="254"/>
      <c r="J1303" s="249"/>
      <c r="K1303" s="249"/>
      <c r="L1303" s="255"/>
      <c r="M1303" s="256"/>
      <c r="N1303" s="257"/>
      <c r="O1303" s="257"/>
      <c r="P1303" s="257"/>
      <c r="Q1303" s="257"/>
      <c r="R1303" s="257"/>
      <c r="S1303" s="257"/>
      <c r="T1303" s="258"/>
      <c r="AT1303" s="259" t="s">
        <v>172</v>
      </c>
      <c r="AU1303" s="259" t="s">
        <v>85</v>
      </c>
      <c r="AV1303" s="12" t="s">
        <v>85</v>
      </c>
      <c r="AW1303" s="12" t="s">
        <v>36</v>
      </c>
      <c r="AX1303" s="12" t="s">
        <v>73</v>
      </c>
      <c r="AY1303" s="259" t="s">
        <v>162</v>
      </c>
    </row>
    <row r="1304" s="15" customFormat="1">
      <c r="B1304" s="283"/>
      <c r="C1304" s="284"/>
      <c r="D1304" s="250" t="s">
        <v>172</v>
      </c>
      <c r="E1304" s="285" t="s">
        <v>23</v>
      </c>
      <c r="F1304" s="286" t="s">
        <v>276</v>
      </c>
      <c r="G1304" s="284"/>
      <c r="H1304" s="287">
        <v>10.550000000000001</v>
      </c>
      <c r="I1304" s="288"/>
      <c r="J1304" s="284"/>
      <c r="K1304" s="284"/>
      <c r="L1304" s="289"/>
      <c r="M1304" s="290"/>
      <c r="N1304" s="291"/>
      <c r="O1304" s="291"/>
      <c r="P1304" s="291"/>
      <c r="Q1304" s="291"/>
      <c r="R1304" s="291"/>
      <c r="S1304" s="291"/>
      <c r="T1304" s="292"/>
      <c r="AT1304" s="293" t="s">
        <v>172</v>
      </c>
      <c r="AU1304" s="293" t="s">
        <v>85</v>
      </c>
      <c r="AV1304" s="15" t="s">
        <v>163</v>
      </c>
      <c r="AW1304" s="15" t="s">
        <v>36</v>
      </c>
      <c r="AX1304" s="15" t="s">
        <v>73</v>
      </c>
      <c r="AY1304" s="293" t="s">
        <v>162</v>
      </c>
    </row>
    <row r="1305" s="12" customFormat="1">
      <c r="B1305" s="248"/>
      <c r="C1305" s="249"/>
      <c r="D1305" s="250" t="s">
        <v>172</v>
      </c>
      <c r="E1305" s="251" t="s">
        <v>23</v>
      </c>
      <c r="F1305" s="252" t="s">
        <v>1397</v>
      </c>
      <c r="G1305" s="249"/>
      <c r="H1305" s="253">
        <v>548.60000000000002</v>
      </c>
      <c r="I1305" s="254"/>
      <c r="J1305" s="249"/>
      <c r="K1305" s="249"/>
      <c r="L1305" s="255"/>
      <c r="M1305" s="256"/>
      <c r="N1305" s="257"/>
      <c r="O1305" s="257"/>
      <c r="P1305" s="257"/>
      <c r="Q1305" s="257"/>
      <c r="R1305" s="257"/>
      <c r="S1305" s="257"/>
      <c r="T1305" s="258"/>
      <c r="AT1305" s="259" t="s">
        <v>172</v>
      </c>
      <c r="AU1305" s="259" t="s">
        <v>85</v>
      </c>
      <c r="AV1305" s="12" t="s">
        <v>85</v>
      </c>
      <c r="AW1305" s="12" t="s">
        <v>36</v>
      </c>
      <c r="AX1305" s="12" t="s">
        <v>77</v>
      </c>
      <c r="AY1305" s="259" t="s">
        <v>162</v>
      </c>
    </row>
    <row r="1306" s="11" customFormat="1" ht="29.88" customHeight="1">
      <c r="B1306" s="220"/>
      <c r="C1306" s="221"/>
      <c r="D1306" s="222" t="s">
        <v>72</v>
      </c>
      <c r="E1306" s="234" t="s">
        <v>1398</v>
      </c>
      <c r="F1306" s="234" t="s">
        <v>1399</v>
      </c>
      <c r="G1306" s="221"/>
      <c r="H1306" s="221"/>
      <c r="I1306" s="224"/>
      <c r="J1306" s="235">
        <f>BK1306</f>
        <v>0</v>
      </c>
      <c r="K1306" s="221"/>
      <c r="L1306" s="226"/>
      <c r="M1306" s="227"/>
      <c r="N1306" s="228"/>
      <c r="O1306" s="228"/>
      <c r="P1306" s="229">
        <f>SUM(P1307:P1335)</f>
        <v>0</v>
      </c>
      <c r="Q1306" s="228"/>
      <c r="R1306" s="229">
        <f>SUM(R1307:R1335)</f>
        <v>1.1088004</v>
      </c>
      <c r="S1306" s="228"/>
      <c r="T1306" s="230">
        <f>SUM(T1307:T1335)</f>
        <v>0</v>
      </c>
      <c r="AR1306" s="231" t="s">
        <v>85</v>
      </c>
      <c r="AT1306" s="232" t="s">
        <v>72</v>
      </c>
      <c r="AU1306" s="232" t="s">
        <v>77</v>
      </c>
      <c r="AY1306" s="231" t="s">
        <v>162</v>
      </c>
      <c r="BK1306" s="233">
        <f>SUM(BK1307:BK1335)</f>
        <v>0</v>
      </c>
    </row>
    <row r="1307" s="1" customFormat="1" ht="25.5" customHeight="1">
      <c r="B1307" s="47"/>
      <c r="C1307" s="236" t="s">
        <v>1400</v>
      </c>
      <c r="D1307" s="236" t="s">
        <v>165</v>
      </c>
      <c r="E1307" s="237" t="s">
        <v>1401</v>
      </c>
      <c r="F1307" s="238" t="s">
        <v>1402</v>
      </c>
      <c r="G1307" s="239" t="s">
        <v>265</v>
      </c>
      <c r="H1307" s="240">
        <v>35.549999999999997</v>
      </c>
      <c r="I1307" s="241"/>
      <c r="J1307" s="242">
        <f>ROUND(I1307*H1307,2)</f>
        <v>0</v>
      </c>
      <c r="K1307" s="238" t="s">
        <v>169</v>
      </c>
      <c r="L1307" s="73"/>
      <c r="M1307" s="243" t="s">
        <v>23</v>
      </c>
      <c r="N1307" s="244" t="s">
        <v>45</v>
      </c>
      <c r="O1307" s="48"/>
      <c r="P1307" s="245">
        <f>O1307*H1307</f>
        <v>0</v>
      </c>
      <c r="Q1307" s="245">
        <v>0.00062</v>
      </c>
      <c r="R1307" s="245">
        <f>Q1307*H1307</f>
        <v>0.022040999999999998</v>
      </c>
      <c r="S1307" s="245">
        <v>0</v>
      </c>
      <c r="T1307" s="246">
        <f>S1307*H1307</f>
        <v>0</v>
      </c>
      <c r="AR1307" s="25" t="s">
        <v>318</v>
      </c>
      <c r="AT1307" s="25" t="s">
        <v>165</v>
      </c>
      <c r="AU1307" s="25" t="s">
        <v>85</v>
      </c>
      <c r="AY1307" s="25" t="s">
        <v>162</v>
      </c>
      <c r="BE1307" s="247">
        <f>IF(N1307="základní",J1307,0)</f>
        <v>0</v>
      </c>
      <c r="BF1307" s="247">
        <f>IF(N1307="snížená",J1307,0)</f>
        <v>0</v>
      </c>
      <c r="BG1307" s="247">
        <f>IF(N1307="zákl. přenesená",J1307,0)</f>
        <v>0</v>
      </c>
      <c r="BH1307" s="247">
        <f>IF(N1307="sníž. přenesená",J1307,0)</f>
        <v>0</v>
      </c>
      <c r="BI1307" s="247">
        <f>IF(N1307="nulová",J1307,0)</f>
        <v>0</v>
      </c>
      <c r="BJ1307" s="25" t="s">
        <v>85</v>
      </c>
      <c r="BK1307" s="247">
        <f>ROUND(I1307*H1307,2)</f>
        <v>0</v>
      </c>
      <c r="BL1307" s="25" t="s">
        <v>318</v>
      </c>
      <c r="BM1307" s="25" t="s">
        <v>1403</v>
      </c>
    </row>
    <row r="1308" s="13" customFormat="1">
      <c r="B1308" s="260"/>
      <c r="C1308" s="261"/>
      <c r="D1308" s="250" t="s">
        <v>172</v>
      </c>
      <c r="E1308" s="262" t="s">
        <v>23</v>
      </c>
      <c r="F1308" s="263" t="s">
        <v>232</v>
      </c>
      <c r="G1308" s="261"/>
      <c r="H1308" s="262" t="s">
        <v>23</v>
      </c>
      <c r="I1308" s="264"/>
      <c r="J1308" s="261"/>
      <c r="K1308" s="261"/>
      <c r="L1308" s="265"/>
      <c r="M1308" s="266"/>
      <c r="N1308" s="267"/>
      <c r="O1308" s="267"/>
      <c r="P1308" s="267"/>
      <c r="Q1308" s="267"/>
      <c r="R1308" s="267"/>
      <c r="S1308" s="267"/>
      <c r="T1308" s="268"/>
      <c r="AT1308" s="269" t="s">
        <v>172</v>
      </c>
      <c r="AU1308" s="269" t="s">
        <v>85</v>
      </c>
      <c r="AV1308" s="13" t="s">
        <v>77</v>
      </c>
      <c r="AW1308" s="13" t="s">
        <v>36</v>
      </c>
      <c r="AX1308" s="13" t="s">
        <v>73</v>
      </c>
      <c r="AY1308" s="269" t="s">
        <v>162</v>
      </c>
    </row>
    <row r="1309" s="13" customFormat="1">
      <c r="B1309" s="260"/>
      <c r="C1309" s="261"/>
      <c r="D1309" s="250" t="s">
        <v>172</v>
      </c>
      <c r="E1309" s="262" t="s">
        <v>23</v>
      </c>
      <c r="F1309" s="263" t="s">
        <v>527</v>
      </c>
      <c r="G1309" s="261"/>
      <c r="H1309" s="262" t="s">
        <v>23</v>
      </c>
      <c r="I1309" s="264"/>
      <c r="J1309" s="261"/>
      <c r="K1309" s="261"/>
      <c r="L1309" s="265"/>
      <c r="M1309" s="266"/>
      <c r="N1309" s="267"/>
      <c r="O1309" s="267"/>
      <c r="P1309" s="267"/>
      <c r="Q1309" s="267"/>
      <c r="R1309" s="267"/>
      <c r="S1309" s="267"/>
      <c r="T1309" s="268"/>
      <c r="AT1309" s="269" t="s">
        <v>172</v>
      </c>
      <c r="AU1309" s="269" t="s">
        <v>85</v>
      </c>
      <c r="AV1309" s="13" t="s">
        <v>77</v>
      </c>
      <c r="AW1309" s="13" t="s">
        <v>36</v>
      </c>
      <c r="AX1309" s="13" t="s">
        <v>73</v>
      </c>
      <c r="AY1309" s="269" t="s">
        <v>162</v>
      </c>
    </row>
    <row r="1310" s="12" customFormat="1">
      <c r="B1310" s="248"/>
      <c r="C1310" s="249"/>
      <c r="D1310" s="250" t="s">
        <v>172</v>
      </c>
      <c r="E1310" s="251" t="s">
        <v>23</v>
      </c>
      <c r="F1310" s="252" t="s">
        <v>1404</v>
      </c>
      <c r="G1310" s="249"/>
      <c r="H1310" s="253">
        <v>35.549999999999997</v>
      </c>
      <c r="I1310" s="254"/>
      <c r="J1310" s="249"/>
      <c r="K1310" s="249"/>
      <c r="L1310" s="255"/>
      <c r="M1310" s="256"/>
      <c r="N1310" s="257"/>
      <c r="O1310" s="257"/>
      <c r="P1310" s="257"/>
      <c r="Q1310" s="257"/>
      <c r="R1310" s="257"/>
      <c r="S1310" s="257"/>
      <c r="T1310" s="258"/>
      <c r="AT1310" s="259" t="s">
        <v>172</v>
      </c>
      <c r="AU1310" s="259" t="s">
        <v>85</v>
      </c>
      <c r="AV1310" s="12" t="s">
        <v>85</v>
      </c>
      <c r="AW1310" s="12" t="s">
        <v>36</v>
      </c>
      <c r="AX1310" s="12" t="s">
        <v>77</v>
      </c>
      <c r="AY1310" s="259" t="s">
        <v>162</v>
      </c>
    </row>
    <row r="1311" s="1" customFormat="1" ht="25.5" customHeight="1">
      <c r="B1311" s="47"/>
      <c r="C1311" s="236" t="s">
        <v>1405</v>
      </c>
      <c r="D1311" s="236" t="s">
        <v>165</v>
      </c>
      <c r="E1311" s="237" t="s">
        <v>1406</v>
      </c>
      <c r="F1311" s="238" t="s">
        <v>1407</v>
      </c>
      <c r="G1311" s="239" t="s">
        <v>189</v>
      </c>
      <c r="H1311" s="240">
        <v>30</v>
      </c>
      <c r="I1311" s="241"/>
      <c r="J1311" s="242">
        <f>ROUND(I1311*H1311,2)</f>
        <v>0</v>
      </c>
      <c r="K1311" s="238" t="s">
        <v>169</v>
      </c>
      <c r="L1311" s="73"/>
      <c r="M1311" s="243" t="s">
        <v>23</v>
      </c>
      <c r="N1311" s="244" t="s">
        <v>45</v>
      </c>
      <c r="O1311" s="48"/>
      <c r="P1311" s="245">
        <f>O1311*H1311</f>
        <v>0</v>
      </c>
      <c r="Q1311" s="245">
        <v>0.0039199999999999999</v>
      </c>
      <c r="R1311" s="245">
        <f>Q1311*H1311</f>
        <v>0.1176</v>
      </c>
      <c r="S1311" s="245">
        <v>0</v>
      </c>
      <c r="T1311" s="246">
        <f>S1311*H1311</f>
        <v>0</v>
      </c>
      <c r="AR1311" s="25" t="s">
        <v>318</v>
      </c>
      <c r="AT1311" s="25" t="s">
        <v>165</v>
      </c>
      <c r="AU1311" s="25" t="s">
        <v>85</v>
      </c>
      <c r="AY1311" s="25" t="s">
        <v>162</v>
      </c>
      <c r="BE1311" s="247">
        <f>IF(N1311="základní",J1311,0)</f>
        <v>0</v>
      </c>
      <c r="BF1311" s="247">
        <f>IF(N1311="snížená",J1311,0)</f>
        <v>0</v>
      </c>
      <c r="BG1311" s="247">
        <f>IF(N1311="zákl. přenesená",J1311,0)</f>
        <v>0</v>
      </c>
      <c r="BH1311" s="247">
        <f>IF(N1311="sníž. přenesená",J1311,0)</f>
        <v>0</v>
      </c>
      <c r="BI1311" s="247">
        <f>IF(N1311="nulová",J1311,0)</f>
        <v>0</v>
      </c>
      <c r="BJ1311" s="25" t="s">
        <v>85</v>
      </c>
      <c r="BK1311" s="247">
        <f>ROUND(I1311*H1311,2)</f>
        <v>0</v>
      </c>
      <c r="BL1311" s="25" t="s">
        <v>318</v>
      </c>
      <c r="BM1311" s="25" t="s">
        <v>1408</v>
      </c>
    </row>
    <row r="1312" s="13" customFormat="1">
      <c r="B1312" s="260"/>
      <c r="C1312" s="261"/>
      <c r="D1312" s="250" t="s">
        <v>172</v>
      </c>
      <c r="E1312" s="262" t="s">
        <v>23</v>
      </c>
      <c r="F1312" s="263" t="s">
        <v>527</v>
      </c>
      <c r="G1312" s="261"/>
      <c r="H1312" s="262" t="s">
        <v>23</v>
      </c>
      <c r="I1312" s="264"/>
      <c r="J1312" s="261"/>
      <c r="K1312" s="261"/>
      <c r="L1312" s="265"/>
      <c r="M1312" s="266"/>
      <c r="N1312" s="267"/>
      <c r="O1312" s="267"/>
      <c r="P1312" s="267"/>
      <c r="Q1312" s="267"/>
      <c r="R1312" s="267"/>
      <c r="S1312" s="267"/>
      <c r="T1312" s="268"/>
      <c r="AT1312" s="269" t="s">
        <v>172</v>
      </c>
      <c r="AU1312" s="269" t="s">
        <v>85</v>
      </c>
      <c r="AV1312" s="13" t="s">
        <v>77</v>
      </c>
      <c r="AW1312" s="13" t="s">
        <v>36</v>
      </c>
      <c r="AX1312" s="13" t="s">
        <v>73</v>
      </c>
      <c r="AY1312" s="269" t="s">
        <v>162</v>
      </c>
    </row>
    <row r="1313" s="13" customFormat="1">
      <c r="B1313" s="260"/>
      <c r="C1313" s="261"/>
      <c r="D1313" s="250" t="s">
        <v>172</v>
      </c>
      <c r="E1313" s="262" t="s">
        <v>23</v>
      </c>
      <c r="F1313" s="263" t="s">
        <v>232</v>
      </c>
      <c r="G1313" s="261"/>
      <c r="H1313" s="262" t="s">
        <v>23</v>
      </c>
      <c r="I1313" s="264"/>
      <c r="J1313" s="261"/>
      <c r="K1313" s="261"/>
      <c r="L1313" s="265"/>
      <c r="M1313" s="266"/>
      <c r="N1313" s="267"/>
      <c r="O1313" s="267"/>
      <c r="P1313" s="267"/>
      <c r="Q1313" s="267"/>
      <c r="R1313" s="267"/>
      <c r="S1313" s="267"/>
      <c r="T1313" s="268"/>
      <c r="AT1313" s="269" t="s">
        <v>172</v>
      </c>
      <c r="AU1313" s="269" t="s">
        <v>85</v>
      </c>
      <c r="AV1313" s="13" t="s">
        <v>77</v>
      </c>
      <c r="AW1313" s="13" t="s">
        <v>36</v>
      </c>
      <c r="AX1313" s="13" t="s">
        <v>73</v>
      </c>
      <c r="AY1313" s="269" t="s">
        <v>162</v>
      </c>
    </row>
    <row r="1314" s="12" customFormat="1">
      <c r="B1314" s="248"/>
      <c r="C1314" s="249"/>
      <c r="D1314" s="250" t="s">
        <v>172</v>
      </c>
      <c r="E1314" s="251" t="s">
        <v>23</v>
      </c>
      <c r="F1314" s="252" t="s">
        <v>1409</v>
      </c>
      <c r="G1314" s="249"/>
      <c r="H1314" s="253">
        <v>30</v>
      </c>
      <c r="I1314" s="254"/>
      <c r="J1314" s="249"/>
      <c r="K1314" s="249"/>
      <c r="L1314" s="255"/>
      <c r="M1314" s="256"/>
      <c r="N1314" s="257"/>
      <c r="O1314" s="257"/>
      <c r="P1314" s="257"/>
      <c r="Q1314" s="257"/>
      <c r="R1314" s="257"/>
      <c r="S1314" s="257"/>
      <c r="T1314" s="258"/>
      <c r="AT1314" s="259" t="s">
        <v>172</v>
      </c>
      <c r="AU1314" s="259" t="s">
        <v>85</v>
      </c>
      <c r="AV1314" s="12" t="s">
        <v>85</v>
      </c>
      <c r="AW1314" s="12" t="s">
        <v>36</v>
      </c>
      <c r="AX1314" s="12" t="s">
        <v>77</v>
      </c>
      <c r="AY1314" s="259" t="s">
        <v>162</v>
      </c>
    </row>
    <row r="1315" s="1" customFormat="1" ht="16.5" customHeight="1">
      <c r="B1315" s="47"/>
      <c r="C1315" s="294" t="s">
        <v>1410</v>
      </c>
      <c r="D1315" s="294" t="s">
        <v>336</v>
      </c>
      <c r="E1315" s="295" t="s">
        <v>1411</v>
      </c>
      <c r="F1315" s="296" t="s">
        <v>1412</v>
      </c>
      <c r="G1315" s="297" t="s">
        <v>189</v>
      </c>
      <c r="H1315" s="298">
        <v>36.097000000000001</v>
      </c>
      <c r="I1315" s="299"/>
      <c r="J1315" s="300">
        <f>ROUND(I1315*H1315,2)</f>
        <v>0</v>
      </c>
      <c r="K1315" s="296" t="s">
        <v>169</v>
      </c>
      <c r="L1315" s="301"/>
      <c r="M1315" s="302" t="s">
        <v>23</v>
      </c>
      <c r="N1315" s="303" t="s">
        <v>45</v>
      </c>
      <c r="O1315" s="48"/>
      <c r="P1315" s="245">
        <f>O1315*H1315</f>
        <v>0</v>
      </c>
      <c r="Q1315" s="245">
        <v>0.020199999999999999</v>
      </c>
      <c r="R1315" s="245">
        <f>Q1315*H1315</f>
        <v>0.72915940000000001</v>
      </c>
      <c r="S1315" s="245">
        <v>0</v>
      </c>
      <c r="T1315" s="246">
        <f>S1315*H1315</f>
        <v>0</v>
      </c>
      <c r="AR1315" s="25" t="s">
        <v>448</v>
      </c>
      <c r="AT1315" s="25" t="s">
        <v>336</v>
      </c>
      <c r="AU1315" s="25" t="s">
        <v>85</v>
      </c>
      <c r="AY1315" s="25" t="s">
        <v>162</v>
      </c>
      <c r="BE1315" s="247">
        <f>IF(N1315="základní",J1315,0)</f>
        <v>0</v>
      </c>
      <c r="BF1315" s="247">
        <f>IF(N1315="snížená",J1315,0)</f>
        <v>0</v>
      </c>
      <c r="BG1315" s="247">
        <f>IF(N1315="zákl. přenesená",J1315,0)</f>
        <v>0</v>
      </c>
      <c r="BH1315" s="247">
        <f>IF(N1315="sníž. přenesená",J1315,0)</f>
        <v>0</v>
      </c>
      <c r="BI1315" s="247">
        <f>IF(N1315="nulová",J1315,0)</f>
        <v>0</v>
      </c>
      <c r="BJ1315" s="25" t="s">
        <v>85</v>
      </c>
      <c r="BK1315" s="247">
        <f>ROUND(I1315*H1315,2)</f>
        <v>0</v>
      </c>
      <c r="BL1315" s="25" t="s">
        <v>318</v>
      </c>
      <c r="BM1315" s="25" t="s">
        <v>1413</v>
      </c>
    </row>
    <row r="1316" s="13" customFormat="1">
      <c r="B1316" s="260"/>
      <c r="C1316" s="261"/>
      <c r="D1316" s="250" t="s">
        <v>172</v>
      </c>
      <c r="E1316" s="262" t="s">
        <v>23</v>
      </c>
      <c r="F1316" s="263" t="s">
        <v>485</v>
      </c>
      <c r="G1316" s="261"/>
      <c r="H1316" s="262" t="s">
        <v>23</v>
      </c>
      <c r="I1316" s="264"/>
      <c r="J1316" s="261"/>
      <c r="K1316" s="261"/>
      <c r="L1316" s="265"/>
      <c r="M1316" s="266"/>
      <c r="N1316" s="267"/>
      <c r="O1316" s="267"/>
      <c r="P1316" s="267"/>
      <c r="Q1316" s="267"/>
      <c r="R1316" s="267"/>
      <c r="S1316" s="267"/>
      <c r="T1316" s="268"/>
      <c r="AT1316" s="269" t="s">
        <v>172</v>
      </c>
      <c r="AU1316" s="269" t="s">
        <v>85</v>
      </c>
      <c r="AV1316" s="13" t="s">
        <v>77</v>
      </c>
      <c r="AW1316" s="13" t="s">
        <v>36</v>
      </c>
      <c r="AX1316" s="13" t="s">
        <v>73</v>
      </c>
      <c r="AY1316" s="269" t="s">
        <v>162</v>
      </c>
    </row>
    <row r="1317" s="12" customFormat="1">
      <c r="B1317" s="248"/>
      <c r="C1317" s="249"/>
      <c r="D1317" s="250" t="s">
        <v>172</v>
      </c>
      <c r="E1317" s="251" t="s">
        <v>23</v>
      </c>
      <c r="F1317" s="252" t="s">
        <v>1414</v>
      </c>
      <c r="G1317" s="249"/>
      <c r="H1317" s="253">
        <v>36.097000000000001</v>
      </c>
      <c r="I1317" s="254"/>
      <c r="J1317" s="249"/>
      <c r="K1317" s="249"/>
      <c r="L1317" s="255"/>
      <c r="M1317" s="256"/>
      <c r="N1317" s="257"/>
      <c r="O1317" s="257"/>
      <c r="P1317" s="257"/>
      <c r="Q1317" s="257"/>
      <c r="R1317" s="257"/>
      <c r="S1317" s="257"/>
      <c r="T1317" s="258"/>
      <c r="AT1317" s="259" t="s">
        <v>172</v>
      </c>
      <c r="AU1317" s="259" t="s">
        <v>85</v>
      </c>
      <c r="AV1317" s="12" t="s">
        <v>85</v>
      </c>
      <c r="AW1317" s="12" t="s">
        <v>36</v>
      </c>
      <c r="AX1317" s="12" t="s">
        <v>77</v>
      </c>
      <c r="AY1317" s="259" t="s">
        <v>162</v>
      </c>
    </row>
    <row r="1318" s="1" customFormat="1" ht="25.5" customHeight="1">
      <c r="B1318" s="47"/>
      <c r="C1318" s="236" t="s">
        <v>1415</v>
      </c>
      <c r="D1318" s="236" t="s">
        <v>165</v>
      </c>
      <c r="E1318" s="237" t="s">
        <v>1416</v>
      </c>
      <c r="F1318" s="238" t="s">
        <v>1417</v>
      </c>
      <c r="G1318" s="239" t="s">
        <v>189</v>
      </c>
      <c r="H1318" s="240">
        <v>30</v>
      </c>
      <c r="I1318" s="241"/>
      <c r="J1318" s="242">
        <f>ROUND(I1318*H1318,2)</f>
        <v>0</v>
      </c>
      <c r="K1318" s="238" t="s">
        <v>169</v>
      </c>
      <c r="L1318" s="73"/>
      <c r="M1318" s="243" t="s">
        <v>23</v>
      </c>
      <c r="N1318" s="244" t="s">
        <v>45</v>
      </c>
      <c r="O1318" s="48"/>
      <c r="P1318" s="245">
        <f>O1318*H1318</f>
        <v>0</v>
      </c>
      <c r="Q1318" s="245">
        <v>0</v>
      </c>
      <c r="R1318" s="245">
        <f>Q1318*H1318</f>
        <v>0</v>
      </c>
      <c r="S1318" s="245">
        <v>0</v>
      </c>
      <c r="T1318" s="246">
        <f>S1318*H1318</f>
        <v>0</v>
      </c>
      <c r="AR1318" s="25" t="s">
        <v>318</v>
      </c>
      <c r="AT1318" s="25" t="s">
        <v>165</v>
      </c>
      <c r="AU1318" s="25" t="s">
        <v>85</v>
      </c>
      <c r="AY1318" s="25" t="s">
        <v>162</v>
      </c>
      <c r="BE1318" s="247">
        <f>IF(N1318="základní",J1318,0)</f>
        <v>0</v>
      </c>
      <c r="BF1318" s="247">
        <f>IF(N1318="snížená",J1318,0)</f>
        <v>0</v>
      </c>
      <c r="BG1318" s="247">
        <f>IF(N1318="zákl. přenesená",J1318,0)</f>
        <v>0</v>
      </c>
      <c r="BH1318" s="247">
        <f>IF(N1318="sníž. přenesená",J1318,0)</f>
        <v>0</v>
      </c>
      <c r="BI1318" s="247">
        <f>IF(N1318="nulová",J1318,0)</f>
        <v>0</v>
      </c>
      <c r="BJ1318" s="25" t="s">
        <v>85</v>
      </c>
      <c r="BK1318" s="247">
        <f>ROUND(I1318*H1318,2)</f>
        <v>0</v>
      </c>
      <c r="BL1318" s="25" t="s">
        <v>318</v>
      </c>
      <c r="BM1318" s="25" t="s">
        <v>1418</v>
      </c>
    </row>
    <row r="1319" s="13" customFormat="1">
      <c r="B1319" s="260"/>
      <c r="C1319" s="261"/>
      <c r="D1319" s="250" t="s">
        <v>172</v>
      </c>
      <c r="E1319" s="262" t="s">
        <v>23</v>
      </c>
      <c r="F1319" s="263" t="s">
        <v>527</v>
      </c>
      <c r="G1319" s="261"/>
      <c r="H1319" s="262" t="s">
        <v>23</v>
      </c>
      <c r="I1319" s="264"/>
      <c r="J1319" s="261"/>
      <c r="K1319" s="261"/>
      <c r="L1319" s="265"/>
      <c r="M1319" s="266"/>
      <c r="N1319" s="267"/>
      <c r="O1319" s="267"/>
      <c r="P1319" s="267"/>
      <c r="Q1319" s="267"/>
      <c r="R1319" s="267"/>
      <c r="S1319" s="267"/>
      <c r="T1319" s="268"/>
      <c r="AT1319" s="269" t="s">
        <v>172</v>
      </c>
      <c r="AU1319" s="269" t="s">
        <v>85</v>
      </c>
      <c r="AV1319" s="13" t="s">
        <v>77</v>
      </c>
      <c r="AW1319" s="13" t="s">
        <v>36</v>
      </c>
      <c r="AX1319" s="13" t="s">
        <v>73</v>
      </c>
      <c r="AY1319" s="269" t="s">
        <v>162</v>
      </c>
    </row>
    <row r="1320" s="13" customFormat="1">
      <c r="B1320" s="260"/>
      <c r="C1320" s="261"/>
      <c r="D1320" s="250" t="s">
        <v>172</v>
      </c>
      <c r="E1320" s="262" t="s">
        <v>23</v>
      </c>
      <c r="F1320" s="263" t="s">
        <v>232</v>
      </c>
      <c r="G1320" s="261"/>
      <c r="H1320" s="262" t="s">
        <v>23</v>
      </c>
      <c r="I1320" s="264"/>
      <c r="J1320" s="261"/>
      <c r="K1320" s="261"/>
      <c r="L1320" s="265"/>
      <c r="M1320" s="266"/>
      <c r="N1320" s="267"/>
      <c r="O1320" s="267"/>
      <c r="P1320" s="267"/>
      <c r="Q1320" s="267"/>
      <c r="R1320" s="267"/>
      <c r="S1320" s="267"/>
      <c r="T1320" s="268"/>
      <c r="AT1320" s="269" t="s">
        <v>172</v>
      </c>
      <c r="AU1320" s="269" t="s">
        <v>85</v>
      </c>
      <c r="AV1320" s="13" t="s">
        <v>77</v>
      </c>
      <c r="AW1320" s="13" t="s">
        <v>36</v>
      </c>
      <c r="AX1320" s="13" t="s">
        <v>73</v>
      </c>
      <c r="AY1320" s="269" t="s">
        <v>162</v>
      </c>
    </row>
    <row r="1321" s="12" customFormat="1">
      <c r="B1321" s="248"/>
      <c r="C1321" s="249"/>
      <c r="D1321" s="250" t="s">
        <v>172</v>
      </c>
      <c r="E1321" s="251" t="s">
        <v>23</v>
      </c>
      <c r="F1321" s="252" t="s">
        <v>1409</v>
      </c>
      <c r="G1321" s="249"/>
      <c r="H1321" s="253">
        <v>30</v>
      </c>
      <c r="I1321" s="254"/>
      <c r="J1321" s="249"/>
      <c r="K1321" s="249"/>
      <c r="L1321" s="255"/>
      <c r="M1321" s="256"/>
      <c r="N1321" s="257"/>
      <c r="O1321" s="257"/>
      <c r="P1321" s="257"/>
      <c r="Q1321" s="257"/>
      <c r="R1321" s="257"/>
      <c r="S1321" s="257"/>
      <c r="T1321" s="258"/>
      <c r="AT1321" s="259" t="s">
        <v>172</v>
      </c>
      <c r="AU1321" s="259" t="s">
        <v>85</v>
      </c>
      <c r="AV1321" s="12" t="s">
        <v>85</v>
      </c>
      <c r="AW1321" s="12" t="s">
        <v>36</v>
      </c>
      <c r="AX1321" s="12" t="s">
        <v>77</v>
      </c>
      <c r="AY1321" s="259" t="s">
        <v>162</v>
      </c>
    </row>
    <row r="1322" s="1" customFormat="1" ht="16.5" customHeight="1">
      <c r="B1322" s="47"/>
      <c r="C1322" s="236" t="s">
        <v>1419</v>
      </c>
      <c r="D1322" s="236" t="s">
        <v>165</v>
      </c>
      <c r="E1322" s="237" t="s">
        <v>1420</v>
      </c>
      <c r="F1322" s="238" t="s">
        <v>1421</v>
      </c>
      <c r="G1322" s="239" t="s">
        <v>189</v>
      </c>
      <c r="H1322" s="240">
        <v>30</v>
      </c>
      <c r="I1322" s="241"/>
      <c r="J1322" s="242">
        <f>ROUND(I1322*H1322,2)</f>
        <v>0</v>
      </c>
      <c r="K1322" s="238" t="s">
        <v>169</v>
      </c>
      <c r="L1322" s="73"/>
      <c r="M1322" s="243" t="s">
        <v>23</v>
      </c>
      <c r="N1322" s="244" t="s">
        <v>45</v>
      </c>
      <c r="O1322" s="48"/>
      <c r="P1322" s="245">
        <f>O1322*H1322</f>
        <v>0</v>
      </c>
      <c r="Q1322" s="245">
        <v>0.00029999999999999997</v>
      </c>
      <c r="R1322" s="245">
        <f>Q1322*H1322</f>
        <v>0.0089999999999999993</v>
      </c>
      <c r="S1322" s="245">
        <v>0</v>
      </c>
      <c r="T1322" s="246">
        <f>S1322*H1322</f>
        <v>0</v>
      </c>
      <c r="AR1322" s="25" t="s">
        <v>318</v>
      </c>
      <c r="AT1322" s="25" t="s">
        <v>165</v>
      </c>
      <c r="AU1322" s="25" t="s">
        <v>85</v>
      </c>
      <c r="AY1322" s="25" t="s">
        <v>162</v>
      </c>
      <c r="BE1322" s="247">
        <f>IF(N1322="základní",J1322,0)</f>
        <v>0</v>
      </c>
      <c r="BF1322" s="247">
        <f>IF(N1322="snížená",J1322,0)</f>
        <v>0</v>
      </c>
      <c r="BG1322" s="247">
        <f>IF(N1322="zákl. přenesená",J1322,0)</f>
        <v>0</v>
      </c>
      <c r="BH1322" s="247">
        <f>IF(N1322="sníž. přenesená",J1322,0)</f>
        <v>0</v>
      </c>
      <c r="BI1322" s="247">
        <f>IF(N1322="nulová",J1322,0)</f>
        <v>0</v>
      </c>
      <c r="BJ1322" s="25" t="s">
        <v>85</v>
      </c>
      <c r="BK1322" s="247">
        <f>ROUND(I1322*H1322,2)</f>
        <v>0</v>
      </c>
      <c r="BL1322" s="25" t="s">
        <v>318</v>
      </c>
      <c r="BM1322" s="25" t="s">
        <v>1422</v>
      </c>
    </row>
    <row r="1323" s="1" customFormat="1">
      <c r="B1323" s="47"/>
      <c r="C1323" s="75"/>
      <c r="D1323" s="250" t="s">
        <v>213</v>
      </c>
      <c r="E1323" s="75"/>
      <c r="F1323" s="281" t="s">
        <v>1423</v>
      </c>
      <c r="G1323" s="75"/>
      <c r="H1323" s="75"/>
      <c r="I1323" s="204"/>
      <c r="J1323" s="75"/>
      <c r="K1323" s="75"/>
      <c r="L1323" s="73"/>
      <c r="M1323" s="282"/>
      <c r="N1323" s="48"/>
      <c r="O1323" s="48"/>
      <c r="P1323" s="48"/>
      <c r="Q1323" s="48"/>
      <c r="R1323" s="48"/>
      <c r="S1323" s="48"/>
      <c r="T1323" s="96"/>
      <c r="AT1323" s="25" t="s">
        <v>213</v>
      </c>
      <c r="AU1323" s="25" t="s">
        <v>85</v>
      </c>
    </row>
    <row r="1324" s="13" customFormat="1">
      <c r="B1324" s="260"/>
      <c r="C1324" s="261"/>
      <c r="D1324" s="250" t="s">
        <v>172</v>
      </c>
      <c r="E1324" s="262" t="s">
        <v>23</v>
      </c>
      <c r="F1324" s="263" t="s">
        <v>485</v>
      </c>
      <c r="G1324" s="261"/>
      <c r="H1324" s="262" t="s">
        <v>23</v>
      </c>
      <c r="I1324" s="264"/>
      <c r="J1324" s="261"/>
      <c r="K1324" s="261"/>
      <c r="L1324" s="265"/>
      <c r="M1324" s="266"/>
      <c r="N1324" s="267"/>
      <c r="O1324" s="267"/>
      <c r="P1324" s="267"/>
      <c r="Q1324" s="267"/>
      <c r="R1324" s="267"/>
      <c r="S1324" s="267"/>
      <c r="T1324" s="268"/>
      <c r="AT1324" s="269" t="s">
        <v>172</v>
      </c>
      <c r="AU1324" s="269" t="s">
        <v>85</v>
      </c>
      <c r="AV1324" s="13" t="s">
        <v>77</v>
      </c>
      <c r="AW1324" s="13" t="s">
        <v>36</v>
      </c>
      <c r="AX1324" s="13" t="s">
        <v>73</v>
      </c>
      <c r="AY1324" s="269" t="s">
        <v>162</v>
      </c>
    </row>
    <row r="1325" s="12" customFormat="1">
      <c r="B1325" s="248"/>
      <c r="C1325" s="249"/>
      <c r="D1325" s="250" t="s">
        <v>172</v>
      </c>
      <c r="E1325" s="251" t="s">
        <v>23</v>
      </c>
      <c r="F1325" s="252" t="s">
        <v>1424</v>
      </c>
      <c r="G1325" s="249"/>
      <c r="H1325" s="253">
        <v>30</v>
      </c>
      <c r="I1325" s="254"/>
      <c r="J1325" s="249"/>
      <c r="K1325" s="249"/>
      <c r="L1325" s="255"/>
      <c r="M1325" s="256"/>
      <c r="N1325" s="257"/>
      <c r="O1325" s="257"/>
      <c r="P1325" s="257"/>
      <c r="Q1325" s="257"/>
      <c r="R1325" s="257"/>
      <c r="S1325" s="257"/>
      <c r="T1325" s="258"/>
      <c r="AT1325" s="259" t="s">
        <v>172</v>
      </c>
      <c r="AU1325" s="259" t="s">
        <v>85</v>
      </c>
      <c r="AV1325" s="12" t="s">
        <v>85</v>
      </c>
      <c r="AW1325" s="12" t="s">
        <v>36</v>
      </c>
      <c r="AX1325" s="12" t="s">
        <v>77</v>
      </c>
      <c r="AY1325" s="259" t="s">
        <v>162</v>
      </c>
    </row>
    <row r="1326" s="1" customFormat="1" ht="16.5" customHeight="1">
      <c r="B1326" s="47"/>
      <c r="C1326" s="236" t="s">
        <v>1425</v>
      </c>
      <c r="D1326" s="236" t="s">
        <v>165</v>
      </c>
      <c r="E1326" s="237" t="s">
        <v>1426</v>
      </c>
      <c r="F1326" s="238" t="s">
        <v>1427</v>
      </c>
      <c r="G1326" s="239" t="s">
        <v>168</v>
      </c>
      <c r="H1326" s="240">
        <v>30</v>
      </c>
      <c r="I1326" s="241"/>
      <c r="J1326" s="242">
        <f>ROUND(I1326*H1326,2)</f>
        <v>0</v>
      </c>
      <c r="K1326" s="238" t="s">
        <v>169</v>
      </c>
      <c r="L1326" s="73"/>
      <c r="M1326" s="243" t="s">
        <v>23</v>
      </c>
      <c r="N1326" s="244" t="s">
        <v>45</v>
      </c>
      <c r="O1326" s="48"/>
      <c r="P1326" s="245">
        <f>O1326*H1326</f>
        <v>0</v>
      </c>
      <c r="Q1326" s="245">
        <v>0</v>
      </c>
      <c r="R1326" s="245">
        <f>Q1326*H1326</f>
        <v>0</v>
      </c>
      <c r="S1326" s="245">
        <v>0</v>
      </c>
      <c r="T1326" s="246">
        <f>S1326*H1326</f>
        <v>0</v>
      </c>
      <c r="AR1326" s="25" t="s">
        <v>318</v>
      </c>
      <c r="AT1326" s="25" t="s">
        <v>165</v>
      </c>
      <c r="AU1326" s="25" t="s">
        <v>85</v>
      </c>
      <c r="AY1326" s="25" t="s">
        <v>162</v>
      </c>
      <c r="BE1326" s="247">
        <f>IF(N1326="základní",J1326,0)</f>
        <v>0</v>
      </c>
      <c r="BF1326" s="247">
        <f>IF(N1326="snížená",J1326,0)</f>
        <v>0</v>
      </c>
      <c r="BG1326" s="247">
        <f>IF(N1326="zákl. přenesená",J1326,0)</f>
        <v>0</v>
      </c>
      <c r="BH1326" s="247">
        <f>IF(N1326="sníž. přenesená",J1326,0)</f>
        <v>0</v>
      </c>
      <c r="BI1326" s="247">
        <f>IF(N1326="nulová",J1326,0)</f>
        <v>0</v>
      </c>
      <c r="BJ1326" s="25" t="s">
        <v>85</v>
      </c>
      <c r="BK1326" s="247">
        <f>ROUND(I1326*H1326,2)</f>
        <v>0</v>
      </c>
      <c r="BL1326" s="25" t="s">
        <v>318</v>
      </c>
      <c r="BM1326" s="25" t="s">
        <v>1428</v>
      </c>
    </row>
    <row r="1327" s="1" customFormat="1">
      <c r="B1327" s="47"/>
      <c r="C1327" s="75"/>
      <c r="D1327" s="250" t="s">
        <v>213</v>
      </c>
      <c r="E1327" s="75"/>
      <c r="F1327" s="281" t="s">
        <v>1423</v>
      </c>
      <c r="G1327" s="75"/>
      <c r="H1327" s="75"/>
      <c r="I1327" s="204"/>
      <c r="J1327" s="75"/>
      <c r="K1327" s="75"/>
      <c r="L1327" s="73"/>
      <c r="M1327" s="282"/>
      <c r="N1327" s="48"/>
      <c r="O1327" s="48"/>
      <c r="P1327" s="48"/>
      <c r="Q1327" s="48"/>
      <c r="R1327" s="48"/>
      <c r="S1327" s="48"/>
      <c r="T1327" s="96"/>
      <c r="AT1327" s="25" t="s">
        <v>213</v>
      </c>
      <c r="AU1327" s="25" t="s">
        <v>85</v>
      </c>
    </row>
    <row r="1328" s="13" customFormat="1">
      <c r="B1328" s="260"/>
      <c r="C1328" s="261"/>
      <c r="D1328" s="250" t="s">
        <v>172</v>
      </c>
      <c r="E1328" s="262" t="s">
        <v>23</v>
      </c>
      <c r="F1328" s="263" t="s">
        <v>1429</v>
      </c>
      <c r="G1328" s="261"/>
      <c r="H1328" s="262" t="s">
        <v>23</v>
      </c>
      <c r="I1328" s="264"/>
      <c r="J1328" s="261"/>
      <c r="K1328" s="261"/>
      <c r="L1328" s="265"/>
      <c r="M1328" s="266"/>
      <c r="N1328" s="267"/>
      <c r="O1328" s="267"/>
      <c r="P1328" s="267"/>
      <c r="Q1328" s="267"/>
      <c r="R1328" s="267"/>
      <c r="S1328" s="267"/>
      <c r="T1328" s="268"/>
      <c r="AT1328" s="269" t="s">
        <v>172</v>
      </c>
      <c r="AU1328" s="269" t="s">
        <v>85</v>
      </c>
      <c r="AV1328" s="13" t="s">
        <v>77</v>
      </c>
      <c r="AW1328" s="13" t="s">
        <v>36</v>
      </c>
      <c r="AX1328" s="13" t="s">
        <v>73</v>
      </c>
      <c r="AY1328" s="269" t="s">
        <v>162</v>
      </c>
    </row>
    <row r="1329" s="12" customFormat="1">
      <c r="B1329" s="248"/>
      <c r="C1329" s="249"/>
      <c r="D1329" s="250" t="s">
        <v>172</v>
      </c>
      <c r="E1329" s="251" t="s">
        <v>23</v>
      </c>
      <c r="F1329" s="252" t="s">
        <v>1430</v>
      </c>
      <c r="G1329" s="249"/>
      <c r="H1329" s="253">
        <v>30</v>
      </c>
      <c r="I1329" s="254"/>
      <c r="J1329" s="249"/>
      <c r="K1329" s="249"/>
      <c r="L1329" s="255"/>
      <c r="M1329" s="256"/>
      <c r="N1329" s="257"/>
      <c r="O1329" s="257"/>
      <c r="P1329" s="257"/>
      <c r="Q1329" s="257"/>
      <c r="R1329" s="257"/>
      <c r="S1329" s="257"/>
      <c r="T1329" s="258"/>
      <c r="AT1329" s="259" t="s">
        <v>172</v>
      </c>
      <c r="AU1329" s="259" t="s">
        <v>85</v>
      </c>
      <c r="AV1329" s="12" t="s">
        <v>85</v>
      </c>
      <c r="AW1329" s="12" t="s">
        <v>36</v>
      </c>
      <c r="AX1329" s="12" t="s">
        <v>77</v>
      </c>
      <c r="AY1329" s="259" t="s">
        <v>162</v>
      </c>
    </row>
    <row r="1330" s="1" customFormat="1" ht="25.5" customHeight="1">
      <c r="B1330" s="47"/>
      <c r="C1330" s="236" t="s">
        <v>1431</v>
      </c>
      <c r="D1330" s="236" t="s">
        <v>165</v>
      </c>
      <c r="E1330" s="237" t="s">
        <v>1432</v>
      </c>
      <c r="F1330" s="238" t="s">
        <v>1433</v>
      </c>
      <c r="G1330" s="239" t="s">
        <v>189</v>
      </c>
      <c r="H1330" s="240">
        <v>30</v>
      </c>
      <c r="I1330" s="241"/>
      <c r="J1330" s="242">
        <f>ROUND(I1330*H1330,2)</f>
        <v>0</v>
      </c>
      <c r="K1330" s="238" t="s">
        <v>169</v>
      </c>
      <c r="L1330" s="73"/>
      <c r="M1330" s="243" t="s">
        <v>23</v>
      </c>
      <c r="N1330" s="244" t="s">
        <v>45</v>
      </c>
      <c r="O1330" s="48"/>
      <c r="P1330" s="245">
        <f>O1330*H1330</f>
        <v>0</v>
      </c>
      <c r="Q1330" s="245">
        <v>0.0077000000000000002</v>
      </c>
      <c r="R1330" s="245">
        <f>Q1330*H1330</f>
        <v>0.23100000000000001</v>
      </c>
      <c r="S1330" s="245">
        <v>0</v>
      </c>
      <c r="T1330" s="246">
        <f>S1330*H1330</f>
        <v>0</v>
      </c>
      <c r="AR1330" s="25" t="s">
        <v>318</v>
      </c>
      <c r="AT1330" s="25" t="s">
        <v>165</v>
      </c>
      <c r="AU1330" s="25" t="s">
        <v>85</v>
      </c>
      <c r="AY1330" s="25" t="s">
        <v>162</v>
      </c>
      <c r="BE1330" s="247">
        <f>IF(N1330="základní",J1330,0)</f>
        <v>0</v>
      </c>
      <c r="BF1330" s="247">
        <f>IF(N1330="snížená",J1330,0)</f>
        <v>0</v>
      </c>
      <c r="BG1330" s="247">
        <f>IF(N1330="zákl. přenesená",J1330,0)</f>
        <v>0</v>
      </c>
      <c r="BH1330" s="247">
        <f>IF(N1330="sníž. přenesená",J1330,0)</f>
        <v>0</v>
      </c>
      <c r="BI1330" s="247">
        <f>IF(N1330="nulová",J1330,0)</f>
        <v>0</v>
      </c>
      <c r="BJ1330" s="25" t="s">
        <v>85</v>
      </c>
      <c r="BK1330" s="247">
        <f>ROUND(I1330*H1330,2)</f>
        <v>0</v>
      </c>
      <c r="BL1330" s="25" t="s">
        <v>318</v>
      </c>
      <c r="BM1330" s="25" t="s">
        <v>1434</v>
      </c>
    </row>
    <row r="1331" s="1" customFormat="1">
      <c r="B1331" s="47"/>
      <c r="C1331" s="75"/>
      <c r="D1331" s="250" t="s">
        <v>213</v>
      </c>
      <c r="E1331" s="75"/>
      <c r="F1331" s="281" t="s">
        <v>1435</v>
      </c>
      <c r="G1331" s="75"/>
      <c r="H1331" s="75"/>
      <c r="I1331" s="204"/>
      <c r="J1331" s="75"/>
      <c r="K1331" s="75"/>
      <c r="L1331" s="73"/>
      <c r="M1331" s="282"/>
      <c r="N1331" s="48"/>
      <c r="O1331" s="48"/>
      <c r="P1331" s="48"/>
      <c r="Q1331" s="48"/>
      <c r="R1331" s="48"/>
      <c r="S1331" s="48"/>
      <c r="T1331" s="96"/>
      <c r="AT1331" s="25" t="s">
        <v>213</v>
      </c>
      <c r="AU1331" s="25" t="s">
        <v>85</v>
      </c>
    </row>
    <row r="1332" s="13" customFormat="1">
      <c r="B1332" s="260"/>
      <c r="C1332" s="261"/>
      <c r="D1332" s="250" t="s">
        <v>172</v>
      </c>
      <c r="E1332" s="262" t="s">
        <v>23</v>
      </c>
      <c r="F1332" s="263" t="s">
        <v>485</v>
      </c>
      <c r="G1332" s="261"/>
      <c r="H1332" s="262" t="s">
        <v>23</v>
      </c>
      <c r="I1332" s="264"/>
      <c r="J1332" s="261"/>
      <c r="K1332" s="261"/>
      <c r="L1332" s="265"/>
      <c r="M1332" s="266"/>
      <c r="N1332" s="267"/>
      <c r="O1332" s="267"/>
      <c r="P1332" s="267"/>
      <c r="Q1332" s="267"/>
      <c r="R1332" s="267"/>
      <c r="S1332" s="267"/>
      <c r="T1332" s="268"/>
      <c r="AT1332" s="269" t="s">
        <v>172</v>
      </c>
      <c r="AU1332" s="269" t="s">
        <v>85</v>
      </c>
      <c r="AV1332" s="13" t="s">
        <v>77</v>
      </c>
      <c r="AW1332" s="13" t="s">
        <v>36</v>
      </c>
      <c r="AX1332" s="13" t="s">
        <v>73</v>
      </c>
      <c r="AY1332" s="269" t="s">
        <v>162</v>
      </c>
    </row>
    <row r="1333" s="12" customFormat="1">
      <c r="B1333" s="248"/>
      <c r="C1333" s="249"/>
      <c r="D1333" s="250" t="s">
        <v>172</v>
      </c>
      <c r="E1333" s="251" t="s">
        <v>23</v>
      </c>
      <c r="F1333" s="252" t="s">
        <v>1424</v>
      </c>
      <c r="G1333" s="249"/>
      <c r="H1333" s="253">
        <v>30</v>
      </c>
      <c r="I1333" s="254"/>
      <c r="J1333" s="249"/>
      <c r="K1333" s="249"/>
      <c r="L1333" s="255"/>
      <c r="M1333" s="256"/>
      <c r="N1333" s="257"/>
      <c r="O1333" s="257"/>
      <c r="P1333" s="257"/>
      <c r="Q1333" s="257"/>
      <c r="R1333" s="257"/>
      <c r="S1333" s="257"/>
      <c r="T1333" s="258"/>
      <c r="AT1333" s="259" t="s">
        <v>172</v>
      </c>
      <c r="AU1333" s="259" t="s">
        <v>85</v>
      </c>
      <c r="AV1333" s="12" t="s">
        <v>85</v>
      </c>
      <c r="AW1333" s="12" t="s">
        <v>36</v>
      </c>
      <c r="AX1333" s="12" t="s">
        <v>77</v>
      </c>
      <c r="AY1333" s="259" t="s">
        <v>162</v>
      </c>
    </row>
    <row r="1334" s="1" customFormat="1" ht="38.25" customHeight="1">
      <c r="B1334" s="47"/>
      <c r="C1334" s="236" t="s">
        <v>1436</v>
      </c>
      <c r="D1334" s="236" t="s">
        <v>165</v>
      </c>
      <c r="E1334" s="237" t="s">
        <v>1437</v>
      </c>
      <c r="F1334" s="238" t="s">
        <v>1438</v>
      </c>
      <c r="G1334" s="239" t="s">
        <v>927</v>
      </c>
      <c r="H1334" s="304"/>
      <c r="I1334" s="241"/>
      <c r="J1334" s="242">
        <f>ROUND(I1334*H1334,2)</f>
        <v>0</v>
      </c>
      <c r="K1334" s="238" t="s">
        <v>169</v>
      </c>
      <c r="L1334" s="73"/>
      <c r="M1334" s="243" t="s">
        <v>23</v>
      </c>
      <c r="N1334" s="244" t="s">
        <v>45</v>
      </c>
      <c r="O1334" s="48"/>
      <c r="P1334" s="245">
        <f>O1334*H1334</f>
        <v>0</v>
      </c>
      <c r="Q1334" s="245">
        <v>0</v>
      </c>
      <c r="R1334" s="245">
        <f>Q1334*H1334</f>
        <v>0</v>
      </c>
      <c r="S1334" s="245">
        <v>0</v>
      </c>
      <c r="T1334" s="246">
        <f>S1334*H1334</f>
        <v>0</v>
      </c>
      <c r="AR1334" s="25" t="s">
        <v>318</v>
      </c>
      <c r="AT1334" s="25" t="s">
        <v>165</v>
      </c>
      <c r="AU1334" s="25" t="s">
        <v>85</v>
      </c>
      <c r="AY1334" s="25" t="s">
        <v>162</v>
      </c>
      <c r="BE1334" s="247">
        <f>IF(N1334="základní",J1334,0)</f>
        <v>0</v>
      </c>
      <c r="BF1334" s="247">
        <f>IF(N1334="snížená",J1334,0)</f>
        <v>0</v>
      </c>
      <c r="BG1334" s="247">
        <f>IF(N1334="zákl. přenesená",J1334,0)</f>
        <v>0</v>
      </c>
      <c r="BH1334" s="247">
        <f>IF(N1334="sníž. přenesená",J1334,0)</f>
        <v>0</v>
      </c>
      <c r="BI1334" s="247">
        <f>IF(N1334="nulová",J1334,0)</f>
        <v>0</v>
      </c>
      <c r="BJ1334" s="25" t="s">
        <v>85</v>
      </c>
      <c r="BK1334" s="247">
        <f>ROUND(I1334*H1334,2)</f>
        <v>0</v>
      </c>
      <c r="BL1334" s="25" t="s">
        <v>318</v>
      </c>
      <c r="BM1334" s="25" t="s">
        <v>1439</v>
      </c>
    </row>
    <row r="1335" s="1" customFormat="1">
      <c r="B1335" s="47"/>
      <c r="C1335" s="75"/>
      <c r="D1335" s="250" t="s">
        <v>213</v>
      </c>
      <c r="E1335" s="75"/>
      <c r="F1335" s="281" t="s">
        <v>929</v>
      </c>
      <c r="G1335" s="75"/>
      <c r="H1335" s="75"/>
      <c r="I1335" s="204"/>
      <c r="J1335" s="75"/>
      <c r="K1335" s="75"/>
      <c r="L1335" s="73"/>
      <c r="M1335" s="282"/>
      <c r="N1335" s="48"/>
      <c r="O1335" s="48"/>
      <c r="P1335" s="48"/>
      <c r="Q1335" s="48"/>
      <c r="R1335" s="48"/>
      <c r="S1335" s="48"/>
      <c r="T1335" s="96"/>
      <c r="AT1335" s="25" t="s">
        <v>213</v>
      </c>
      <c r="AU1335" s="25" t="s">
        <v>85</v>
      </c>
    </row>
    <row r="1336" s="11" customFormat="1" ht="29.88" customHeight="1">
      <c r="B1336" s="220"/>
      <c r="C1336" s="221"/>
      <c r="D1336" s="222" t="s">
        <v>72</v>
      </c>
      <c r="E1336" s="234" t="s">
        <v>1440</v>
      </c>
      <c r="F1336" s="234" t="s">
        <v>1441</v>
      </c>
      <c r="G1336" s="221"/>
      <c r="H1336" s="221"/>
      <c r="I1336" s="224"/>
      <c r="J1336" s="235">
        <f>BK1336</f>
        <v>0</v>
      </c>
      <c r="K1336" s="221"/>
      <c r="L1336" s="226"/>
      <c r="M1336" s="227"/>
      <c r="N1336" s="228"/>
      <c r="O1336" s="228"/>
      <c r="P1336" s="229">
        <f>SUM(P1337:P1359)</f>
        <v>0</v>
      </c>
      <c r="Q1336" s="228"/>
      <c r="R1336" s="229">
        <f>SUM(R1337:R1359)</f>
        <v>0.04913184914999999</v>
      </c>
      <c r="S1336" s="228"/>
      <c r="T1336" s="230">
        <f>SUM(T1337:T1359)</f>
        <v>0</v>
      </c>
      <c r="AR1336" s="231" t="s">
        <v>85</v>
      </c>
      <c r="AT1336" s="232" t="s">
        <v>72</v>
      </c>
      <c r="AU1336" s="232" t="s">
        <v>77</v>
      </c>
      <c r="AY1336" s="231" t="s">
        <v>162</v>
      </c>
      <c r="BK1336" s="233">
        <f>SUM(BK1337:BK1359)</f>
        <v>0</v>
      </c>
    </row>
    <row r="1337" s="1" customFormat="1" ht="25.5" customHeight="1">
      <c r="B1337" s="47"/>
      <c r="C1337" s="236" t="s">
        <v>1442</v>
      </c>
      <c r="D1337" s="236" t="s">
        <v>165</v>
      </c>
      <c r="E1337" s="237" t="s">
        <v>1443</v>
      </c>
      <c r="F1337" s="238" t="s">
        <v>1444</v>
      </c>
      <c r="G1337" s="239" t="s">
        <v>189</v>
      </c>
      <c r="H1337" s="240">
        <v>15.839</v>
      </c>
      <c r="I1337" s="241"/>
      <c r="J1337" s="242">
        <f>ROUND(I1337*H1337,2)</f>
        <v>0</v>
      </c>
      <c r="K1337" s="238" t="s">
        <v>169</v>
      </c>
      <c r="L1337" s="73"/>
      <c r="M1337" s="243" t="s">
        <v>23</v>
      </c>
      <c r="N1337" s="244" t="s">
        <v>45</v>
      </c>
      <c r="O1337" s="48"/>
      <c r="P1337" s="245">
        <f>O1337*H1337</f>
        <v>0</v>
      </c>
      <c r="Q1337" s="245">
        <v>0.00016875000000000001</v>
      </c>
      <c r="R1337" s="245">
        <f>Q1337*H1337</f>
        <v>0.0026728312500000004</v>
      </c>
      <c r="S1337" s="245">
        <v>0</v>
      </c>
      <c r="T1337" s="246">
        <f>S1337*H1337</f>
        <v>0</v>
      </c>
      <c r="AR1337" s="25" t="s">
        <v>318</v>
      </c>
      <c r="AT1337" s="25" t="s">
        <v>165</v>
      </c>
      <c r="AU1337" s="25" t="s">
        <v>85</v>
      </c>
      <c r="AY1337" s="25" t="s">
        <v>162</v>
      </c>
      <c r="BE1337" s="247">
        <f>IF(N1337="základní",J1337,0)</f>
        <v>0</v>
      </c>
      <c r="BF1337" s="247">
        <f>IF(N1337="snížená",J1337,0)</f>
        <v>0</v>
      </c>
      <c r="BG1337" s="247">
        <f>IF(N1337="zákl. přenesená",J1337,0)</f>
        <v>0</v>
      </c>
      <c r="BH1337" s="247">
        <f>IF(N1337="sníž. přenesená",J1337,0)</f>
        <v>0</v>
      </c>
      <c r="BI1337" s="247">
        <f>IF(N1337="nulová",J1337,0)</f>
        <v>0</v>
      </c>
      <c r="BJ1337" s="25" t="s">
        <v>85</v>
      </c>
      <c r="BK1337" s="247">
        <f>ROUND(I1337*H1337,2)</f>
        <v>0</v>
      </c>
      <c r="BL1337" s="25" t="s">
        <v>318</v>
      </c>
      <c r="BM1337" s="25" t="s">
        <v>1445</v>
      </c>
    </row>
    <row r="1338" s="13" customFormat="1">
      <c r="B1338" s="260"/>
      <c r="C1338" s="261"/>
      <c r="D1338" s="250" t="s">
        <v>172</v>
      </c>
      <c r="E1338" s="262" t="s">
        <v>23</v>
      </c>
      <c r="F1338" s="263" t="s">
        <v>1446</v>
      </c>
      <c r="G1338" s="261"/>
      <c r="H1338" s="262" t="s">
        <v>23</v>
      </c>
      <c r="I1338" s="264"/>
      <c r="J1338" s="261"/>
      <c r="K1338" s="261"/>
      <c r="L1338" s="265"/>
      <c r="M1338" s="266"/>
      <c r="N1338" s="267"/>
      <c r="O1338" s="267"/>
      <c r="P1338" s="267"/>
      <c r="Q1338" s="267"/>
      <c r="R1338" s="267"/>
      <c r="S1338" s="267"/>
      <c r="T1338" s="268"/>
      <c r="AT1338" s="269" t="s">
        <v>172</v>
      </c>
      <c r="AU1338" s="269" t="s">
        <v>85</v>
      </c>
      <c r="AV1338" s="13" t="s">
        <v>77</v>
      </c>
      <c r="AW1338" s="13" t="s">
        <v>36</v>
      </c>
      <c r="AX1338" s="13" t="s">
        <v>73</v>
      </c>
      <c r="AY1338" s="269" t="s">
        <v>162</v>
      </c>
    </row>
    <row r="1339" s="12" customFormat="1">
      <c r="B1339" s="248"/>
      <c r="C1339" s="249"/>
      <c r="D1339" s="250" t="s">
        <v>172</v>
      </c>
      <c r="E1339" s="251" t="s">
        <v>23</v>
      </c>
      <c r="F1339" s="252" t="s">
        <v>1447</v>
      </c>
      <c r="G1339" s="249"/>
      <c r="H1339" s="253">
        <v>7.7009999999999996</v>
      </c>
      <c r="I1339" s="254"/>
      <c r="J1339" s="249"/>
      <c r="K1339" s="249"/>
      <c r="L1339" s="255"/>
      <c r="M1339" s="256"/>
      <c r="N1339" s="257"/>
      <c r="O1339" s="257"/>
      <c r="P1339" s="257"/>
      <c r="Q1339" s="257"/>
      <c r="R1339" s="257"/>
      <c r="S1339" s="257"/>
      <c r="T1339" s="258"/>
      <c r="AT1339" s="259" t="s">
        <v>172</v>
      </c>
      <c r="AU1339" s="259" t="s">
        <v>85</v>
      </c>
      <c r="AV1339" s="12" t="s">
        <v>85</v>
      </c>
      <c r="AW1339" s="12" t="s">
        <v>36</v>
      </c>
      <c r="AX1339" s="12" t="s">
        <v>73</v>
      </c>
      <c r="AY1339" s="259" t="s">
        <v>162</v>
      </c>
    </row>
    <row r="1340" s="13" customFormat="1">
      <c r="B1340" s="260"/>
      <c r="C1340" s="261"/>
      <c r="D1340" s="250" t="s">
        <v>172</v>
      </c>
      <c r="E1340" s="262" t="s">
        <v>23</v>
      </c>
      <c r="F1340" s="263" t="s">
        <v>1448</v>
      </c>
      <c r="G1340" s="261"/>
      <c r="H1340" s="262" t="s">
        <v>23</v>
      </c>
      <c r="I1340" s="264"/>
      <c r="J1340" s="261"/>
      <c r="K1340" s="261"/>
      <c r="L1340" s="265"/>
      <c r="M1340" s="266"/>
      <c r="N1340" s="267"/>
      <c r="O1340" s="267"/>
      <c r="P1340" s="267"/>
      <c r="Q1340" s="267"/>
      <c r="R1340" s="267"/>
      <c r="S1340" s="267"/>
      <c r="T1340" s="268"/>
      <c r="AT1340" s="269" t="s">
        <v>172</v>
      </c>
      <c r="AU1340" s="269" t="s">
        <v>85</v>
      </c>
      <c r="AV1340" s="13" t="s">
        <v>77</v>
      </c>
      <c r="AW1340" s="13" t="s">
        <v>36</v>
      </c>
      <c r="AX1340" s="13" t="s">
        <v>73</v>
      </c>
      <c r="AY1340" s="269" t="s">
        <v>162</v>
      </c>
    </row>
    <row r="1341" s="12" customFormat="1">
      <c r="B1341" s="248"/>
      <c r="C1341" s="249"/>
      <c r="D1341" s="250" t="s">
        <v>172</v>
      </c>
      <c r="E1341" s="251" t="s">
        <v>23</v>
      </c>
      <c r="F1341" s="252" t="s">
        <v>1449</v>
      </c>
      <c r="G1341" s="249"/>
      <c r="H1341" s="253">
        <v>8.1379999999999999</v>
      </c>
      <c r="I1341" s="254"/>
      <c r="J1341" s="249"/>
      <c r="K1341" s="249"/>
      <c r="L1341" s="255"/>
      <c r="M1341" s="256"/>
      <c r="N1341" s="257"/>
      <c r="O1341" s="257"/>
      <c r="P1341" s="257"/>
      <c r="Q1341" s="257"/>
      <c r="R1341" s="257"/>
      <c r="S1341" s="257"/>
      <c r="T1341" s="258"/>
      <c r="AT1341" s="259" t="s">
        <v>172</v>
      </c>
      <c r="AU1341" s="259" t="s">
        <v>85</v>
      </c>
      <c r="AV1341" s="12" t="s">
        <v>85</v>
      </c>
      <c r="AW1341" s="12" t="s">
        <v>36</v>
      </c>
      <c r="AX1341" s="12" t="s">
        <v>73</v>
      </c>
      <c r="AY1341" s="259" t="s">
        <v>162</v>
      </c>
    </row>
    <row r="1342" s="14" customFormat="1">
      <c r="B1342" s="270"/>
      <c r="C1342" s="271"/>
      <c r="D1342" s="250" t="s">
        <v>172</v>
      </c>
      <c r="E1342" s="272" t="s">
        <v>23</v>
      </c>
      <c r="F1342" s="273" t="s">
        <v>182</v>
      </c>
      <c r="G1342" s="271"/>
      <c r="H1342" s="274">
        <v>15.839</v>
      </c>
      <c r="I1342" s="275"/>
      <c r="J1342" s="271"/>
      <c r="K1342" s="271"/>
      <c r="L1342" s="276"/>
      <c r="M1342" s="277"/>
      <c r="N1342" s="278"/>
      <c r="O1342" s="278"/>
      <c r="P1342" s="278"/>
      <c r="Q1342" s="278"/>
      <c r="R1342" s="278"/>
      <c r="S1342" s="278"/>
      <c r="T1342" s="279"/>
      <c r="AT1342" s="280" t="s">
        <v>172</v>
      </c>
      <c r="AU1342" s="280" t="s">
        <v>85</v>
      </c>
      <c r="AV1342" s="14" t="s">
        <v>170</v>
      </c>
      <c r="AW1342" s="14" t="s">
        <v>36</v>
      </c>
      <c r="AX1342" s="14" t="s">
        <v>77</v>
      </c>
      <c r="AY1342" s="280" t="s">
        <v>162</v>
      </c>
    </row>
    <row r="1343" s="1" customFormat="1" ht="16.5" customHeight="1">
      <c r="B1343" s="47"/>
      <c r="C1343" s="236" t="s">
        <v>1450</v>
      </c>
      <c r="D1343" s="236" t="s">
        <v>165</v>
      </c>
      <c r="E1343" s="237" t="s">
        <v>1451</v>
      </c>
      <c r="F1343" s="238" t="s">
        <v>1452</v>
      </c>
      <c r="G1343" s="239" t="s">
        <v>189</v>
      </c>
      <c r="H1343" s="240">
        <v>15.839</v>
      </c>
      <c r="I1343" s="241"/>
      <c r="J1343" s="242">
        <f>ROUND(I1343*H1343,2)</f>
        <v>0</v>
      </c>
      <c r="K1343" s="238" t="s">
        <v>169</v>
      </c>
      <c r="L1343" s="73"/>
      <c r="M1343" s="243" t="s">
        <v>23</v>
      </c>
      <c r="N1343" s="244" t="s">
        <v>45</v>
      </c>
      <c r="O1343" s="48"/>
      <c r="P1343" s="245">
        <f>O1343*H1343</f>
        <v>0</v>
      </c>
      <c r="Q1343" s="245">
        <v>0.00012305000000000001</v>
      </c>
      <c r="R1343" s="245">
        <f>Q1343*H1343</f>
        <v>0.0019489889500000001</v>
      </c>
      <c r="S1343" s="245">
        <v>0</v>
      </c>
      <c r="T1343" s="246">
        <f>S1343*H1343</f>
        <v>0</v>
      </c>
      <c r="AR1343" s="25" t="s">
        <v>318</v>
      </c>
      <c r="AT1343" s="25" t="s">
        <v>165</v>
      </c>
      <c r="AU1343" s="25" t="s">
        <v>85</v>
      </c>
      <c r="AY1343" s="25" t="s">
        <v>162</v>
      </c>
      <c r="BE1343" s="247">
        <f>IF(N1343="základní",J1343,0)</f>
        <v>0</v>
      </c>
      <c r="BF1343" s="247">
        <f>IF(N1343="snížená",J1343,0)</f>
        <v>0</v>
      </c>
      <c r="BG1343" s="247">
        <f>IF(N1343="zákl. přenesená",J1343,0)</f>
        <v>0</v>
      </c>
      <c r="BH1343" s="247">
        <f>IF(N1343="sníž. přenesená",J1343,0)</f>
        <v>0</v>
      </c>
      <c r="BI1343" s="247">
        <f>IF(N1343="nulová",J1343,0)</f>
        <v>0</v>
      </c>
      <c r="BJ1343" s="25" t="s">
        <v>85</v>
      </c>
      <c r="BK1343" s="247">
        <f>ROUND(I1343*H1343,2)</f>
        <v>0</v>
      </c>
      <c r="BL1343" s="25" t="s">
        <v>318</v>
      </c>
      <c r="BM1343" s="25" t="s">
        <v>1453</v>
      </c>
    </row>
    <row r="1344" s="1" customFormat="1" ht="25.5" customHeight="1">
      <c r="B1344" s="47"/>
      <c r="C1344" s="236" t="s">
        <v>1454</v>
      </c>
      <c r="D1344" s="236" t="s">
        <v>165</v>
      </c>
      <c r="E1344" s="237" t="s">
        <v>1455</v>
      </c>
      <c r="F1344" s="238" t="s">
        <v>1456</v>
      </c>
      <c r="G1344" s="239" t="s">
        <v>189</v>
      </c>
      <c r="H1344" s="240">
        <v>15.839</v>
      </c>
      <c r="I1344" s="241"/>
      <c r="J1344" s="242">
        <f>ROUND(I1344*H1344,2)</f>
        <v>0</v>
      </c>
      <c r="K1344" s="238" t="s">
        <v>169</v>
      </c>
      <c r="L1344" s="73"/>
      <c r="M1344" s="243" t="s">
        <v>23</v>
      </c>
      <c r="N1344" s="244" t="s">
        <v>45</v>
      </c>
      <c r="O1344" s="48"/>
      <c r="P1344" s="245">
        <f>O1344*H1344</f>
        <v>0</v>
      </c>
      <c r="Q1344" s="245">
        <v>0.00012305000000000001</v>
      </c>
      <c r="R1344" s="245">
        <f>Q1344*H1344</f>
        <v>0.0019489889500000001</v>
      </c>
      <c r="S1344" s="245">
        <v>0</v>
      </c>
      <c r="T1344" s="246">
        <f>S1344*H1344</f>
        <v>0</v>
      </c>
      <c r="AR1344" s="25" t="s">
        <v>318</v>
      </c>
      <c r="AT1344" s="25" t="s">
        <v>165</v>
      </c>
      <c r="AU1344" s="25" t="s">
        <v>85</v>
      </c>
      <c r="AY1344" s="25" t="s">
        <v>162</v>
      </c>
      <c r="BE1344" s="247">
        <f>IF(N1344="základní",J1344,0)</f>
        <v>0</v>
      </c>
      <c r="BF1344" s="247">
        <f>IF(N1344="snížená",J1344,0)</f>
        <v>0</v>
      </c>
      <c r="BG1344" s="247">
        <f>IF(N1344="zákl. přenesená",J1344,0)</f>
        <v>0</v>
      </c>
      <c r="BH1344" s="247">
        <f>IF(N1344="sníž. přenesená",J1344,0)</f>
        <v>0</v>
      </c>
      <c r="BI1344" s="247">
        <f>IF(N1344="nulová",J1344,0)</f>
        <v>0</v>
      </c>
      <c r="BJ1344" s="25" t="s">
        <v>85</v>
      </c>
      <c r="BK1344" s="247">
        <f>ROUND(I1344*H1344,2)</f>
        <v>0</v>
      </c>
      <c r="BL1344" s="25" t="s">
        <v>318</v>
      </c>
      <c r="BM1344" s="25" t="s">
        <v>1457</v>
      </c>
    </row>
    <row r="1345" s="1" customFormat="1" ht="25.5" customHeight="1">
      <c r="B1345" s="47"/>
      <c r="C1345" s="236" t="s">
        <v>1458</v>
      </c>
      <c r="D1345" s="236" t="s">
        <v>165</v>
      </c>
      <c r="E1345" s="237" t="s">
        <v>1459</v>
      </c>
      <c r="F1345" s="238" t="s">
        <v>1460</v>
      </c>
      <c r="G1345" s="239" t="s">
        <v>189</v>
      </c>
      <c r="H1345" s="240">
        <v>120.59999999999999</v>
      </c>
      <c r="I1345" s="241"/>
      <c r="J1345" s="242">
        <f>ROUND(I1345*H1345,2)</f>
        <v>0</v>
      </c>
      <c r="K1345" s="238" t="s">
        <v>169</v>
      </c>
      <c r="L1345" s="73"/>
      <c r="M1345" s="243" t="s">
        <v>23</v>
      </c>
      <c r="N1345" s="244" t="s">
        <v>45</v>
      </c>
      <c r="O1345" s="48"/>
      <c r="P1345" s="245">
        <f>O1345*H1345</f>
        <v>0</v>
      </c>
      <c r="Q1345" s="245">
        <v>6.7000000000000002E-05</v>
      </c>
      <c r="R1345" s="245">
        <f>Q1345*H1345</f>
        <v>0.0080801999999999992</v>
      </c>
      <c r="S1345" s="245">
        <v>0</v>
      </c>
      <c r="T1345" s="246">
        <f>S1345*H1345</f>
        <v>0</v>
      </c>
      <c r="AR1345" s="25" t="s">
        <v>318</v>
      </c>
      <c r="AT1345" s="25" t="s">
        <v>165</v>
      </c>
      <c r="AU1345" s="25" t="s">
        <v>85</v>
      </c>
      <c r="AY1345" s="25" t="s">
        <v>162</v>
      </c>
      <c r="BE1345" s="247">
        <f>IF(N1345="základní",J1345,0)</f>
        <v>0</v>
      </c>
      <c r="BF1345" s="247">
        <f>IF(N1345="snížená",J1345,0)</f>
        <v>0</v>
      </c>
      <c r="BG1345" s="247">
        <f>IF(N1345="zákl. přenesená",J1345,0)</f>
        <v>0</v>
      </c>
      <c r="BH1345" s="247">
        <f>IF(N1345="sníž. přenesená",J1345,0)</f>
        <v>0</v>
      </c>
      <c r="BI1345" s="247">
        <f>IF(N1345="nulová",J1345,0)</f>
        <v>0</v>
      </c>
      <c r="BJ1345" s="25" t="s">
        <v>85</v>
      </c>
      <c r="BK1345" s="247">
        <f>ROUND(I1345*H1345,2)</f>
        <v>0</v>
      </c>
      <c r="BL1345" s="25" t="s">
        <v>318</v>
      </c>
      <c r="BM1345" s="25" t="s">
        <v>1461</v>
      </c>
    </row>
    <row r="1346" s="13" customFormat="1">
      <c r="B1346" s="260"/>
      <c r="C1346" s="261"/>
      <c r="D1346" s="250" t="s">
        <v>172</v>
      </c>
      <c r="E1346" s="262" t="s">
        <v>23</v>
      </c>
      <c r="F1346" s="263" t="s">
        <v>655</v>
      </c>
      <c r="G1346" s="261"/>
      <c r="H1346" s="262" t="s">
        <v>23</v>
      </c>
      <c r="I1346" s="264"/>
      <c r="J1346" s="261"/>
      <c r="K1346" s="261"/>
      <c r="L1346" s="265"/>
      <c r="M1346" s="266"/>
      <c r="N1346" s="267"/>
      <c r="O1346" s="267"/>
      <c r="P1346" s="267"/>
      <c r="Q1346" s="267"/>
      <c r="R1346" s="267"/>
      <c r="S1346" s="267"/>
      <c r="T1346" s="268"/>
      <c r="AT1346" s="269" t="s">
        <v>172</v>
      </c>
      <c r="AU1346" s="269" t="s">
        <v>85</v>
      </c>
      <c r="AV1346" s="13" t="s">
        <v>77</v>
      </c>
      <c r="AW1346" s="13" t="s">
        <v>36</v>
      </c>
      <c r="AX1346" s="13" t="s">
        <v>73</v>
      </c>
      <c r="AY1346" s="269" t="s">
        <v>162</v>
      </c>
    </row>
    <row r="1347" s="12" customFormat="1">
      <c r="B1347" s="248"/>
      <c r="C1347" s="249"/>
      <c r="D1347" s="250" t="s">
        <v>172</v>
      </c>
      <c r="E1347" s="251" t="s">
        <v>23</v>
      </c>
      <c r="F1347" s="252" t="s">
        <v>1462</v>
      </c>
      <c r="G1347" s="249"/>
      <c r="H1347" s="253">
        <v>120.59999999999999</v>
      </c>
      <c r="I1347" s="254"/>
      <c r="J1347" s="249"/>
      <c r="K1347" s="249"/>
      <c r="L1347" s="255"/>
      <c r="M1347" s="256"/>
      <c r="N1347" s="257"/>
      <c r="O1347" s="257"/>
      <c r="P1347" s="257"/>
      <c r="Q1347" s="257"/>
      <c r="R1347" s="257"/>
      <c r="S1347" s="257"/>
      <c r="T1347" s="258"/>
      <c r="AT1347" s="259" t="s">
        <v>172</v>
      </c>
      <c r="AU1347" s="259" t="s">
        <v>85</v>
      </c>
      <c r="AV1347" s="12" t="s">
        <v>85</v>
      </c>
      <c r="AW1347" s="12" t="s">
        <v>36</v>
      </c>
      <c r="AX1347" s="12" t="s">
        <v>77</v>
      </c>
      <c r="AY1347" s="259" t="s">
        <v>162</v>
      </c>
    </row>
    <row r="1348" s="1" customFormat="1" ht="25.5" customHeight="1">
      <c r="B1348" s="47"/>
      <c r="C1348" s="236" t="s">
        <v>1463</v>
      </c>
      <c r="D1348" s="236" t="s">
        <v>165</v>
      </c>
      <c r="E1348" s="237" t="s">
        <v>1464</v>
      </c>
      <c r="F1348" s="238" t="s">
        <v>1465</v>
      </c>
      <c r="G1348" s="239" t="s">
        <v>189</v>
      </c>
      <c r="H1348" s="240">
        <v>120.59999999999999</v>
      </c>
      <c r="I1348" s="241"/>
      <c r="J1348" s="242">
        <f>ROUND(I1348*H1348,2)</f>
        <v>0</v>
      </c>
      <c r="K1348" s="238" t="s">
        <v>169</v>
      </c>
      <c r="L1348" s="73"/>
      <c r="M1348" s="243" t="s">
        <v>23</v>
      </c>
      <c r="N1348" s="244" t="s">
        <v>45</v>
      </c>
      <c r="O1348" s="48"/>
      <c r="P1348" s="245">
        <f>O1348*H1348</f>
        <v>0</v>
      </c>
      <c r="Q1348" s="245">
        <v>0.00014375</v>
      </c>
      <c r="R1348" s="245">
        <f>Q1348*H1348</f>
        <v>0.017336249999999997</v>
      </c>
      <c r="S1348" s="245">
        <v>0</v>
      </c>
      <c r="T1348" s="246">
        <f>S1348*H1348</f>
        <v>0</v>
      </c>
      <c r="AR1348" s="25" t="s">
        <v>318</v>
      </c>
      <c r="AT1348" s="25" t="s">
        <v>165</v>
      </c>
      <c r="AU1348" s="25" t="s">
        <v>85</v>
      </c>
      <c r="AY1348" s="25" t="s">
        <v>162</v>
      </c>
      <c r="BE1348" s="247">
        <f>IF(N1348="základní",J1348,0)</f>
        <v>0</v>
      </c>
      <c r="BF1348" s="247">
        <f>IF(N1348="snížená",J1348,0)</f>
        <v>0</v>
      </c>
      <c r="BG1348" s="247">
        <f>IF(N1348="zákl. přenesená",J1348,0)</f>
        <v>0</v>
      </c>
      <c r="BH1348" s="247">
        <f>IF(N1348="sníž. přenesená",J1348,0)</f>
        <v>0</v>
      </c>
      <c r="BI1348" s="247">
        <f>IF(N1348="nulová",J1348,0)</f>
        <v>0</v>
      </c>
      <c r="BJ1348" s="25" t="s">
        <v>85</v>
      </c>
      <c r="BK1348" s="247">
        <f>ROUND(I1348*H1348,2)</f>
        <v>0</v>
      </c>
      <c r="BL1348" s="25" t="s">
        <v>318</v>
      </c>
      <c r="BM1348" s="25" t="s">
        <v>1466</v>
      </c>
    </row>
    <row r="1349" s="1" customFormat="1" ht="25.5" customHeight="1">
      <c r="B1349" s="47"/>
      <c r="C1349" s="236" t="s">
        <v>1467</v>
      </c>
      <c r="D1349" s="236" t="s">
        <v>165</v>
      </c>
      <c r="E1349" s="237" t="s">
        <v>1468</v>
      </c>
      <c r="F1349" s="238" t="s">
        <v>1469</v>
      </c>
      <c r="G1349" s="239" t="s">
        <v>189</v>
      </c>
      <c r="H1349" s="240">
        <v>120.59999999999999</v>
      </c>
      <c r="I1349" s="241"/>
      <c r="J1349" s="242">
        <f>ROUND(I1349*H1349,2)</f>
        <v>0</v>
      </c>
      <c r="K1349" s="238" t="s">
        <v>169</v>
      </c>
      <c r="L1349" s="73"/>
      <c r="M1349" s="243" t="s">
        <v>23</v>
      </c>
      <c r="N1349" s="244" t="s">
        <v>45</v>
      </c>
      <c r="O1349" s="48"/>
      <c r="P1349" s="245">
        <f>O1349*H1349</f>
        <v>0</v>
      </c>
      <c r="Q1349" s="245">
        <v>0.00012765000000000001</v>
      </c>
      <c r="R1349" s="245">
        <f>Q1349*H1349</f>
        <v>0.015394590000000001</v>
      </c>
      <c r="S1349" s="245">
        <v>0</v>
      </c>
      <c r="T1349" s="246">
        <f>S1349*H1349</f>
        <v>0</v>
      </c>
      <c r="AR1349" s="25" t="s">
        <v>318</v>
      </c>
      <c r="AT1349" s="25" t="s">
        <v>165</v>
      </c>
      <c r="AU1349" s="25" t="s">
        <v>85</v>
      </c>
      <c r="AY1349" s="25" t="s">
        <v>162</v>
      </c>
      <c r="BE1349" s="247">
        <f>IF(N1349="základní",J1349,0)</f>
        <v>0</v>
      </c>
      <c r="BF1349" s="247">
        <f>IF(N1349="snížená",J1349,0)</f>
        <v>0</v>
      </c>
      <c r="BG1349" s="247">
        <f>IF(N1349="zákl. přenesená",J1349,0)</f>
        <v>0</v>
      </c>
      <c r="BH1349" s="247">
        <f>IF(N1349="sníž. přenesená",J1349,0)</f>
        <v>0</v>
      </c>
      <c r="BI1349" s="247">
        <f>IF(N1349="nulová",J1349,0)</f>
        <v>0</v>
      </c>
      <c r="BJ1349" s="25" t="s">
        <v>85</v>
      </c>
      <c r="BK1349" s="247">
        <f>ROUND(I1349*H1349,2)</f>
        <v>0</v>
      </c>
      <c r="BL1349" s="25" t="s">
        <v>318</v>
      </c>
      <c r="BM1349" s="25" t="s">
        <v>1470</v>
      </c>
    </row>
    <row r="1350" s="1" customFormat="1" ht="25.5" customHeight="1">
      <c r="B1350" s="47"/>
      <c r="C1350" s="236" t="s">
        <v>1471</v>
      </c>
      <c r="D1350" s="236" t="s">
        <v>165</v>
      </c>
      <c r="E1350" s="237" t="s">
        <v>1472</v>
      </c>
      <c r="F1350" s="238" t="s">
        <v>1473</v>
      </c>
      <c r="G1350" s="239" t="s">
        <v>189</v>
      </c>
      <c r="H1350" s="240">
        <v>3.5</v>
      </c>
      <c r="I1350" s="241"/>
      <c r="J1350" s="242">
        <f>ROUND(I1350*H1350,2)</f>
        <v>0</v>
      </c>
      <c r="K1350" s="238" t="s">
        <v>169</v>
      </c>
      <c r="L1350" s="73"/>
      <c r="M1350" s="243" t="s">
        <v>23</v>
      </c>
      <c r="N1350" s="244" t="s">
        <v>45</v>
      </c>
      <c r="O1350" s="48"/>
      <c r="P1350" s="245">
        <f>O1350*H1350</f>
        <v>0</v>
      </c>
      <c r="Q1350" s="245">
        <v>0.00013999999999999999</v>
      </c>
      <c r="R1350" s="245">
        <f>Q1350*H1350</f>
        <v>0.00048999999999999998</v>
      </c>
      <c r="S1350" s="245">
        <v>0</v>
      </c>
      <c r="T1350" s="246">
        <f>S1350*H1350</f>
        <v>0</v>
      </c>
      <c r="AR1350" s="25" t="s">
        <v>318</v>
      </c>
      <c r="AT1350" s="25" t="s">
        <v>165</v>
      </c>
      <c r="AU1350" s="25" t="s">
        <v>85</v>
      </c>
      <c r="AY1350" s="25" t="s">
        <v>162</v>
      </c>
      <c r="BE1350" s="247">
        <f>IF(N1350="základní",J1350,0)</f>
        <v>0</v>
      </c>
      <c r="BF1350" s="247">
        <f>IF(N1350="snížená",J1350,0)</f>
        <v>0</v>
      </c>
      <c r="BG1350" s="247">
        <f>IF(N1350="zákl. přenesená",J1350,0)</f>
        <v>0</v>
      </c>
      <c r="BH1350" s="247">
        <f>IF(N1350="sníž. přenesená",J1350,0)</f>
        <v>0</v>
      </c>
      <c r="BI1350" s="247">
        <f>IF(N1350="nulová",J1350,0)</f>
        <v>0</v>
      </c>
      <c r="BJ1350" s="25" t="s">
        <v>85</v>
      </c>
      <c r="BK1350" s="247">
        <f>ROUND(I1350*H1350,2)</f>
        <v>0</v>
      </c>
      <c r="BL1350" s="25" t="s">
        <v>318</v>
      </c>
      <c r="BM1350" s="25" t="s">
        <v>1474</v>
      </c>
    </row>
    <row r="1351" s="13" customFormat="1">
      <c r="B1351" s="260"/>
      <c r="C1351" s="261"/>
      <c r="D1351" s="250" t="s">
        <v>172</v>
      </c>
      <c r="E1351" s="262" t="s">
        <v>23</v>
      </c>
      <c r="F1351" s="263" t="s">
        <v>248</v>
      </c>
      <c r="G1351" s="261"/>
      <c r="H1351" s="262" t="s">
        <v>23</v>
      </c>
      <c r="I1351" s="264"/>
      <c r="J1351" s="261"/>
      <c r="K1351" s="261"/>
      <c r="L1351" s="265"/>
      <c r="M1351" s="266"/>
      <c r="N1351" s="267"/>
      <c r="O1351" s="267"/>
      <c r="P1351" s="267"/>
      <c r="Q1351" s="267"/>
      <c r="R1351" s="267"/>
      <c r="S1351" s="267"/>
      <c r="T1351" s="268"/>
      <c r="AT1351" s="269" t="s">
        <v>172</v>
      </c>
      <c r="AU1351" s="269" t="s">
        <v>85</v>
      </c>
      <c r="AV1351" s="13" t="s">
        <v>77</v>
      </c>
      <c r="AW1351" s="13" t="s">
        <v>36</v>
      </c>
      <c r="AX1351" s="13" t="s">
        <v>73</v>
      </c>
      <c r="AY1351" s="269" t="s">
        <v>162</v>
      </c>
    </row>
    <row r="1352" s="13" customFormat="1">
      <c r="B1352" s="260"/>
      <c r="C1352" s="261"/>
      <c r="D1352" s="250" t="s">
        <v>172</v>
      </c>
      <c r="E1352" s="262" t="s">
        <v>23</v>
      </c>
      <c r="F1352" s="263" t="s">
        <v>249</v>
      </c>
      <c r="G1352" s="261"/>
      <c r="H1352" s="262" t="s">
        <v>23</v>
      </c>
      <c r="I1352" s="264"/>
      <c r="J1352" s="261"/>
      <c r="K1352" s="261"/>
      <c r="L1352" s="265"/>
      <c r="M1352" s="266"/>
      <c r="N1352" s="267"/>
      <c r="O1352" s="267"/>
      <c r="P1352" s="267"/>
      <c r="Q1352" s="267"/>
      <c r="R1352" s="267"/>
      <c r="S1352" s="267"/>
      <c r="T1352" s="268"/>
      <c r="AT1352" s="269" t="s">
        <v>172</v>
      </c>
      <c r="AU1352" s="269" t="s">
        <v>85</v>
      </c>
      <c r="AV1352" s="13" t="s">
        <v>77</v>
      </c>
      <c r="AW1352" s="13" t="s">
        <v>36</v>
      </c>
      <c r="AX1352" s="13" t="s">
        <v>73</v>
      </c>
      <c r="AY1352" s="269" t="s">
        <v>162</v>
      </c>
    </row>
    <row r="1353" s="13" customFormat="1">
      <c r="B1353" s="260"/>
      <c r="C1353" s="261"/>
      <c r="D1353" s="250" t="s">
        <v>172</v>
      </c>
      <c r="E1353" s="262" t="s">
        <v>23</v>
      </c>
      <c r="F1353" s="263" t="s">
        <v>250</v>
      </c>
      <c r="G1353" s="261"/>
      <c r="H1353" s="262" t="s">
        <v>23</v>
      </c>
      <c r="I1353" s="264"/>
      <c r="J1353" s="261"/>
      <c r="K1353" s="261"/>
      <c r="L1353" s="265"/>
      <c r="M1353" s="266"/>
      <c r="N1353" s="267"/>
      <c r="O1353" s="267"/>
      <c r="P1353" s="267"/>
      <c r="Q1353" s="267"/>
      <c r="R1353" s="267"/>
      <c r="S1353" s="267"/>
      <c r="T1353" s="268"/>
      <c r="AT1353" s="269" t="s">
        <v>172</v>
      </c>
      <c r="AU1353" s="269" t="s">
        <v>85</v>
      </c>
      <c r="AV1353" s="13" t="s">
        <v>77</v>
      </c>
      <c r="AW1353" s="13" t="s">
        <v>36</v>
      </c>
      <c r="AX1353" s="13" t="s">
        <v>73</v>
      </c>
      <c r="AY1353" s="269" t="s">
        <v>162</v>
      </c>
    </row>
    <row r="1354" s="12" customFormat="1">
      <c r="B1354" s="248"/>
      <c r="C1354" s="249"/>
      <c r="D1354" s="250" t="s">
        <v>172</v>
      </c>
      <c r="E1354" s="251" t="s">
        <v>23</v>
      </c>
      <c r="F1354" s="252" t="s">
        <v>251</v>
      </c>
      <c r="G1354" s="249"/>
      <c r="H1354" s="253">
        <v>3.5</v>
      </c>
      <c r="I1354" s="254"/>
      <c r="J1354" s="249"/>
      <c r="K1354" s="249"/>
      <c r="L1354" s="255"/>
      <c r="M1354" s="256"/>
      <c r="N1354" s="257"/>
      <c r="O1354" s="257"/>
      <c r="P1354" s="257"/>
      <c r="Q1354" s="257"/>
      <c r="R1354" s="257"/>
      <c r="S1354" s="257"/>
      <c r="T1354" s="258"/>
      <c r="AT1354" s="259" t="s">
        <v>172</v>
      </c>
      <c r="AU1354" s="259" t="s">
        <v>85</v>
      </c>
      <c r="AV1354" s="12" t="s">
        <v>85</v>
      </c>
      <c r="AW1354" s="12" t="s">
        <v>36</v>
      </c>
      <c r="AX1354" s="12" t="s">
        <v>77</v>
      </c>
      <c r="AY1354" s="259" t="s">
        <v>162</v>
      </c>
    </row>
    <row r="1355" s="1" customFormat="1" ht="25.5" customHeight="1">
      <c r="B1355" s="47"/>
      <c r="C1355" s="236" t="s">
        <v>1475</v>
      </c>
      <c r="D1355" s="236" t="s">
        <v>165</v>
      </c>
      <c r="E1355" s="237" t="s">
        <v>1476</v>
      </c>
      <c r="F1355" s="238" t="s">
        <v>1477</v>
      </c>
      <c r="G1355" s="239" t="s">
        <v>189</v>
      </c>
      <c r="H1355" s="240">
        <v>3.5</v>
      </c>
      <c r="I1355" s="241"/>
      <c r="J1355" s="242">
        <f>ROUND(I1355*H1355,2)</f>
        <v>0</v>
      </c>
      <c r="K1355" s="238" t="s">
        <v>169</v>
      </c>
      <c r="L1355" s="73"/>
      <c r="M1355" s="243" t="s">
        <v>23</v>
      </c>
      <c r="N1355" s="244" t="s">
        <v>45</v>
      </c>
      <c r="O1355" s="48"/>
      <c r="P1355" s="245">
        <f>O1355*H1355</f>
        <v>0</v>
      </c>
      <c r="Q1355" s="245">
        <v>0.00036000000000000002</v>
      </c>
      <c r="R1355" s="245">
        <f>Q1355*H1355</f>
        <v>0.0012600000000000001</v>
      </c>
      <c r="S1355" s="245">
        <v>0</v>
      </c>
      <c r="T1355" s="246">
        <f>S1355*H1355</f>
        <v>0</v>
      </c>
      <c r="AR1355" s="25" t="s">
        <v>318</v>
      </c>
      <c r="AT1355" s="25" t="s">
        <v>165</v>
      </c>
      <c r="AU1355" s="25" t="s">
        <v>85</v>
      </c>
      <c r="AY1355" s="25" t="s">
        <v>162</v>
      </c>
      <c r="BE1355" s="247">
        <f>IF(N1355="základní",J1355,0)</f>
        <v>0</v>
      </c>
      <c r="BF1355" s="247">
        <f>IF(N1355="snížená",J1355,0)</f>
        <v>0</v>
      </c>
      <c r="BG1355" s="247">
        <f>IF(N1355="zákl. přenesená",J1355,0)</f>
        <v>0</v>
      </c>
      <c r="BH1355" s="247">
        <f>IF(N1355="sníž. přenesená",J1355,0)</f>
        <v>0</v>
      </c>
      <c r="BI1355" s="247">
        <f>IF(N1355="nulová",J1355,0)</f>
        <v>0</v>
      </c>
      <c r="BJ1355" s="25" t="s">
        <v>85</v>
      </c>
      <c r="BK1355" s="247">
        <f>ROUND(I1355*H1355,2)</f>
        <v>0</v>
      </c>
      <c r="BL1355" s="25" t="s">
        <v>318</v>
      </c>
      <c r="BM1355" s="25" t="s">
        <v>1478</v>
      </c>
    </row>
    <row r="1356" s="13" customFormat="1">
      <c r="B1356" s="260"/>
      <c r="C1356" s="261"/>
      <c r="D1356" s="250" t="s">
        <v>172</v>
      </c>
      <c r="E1356" s="262" t="s">
        <v>23</v>
      </c>
      <c r="F1356" s="263" t="s">
        <v>248</v>
      </c>
      <c r="G1356" s="261"/>
      <c r="H1356" s="262" t="s">
        <v>23</v>
      </c>
      <c r="I1356" s="264"/>
      <c r="J1356" s="261"/>
      <c r="K1356" s="261"/>
      <c r="L1356" s="265"/>
      <c r="M1356" s="266"/>
      <c r="N1356" s="267"/>
      <c r="O1356" s="267"/>
      <c r="P1356" s="267"/>
      <c r="Q1356" s="267"/>
      <c r="R1356" s="267"/>
      <c r="S1356" s="267"/>
      <c r="T1356" s="268"/>
      <c r="AT1356" s="269" t="s">
        <v>172</v>
      </c>
      <c r="AU1356" s="269" t="s">
        <v>85</v>
      </c>
      <c r="AV1356" s="13" t="s">
        <v>77</v>
      </c>
      <c r="AW1356" s="13" t="s">
        <v>36</v>
      </c>
      <c r="AX1356" s="13" t="s">
        <v>73</v>
      </c>
      <c r="AY1356" s="269" t="s">
        <v>162</v>
      </c>
    </row>
    <row r="1357" s="13" customFormat="1">
      <c r="B1357" s="260"/>
      <c r="C1357" s="261"/>
      <c r="D1357" s="250" t="s">
        <v>172</v>
      </c>
      <c r="E1357" s="262" t="s">
        <v>23</v>
      </c>
      <c r="F1357" s="263" t="s">
        <v>249</v>
      </c>
      <c r="G1357" s="261"/>
      <c r="H1357" s="262" t="s">
        <v>23</v>
      </c>
      <c r="I1357" s="264"/>
      <c r="J1357" s="261"/>
      <c r="K1357" s="261"/>
      <c r="L1357" s="265"/>
      <c r="M1357" s="266"/>
      <c r="N1357" s="267"/>
      <c r="O1357" s="267"/>
      <c r="P1357" s="267"/>
      <c r="Q1357" s="267"/>
      <c r="R1357" s="267"/>
      <c r="S1357" s="267"/>
      <c r="T1357" s="268"/>
      <c r="AT1357" s="269" t="s">
        <v>172</v>
      </c>
      <c r="AU1357" s="269" t="s">
        <v>85</v>
      </c>
      <c r="AV1357" s="13" t="s">
        <v>77</v>
      </c>
      <c r="AW1357" s="13" t="s">
        <v>36</v>
      </c>
      <c r="AX1357" s="13" t="s">
        <v>73</v>
      </c>
      <c r="AY1357" s="269" t="s">
        <v>162</v>
      </c>
    </row>
    <row r="1358" s="13" customFormat="1">
      <c r="B1358" s="260"/>
      <c r="C1358" s="261"/>
      <c r="D1358" s="250" t="s">
        <v>172</v>
      </c>
      <c r="E1358" s="262" t="s">
        <v>23</v>
      </c>
      <c r="F1358" s="263" t="s">
        <v>250</v>
      </c>
      <c r="G1358" s="261"/>
      <c r="H1358" s="262" t="s">
        <v>23</v>
      </c>
      <c r="I1358" s="264"/>
      <c r="J1358" s="261"/>
      <c r="K1358" s="261"/>
      <c r="L1358" s="265"/>
      <c r="M1358" s="266"/>
      <c r="N1358" s="267"/>
      <c r="O1358" s="267"/>
      <c r="P1358" s="267"/>
      <c r="Q1358" s="267"/>
      <c r="R1358" s="267"/>
      <c r="S1358" s="267"/>
      <c r="T1358" s="268"/>
      <c r="AT1358" s="269" t="s">
        <v>172</v>
      </c>
      <c r="AU1358" s="269" t="s">
        <v>85</v>
      </c>
      <c r="AV1358" s="13" t="s">
        <v>77</v>
      </c>
      <c r="AW1358" s="13" t="s">
        <v>36</v>
      </c>
      <c r="AX1358" s="13" t="s">
        <v>73</v>
      </c>
      <c r="AY1358" s="269" t="s">
        <v>162</v>
      </c>
    </row>
    <row r="1359" s="12" customFormat="1">
      <c r="B1359" s="248"/>
      <c r="C1359" s="249"/>
      <c r="D1359" s="250" t="s">
        <v>172</v>
      </c>
      <c r="E1359" s="251" t="s">
        <v>23</v>
      </c>
      <c r="F1359" s="252" t="s">
        <v>251</v>
      </c>
      <c r="G1359" s="249"/>
      <c r="H1359" s="253">
        <v>3.5</v>
      </c>
      <c r="I1359" s="254"/>
      <c r="J1359" s="249"/>
      <c r="K1359" s="249"/>
      <c r="L1359" s="255"/>
      <c r="M1359" s="256"/>
      <c r="N1359" s="257"/>
      <c r="O1359" s="257"/>
      <c r="P1359" s="257"/>
      <c r="Q1359" s="257"/>
      <c r="R1359" s="257"/>
      <c r="S1359" s="257"/>
      <c r="T1359" s="258"/>
      <c r="AT1359" s="259" t="s">
        <v>172</v>
      </c>
      <c r="AU1359" s="259" t="s">
        <v>85</v>
      </c>
      <c r="AV1359" s="12" t="s">
        <v>85</v>
      </c>
      <c r="AW1359" s="12" t="s">
        <v>36</v>
      </c>
      <c r="AX1359" s="12" t="s">
        <v>77</v>
      </c>
      <c r="AY1359" s="259" t="s">
        <v>162</v>
      </c>
    </row>
    <row r="1360" s="11" customFormat="1" ht="37.44001" customHeight="1">
      <c r="B1360" s="220"/>
      <c r="C1360" s="221"/>
      <c r="D1360" s="222" t="s">
        <v>72</v>
      </c>
      <c r="E1360" s="223" t="s">
        <v>336</v>
      </c>
      <c r="F1360" s="223" t="s">
        <v>1479</v>
      </c>
      <c r="G1360" s="221"/>
      <c r="H1360" s="221"/>
      <c r="I1360" s="224"/>
      <c r="J1360" s="225">
        <f>BK1360</f>
        <v>0</v>
      </c>
      <c r="K1360" s="221"/>
      <c r="L1360" s="226"/>
      <c r="M1360" s="227"/>
      <c r="N1360" s="228"/>
      <c r="O1360" s="228"/>
      <c r="P1360" s="229">
        <f>P1361</f>
        <v>0</v>
      </c>
      <c r="Q1360" s="228"/>
      <c r="R1360" s="229">
        <f>R1361</f>
        <v>0</v>
      </c>
      <c r="S1360" s="228"/>
      <c r="T1360" s="230">
        <f>T1361</f>
        <v>0</v>
      </c>
      <c r="AR1360" s="231" t="s">
        <v>163</v>
      </c>
      <c r="AT1360" s="232" t="s">
        <v>72</v>
      </c>
      <c r="AU1360" s="232" t="s">
        <v>73</v>
      </c>
      <c r="AY1360" s="231" t="s">
        <v>162</v>
      </c>
      <c r="BK1360" s="233">
        <f>BK1361</f>
        <v>0</v>
      </c>
    </row>
    <row r="1361" s="11" customFormat="1" ht="19.92" customHeight="1">
      <c r="B1361" s="220"/>
      <c r="C1361" s="221"/>
      <c r="D1361" s="222" t="s">
        <v>72</v>
      </c>
      <c r="E1361" s="234" t="s">
        <v>1480</v>
      </c>
      <c r="F1361" s="234" t="s">
        <v>1481</v>
      </c>
      <c r="G1361" s="221"/>
      <c r="H1361" s="221"/>
      <c r="I1361" s="224"/>
      <c r="J1361" s="235">
        <f>BK1361</f>
        <v>0</v>
      </c>
      <c r="K1361" s="221"/>
      <c r="L1361" s="226"/>
      <c r="M1361" s="227"/>
      <c r="N1361" s="228"/>
      <c r="O1361" s="228"/>
      <c r="P1361" s="229">
        <f>SUM(P1362:P1371)</f>
        <v>0</v>
      </c>
      <c r="Q1361" s="228"/>
      <c r="R1361" s="229">
        <f>SUM(R1362:R1371)</f>
        <v>0</v>
      </c>
      <c r="S1361" s="228"/>
      <c r="T1361" s="230">
        <f>SUM(T1362:T1371)</f>
        <v>0</v>
      </c>
      <c r="AR1361" s="231" t="s">
        <v>163</v>
      </c>
      <c r="AT1361" s="232" t="s">
        <v>72</v>
      </c>
      <c r="AU1361" s="232" t="s">
        <v>77</v>
      </c>
      <c r="AY1361" s="231" t="s">
        <v>162</v>
      </c>
      <c r="BK1361" s="233">
        <f>SUM(BK1362:BK1371)</f>
        <v>0</v>
      </c>
    </row>
    <row r="1362" s="1" customFormat="1" ht="16.5" customHeight="1">
      <c r="B1362" s="47"/>
      <c r="C1362" s="236" t="s">
        <v>1482</v>
      </c>
      <c r="D1362" s="236" t="s">
        <v>165</v>
      </c>
      <c r="E1362" s="237" t="s">
        <v>1483</v>
      </c>
      <c r="F1362" s="238" t="s">
        <v>1484</v>
      </c>
      <c r="G1362" s="239" t="s">
        <v>168</v>
      </c>
      <c r="H1362" s="240">
        <v>2</v>
      </c>
      <c r="I1362" s="241"/>
      <c r="J1362" s="242">
        <f>ROUND(I1362*H1362,2)</f>
        <v>0</v>
      </c>
      <c r="K1362" s="238" t="s">
        <v>23</v>
      </c>
      <c r="L1362" s="73"/>
      <c r="M1362" s="243" t="s">
        <v>23</v>
      </c>
      <c r="N1362" s="244" t="s">
        <v>45</v>
      </c>
      <c r="O1362" s="48"/>
      <c r="P1362" s="245">
        <f>O1362*H1362</f>
        <v>0</v>
      </c>
      <c r="Q1362" s="245">
        <v>0</v>
      </c>
      <c r="R1362" s="245">
        <f>Q1362*H1362</f>
        <v>0</v>
      </c>
      <c r="S1362" s="245">
        <v>0</v>
      </c>
      <c r="T1362" s="246">
        <f>S1362*H1362</f>
        <v>0</v>
      </c>
      <c r="AR1362" s="25" t="s">
        <v>678</v>
      </c>
      <c r="AT1362" s="25" t="s">
        <v>165</v>
      </c>
      <c r="AU1362" s="25" t="s">
        <v>85</v>
      </c>
      <c r="AY1362" s="25" t="s">
        <v>162</v>
      </c>
      <c r="BE1362" s="247">
        <f>IF(N1362="základní",J1362,0)</f>
        <v>0</v>
      </c>
      <c r="BF1362" s="247">
        <f>IF(N1362="snížená",J1362,0)</f>
        <v>0</v>
      </c>
      <c r="BG1362" s="247">
        <f>IF(N1362="zákl. přenesená",J1362,0)</f>
        <v>0</v>
      </c>
      <c r="BH1362" s="247">
        <f>IF(N1362="sníž. přenesená",J1362,0)</f>
        <v>0</v>
      </c>
      <c r="BI1362" s="247">
        <f>IF(N1362="nulová",J1362,0)</f>
        <v>0</v>
      </c>
      <c r="BJ1362" s="25" t="s">
        <v>85</v>
      </c>
      <c r="BK1362" s="247">
        <f>ROUND(I1362*H1362,2)</f>
        <v>0</v>
      </c>
      <c r="BL1362" s="25" t="s">
        <v>678</v>
      </c>
      <c r="BM1362" s="25" t="s">
        <v>1485</v>
      </c>
    </row>
    <row r="1363" s="12" customFormat="1">
      <c r="B1363" s="248"/>
      <c r="C1363" s="249"/>
      <c r="D1363" s="250" t="s">
        <v>172</v>
      </c>
      <c r="E1363" s="251" t="s">
        <v>23</v>
      </c>
      <c r="F1363" s="252" t="s">
        <v>1486</v>
      </c>
      <c r="G1363" s="249"/>
      <c r="H1363" s="253">
        <v>2</v>
      </c>
      <c r="I1363" s="254"/>
      <c r="J1363" s="249"/>
      <c r="K1363" s="249"/>
      <c r="L1363" s="255"/>
      <c r="M1363" s="256"/>
      <c r="N1363" s="257"/>
      <c r="O1363" s="257"/>
      <c r="P1363" s="257"/>
      <c r="Q1363" s="257"/>
      <c r="R1363" s="257"/>
      <c r="S1363" s="257"/>
      <c r="T1363" s="258"/>
      <c r="AT1363" s="259" t="s">
        <v>172</v>
      </c>
      <c r="AU1363" s="259" t="s">
        <v>85</v>
      </c>
      <c r="AV1363" s="12" t="s">
        <v>85</v>
      </c>
      <c r="AW1363" s="12" t="s">
        <v>36</v>
      </c>
      <c r="AX1363" s="12" t="s">
        <v>77</v>
      </c>
      <c r="AY1363" s="259" t="s">
        <v>162</v>
      </c>
    </row>
    <row r="1364" s="1" customFormat="1" ht="25.5" customHeight="1">
      <c r="B1364" s="47"/>
      <c r="C1364" s="236" t="s">
        <v>1487</v>
      </c>
      <c r="D1364" s="236" t="s">
        <v>165</v>
      </c>
      <c r="E1364" s="237" t="s">
        <v>1488</v>
      </c>
      <c r="F1364" s="238" t="s">
        <v>1489</v>
      </c>
      <c r="G1364" s="239" t="s">
        <v>168</v>
      </c>
      <c r="H1364" s="240">
        <v>3</v>
      </c>
      <c r="I1364" s="241"/>
      <c r="J1364" s="242">
        <f>ROUND(I1364*H1364,2)</f>
        <v>0</v>
      </c>
      <c r="K1364" s="238" t="s">
        <v>23</v>
      </c>
      <c r="L1364" s="73"/>
      <c r="M1364" s="243" t="s">
        <v>23</v>
      </c>
      <c r="N1364" s="244" t="s">
        <v>45</v>
      </c>
      <c r="O1364" s="48"/>
      <c r="P1364" s="245">
        <f>O1364*H1364</f>
        <v>0</v>
      </c>
      <c r="Q1364" s="245">
        <v>0</v>
      </c>
      <c r="R1364" s="245">
        <f>Q1364*H1364</f>
        <v>0</v>
      </c>
      <c r="S1364" s="245">
        <v>0</v>
      </c>
      <c r="T1364" s="246">
        <f>S1364*H1364</f>
        <v>0</v>
      </c>
      <c r="AR1364" s="25" t="s">
        <v>678</v>
      </c>
      <c r="AT1364" s="25" t="s">
        <v>165</v>
      </c>
      <c r="AU1364" s="25" t="s">
        <v>85</v>
      </c>
      <c r="AY1364" s="25" t="s">
        <v>162</v>
      </c>
      <c r="BE1364" s="247">
        <f>IF(N1364="základní",J1364,0)</f>
        <v>0</v>
      </c>
      <c r="BF1364" s="247">
        <f>IF(N1364="snížená",J1364,0)</f>
        <v>0</v>
      </c>
      <c r="BG1364" s="247">
        <f>IF(N1364="zákl. přenesená",J1364,0)</f>
        <v>0</v>
      </c>
      <c r="BH1364" s="247">
        <f>IF(N1364="sníž. přenesená",J1364,0)</f>
        <v>0</v>
      </c>
      <c r="BI1364" s="247">
        <f>IF(N1364="nulová",J1364,0)</f>
        <v>0</v>
      </c>
      <c r="BJ1364" s="25" t="s">
        <v>85</v>
      </c>
      <c r="BK1364" s="247">
        <f>ROUND(I1364*H1364,2)</f>
        <v>0</v>
      </c>
      <c r="BL1364" s="25" t="s">
        <v>678</v>
      </c>
      <c r="BM1364" s="25" t="s">
        <v>1490</v>
      </c>
    </row>
    <row r="1365" s="12" customFormat="1">
      <c r="B1365" s="248"/>
      <c r="C1365" s="249"/>
      <c r="D1365" s="250" t="s">
        <v>172</v>
      </c>
      <c r="E1365" s="251" t="s">
        <v>23</v>
      </c>
      <c r="F1365" s="252" t="s">
        <v>1491</v>
      </c>
      <c r="G1365" s="249"/>
      <c r="H1365" s="253">
        <v>3</v>
      </c>
      <c r="I1365" s="254"/>
      <c r="J1365" s="249"/>
      <c r="K1365" s="249"/>
      <c r="L1365" s="255"/>
      <c r="M1365" s="256"/>
      <c r="N1365" s="257"/>
      <c r="O1365" s="257"/>
      <c r="P1365" s="257"/>
      <c r="Q1365" s="257"/>
      <c r="R1365" s="257"/>
      <c r="S1365" s="257"/>
      <c r="T1365" s="258"/>
      <c r="AT1365" s="259" t="s">
        <v>172</v>
      </c>
      <c r="AU1365" s="259" t="s">
        <v>85</v>
      </c>
      <c r="AV1365" s="12" t="s">
        <v>85</v>
      </c>
      <c r="AW1365" s="12" t="s">
        <v>36</v>
      </c>
      <c r="AX1365" s="12" t="s">
        <v>77</v>
      </c>
      <c r="AY1365" s="259" t="s">
        <v>162</v>
      </c>
    </row>
    <row r="1366" s="1" customFormat="1" ht="25.5" customHeight="1">
      <c r="B1366" s="47"/>
      <c r="C1366" s="236" t="s">
        <v>1492</v>
      </c>
      <c r="D1366" s="236" t="s">
        <v>165</v>
      </c>
      <c r="E1366" s="237" t="s">
        <v>1493</v>
      </c>
      <c r="F1366" s="238" t="s">
        <v>1494</v>
      </c>
      <c r="G1366" s="239" t="s">
        <v>168</v>
      </c>
      <c r="H1366" s="240">
        <v>10</v>
      </c>
      <c r="I1366" s="241"/>
      <c r="J1366" s="242">
        <f>ROUND(I1366*H1366,2)</f>
        <v>0</v>
      </c>
      <c r="K1366" s="238" t="s">
        <v>23</v>
      </c>
      <c r="L1366" s="73"/>
      <c r="M1366" s="243" t="s">
        <v>23</v>
      </c>
      <c r="N1366" s="244" t="s">
        <v>45</v>
      </c>
      <c r="O1366" s="48"/>
      <c r="P1366" s="245">
        <f>O1366*H1366</f>
        <v>0</v>
      </c>
      <c r="Q1366" s="245">
        <v>0</v>
      </c>
      <c r="R1366" s="245">
        <f>Q1366*H1366</f>
        <v>0</v>
      </c>
      <c r="S1366" s="245">
        <v>0</v>
      </c>
      <c r="T1366" s="246">
        <f>S1366*H1366</f>
        <v>0</v>
      </c>
      <c r="AR1366" s="25" t="s">
        <v>678</v>
      </c>
      <c r="AT1366" s="25" t="s">
        <v>165</v>
      </c>
      <c r="AU1366" s="25" t="s">
        <v>85</v>
      </c>
      <c r="AY1366" s="25" t="s">
        <v>162</v>
      </c>
      <c r="BE1366" s="247">
        <f>IF(N1366="základní",J1366,0)</f>
        <v>0</v>
      </c>
      <c r="BF1366" s="247">
        <f>IF(N1366="snížená",J1366,0)</f>
        <v>0</v>
      </c>
      <c r="BG1366" s="247">
        <f>IF(N1366="zákl. přenesená",J1366,0)</f>
        <v>0</v>
      </c>
      <c r="BH1366" s="247">
        <f>IF(N1366="sníž. přenesená",J1366,0)</f>
        <v>0</v>
      </c>
      <c r="BI1366" s="247">
        <f>IF(N1366="nulová",J1366,0)</f>
        <v>0</v>
      </c>
      <c r="BJ1366" s="25" t="s">
        <v>85</v>
      </c>
      <c r="BK1366" s="247">
        <f>ROUND(I1366*H1366,2)</f>
        <v>0</v>
      </c>
      <c r="BL1366" s="25" t="s">
        <v>678</v>
      </c>
      <c r="BM1366" s="25" t="s">
        <v>1495</v>
      </c>
    </row>
    <row r="1367" s="13" customFormat="1">
      <c r="B1367" s="260"/>
      <c r="C1367" s="261"/>
      <c r="D1367" s="250" t="s">
        <v>172</v>
      </c>
      <c r="E1367" s="262" t="s">
        <v>23</v>
      </c>
      <c r="F1367" s="263" t="s">
        <v>232</v>
      </c>
      <c r="G1367" s="261"/>
      <c r="H1367" s="262" t="s">
        <v>23</v>
      </c>
      <c r="I1367" s="264"/>
      <c r="J1367" s="261"/>
      <c r="K1367" s="261"/>
      <c r="L1367" s="265"/>
      <c r="M1367" s="266"/>
      <c r="N1367" s="267"/>
      <c r="O1367" s="267"/>
      <c r="P1367" s="267"/>
      <c r="Q1367" s="267"/>
      <c r="R1367" s="267"/>
      <c r="S1367" s="267"/>
      <c r="T1367" s="268"/>
      <c r="AT1367" s="269" t="s">
        <v>172</v>
      </c>
      <c r="AU1367" s="269" t="s">
        <v>85</v>
      </c>
      <c r="AV1367" s="13" t="s">
        <v>77</v>
      </c>
      <c r="AW1367" s="13" t="s">
        <v>36</v>
      </c>
      <c r="AX1367" s="13" t="s">
        <v>73</v>
      </c>
      <c r="AY1367" s="269" t="s">
        <v>162</v>
      </c>
    </row>
    <row r="1368" s="13" customFormat="1">
      <c r="B1368" s="260"/>
      <c r="C1368" s="261"/>
      <c r="D1368" s="250" t="s">
        <v>172</v>
      </c>
      <c r="E1368" s="262" t="s">
        <v>23</v>
      </c>
      <c r="F1368" s="263" t="s">
        <v>1496</v>
      </c>
      <c r="G1368" s="261"/>
      <c r="H1368" s="262" t="s">
        <v>23</v>
      </c>
      <c r="I1368" s="264"/>
      <c r="J1368" s="261"/>
      <c r="K1368" s="261"/>
      <c r="L1368" s="265"/>
      <c r="M1368" s="266"/>
      <c r="N1368" s="267"/>
      <c r="O1368" s="267"/>
      <c r="P1368" s="267"/>
      <c r="Q1368" s="267"/>
      <c r="R1368" s="267"/>
      <c r="S1368" s="267"/>
      <c r="T1368" s="268"/>
      <c r="AT1368" s="269" t="s">
        <v>172</v>
      </c>
      <c r="AU1368" s="269" t="s">
        <v>85</v>
      </c>
      <c r="AV1368" s="13" t="s">
        <v>77</v>
      </c>
      <c r="AW1368" s="13" t="s">
        <v>36</v>
      </c>
      <c r="AX1368" s="13" t="s">
        <v>73</v>
      </c>
      <c r="AY1368" s="269" t="s">
        <v>162</v>
      </c>
    </row>
    <row r="1369" s="12" customFormat="1">
      <c r="B1369" s="248"/>
      <c r="C1369" s="249"/>
      <c r="D1369" s="250" t="s">
        <v>172</v>
      </c>
      <c r="E1369" s="251" t="s">
        <v>23</v>
      </c>
      <c r="F1369" s="252" t="s">
        <v>1497</v>
      </c>
      <c r="G1369" s="249"/>
      <c r="H1369" s="253">
        <v>10</v>
      </c>
      <c r="I1369" s="254"/>
      <c r="J1369" s="249"/>
      <c r="K1369" s="249"/>
      <c r="L1369" s="255"/>
      <c r="M1369" s="256"/>
      <c r="N1369" s="257"/>
      <c r="O1369" s="257"/>
      <c r="P1369" s="257"/>
      <c r="Q1369" s="257"/>
      <c r="R1369" s="257"/>
      <c r="S1369" s="257"/>
      <c r="T1369" s="258"/>
      <c r="AT1369" s="259" t="s">
        <v>172</v>
      </c>
      <c r="AU1369" s="259" t="s">
        <v>85</v>
      </c>
      <c r="AV1369" s="12" t="s">
        <v>85</v>
      </c>
      <c r="AW1369" s="12" t="s">
        <v>36</v>
      </c>
      <c r="AX1369" s="12" t="s">
        <v>77</v>
      </c>
      <c r="AY1369" s="259" t="s">
        <v>162</v>
      </c>
    </row>
    <row r="1370" s="1" customFormat="1" ht="25.5" customHeight="1">
      <c r="B1370" s="47"/>
      <c r="C1370" s="236" t="s">
        <v>1498</v>
      </c>
      <c r="D1370" s="236" t="s">
        <v>165</v>
      </c>
      <c r="E1370" s="237" t="s">
        <v>1499</v>
      </c>
      <c r="F1370" s="238" t="s">
        <v>1500</v>
      </c>
      <c r="G1370" s="239" t="s">
        <v>168</v>
      </c>
      <c r="H1370" s="240">
        <v>3</v>
      </c>
      <c r="I1370" s="241"/>
      <c r="J1370" s="242">
        <f>ROUND(I1370*H1370,2)</f>
        <v>0</v>
      </c>
      <c r="K1370" s="238" t="s">
        <v>23</v>
      </c>
      <c r="L1370" s="73"/>
      <c r="M1370" s="243" t="s">
        <v>23</v>
      </c>
      <c r="N1370" s="244" t="s">
        <v>45</v>
      </c>
      <c r="O1370" s="48"/>
      <c r="P1370" s="245">
        <f>O1370*H1370</f>
        <v>0</v>
      </c>
      <c r="Q1370" s="245">
        <v>0</v>
      </c>
      <c r="R1370" s="245">
        <f>Q1370*H1370</f>
        <v>0</v>
      </c>
      <c r="S1370" s="245">
        <v>0</v>
      </c>
      <c r="T1370" s="246">
        <f>S1370*H1370</f>
        <v>0</v>
      </c>
      <c r="AR1370" s="25" t="s">
        <v>678</v>
      </c>
      <c r="AT1370" s="25" t="s">
        <v>165</v>
      </c>
      <c r="AU1370" s="25" t="s">
        <v>85</v>
      </c>
      <c r="AY1370" s="25" t="s">
        <v>162</v>
      </c>
      <c r="BE1370" s="247">
        <f>IF(N1370="základní",J1370,0)</f>
        <v>0</v>
      </c>
      <c r="BF1370" s="247">
        <f>IF(N1370="snížená",J1370,0)</f>
        <v>0</v>
      </c>
      <c r="BG1370" s="247">
        <f>IF(N1370="zákl. přenesená",J1370,0)</f>
        <v>0</v>
      </c>
      <c r="BH1370" s="247">
        <f>IF(N1370="sníž. přenesená",J1370,0)</f>
        <v>0</v>
      </c>
      <c r="BI1370" s="247">
        <f>IF(N1370="nulová",J1370,0)</f>
        <v>0</v>
      </c>
      <c r="BJ1370" s="25" t="s">
        <v>85</v>
      </c>
      <c r="BK1370" s="247">
        <f>ROUND(I1370*H1370,2)</f>
        <v>0</v>
      </c>
      <c r="BL1370" s="25" t="s">
        <v>678</v>
      </c>
      <c r="BM1370" s="25" t="s">
        <v>1501</v>
      </c>
    </row>
    <row r="1371" s="12" customFormat="1">
      <c r="B1371" s="248"/>
      <c r="C1371" s="249"/>
      <c r="D1371" s="250" t="s">
        <v>172</v>
      </c>
      <c r="E1371" s="251" t="s">
        <v>23</v>
      </c>
      <c r="F1371" s="252" t="s">
        <v>1502</v>
      </c>
      <c r="G1371" s="249"/>
      <c r="H1371" s="253">
        <v>3</v>
      </c>
      <c r="I1371" s="254"/>
      <c r="J1371" s="249"/>
      <c r="K1371" s="249"/>
      <c r="L1371" s="255"/>
      <c r="M1371" s="256"/>
      <c r="N1371" s="257"/>
      <c r="O1371" s="257"/>
      <c r="P1371" s="257"/>
      <c r="Q1371" s="257"/>
      <c r="R1371" s="257"/>
      <c r="S1371" s="257"/>
      <c r="T1371" s="258"/>
      <c r="AT1371" s="259" t="s">
        <v>172</v>
      </c>
      <c r="AU1371" s="259" t="s">
        <v>85</v>
      </c>
      <c r="AV1371" s="12" t="s">
        <v>85</v>
      </c>
      <c r="AW1371" s="12" t="s">
        <v>36</v>
      </c>
      <c r="AX1371" s="12" t="s">
        <v>77</v>
      </c>
      <c r="AY1371" s="259" t="s">
        <v>162</v>
      </c>
    </row>
    <row r="1372" s="11" customFormat="1" ht="37.44001" customHeight="1">
      <c r="B1372" s="220"/>
      <c r="C1372" s="221"/>
      <c r="D1372" s="222" t="s">
        <v>72</v>
      </c>
      <c r="E1372" s="223" t="s">
        <v>1503</v>
      </c>
      <c r="F1372" s="223" t="s">
        <v>1504</v>
      </c>
      <c r="G1372" s="221"/>
      <c r="H1372" s="221"/>
      <c r="I1372" s="224"/>
      <c r="J1372" s="225">
        <f>BK1372</f>
        <v>0</v>
      </c>
      <c r="K1372" s="221"/>
      <c r="L1372" s="226"/>
      <c r="M1372" s="227"/>
      <c r="N1372" s="228"/>
      <c r="O1372" s="228"/>
      <c r="P1372" s="229">
        <f>SUM(P1373:P1375)</f>
        <v>0</v>
      </c>
      <c r="Q1372" s="228"/>
      <c r="R1372" s="229">
        <f>SUM(R1373:R1375)</f>
        <v>0</v>
      </c>
      <c r="S1372" s="228"/>
      <c r="T1372" s="230">
        <f>SUM(T1373:T1375)</f>
        <v>0</v>
      </c>
      <c r="AR1372" s="231" t="s">
        <v>170</v>
      </c>
      <c r="AT1372" s="232" t="s">
        <v>72</v>
      </c>
      <c r="AU1372" s="232" t="s">
        <v>73</v>
      </c>
      <c r="AY1372" s="231" t="s">
        <v>162</v>
      </c>
      <c r="BK1372" s="233">
        <f>SUM(BK1373:BK1375)</f>
        <v>0</v>
      </c>
    </row>
    <row r="1373" s="1" customFormat="1" ht="25.5" customHeight="1">
      <c r="B1373" s="47"/>
      <c r="C1373" s="236" t="s">
        <v>1505</v>
      </c>
      <c r="D1373" s="236" t="s">
        <v>165</v>
      </c>
      <c r="E1373" s="237" t="s">
        <v>1506</v>
      </c>
      <c r="F1373" s="238" t="s">
        <v>1507</v>
      </c>
      <c r="G1373" s="239" t="s">
        <v>168</v>
      </c>
      <c r="H1373" s="240">
        <v>1</v>
      </c>
      <c r="I1373" s="241"/>
      <c r="J1373" s="242">
        <f>ROUND(I1373*H1373,2)</f>
        <v>0</v>
      </c>
      <c r="K1373" s="238" t="s">
        <v>23</v>
      </c>
      <c r="L1373" s="73"/>
      <c r="M1373" s="243" t="s">
        <v>23</v>
      </c>
      <c r="N1373" s="244" t="s">
        <v>45</v>
      </c>
      <c r="O1373" s="48"/>
      <c r="P1373" s="245">
        <f>O1373*H1373</f>
        <v>0</v>
      </c>
      <c r="Q1373" s="245">
        <v>0</v>
      </c>
      <c r="R1373" s="245">
        <f>Q1373*H1373</f>
        <v>0</v>
      </c>
      <c r="S1373" s="245">
        <v>0</v>
      </c>
      <c r="T1373" s="246">
        <f>S1373*H1373</f>
        <v>0</v>
      </c>
      <c r="AR1373" s="25" t="s">
        <v>1508</v>
      </c>
      <c r="AT1373" s="25" t="s">
        <v>165</v>
      </c>
      <c r="AU1373" s="25" t="s">
        <v>77</v>
      </c>
      <c r="AY1373" s="25" t="s">
        <v>162</v>
      </c>
      <c r="BE1373" s="247">
        <f>IF(N1373="základní",J1373,0)</f>
        <v>0</v>
      </c>
      <c r="BF1373" s="247">
        <f>IF(N1373="snížená",J1373,0)</f>
        <v>0</v>
      </c>
      <c r="BG1373" s="247">
        <f>IF(N1373="zákl. přenesená",J1373,0)</f>
        <v>0</v>
      </c>
      <c r="BH1373" s="247">
        <f>IF(N1373="sníž. přenesená",J1373,0)</f>
        <v>0</v>
      </c>
      <c r="BI1373" s="247">
        <f>IF(N1373="nulová",J1373,0)</f>
        <v>0</v>
      </c>
      <c r="BJ1373" s="25" t="s">
        <v>85</v>
      </c>
      <c r="BK1373" s="247">
        <f>ROUND(I1373*H1373,2)</f>
        <v>0</v>
      </c>
      <c r="BL1373" s="25" t="s">
        <v>1508</v>
      </c>
      <c r="BM1373" s="25" t="s">
        <v>1509</v>
      </c>
    </row>
    <row r="1374" s="1" customFormat="1" ht="16.5" customHeight="1">
      <c r="B1374" s="47"/>
      <c r="C1374" s="236" t="s">
        <v>1510</v>
      </c>
      <c r="D1374" s="236" t="s">
        <v>165</v>
      </c>
      <c r="E1374" s="237" t="s">
        <v>1511</v>
      </c>
      <c r="F1374" s="238" t="s">
        <v>1512</v>
      </c>
      <c r="G1374" s="239" t="s">
        <v>168</v>
      </c>
      <c r="H1374" s="240">
        <v>1</v>
      </c>
      <c r="I1374" s="241"/>
      <c r="J1374" s="242">
        <f>ROUND(I1374*H1374,2)</f>
        <v>0</v>
      </c>
      <c r="K1374" s="238" t="s">
        <v>23</v>
      </c>
      <c r="L1374" s="73"/>
      <c r="M1374" s="243" t="s">
        <v>23</v>
      </c>
      <c r="N1374" s="244" t="s">
        <v>45</v>
      </c>
      <c r="O1374" s="48"/>
      <c r="P1374" s="245">
        <f>O1374*H1374</f>
        <v>0</v>
      </c>
      <c r="Q1374" s="245">
        <v>0</v>
      </c>
      <c r="R1374" s="245">
        <f>Q1374*H1374</f>
        <v>0</v>
      </c>
      <c r="S1374" s="245">
        <v>0</v>
      </c>
      <c r="T1374" s="246">
        <f>S1374*H1374</f>
        <v>0</v>
      </c>
      <c r="AR1374" s="25" t="s">
        <v>1508</v>
      </c>
      <c r="AT1374" s="25" t="s">
        <v>165</v>
      </c>
      <c r="AU1374" s="25" t="s">
        <v>77</v>
      </c>
      <c r="AY1374" s="25" t="s">
        <v>162</v>
      </c>
      <c r="BE1374" s="247">
        <f>IF(N1374="základní",J1374,0)</f>
        <v>0</v>
      </c>
      <c r="BF1374" s="247">
        <f>IF(N1374="snížená",J1374,0)</f>
        <v>0</v>
      </c>
      <c r="BG1374" s="247">
        <f>IF(N1374="zákl. přenesená",J1374,0)</f>
        <v>0</v>
      </c>
      <c r="BH1374" s="247">
        <f>IF(N1374="sníž. přenesená",J1374,0)</f>
        <v>0</v>
      </c>
      <c r="BI1374" s="247">
        <f>IF(N1374="nulová",J1374,0)</f>
        <v>0</v>
      </c>
      <c r="BJ1374" s="25" t="s">
        <v>85</v>
      </c>
      <c r="BK1374" s="247">
        <f>ROUND(I1374*H1374,2)</f>
        <v>0</v>
      </c>
      <c r="BL1374" s="25" t="s">
        <v>1508</v>
      </c>
      <c r="BM1374" s="25" t="s">
        <v>1513</v>
      </c>
    </row>
    <row r="1375" s="1" customFormat="1" ht="25.5" customHeight="1">
      <c r="B1375" s="47"/>
      <c r="C1375" s="236" t="s">
        <v>1514</v>
      </c>
      <c r="D1375" s="236" t="s">
        <v>165</v>
      </c>
      <c r="E1375" s="237" t="s">
        <v>1515</v>
      </c>
      <c r="F1375" s="238" t="s">
        <v>1516</v>
      </c>
      <c r="G1375" s="239" t="s">
        <v>168</v>
      </c>
      <c r="H1375" s="240">
        <v>1</v>
      </c>
      <c r="I1375" s="241"/>
      <c r="J1375" s="242">
        <f>ROUND(I1375*H1375,2)</f>
        <v>0</v>
      </c>
      <c r="K1375" s="238" t="s">
        <v>23</v>
      </c>
      <c r="L1375" s="73"/>
      <c r="M1375" s="243" t="s">
        <v>23</v>
      </c>
      <c r="N1375" s="305" t="s">
        <v>45</v>
      </c>
      <c r="O1375" s="306"/>
      <c r="P1375" s="307">
        <f>O1375*H1375</f>
        <v>0</v>
      </c>
      <c r="Q1375" s="307">
        <v>0</v>
      </c>
      <c r="R1375" s="307">
        <f>Q1375*H1375</f>
        <v>0</v>
      </c>
      <c r="S1375" s="307">
        <v>0</v>
      </c>
      <c r="T1375" s="308">
        <f>S1375*H1375</f>
        <v>0</v>
      </c>
      <c r="AR1375" s="25" t="s">
        <v>1508</v>
      </c>
      <c r="AT1375" s="25" t="s">
        <v>165</v>
      </c>
      <c r="AU1375" s="25" t="s">
        <v>77</v>
      </c>
      <c r="AY1375" s="25" t="s">
        <v>162</v>
      </c>
      <c r="BE1375" s="247">
        <f>IF(N1375="základní",J1375,0)</f>
        <v>0</v>
      </c>
      <c r="BF1375" s="247">
        <f>IF(N1375="snížená",J1375,0)</f>
        <v>0</v>
      </c>
      <c r="BG1375" s="247">
        <f>IF(N1375="zákl. přenesená",J1375,0)</f>
        <v>0</v>
      </c>
      <c r="BH1375" s="247">
        <f>IF(N1375="sníž. přenesená",J1375,0)</f>
        <v>0</v>
      </c>
      <c r="BI1375" s="247">
        <f>IF(N1375="nulová",J1375,0)</f>
        <v>0</v>
      </c>
      <c r="BJ1375" s="25" t="s">
        <v>85</v>
      </c>
      <c r="BK1375" s="247">
        <f>ROUND(I1375*H1375,2)</f>
        <v>0</v>
      </c>
      <c r="BL1375" s="25" t="s">
        <v>1508</v>
      </c>
      <c r="BM1375" s="25" t="s">
        <v>1517</v>
      </c>
    </row>
    <row r="1376" s="1" customFormat="1" ht="6.96" customHeight="1">
      <c r="B1376" s="68"/>
      <c r="C1376" s="69"/>
      <c r="D1376" s="69"/>
      <c r="E1376" s="69"/>
      <c r="F1376" s="69"/>
      <c r="G1376" s="69"/>
      <c r="H1376" s="69"/>
      <c r="I1376" s="179"/>
      <c r="J1376" s="69"/>
      <c r="K1376" s="69"/>
      <c r="L1376" s="73"/>
    </row>
  </sheetData>
  <sheetProtection sheet="1" autoFilter="0" formatColumns="0" formatRows="0" objects="1" scenarios="1" spinCount="100000" saltValue="qy8NZ/2QUPZAxKMhNoSQ0CVmtxSJWCZ5M+GDLmM5jdXxU5EQ0cOBDTKGS+EUcl3+RXQ29K38z4pjit/Bc7n+RQ==" hashValue="tVy1ZNFOWWuYtsmpgd6jLeGcRc6qZqSam4Z5a4Ytnb+6y6LSaRKOyiSk+fX/raGR0XrSrsZYB2XD0/FJ6CaXhw==" algorithmName="SHA-512" password="CC35"/>
  <autoFilter ref="C108:K1375"/>
  <mergeCells count="13">
    <mergeCell ref="E7:H7"/>
    <mergeCell ref="E9:H9"/>
    <mergeCell ref="E11:H11"/>
    <mergeCell ref="E26:H26"/>
    <mergeCell ref="E47:H47"/>
    <mergeCell ref="E49:H49"/>
    <mergeCell ref="E51:H51"/>
    <mergeCell ref="J55:J56"/>
    <mergeCell ref="E97:H97"/>
    <mergeCell ref="E99:H99"/>
    <mergeCell ref="E101:H101"/>
    <mergeCell ref="G1:H1"/>
    <mergeCell ref="L2:V2"/>
  </mergeCells>
  <hyperlinks>
    <hyperlink ref="F1:G1" location="C2" display="1) Krycí list soupisu"/>
    <hyperlink ref="G1:H1" location="C58" display="2) Rekapitulace"/>
    <hyperlink ref="J1" location="C10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104</v>
      </c>
      <c r="G1" s="152" t="s">
        <v>105</v>
      </c>
      <c r="H1" s="152"/>
      <c r="I1" s="153"/>
      <c r="J1" s="152" t="s">
        <v>106</v>
      </c>
      <c r="K1" s="151" t="s">
        <v>107</v>
      </c>
      <c r="L1" s="152" t="s">
        <v>108</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89</v>
      </c>
    </row>
    <row r="3" ht="6.96" customHeight="1">
      <c r="B3" s="26"/>
      <c r="C3" s="27"/>
      <c r="D3" s="27"/>
      <c r="E3" s="27"/>
      <c r="F3" s="27"/>
      <c r="G3" s="27"/>
      <c r="H3" s="27"/>
      <c r="I3" s="154"/>
      <c r="J3" s="27"/>
      <c r="K3" s="28"/>
      <c r="AT3" s="25" t="s">
        <v>77</v>
      </c>
    </row>
    <row r="4" ht="36.96" customHeight="1">
      <c r="B4" s="29"/>
      <c r="C4" s="30"/>
      <c r="D4" s="31" t="s">
        <v>109</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HORNÍ NÁMĚSTÍ 33,34 A 35, VÝMĚNA OKEN A ZATEPLENÍ</v>
      </c>
      <c r="F7" s="41"/>
      <c r="G7" s="41"/>
      <c r="H7" s="41"/>
      <c r="I7" s="155"/>
      <c r="J7" s="30"/>
      <c r="K7" s="32"/>
    </row>
    <row r="8">
      <c r="B8" s="29"/>
      <c r="C8" s="30"/>
      <c r="D8" s="41" t="s">
        <v>110</v>
      </c>
      <c r="E8" s="30"/>
      <c r="F8" s="30"/>
      <c r="G8" s="30"/>
      <c r="H8" s="30"/>
      <c r="I8" s="155"/>
      <c r="J8" s="30"/>
      <c r="K8" s="32"/>
    </row>
    <row r="9" s="1" customFormat="1" ht="16.5" customHeight="1">
      <c r="B9" s="47"/>
      <c r="C9" s="48"/>
      <c r="D9" s="48"/>
      <c r="E9" s="156" t="s">
        <v>111</v>
      </c>
      <c r="F9" s="48"/>
      <c r="G9" s="48"/>
      <c r="H9" s="48"/>
      <c r="I9" s="157"/>
      <c r="J9" s="48"/>
      <c r="K9" s="52"/>
    </row>
    <row r="10" s="1" customFormat="1">
      <c r="B10" s="47"/>
      <c r="C10" s="48"/>
      <c r="D10" s="41" t="s">
        <v>112</v>
      </c>
      <c r="E10" s="48"/>
      <c r="F10" s="48"/>
      <c r="G10" s="48"/>
      <c r="H10" s="48"/>
      <c r="I10" s="157"/>
      <c r="J10" s="48"/>
      <c r="K10" s="52"/>
    </row>
    <row r="11" s="1" customFormat="1" ht="36.96" customHeight="1">
      <c r="B11" s="47"/>
      <c r="C11" s="48"/>
      <c r="D11" s="48"/>
      <c r="E11" s="158" t="s">
        <v>1518</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23</v>
      </c>
      <c r="K13" s="52"/>
    </row>
    <row r="14" s="1" customFormat="1" ht="14.4" customHeight="1">
      <c r="B14" s="47"/>
      <c r="C14" s="48"/>
      <c r="D14" s="41" t="s">
        <v>24</v>
      </c>
      <c r="E14" s="48"/>
      <c r="F14" s="36" t="s">
        <v>25</v>
      </c>
      <c r="G14" s="48"/>
      <c r="H14" s="48"/>
      <c r="I14" s="159" t="s">
        <v>26</v>
      </c>
      <c r="J14" s="160" t="str">
        <f>'Rekapitulace stavby'!AN8</f>
        <v>4. 12. 2018</v>
      </c>
      <c r="K14" s="52"/>
    </row>
    <row r="15" s="1" customFormat="1" ht="10.8" customHeight="1">
      <c r="B15" s="47"/>
      <c r="C15" s="48"/>
      <c r="D15" s="48"/>
      <c r="E15" s="48"/>
      <c r="F15" s="48"/>
      <c r="G15" s="48"/>
      <c r="H15" s="48"/>
      <c r="I15" s="157"/>
      <c r="J15" s="48"/>
      <c r="K15" s="52"/>
    </row>
    <row r="16" s="1" customFormat="1" ht="14.4" customHeight="1">
      <c r="B16" s="47"/>
      <c r="C16" s="48"/>
      <c r="D16" s="41" t="s">
        <v>28</v>
      </c>
      <c r="E16" s="48"/>
      <c r="F16" s="48"/>
      <c r="G16" s="48"/>
      <c r="H16" s="48"/>
      <c r="I16" s="159" t="s">
        <v>29</v>
      </c>
      <c r="J16" s="36" t="s">
        <v>23</v>
      </c>
      <c r="K16" s="52"/>
    </row>
    <row r="17" s="1" customFormat="1" ht="18" customHeight="1">
      <c r="B17" s="47"/>
      <c r="C17" s="48"/>
      <c r="D17" s="48"/>
      <c r="E17" s="36" t="s">
        <v>30</v>
      </c>
      <c r="F17" s="48"/>
      <c r="G17" s="48"/>
      <c r="H17" s="48"/>
      <c r="I17" s="159" t="s">
        <v>31</v>
      </c>
      <c r="J17" s="36" t="s">
        <v>23</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29</v>
      </c>
      <c r="J22" s="36" t="s">
        <v>23</v>
      </c>
      <c r="K22" s="52"/>
    </row>
    <row r="23" s="1" customFormat="1" ht="18" customHeight="1">
      <c r="B23" s="47"/>
      <c r="C23" s="48"/>
      <c r="D23" s="48"/>
      <c r="E23" s="36" t="s">
        <v>35</v>
      </c>
      <c r="F23" s="48"/>
      <c r="G23" s="48"/>
      <c r="H23" s="48"/>
      <c r="I23" s="159" t="s">
        <v>31</v>
      </c>
      <c r="J23" s="36" t="s">
        <v>23</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23</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39</v>
      </c>
      <c r="E29" s="48"/>
      <c r="F29" s="48"/>
      <c r="G29" s="48"/>
      <c r="H29" s="48"/>
      <c r="I29" s="157"/>
      <c r="J29" s="168">
        <f>ROUND(J103,2)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41</v>
      </c>
      <c r="G31" s="48"/>
      <c r="H31" s="48"/>
      <c r="I31" s="169" t="s">
        <v>40</v>
      </c>
      <c r="J31" s="53" t="s">
        <v>42</v>
      </c>
      <c r="K31" s="52"/>
    </row>
    <row r="32" s="1" customFormat="1" ht="14.4" customHeight="1">
      <c r="B32" s="47"/>
      <c r="C32" s="48"/>
      <c r="D32" s="56" t="s">
        <v>43</v>
      </c>
      <c r="E32" s="56" t="s">
        <v>44</v>
      </c>
      <c r="F32" s="170">
        <f>ROUND(SUM(BE103:BE578), 2)</f>
        <v>0</v>
      </c>
      <c r="G32" s="48"/>
      <c r="H32" s="48"/>
      <c r="I32" s="171">
        <v>0.20999999999999999</v>
      </c>
      <c r="J32" s="170">
        <f>ROUND(ROUND((SUM(BE103:BE578)), 2)*I32, 2)</f>
        <v>0</v>
      </c>
      <c r="K32" s="52"/>
    </row>
    <row r="33" s="1" customFormat="1" ht="14.4" customHeight="1">
      <c r="B33" s="47"/>
      <c r="C33" s="48"/>
      <c r="D33" s="48"/>
      <c r="E33" s="56" t="s">
        <v>45</v>
      </c>
      <c r="F33" s="170">
        <f>ROUND(SUM(BF103:BF578), 2)</f>
        <v>0</v>
      </c>
      <c r="G33" s="48"/>
      <c r="H33" s="48"/>
      <c r="I33" s="171">
        <v>0.14999999999999999</v>
      </c>
      <c r="J33" s="170">
        <f>ROUND(ROUND((SUM(BF103:BF578)), 2)*I33, 2)</f>
        <v>0</v>
      </c>
      <c r="K33" s="52"/>
    </row>
    <row r="34" hidden="1" s="1" customFormat="1" ht="14.4" customHeight="1">
      <c r="B34" s="47"/>
      <c r="C34" s="48"/>
      <c r="D34" s="48"/>
      <c r="E34" s="56" t="s">
        <v>46</v>
      </c>
      <c r="F34" s="170">
        <f>ROUND(SUM(BG103:BG578), 2)</f>
        <v>0</v>
      </c>
      <c r="G34" s="48"/>
      <c r="H34" s="48"/>
      <c r="I34" s="171">
        <v>0.20999999999999999</v>
      </c>
      <c r="J34" s="170">
        <v>0</v>
      </c>
      <c r="K34" s="52"/>
    </row>
    <row r="35" hidden="1" s="1" customFormat="1" ht="14.4" customHeight="1">
      <c r="B35" s="47"/>
      <c r="C35" s="48"/>
      <c r="D35" s="48"/>
      <c r="E35" s="56" t="s">
        <v>47</v>
      </c>
      <c r="F35" s="170">
        <f>ROUND(SUM(BH103:BH578), 2)</f>
        <v>0</v>
      </c>
      <c r="G35" s="48"/>
      <c r="H35" s="48"/>
      <c r="I35" s="171">
        <v>0.14999999999999999</v>
      </c>
      <c r="J35" s="170">
        <v>0</v>
      </c>
      <c r="K35" s="52"/>
    </row>
    <row r="36" hidden="1" s="1" customFormat="1" ht="14.4" customHeight="1">
      <c r="B36" s="47"/>
      <c r="C36" s="48"/>
      <c r="D36" s="48"/>
      <c r="E36" s="56" t="s">
        <v>48</v>
      </c>
      <c r="F36" s="170">
        <f>ROUND(SUM(BI103:BI578),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49</v>
      </c>
      <c r="E38" s="99"/>
      <c r="F38" s="99"/>
      <c r="G38" s="174" t="s">
        <v>50</v>
      </c>
      <c r="H38" s="175" t="s">
        <v>51</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HORNÍ NÁMĚSTÍ 33,34 A 35, VÝMĚNA OKEN A ZATEPLENÍ</v>
      </c>
      <c r="F47" s="41"/>
      <c r="G47" s="41"/>
      <c r="H47" s="41"/>
      <c r="I47" s="157"/>
      <c r="J47" s="48"/>
      <c r="K47" s="52"/>
    </row>
    <row r="48">
      <c r="B48" s="29"/>
      <c r="C48" s="41" t="s">
        <v>110</v>
      </c>
      <c r="D48" s="30"/>
      <c r="E48" s="30"/>
      <c r="F48" s="30"/>
      <c r="G48" s="30"/>
      <c r="H48" s="30"/>
      <c r="I48" s="155"/>
      <c r="J48" s="30"/>
      <c r="K48" s="32"/>
    </row>
    <row r="49" s="1" customFormat="1" ht="16.5" customHeight="1">
      <c r="B49" s="47"/>
      <c r="C49" s="48"/>
      <c r="D49" s="48"/>
      <c r="E49" s="156" t="s">
        <v>111</v>
      </c>
      <c r="F49" s="48"/>
      <c r="G49" s="48"/>
      <c r="H49" s="48"/>
      <c r="I49" s="157"/>
      <c r="J49" s="48"/>
      <c r="K49" s="52"/>
    </row>
    <row r="50" s="1" customFormat="1" ht="14.4" customHeight="1">
      <c r="B50" s="47"/>
      <c r="C50" s="41" t="s">
        <v>112</v>
      </c>
      <c r="D50" s="48"/>
      <c r="E50" s="48"/>
      <c r="F50" s="48"/>
      <c r="G50" s="48"/>
      <c r="H50" s="48"/>
      <c r="I50" s="157"/>
      <c r="J50" s="48"/>
      <c r="K50" s="52"/>
    </row>
    <row r="51" s="1" customFormat="1" ht="17.25" customHeight="1">
      <c r="B51" s="47"/>
      <c r="C51" s="48"/>
      <c r="D51" s="48"/>
      <c r="E51" s="158" t="str">
        <f>E11</f>
        <v>1.2 - Nebytové prostory</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24</v>
      </c>
      <c r="D53" s="48"/>
      <c r="E53" s="48"/>
      <c r="F53" s="36" t="str">
        <f>F14</f>
        <v>Horní náměstí č. 33,34 a 35</v>
      </c>
      <c r="G53" s="48"/>
      <c r="H53" s="48"/>
      <c r="I53" s="159" t="s">
        <v>26</v>
      </c>
      <c r="J53" s="160" t="str">
        <f>IF(J14="","",J14)</f>
        <v>4. 12. 2018</v>
      </c>
      <c r="K53" s="52"/>
    </row>
    <row r="54" s="1" customFormat="1" ht="6.96" customHeight="1">
      <c r="B54" s="47"/>
      <c r="C54" s="48"/>
      <c r="D54" s="48"/>
      <c r="E54" s="48"/>
      <c r="F54" s="48"/>
      <c r="G54" s="48"/>
      <c r="H54" s="48"/>
      <c r="I54" s="157"/>
      <c r="J54" s="48"/>
      <c r="K54" s="52"/>
    </row>
    <row r="55" s="1" customFormat="1">
      <c r="B55" s="47"/>
      <c r="C55" s="41" t="s">
        <v>28</v>
      </c>
      <c r="D55" s="48"/>
      <c r="E55" s="48"/>
      <c r="F55" s="36" t="str">
        <f>E17</f>
        <v>Statutární město Opava, Horní náměstí 69 , Opava</v>
      </c>
      <c r="G55" s="48"/>
      <c r="H55" s="48"/>
      <c r="I55" s="159" t="s">
        <v>34</v>
      </c>
      <c r="J55" s="45" t="str">
        <f>E23</f>
        <v>Architektonická kancelář ing. arch.J.Chvátal</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115</v>
      </c>
      <c r="D58" s="172"/>
      <c r="E58" s="172"/>
      <c r="F58" s="172"/>
      <c r="G58" s="172"/>
      <c r="H58" s="172"/>
      <c r="I58" s="186"/>
      <c r="J58" s="187" t="s">
        <v>116</v>
      </c>
      <c r="K58" s="188"/>
    </row>
    <row r="59" s="1" customFormat="1" ht="10.32" customHeight="1">
      <c r="B59" s="47"/>
      <c r="C59" s="48"/>
      <c r="D59" s="48"/>
      <c r="E59" s="48"/>
      <c r="F59" s="48"/>
      <c r="G59" s="48"/>
      <c r="H59" s="48"/>
      <c r="I59" s="157"/>
      <c r="J59" s="48"/>
      <c r="K59" s="52"/>
    </row>
    <row r="60" s="1" customFormat="1" ht="29.28" customHeight="1">
      <c r="B60" s="47"/>
      <c r="C60" s="189" t="s">
        <v>117</v>
      </c>
      <c r="D60" s="48"/>
      <c r="E60" s="48"/>
      <c r="F60" s="48"/>
      <c r="G60" s="48"/>
      <c r="H60" s="48"/>
      <c r="I60" s="157"/>
      <c r="J60" s="168">
        <f>J103</f>
        <v>0</v>
      </c>
      <c r="K60" s="52"/>
      <c r="AU60" s="25" t="s">
        <v>118</v>
      </c>
    </row>
    <row r="61" s="8" customFormat="1" ht="24.96" customHeight="1">
      <c r="B61" s="190"/>
      <c r="C61" s="191"/>
      <c r="D61" s="192" t="s">
        <v>119</v>
      </c>
      <c r="E61" s="193"/>
      <c r="F61" s="193"/>
      <c r="G61" s="193"/>
      <c r="H61" s="193"/>
      <c r="I61" s="194"/>
      <c r="J61" s="195">
        <f>J104</f>
        <v>0</v>
      </c>
      <c r="K61" s="196"/>
    </row>
    <row r="62" s="9" customFormat="1" ht="19.92" customHeight="1">
      <c r="B62" s="197"/>
      <c r="C62" s="198"/>
      <c r="D62" s="199" t="s">
        <v>1519</v>
      </c>
      <c r="E62" s="200"/>
      <c r="F62" s="200"/>
      <c r="G62" s="200"/>
      <c r="H62" s="200"/>
      <c r="I62" s="201"/>
      <c r="J62" s="202">
        <f>J105</f>
        <v>0</v>
      </c>
      <c r="K62" s="203"/>
    </row>
    <row r="63" s="9" customFormat="1" ht="19.92" customHeight="1">
      <c r="B63" s="197"/>
      <c r="C63" s="198"/>
      <c r="D63" s="199" t="s">
        <v>122</v>
      </c>
      <c r="E63" s="200"/>
      <c r="F63" s="200"/>
      <c r="G63" s="200"/>
      <c r="H63" s="200"/>
      <c r="I63" s="201"/>
      <c r="J63" s="202">
        <f>J112</f>
        <v>0</v>
      </c>
      <c r="K63" s="203"/>
    </row>
    <row r="64" s="9" customFormat="1" ht="19.92" customHeight="1">
      <c r="B64" s="197"/>
      <c r="C64" s="198"/>
      <c r="D64" s="199" t="s">
        <v>123</v>
      </c>
      <c r="E64" s="200"/>
      <c r="F64" s="200"/>
      <c r="G64" s="200"/>
      <c r="H64" s="200"/>
      <c r="I64" s="201"/>
      <c r="J64" s="202">
        <f>J166</f>
        <v>0</v>
      </c>
      <c r="K64" s="203"/>
    </row>
    <row r="65" s="9" customFormat="1" ht="19.92" customHeight="1">
      <c r="B65" s="197"/>
      <c r="C65" s="198"/>
      <c r="D65" s="199" t="s">
        <v>1520</v>
      </c>
      <c r="E65" s="200"/>
      <c r="F65" s="200"/>
      <c r="G65" s="200"/>
      <c r="H65" s="200"/>
      <c r="I65" s="201"/>
      <c r="J65" s="202">
        <f>J408</f>
        <v>0</v>
      </c>
      <c r="K65" s="203"/>
    </row>
    <row r="66" s="9" customFormat="1" ht="19.92" customHeight="1">
      <c r="B66" s="197"/>
      <c r="C66" s="198"/>
      <c r="D66" s="199" t="s">
        <v>1521</v>
      </c>
      <c r="E66" s="200"/>
      <c r="F66" s="200"/>
      <c r="G66" s="200"/>
      <c r="H66" s="200"/>
      <c r="I66" s="201"/>
      <c r="J66" s="202">
        <f>J417</f>
        <v>0</v>
      </c>
      <c r="K66" s="203"/>
    </row>
    <row r="67" s="9" customFormat="1" ht="19.92" customHeight="1">
      <c r="B67" s="197"/>
      <c r="C67" s="198"/>
      <c r="D67" s="199" t="s">
        <v>1522</v>
      </c>
      <c r="E67" s="200"/>
      <c r="F67" s="200"/>
      <c r="G67" s="200"/>
      <c r="H67" s="200"/>
      <c r="I67" s="201"/>
      <c r="J67" s="202">
        <f>J431</f>
        <v>0</v>
      </c>
      <c r="K67" s="203"/>
    </row>
    <row r="68" s="9" customFormat="1" ht="19.92" customHeight="1">
      <c r="B68" s="197"/>
      <c r="C68" s="198"/>
      <c r="D68" s="199" t="s">
        <v>127</v>
      </c>
      <c r="E68" s="200"/>
      <c r="F68" s="200"/>
      <c r="G68" s="200"/>
      <c r="H68" s="200"/>
      <c r="I68" s="201"/>
      <c r="J68" s="202">
        <f>J462</f>
        <v>0</v>
      </c>
      <c r="K68" s="203"/>
    </row>
    <row r="69" s="9" customFormat="1" ht="19.92" customHeight="1">
      <c r="B69" s="197"/>
      <c r="C69" s="198"/>
      <c r="D69" s="199" t="s">
        <v>128</v>
      </c>
      <c r="E69" s="200"/>
      <c r="F69" s="200"/>
      <c r="G69" s="200"/>
      <c r="H69" s="200"/>
      <c r="I69" s="201"/>
      <c r="J69" s="202">
        <f>J498</f>
        <v>0</v>
      </c>
      <c r="K69" s="203"/>
    </row>
    <row r="70" s="9" customFormat="1" ht="19.92" customHeight="1">
      <c r="B70" s="197"/>
      <c r="C70" s="198"/>
      <c r="D70" s="199" t="s">
        <v>129</v>
      </c>
      <c r="E70" s="200"/>
      <c r="F70" s="200"/>
      <c r="G70" s="200"/>
      <c r="H70" s="200"/>
      <c r="I70" s="201"/>
      <c r="J70" s="202">
        <f>J510</f>
        <v>0</v>
      </c>
      <c r="K70" s="203"/>
    </row>
    <row r="71" s="8" customFormat="1" ht="24.96" customHeight="1">
      <c r="B71" s="190"/>
      <c r="C71" s="191"/>
      <c r="D71" s="192" t="s">
        <v>130</v>
      </c>
      <c r="E71" s="193"/>
      <c r="F71" s="193"/>
      <c r="G71" s="193"/>
      <c r="H71" s="193"/>
      <c r="I71" s="194"/>
      <c r="J71" s="195">
        <f>J513</f>
        <v>0</v>
      </c>
      <c r="K71" s="196"/>
    </row>
    <row r="72" s="9" customFormat="1" ht="19.92" customHeight="1">
      <c r="B72" s="197"/>
      <c r="C72" s="198"/>
      <c r="D72" s="199" t="s">
        <v>1523</v>
      </c>
      <c r="E72" s="200"/>
      <c r="F72" s="200"/>
      <c r="G72" s="200"/>
      <c r="H72" s="200"/>
      <c r="I72" s="201"/>
      <c r="J72" s="202">
        <f>J514</f>
        <v>0</v>
      </c>
      <c r="K72" s="203"/>
    </row>
    <row r="73" s="9" customFormat="1" ht="19.92" customHeight="1">
      <c r="B73" s="197"/>
      <c r="C73" s="198"/>
      <c r="D73" s="199" t="s">
        <v>1524</v>
      </c>
      <c r="E73" s="200"/>
      <c r="F73" s="200"/>
      <c r="G73" s="200"/>
      <c r="H73" s="200"/>
      <c r="I73" s="201"/>
      <c r="J73" s="202">
        <f>J517</f>
        <v>0</v>
      </c>
      <c r="K73" s="203"/>
    </row>
    <row r="74" s="9" customFormat="1" ht="19.92" customHeight="1">
      <c r="B74" s="197"/>
      <c r="C74" s="198"/>
      <c r="D74" s="199" t="s">
        <v>136</v>
      </c>
      <c r="E74" s="200"/>
      <c r="F74" s="200"/>
      <c r="G74" s="200"/>
      <c r="H74" s="200"/>
      <c r="I74" s="201"/>
      <c r="J74" s="202">
        <f>J522</f>
        <v>0</v>
      </c>
      <c r="K74" s="203"/>
    </row>
    <row r="75" s="9" customFormat="1" ht="19.92" customHeight="1">
      <c r="B75" s="197"/>
      <c r="C75" s="198"/>
      <c r="D75" s="199" t="s">
        <v>137</v>
      </c>
      <c r="E75" s="200"/>
      <c r="F75" s="200"/>
      <c r="G75" s="200"/>
      <c r="H75" s="200"/>
      <c r="I75" s="201"/>
      <c r="J75" s="202">
        <f>J531</f>
        <v>0</v>
      </c>
      <c r="K75" s="203"/>
    </row>
    <row r="76" s="9" customFormat="1" ht="19.92" customHeight="1">
      <c r="B76" s="197"/>
      <c r="C76" s="198"/>
      <c r="D76" s="199" t="s">
        <v>138</v>
      </c>
      <c r="E76" s="200"/>
      <c r="F76" s="200"/>
      <c r="G76" s="200"/>
      <c r="H76" s="200"/>
      <c r="I76" s="201"/>
      <c r="J76" s="202">
        <f>J540</f>
        <v>0</v>
      </c>
      <c r="K76" s="203"/>
    </row>
    <row r="77" s="9" customFormat="1" ht="19.92" customHeight="1">
      <c r="B77" s="197"/>
      <c r="C77" s="198"/>
      <c r="D77" s="199" t="s">
        <v>139</v>
      </c>
      <c r="E77" s="200"/>
      <c r="F77" s="200"/>
      <c r="G77" s="200"/>
      <c r="H77" s="200"/>
      <c r="I77" s="201"/>
      <c r="J77" s="202">
        <f>J556</f>
        <v>0</v>
      </c>
      <c r="K77" s="203"/>
    </row>
    <row r="78" s="9" customFormat="1" ht="19.92" customHeight="1">
      <c r="B78" s="197"/>
      <c r="C78" s="198"/>
      <c r="D78" s="199" t="s">
        <v>140</v>
      </c>
      <c r="E78" s="200"/>
      <c r="F78" s="200"/>
      <c r="G78" s="200"/>
      <c r="H78" s="200"/>
      <c r="I78" s="201"/>
      <c r="J78" s="202">
        <f>J564</f>
        <v>0</v>
      </c>
      <c r="K78" s="203"/>
    </row>
    <row r="79" s="9" customFormat="1" ht="19.92" customHeight="1">
      <c r="B79" s="197"/>
      <c r="C79" s="198"/>
      <c r="D79" s="199" t="s">
        <v>1525</v>
      </c>
      <c r="E79" s="200"/>
      <c r="F79" s="200"/>
      <c r="G79" s="200"/>
      <c r="H79" s="200"/>
      <c r="I79" s="201"/>
      <c r="J79" s="202">
        <f>J566</f>
        <v>0</v>
      </c>
      <c r="K79" s="203"/>
    </row>
    <row r="80" s="8" customFormat="1" ht="24.96" customHeight="1">
      <c r="B80" s="190"/>
      <c r="C80" s="191"/>
      <c r="D80" s="192" t="s">
        <v>143</v>
      </c>
      <c r="E80" s="193"/>
      <c r="F80" s="193"/>
      <c r="G80" s="193"/>
      <c r="H80" s="193"/>
      <c r="I80" s="194"/>
      <c r="J80" s="195">
        <f>J575</f>
        <v>0</v>
      </c>
      <c r="K80" s="196"/>
    </row>
    <row r="81" s="9" customFormat="1" ht="19.92" customHeight="1">
      <c r="B81" s="197"/>
      <c r="C81" s="198"/>
      <c r="D81" s="199" t="s">
        <v>144</v>
      </c>
      <c r="E81" s="200"/>
      <c r="F81" s="200"/>
      <c r="G81" s="200"/>
      <c r="H81" s="200"/>
      <c r="I81" s="201"/>
      <c r="J81" s="202">
        <f>J576</f>
        <v>0</v>
      </c>
      <c r="K81" s="203"/>
    </row>
    <row r="82" s="1" customFormat="1" ht="21.84" customHeight="1">
      <c r="B82" s="47"/>
      <c r="C82" s="48"/>
      <c r="D82" s="48"/>
      <c r="E82" s="48"/>
      <c r="F82" s="48"/>
      <c r="G82" s="48"/>
      <c r="H82" s="48"/>
      <c r="I82" s="157"/>
      <c r="J82" s="48"/>
      <c r="K82" s="52"/>
    </row>
    <row r="83" s="1" customFormat="1" ht="6.96" customHeight="1">
      <c r="B83" s="68"/>
      <c r="C83" s="69"/>
      <c r="D83" s="69"/>
      <c r="E83" s="69"/>
      <c r="F83" s="69"/>
      <c r="G83" s="69"/>
      <c r="H83" s="69"/>
      <c r="I83" s="179"/>
      <c r="J83" s="69"/>
      <c r="K83" s="70"/>
    </row>
    <row r="87" s="1" customFormat="1" ht="6.96" customHeight="1">
      <c r="B87" s="71"/>
      <c r="C87" s="72"/>
      <c r="D87" s="72"/>
      <c r="E87" s="72"/>
      <c r="F87" s="72"/>
      <c r="G87" s="72"/>
      <c r="H87" s="72"/>
      <c r="I87" s="182"/>
      <c r="J87" s="72"/>
      <c r="K87" s="72"/>
      <c r="L87" s="73"/>
    </row>
    <row r="88" s="1" customFormat="1" ht="36.96" customHeight="1">
      <c r="B88" s="47"/>
      <c r="C88" s="74" t="s">
        <v>146</v>
      </c>
      <c r="D88" s="75"/>
      <c r="E88" s="75"/>
      <c r="F88" s="75"/>
      <c r="G88" s="75"/>
      <c r="H88" s="75"/>
      <c r="I88" s="204"/>
      <c r="J88" s="75"/>
      <c r="K88" s="75"/>
      <c r="L88" s="73"/>
    </row>
    <row r="89" s="1" customFormat="1" ht="6.96" customHeight="1">
      <c r="B89" s="47"/>
      <c r="C89" s="75"/>
      <c r="D89" s="75"/>
      <c r="E89" s="75"/>
      <c r="F89" s="75"/>
      <c r="G89" s="75"/>
      <c r="H89" s="75"/>
      <c r="I89" s="204"/>
      <c r="J89" s="75"/>
      <c r="K89" s="75"/>
      <c r="L89" s="73"/>
    </row>
    <row r="90" s="1" customFormat="1" ht="14.4" customHeight="1">
      <c r="B90" s="47"/>
      <c r="C90" s="77" t="s">
        <v>18</v>
      </c>
      <c r="D90" s="75"/>
      <c r="E90" s="75"/>
      <c r="F90" s="75"/>
      <c r="G90" s="75"/>
      <c r="H90" s="75"/>
      <c r="I90" s="204"/>
      <c r="J90" s="75"/>
      <c r="K90" s="75"/>
      <c r="L90" s="73"/>
    </row>
    <row r="91" s="1" customFormat="1" ht="16.5" customHeight="1">
      <c r="B91" s="47"/>
      <c r="C91" s="75"/>
      <c r="D91" s="75"/>
      <c r="E91" s="205" t="str">
        <f>E7</f>
        <v>HORNÍ NÁMĚSTÍ 33,34 A 35, VÝMĚNA OKEN A ZATEPLENÍ</v>
      </c>
      <c r="F91" s="77"/>
      <c r="G91" s="77"/>
      <c r="H91" s="77"/>
      <c r="I91" s="204"/>
      <c r="J91" s="75"/>
      <c r="K91" s="75"/>
      <c r="L91" s="73"/>
    </row>
    <row r="92">
      <c r="B92" s="29"/>
      <c r="C92" s="77" t="s">
        <v>110</v>
      </c>
      <c r="D92" s="206"/>
      <c r="E92" s="206"/>
      <c r="F92" s="206"/>
      <c r="G92" s="206"/>
      <c r="H92" s="206"/>
      <c r="I92" s="149"/>
      <c r="J92" s="206"/>
      <c r="K92" s="206"/>
      <c r="L92" s="207"/>
    </row>
    <row r="93" s="1" customFormat="1" ht="16.5" customHeight="1">
      <c r="B93" s="47"/>
      <c r="C93" s="75"/>
      <c r="D93" s="75"/>
      <c r="E93" s="205" t="s">
        <v>111</v>
      </c>
      <c r="F93" s="75"/>
      <c r="G93" s="75"/>
      <c r="H93" s="75"/>
      <c r="I93" s="204"/>
      <c r="J93" s="75"/>
      <c r="K93" s="75"/>
      <c r="L93" s="73"/>
    </row>
    <row r="94" s="1" customFormat="1" ht="14.4" customHeight="1">
      <c r="B94" s="47"/>
      <c r="C94" s="77" t="s">
        <v>112</v>
      </c>
      <c r="D94" s="75"/>
      <c r="E94" s="75"/>
      <c r="F94" s="75"/>
      <c r="G94" s="75"/>
      <c r="H94" s="75"/>
      <c r="I94" s="204"/>
      <c r="J94" s="75"/>
      <c r="K94" s="75"/>
      <c r="L94" s="73"/>
    </row>
    <row r="95" s="1" customFormat="1" ht="17.25" customHeight="1">
      <c r="B95" s="47"/>
      <c r="C95" s="75"/>
      <c r="D95" s="75"/>
      <c r="E95" s="83" t="str">
        <f>E11</f>
        <v>1.2 - Nebytové prostory</v>
      </c>
      <c r="F95" s="75"/>
      <c r="G95" s="75"/>
      <c r="H95" s="75"/>
      <c r="I95" s="204"/>
      <c r="J95" s="75"/>
      <c r="K95" s="75"/>
      <c r="L95" s="73"/>
    </row>
    <row r="96" s="1" customFormat="1" ht="6.96" customHeight="1">
      <c r="B96" s="47"/>
      <c r="C96" s="75"/>
      <c r="D96" s="75"/>
      <c r="E96" s="75"/>
      <c r="F96" s="75"/>
      <c r="G96" s="75"/>
      <c r="H96" s="75"/>
      <c r="I96" s="204"/>
      <c r="J96" s="75"/>
      <c r="K96" s="75"/>
      <c r="L96" s="73"/>
    </row>
    <row r="97" s="1" customFormat="1" ht="18" customHeight="1">
      <c r="B97" s="47"/>
      <c r="C97" s="77" t="s">
        <v>24</v>
      </c>
      <c r="D97" s="75"/>
      <c r="E97" s="75"/>
      <c r="F97" s="208" t="str">
        <f>F14</f>
        <v>Horní náměstí č. 33,34 a 35</v>
      </c>
      <c r="G97" s="75"/>
      <c r="H97" s="75"/>
      <c r="I97" s="209" t="s">
        <v>26</v>
      </c>
      <c r="J97" s="86" t="str">
        <f>IF(J14="","",J14)</f>
        <v>4. 12. 2018</v>
      </c>
      <c r="K97" s="75"/>
      <c r="L97" s="73"/>
    </row>
    <row r="98" s="1" customFormat="1" ht="6.96" customHeight="1">
      <c r="B98" s="47"/>
      <c r="C98" s="75"/>
      <c r="D98" s="75"/>
      <c r="E98" s="75"/>
      <c r="F98" s="75"/>
      <c r="G98" s="75"/>
      <c r="H98" s="75"/>
      <c r="I98" s="204"/>
      <c r="J98" s="75"/>
      <c r="K98" s="75"/>
      <c r="L98" s="73"/>
    </row>
    <row r="99" s="1" customFormat="1">
      <c r="B99" s="47"/>
      <c r="C99" s="77" t="s">
        <v>28</v>
      </c>
      <c r="D99" s="75"/>
      <c r="E99" s="75"/>
      <c r="F99" s="208" t="str">
        <f>E17</f>
        <v>Statutární město Opava, Horní náměstí 69 , Opava</v>
      </c>
      <c r="G99" s="75"/>
      <c r="H99" s="75"/>
      <c r="I99" s="209" t="s">
        <v>34</v>
      </c>
      <c r="J99" s="208" t="str">
        <f>E23</f>
        <v>Architektonická kancelář ing. arch.J.Chvátal</v>
      </c>
      <c r="K99" s="75"/>
      <c r="L99" s="73"/>
    </row>
    <row r="100" s="1" customFormat="1" ht="14.4" customHeight="1">
      <c r="B100" s="47"/>
      <c r="C100" s="77" t="s">
        <v>32</v>
      </c>
      <c r="D100" s="75"/>
      <c r="E100" s="75"/>
      <c r="F100" s="208" t="str">
        <f>IF(E20="","",E20)</f>
        <v/>
      </c>
      <c r="G100" s="75"/>
      <c r="H100" s="75"/>
      <c r="I100" s="204"/>
      <c r="J100" s="75"/>
      <c r="K100" s="75"/>
      <c r="L100" s="73"/>
    </row>
    <row r="101" s="1" customFormat="1" ht="10.32" customHeight="1">
      <c r="B101" s="47"/>
      <c r="C101" s="75"/>
      <c r="D101" s="75"/>
      <c r="E101" s="75"/>
      <c r="F101" s="75"/>
      <c r="G101" s="75"/>
      <c r="H101" s="75"/>
      <c r="I101" s="204"/>
      <c r="J101" s="75"/>
      <c r="K101" s="75"/>
      <c r="L101" s="73"/>
    </row>
    <row r="102" s="10" customFormat="1" ht="29.28" customHeight="1">
      <c r="B102" s="210"/>
      <c r="C102" s="211" t="s">
        <v>147</v>
      </c>
      <c r="D102" s="212" t="s">
        <v>58</v>
      </c>
      <c r="E102" s="212" t="s">
        <v>54</v>
      </c>
      <c r="F102" s="212" t="s">
        <v>148</v>
      </c>
      <c r="G102" s="212" t="s">
        <v>149</v>
      </c>
      <c r="H102" s="212" t="s">
        <v>150</v>
      </c>
      <c r="I102" s="213" t="s">
        <v>151</v>
      </c>
      <c r="J102" s="212" t="s">
        <v>116</v>
      </c>
      <c r="K102" s="214" t="s">
        <v>152</v>
      </c>
      <c r="L102" s="215"/>
      <c r="M102" s="103" t="s">
        <v>153</v>
      </c>
      <c r="N102" s="104" t="s">
        <v>43</v>
      </c>
      <c r="O102" s="104" t="s">
        <v>154</v>
      </c>
      <c r="P102" s="104" t="s">
        <v>155</v>
      </c>
      <c r="Q102" s="104" t="s">
        <v>156</v>
      </c>
      <c r="R102" s="104" t="s">
        <v>157</v>
      </c>
      <c r="S102" s="104" t="s">
        <v>158</v>
      </c>
      <c r="T102" s="105" t="s">
        <v>159</v>
      </c>
    </row>
    <row r="103" s="1" customFormat="1" ht="29.28" customHeight="1">
      <c r="B103" s="47"/>
      <c r="C103" s="109" t="s">
        <v>117</v>
      </c>
      <c r="D103" s="75"/>
      <c r="E103" s="75"/>
      <c r="F103" s="75"/>
      <c r="G103" s="75"/>
      <c r="H103" s="75"/>
      <c r="I103" s="204"/>
      <c r="J103" s="216">
        <f>BK103</f>
        <v>0</v>
      </c>
      <c r="K103" s="75"/>
      <c r="L103" s="73"/>
      <c r="M103" s="106"/>
      <c r="N103" s="107"/>
      <c r="O103" s="107"/>
      <c r="P103" s="217">
        <f>P104+P513+P575</f>
        <v>0</v>
      </c>
      <c r="Q103" s="107"/>
      <c r="R103" s="217">
        <f>R104+R513+R575</f>
        <v>34.771139940764996</v>
      </c>
      <c r="S103" s="107"/>
      <c r="T103" s="218">
        <f>T104+T513+T575</f>
        <v>6.3416244999999991</v>
      </c>
      <c r="AT103" s="25" t="s">
        <v>72</v>
      </c>
      <c r="AU103" s="25" t="s">
        <v>118</v>
      </c>
      <c r="BK103" s="219">
        <f>BK104+BK513+BK575</f>
        <v>0</v>
      </c>
    </row>
    <row r="104" s="11" customFormat="1" ht="37.44001" customHeight="1">
      <c r="B104" s="220"/>
      <c r="C104" s="221"/>
      <c r="D104" s="222" t="s">
        <v>72</v>
      </c>
      <c r="E104" s="223" t="s">
        <v>160</v>
      </c>
      <c r="F104" s="223" t="s">
        <v>161</v>
      </c>
      <c r="G104" s="221"/>
      <c r="H104" s="221"/>
      <c r="I104" s="224"/>
      <c r="J104" s="225">
        <f>BK104</f>
        <v>0</v>
      </c>
      <c r="K104" s="221"/>
      <c r="L104" s="226"/>
      <c r="M104" s="227"/>
      <c r="N104" s="228"/>
      <c r="O104" s="228"/>
      <c r="P104" s="229">
        <f>P105+P112+P166+P408+P417+P431+P462+P498+P510</f>
        <v>0</v>
      </c>
      <c r="Q104" s="228"/>
      <c r="R104" s="229">
        <f>R105+R112+R166+R408+R417+R431+R462+R498+R510</f>
        <v>34.352489406339998</v>
      </c>
      <c r="S104" s="228"/>
      <c r="T104" s="230">
        <f>T105+T112+T166+T408+T417+T431+T462+T498+T510</f>
        <v>5.8479019999999995</v>
      </c>
      <c r="AR104" s="231" t="s">
        <v>77</v>
      </c>
      <c r="AT104" s="232" t="s">
        <v>72</v>
      </c>
      <c r="AU104" s="232" t="s">
        <v>73</v>
      </c>
      <c r="AY104" s="231" t="s">
        <v>162</v>
      </c>
      <c r="BK104" s="233">
        <f>BK105+BK112+BK166+BK408+BK417+BK431+BK462+BK498+BK510</f>
        <v>0</v>
      </c>
    </row>
    <row r="105" s="11" customFormat="1" ht="19.92" customHeight="1">
      <c r="B105" s="220"/>
      <c r="C105" s="221"/>
      <c r="D105" s="222" t="s">
        <v>72</v>
      </c>
      <c r="E105" s="234" t="s">
        <v>163</v>
      </c>
      <c r="F105" s="234" t="s">
        <v>1526</v>
      </c>
      <c r="G105" s="221"/>
      <c r="H105" s="221"/>
      <c r="I105" s="224"/>
      <c r="J105" s="235">
        <f>BK105</f>
        <v>0</v>
      </c>
      <c r="K105" s="221"/>
      <c r="L105" s="226"/>
      <c r="M105" s="227"/>
      <c r="N105" s="228"/>
      <c r="O105" s="228"/>
      <c r="P105" s="229">
        <f>SUM(P106:P111)</f>
        <v>0</v>
      </c>
      <c r="Q105" s="228"/>
      <c r="R105" s="229">
        <f>SUM(R106:R111)</f>
        <v>18.748715000000001</v>
      </c>
      <c r="S105" s="228"/>
      <c r="T105" s="230">
        <f>SUM(T106:T111)</f>
        <v>0</v>
      </c>
      <c r="AR105" s="231" t="s">
        <v>77</v>
      </c>
      <c r="AT105" s="232" t="s">
        <v>72</v>
      </c>
      <c r="AU105" s="232" t="s">
        <v>77</v>
      </c>
      <c r="AY105" s="231" t="s">
        <v>162</v>
      </c>
      <c r="BK105" s="233">
        <f>SUM(BK106:BK111)</f>
        <v>0</v>
      </c>
    </row>
    <row r="106" s="1" customFormat="1" ht="25.5" customHeight="1">
      <c r="B106" s="47"/>
      <c r="C106" s="236" t="s">
        <v>77</v>
      </c>
      <c r="D106" s="236" t="s">
        <v>165</v>
      </c>
      <c r="E106" s="237" t="s">
        <v>174</v>
      </c>
      <c r="F106" s="238" t="s">
        <v>175</v>
      </c>
      <c r="G106" s="239" t="s">
        <v>176</v>
      </c>
      <c r="H106" s="240">
        <v>9.9860000000000007</v>
      </c>
      <c r="I106" s="241"/>
      <c r="J106" s="242">
        <f>ROUND(I106*H106,2)</f>
        <v>0</v>
      </c>
      <c r="K106" s="238" t="s">
        <v>169</v>
      </c>
      <c r="L106" s="73"/>
      <c r="M106" s="243" t="s">
        <v>23</v>
      </c>
      <c r="N106" s="244" t="s">
        <v>45</v>
      </c>
      <c r="O106" s="48"/>
      <c r="P106" s="245">
        <f>O106*H106</f>
        <v>0</v>
      </c>
      <c r="Q106" s="245">
        <v>1.8775</v>
      </c>
      <c r="R106" s="245">
        <f>Q106*H106</f>
        <v>18.748715000000001</v>
      </c>
      <c r="S106" s="245">
        <v>0</v>
      </c>
      <c r="T106" s="246">
        <f>S106*H106</f>
        <v>0</v>
      </c>
      <c r="AR106" s="25" t="s">
        <v>170</v>
      </c>
      <c r="AT106" s="25" t="s">
        <v>165</v>
      </c>
      <c r="AU106" s="25" t="s">
        <v>85</v>
      </c>
      <c r="AY106" s="25" t="s">
        <v>162</v>
      </c>
      <c r="BE106" s="247">
        <f>IF(N106="základní",J106,0)</f>
        <v>0</v>
      </c>
      <c r="BF106" s="247">
        <f>IF(N106="snížená",J106,0)</f>
        <v>0</v>
      </c>
      <c r="BG106" s="247">
        <f>IF(N106="zákl. přenesená",J106,0)</f>
        <v>0</v>
      </c>
      <c r="BH106" s="247">
        <f>IF(N106="sníž. přenesená",J106,0)</f>
        <v>0</v>
      </c>
      <c r="BI106" s="247">
        <f>IF(N106="nulová",J106,0)</f>
        <v>0</v>
      </c>
      <c r="BJ106" s="25" t="s">
        <v>85</v>
      </c>
      <c r="BK106" s="247">
        <f>ROUND(I106*H106,2)</f>
        <v>0</v>
      </c>
      <c r="BL106" s="25" t="s">
        <v>170</v>
      </c>
      <c r="BM106" s="25" t="s">
        <v>1527</v>
      </c>
    </row>
    <row r="107" s="13" customFormat="1">
      <c r="B107" s="260"/>
      <c r="C107" s="261"/>
      <c r="D107" s="250" t="s">
        <v>172</v>
      </c>
      <c r="E107" s="262" t="s">
        <v>23</v>
      </c>
      <c r="F107" s="263" t="s">
        <v>178</v>
      </c>
      <c r="G107" s="261"/>
      <c r="H107" s="262" t="s">
        <v>23</v>
      </c>
      <c r="I107" s="264"/>
      <c r="J107" s="261"/>
      <c r="K107" s="261"/>
      <c r="L107" s="265"/>
      <c r="M107" s="266"/>
      <c r="N107" s="267"/>
      <c r="O107" s="267"/>
      <c r="P107" s="267"/>
      <c r="Q107" s="267"/>
      <c r="R107" s="267"/>
      <c r="S107" s="267"/>
      <c r="T107" s="268"/>
      <c r="AT107" s="269" t="s">
        <v>172</v>
      </c>
      <c r="AU107" s="269" t="s">
        <v>85</v>
      </c>
      <c r="AV107" s="13" t="s">
        <v>77</v>
      </c>
      <c r="AW107" s="13" t="s">
        <v>36</v>
      </c>
      <c r="AX107" s="13" t="s">
        <v>73</v>
      </c>
      <c r="AY107" s="269" t="s">
        <v>162</v>
      </c>
    </row>
    <row r="108" s="12" customFormat="1">
      <c r="B108" s="248"/>
      <c r="C108" s="249"/>
      <c r="D108" s="250" t="s">
        <v>172</v>
      </c>
      <c r="E108" s="251" t="s">
        <v>23</v>
      </c>
      <c r="F108" s="252" t="s">
        <v>1528</v>
      </c>
      <c r="G108" s="249"/>
      <c r="H108" s="253">
        <v>7.5919999999999996</v>
      </c>
      <c r="I108" s="254"/>
      <c r="J108" s="249"/>
      <c r="K108" s="249"/>
      <c r="L108" s="255"/>
      <c r="M108" s="256"/>
      <c r="N108" s="257"/>
      <c r="O108" s="257"/>
      <c r="P108" s="257"/>
      <c r="Q108" s="257"/>
      <c r="R108" s="257"/>
      <c r="S108" s="257"/>
      <c r="T108" s="258"/>
      <c r="AT108" s="259" t="s">
        <v>172</v>
      </c>
      <c r="AU108" s="259" t="s">
        <v>85</v>
      </c>
      <c r="AV108" s="12" t="s">
        <v>85</v>
      </c>
      <c r="AW108" s="12" t="s">
        <v>36</v>
      </c>
      <c r="AX108" s="12" t="s">
        <v>73</v>
      </c>
      <c r="AY108" s="259" t="s">
        <v>162</v>
      </c>
    </row>
    <row r="109" s="12" customFormat="1">
      <c r="B109" s="248"/>
      <c r="C109" s="249"/>
      <c r="D109" s="250" t="s">
        <v>172</v>
      </c>
      <c r="E109" s="251" t="s">
        <v>23</v>
      </c>
      <c r="F109" s="252" t="s">
        <v>1529</v>
      </c>
      <c r="G109" s="249"/>
      <c r="H109" s="253">
        <v>0.876</v>
      </c>
      <c r="I109" s="254"/>
      <c r="J109" s="249"/>
      <c r="K109" s="249"/>
      <c r="L109" s="255"/>
      <c r="M109" s="256"/>
      <c r="N109" s="257"/>
      <c r="O109" s="257"/>
      <c r="P109" s="257"/>
      <c r="Q109" s="257"/>
      <c r="R109" s="257"/>
      <c r="S109" s="257"/>
      <c r="T109" s="258"/>
      <c r="AT109" s="259" t="s">
        <v>172</v>
      </c>
      <c r="AU109" s="259" t="s">
        <v>85</v>
      </c>
      <c r="AV109" s="12" t="s">
        <v>85</v>
      </c>
      <c r="AW109" s="12" t="s">
        <v>36</v>
      </c>
      <c r="AX109" s="12" t="s">
        <v>73</v>
      </c>
      <c r="AY109" s="259" t="s">
        <v>162</v>
      </c>
    </row>
    <row r="110" s="12" customFormat="1">
      <c r="B110" s="248"/>
      <c r="C110" s="249"/>
      <c r="D110" s="250" t="s">
        <v>172</v>
      </c>
      <c r="E110" s="251" t="s">
        <v>23</v>
      </c>
      <c r="F110" s="252" t="s">
        <v>1530</v>
      </c>
      <c r="G110" s="249"/>
      <c r="H110" s="253">
        <v>1.518</v>
      </c>
      <c r="I110" s="254"/>
      <c r="J110" s="249"/>
      <c r="K110" s="249"/>
      <c r="L110" s="255"/>
      <c r="M110" s="256"/>
      <c r="N110" s="257"/>
      <c r="O110" s="257"/>
      <c r="P110" s="257"/>
      <c r="Q110" s="257"/>
      <c r="R110" s="257"/>
      <c r="S110" s="257"/>
      <c r="T110" s="258"/>
      <c r="AT110" s="259" t="s">
        <v>172</v>
      </c>
      <c r="AU110" s="259" t="s">
        <v>85</v>
      </c>
      <c r="AV110" s="12" t="s">
        <v>85</v>
      </c>
      <c r="AW110" s="12" t="s">
        <v>36</v>
      </c>
      <c r="AX110" s="12" t="s">
        <v>73</v>
      </c>
      <c r="AY110" s="259" t="s">
        <v>162</v>
      </c>
    </row>
    <row r="111" s="14" customFormat="1">
      <c r="B111" s="270"/>
      <c r="C111" s="271"/>
      <c r="D111" s="250" t="s">
        <v>172</v>
      </c>
      <c r="E111" s="272" t="s">
        <v>23</v>
      </c>
      <c r="F111" s="273" t="s">
        <v>182</v>
      </c>
      <c r="G111" s="271"/>
      <c r="H111" s="274">
        <v>9.9860000000000007</v>
      </c>
      <c r="I111" s="275"/>
      <c r="J111" s="271"/>
      <c r="K111" s="271"/>
      <c r="L111" s="276"/>
      <c r="M111" s="277"/>
      <c r="N111" s="278"/>
      <c r="O111" s="278"/>
      <c r="P111" s="278"/>
      <c r="Q111" s="278"/>
      <c r="R111" s="278"/>
      <c r="S111" s="278"/>
      <c r="T111" s="279"/>
      <c r="AT111" s="280" t="s">
        <v>172</v>
      </c>
      <c r="AU111" s="280" t="s">
        <v>85</v>
      </c>
      <c r="AV111" s="14" t="s">
        <v>170</v>
      </c>
      <c r="AW111" s="14" t="s">
        <v>36</v>
      </c>
      <c r="AX111" s="14" t="s">
        <v>77</v>
      </c>
      <c r="AY111" s="280" t="s">
        <v>162</v>
      </c>
    </row>
    <row r="112" s="11" customFormat="1" ht="29.88" customHeight="1">
      <c r="B112" s="220"/>
      <c r="C112" s="221"/>
      <c r="D112" s="222" t="s">
        <v>72</v>
      </c>
      <c r="E112" s="234" t="s">
        <v>207</v>
      </c>
      <c r="F112" s="234" t="s">
        <v>208</v>
      </c>
      <c r="G112" s="221"/>
      <c r="H112" s="221"/>
      <c r="I112" s="224"/>
      <c r="J112" s="235">
        <f>BK112</f>
        <v>0</v>
      </c>
      <c r="K112" s="221"/>
      <c r="L112" s="226"/>
      <c r="M112" s="227"/>
      <c r="N112" s="228"/>
      <c r="O112" s="228"/>
      <c r="P112" s="229">
        <f>SUM(P113:P165)</f>
        <v>0</v>
      </c>
      <c r="Q112" s="228"/>
      <c r="R112" s="229">
        <f>SUM(R113:R165)</f>
        <v>1.1611315900000001</v>
      </c>
      <c r="S112" s="228"/>
      <c r="T112" s="230">
        <f>SUM(T113:T165)</f>
        <v>0</v>
      </c>
      <c r="AR112" s="231" t="s">
        <v>77</v>
      </c>
      <c r="AT112" s="232" t="s">
        <v>72</v>
      </c>
      <c r="AU112" s="232" t="s">
        <v>77</v>
      </c>
      <c r="AY112" s="231" t="s">
        <v>162</v>
      </c>
      <c r="BK112" s="233">
        <f>SUM(BK113:BK165)</f>
        <v>0</v>
      </c>
    </row>
    <row r="113" s="1" customFormat="1" ht="38.25" customHeight="1">
      <c r="B113" s="47"/>
      <c r="C113" s="236" t="s">
        <v>85</v>
      </c>
      <c r="D113" s="236" t="s">
        <v>165</v>
      </c>
      <c r="E113" s="237" t="s">
        <v>210</v>
      </c>
      <c r="F113" s="238" t="s">
        <v>211</v>
      </c>
      <c r="G113" s="239" t="s">
        <v>189</v>
      </c>
      <c r="H113" s="240">
        <v>27.359999999999999</v>
      </c>
      <c r="I113" s="241"/>
      <c r="J113" s="242">
        <f>ROUND(I113*H113,2)</f>
        <v>0</v>
      </c>
      <c r="K113" s="238" t="s">
        <v>169</v>
      </c>
      <c r="L113" s="73"/>
      <c r="M113" s="243" t="s">
        <v>23</v>
      </c>
      <c r="N113" s="244" t="s">
        <v>45</v>
      </c>
      <c r="O113" s="48"/>
      <c r="P113" s="245">
        <f>O113*H113</f>
        <v>0</v>
      </c>
      <c r="Q113" s="245">
        <v>0.018380000000000001</v>
      </c>
      <c r="R113" s="245">
        <f>Q113*H113</f>
        <v>0.50287680000000001</v>
      </c>
      <c r="S113" s="245">
        <v>0</v>
      </c>
      <c r="T113" s="246">
        <f>S113*H113</f>
        <v>0</v>
      </c>
      <c r="AR113" s="25" t="s">
        <v>170</v>
      </c>
      <c r="AT113" s="25" t="s">
        <v>165</v>
      </c>
      <c r="AU113" s="25" t="s">
        <v>85</v>
      </c>
      <c r="AY113" s="25" t="s">
        <v>162</v>
      </c>
      <c r="BE113" s="247">
        <f>IF(N113="základní",J113,0)</f>
        <v>0</v>
      </c>
      <c r="BF113" s="247">
        <f>IF(N113="snížená",J113,0)</f>
        <v>0</v>
      </c>
      <c r="BG113" s="247">
        <f>IF(N113="zákl. přenesená",J113,0)</f>
        <v>0</v>
      </c>
      <c r="BH113" s="247">
        <f>IF(N113="sníž. přenesená",J113,0)</f>
        <v>0</v>
      </c>
      <c r="BI113" s="247">
        <f>IF(N113="nulová",J113,0)</f>
        <v>0</v>
      </c>
      <c r="BJ113" s="25" t="s">
        <v>85</v>
      </c>
      <c r="BK113" s="247">
        <f>ROUND(I113*H113,2)</f>
        <v>0</v>
      </c>
      <c r="BL113" s="25" t="s">
        <v>170</v>
      </c>
      <c r="BM113" s="25" t="s">
        <v>1531</v>
      </c>
    </row>
    <row r="114" s="1" customFormat="1">
      <c r="B114" s="47"/>
      <c r="C114" s="75"/>
      <c r="D114" s="250" t="s">
        <v>213</v>
      </c>
      <c r="E114" s="75"/>
      <c r="F114" s="281" t="s">
        <v>214</v>
      </c>
      <c r="G114" s="75"/>
      <c r="H114" s="75"/>
      <c r="I114" s="204"/>
      <c r="J114" s="75"/>
      <c r="K114" s="75"/>
      <c r="L114" s="73"/>
      <c r="M114" s="282"/>
      <c r="N114" s="48"/>
      <c r="O114" s="48"/>
      <c r="P114" s="48"/>
      <c r="Q114" s="48"/>
      <c r="R114" s="48"/>
      <c r="S114" s="48"/>
      <c r="T114" s="96"/>
      <c r="AT114" s="25" t="s">
        <v>213</v>
      </c>
      <c r="AU114" s="25" t="s">
        <v>85</v>
      </c>
    </row>
    <row r="115" s="13" customFormat="1">
      <c r="B115" s="260"/>
      <c r="C115" s="261"/>
      <c r="D115" s="250" t="s">
        <v>172</v>
      </c>
      <c r="E115" s="262" t="s">
        <v>23</v>
      </c>
      <c r="F115" s="263" t="s">
        <v>178</v>
      </c>
      <c r="G115" s="261"/>
      <c r="H115" s="262" t="s">
        <v>23</v>
      </c>
      <c r="I115" s="264"/>
      <c r="J115" s="261"/>
      <c r="K115" s="261"/>
      <c r="L115" s="265"/>
      <c r="M115" s="266"/>
      <c r="N115" s="267"/>
      <c r="O115" s="267"/>
      <c r="P115" s="267"/>
      <c r="Q115" s="267"/>
      <c r="R115" s="267"/>
      <c r="S115" s="267"/>
      <c r="T115" s="268"/>
      <c r="AT115" s="269" t="s">
        <v>172</v>
      </c>
      <c r="AU115" s="269" t="s">
        <v>85</v>
      </c>
      <c r="AV115" s="13" t="s">
        <v>77</v>
      </c>
      <c r="AW115" s="13" t="s">
        <v>36</v>
      </c>
      <c r="AX115" s="13" t="s">
        <v>73</v>
      </c>
      <c r="AY115" s="269" t="s">
        <v>162</v>
      </c>
    </row>
    <row r="116" s="12" customFormat="1">
      <c r="B116" s="248"/>
      <c r="C116" s="249"/>
      <c r="D116" s="250" t="s">
        <v>172</v>
      </c>
      <c r="E116" s="251" t="s">
        <v>23</v>
      </c>
      <c r="F116" s="252" t="s">
        <v>1532</v>
      </c>
      <c r="G116" s="249"/>
      <c r="H116" s="253">
        <v>20.800000000000001</v>
      </c>
      <c r="I116" s="254"/>
      <c r="J116" s="249"/>
      <c r="K116" s="249"/>
      <c r="L116" s="255"/>
      <c r="M116" s="256"/>
      <c r="N116" s="257"/>
      <c r="O116" s="257"/>
      <c r="P116" s="257"/>
      <c r="Q116" s="257"/>
      <c r="R116" s="257"/>
      <c r="S116" s="257"/>
      <c r="T116" s="258"/>
      <c r="AT116" s="259" t="s">
        <v>172</v>
      </c>
      <c r="AU116" s="259" t="s">
        <v>85</v>
      </c>
      <c r="AV116" s="12" t="s">
        <v>85</v>
      </c>
      <c r="AW116" s="12" t="s">
        <v>36</v>
      </c>
      <c r="AX116" s="12" t="s">
        <v>73</v>
      </c>
      <c r="AY116" s="259" t="s">
        <v>162</v>
      </c>
    </row>
    <row r="117" s="12" customFormat="1">
      <c r="B117" s="248"/>
      <c r="C117" s="249"/>
      <c r="D117" s="250" t="s">
        <v>172</v>
      </c>
      <c r="E117" s="251" t="s">
        <v>23</v>
      </c>
      <c r="F117" s="252" t="s">
        <v>1533</v>
      </c>
      <c r="G117" s="249"/>
      <c r="H117" s="253">
        <v>2.3999999999999999</v>
      </c>
      <c r="I117" s="254"/>
      <c r="J117" s="249"/>
      <c r="K117" s="249"/>
      <c r="L117" s="255"/>
      <c r="M117" s="256"/>
      <c r="N117" s="257"/>
      <c r="O117" s="257"/>
      <c r="P117" s="257"/>
      <c r="Q117" s="257"/>
      <c r="R117" s="257"/>
      <c r="S117" s="257"/>
      <c r="T117" s="258"/>
      <c r="AT117" s="259" t="s">
        <v>172</v>
      </c>
      <c r="AU117" s="259" t="s">
        <v>85</v>
      </c>
      <c r="AV117" s="12" t="s">
        <v>85</v>
      </c>
      <c r="AW117" s="12" t="s">
        <v>36</v>
      </c>
      <c r="AX117" s="12" t="s">
        <v>73</v>
      </c>
      <c r="AY117" s="259" t="s">
        <v>162</v>
      </c>
    </row>
    <row r="118" s="12" customFormat="1">
      <c r="B118" s="248"/>
      <c r="C118" s="249"/>
      <c r="D118" s="250" t="s">
        <v>172</v>
      </c>
      <c r="E118" s="251" t="s">
        <v>23</v>
      </c>
      <c r="F118" s="252" t="s">
        <v>1534</v>
      </c>
      <c r="G118" s="249"/>
      <c r="H118" s="253">
        <v>4.1600000000000001</v>
      </c>
      <c r="I118" s="254"/>
      <c r="J118" s="249"/>
      <c r="K118" s="249"/>
      <c r="L118" s="255"/>
      <c r="M118" s="256"/>
      <c r="N118" s="257"/>
      <c r="O118" s="257"/>
      <c r="P118" s="257"/>
      <c r="Q118" s="257"/>
      <c r="R118" s="257"/>
      <c r="S118" s="257"/>
      <c r="T118" s="258"/>
      <c r="AT118" s="259" t="s">
        <v>172</v>
      </c>
      <c r="AU118" s="259" t="s">
        <v>85</v>
      </c>
      <c r="AV118" s="12" t="s">
        <v>85</v>
      </c>
      <c r="AW118" s="12" t="s">
        <v>36</v>
      </c>
      <c r="AX118" s="12" t="s">
        <v>73</v>
      </c>
      <c r="AY118" s="259" t="s">
        <v>162</v>
      </c>
    </row>
    <row r="119" s="14" customFormat="1">
      <c r="B119" s="270"/>
      <c r="C119" s="271"/>
      <c r="D119" s="250" t="s">
        <v>172</v>
      </c>
      <c r="E119" s="272" t="s">
        <v>23</v>
      </c>
      <c r="F119" s="273" t="s">
        <v>182</v>
      </c>
      <c r="G119" s="271"/>
      <c r="H119" s="274">
        <v>27.359999999999999</v>
      </c>
      <c r="I119" s="275"/>
      <c r="J119" s="271"/>
      <c r="K119" s="271"/>
      <c r="L119" s="276"/>
      <c r="M119" s="277"/>
      <c r="N119" s="278"/>
      <c r="O119" s="278"/>
      <c r="P119" s="278"/>
      <c r="Q119" s="278"/>
      <c r="R119" s="278"/>
      <c r="S119" s="278"/>
      <c r="T119" s="279"/>
      <c r="AT119" s="280" t="s">
        <v>172</v>
      </c>
      <c r="AU119" s="280" t="s">
        <v>85</v>
      </c>
      <c r="AV119" s="14" t="s">
        <v>170</v>
      </c>
      <c r="AW119" s="14" t="s">
        <v>36</v>
      </c>
      <c r="AX119" s="14" t="s">
        <v>77</v>
      </c>
      <c r="AY119" s="280" t="s">
        <v>162</v>
      </c>
    </row>
    <row r="120" s="1" customFormat="1" ht="25.5" customHeight="1">
      <c r="B120" s="47"/>
      <c r="C120" s="236" t="s">
        <v>163</v>
      </c>
      <c r="D120" s="236" t="s">
        <v>165</v>
      </c>
      <c r="E120" s="237" t="s">
        <v>219</v>
      </c>
      <c r="F120" s="238" t="s">
        <v>220</v>
      </c>
      <c r="G120" s="239" t="s">
        <v>189</v>
      </c>
      <c r="H120" s="240">
        <v>27.359999999999999</v>
      </c>
      <c r="I120" s="241"/>
      <c r="J120" s="242">
        <f>ROUND(I120*H120,2)</f>
        <v>0</v>
      </c>
      <c r="K120" s="238" t="s">
        <v>169</v>
      </c>
      <c r="L120" s="73"/>
      <c r="M120" s="243" t="s">
        <v>23</v>
      </c>
      <c r="N120" s="244" t="s">
        <v>45</v>
      </c>
      <c r="O120" s="48"/>
      <c r="P120" s="245">
        <f>O120*H120</f>
        <v>0</v>
      </c>
      <c r="Q120" s="245">
        <v>0.0079000000000000008</v>
      </c>
      <c r="R120" s="245">
        <f>Q120*H120</f>
        <v>0.216144</v>
      </c>
      <c r="S120" s="245">
        <v>0</v>
      </c>
      <c r="T120" s="246">
        <f>S120*H120</f>
        <v>0</v>
      </c>
      <c r="AR120" s="25" t="s">
        <v>170</v>
      </c>
      <c r="AT120" s="25" t="s">
        <v>165</v>
      </c>
      <c r="AU120" s="25" t="s">
        <v>85</v>
      </c>
      <c r="AY120" s="25" t="s">
        <v>162</v>
      </c>
      <c r="BE120" s="247">
        <f>IF(N120="základní",J120,0)</f>
        <v>0</v>
      </c>
      <c r="BF120" s="247">
        <f>IF(N120="snížená",J120,0)</f>
        <v>0</v>
      </c>
      <c r="BG120" s="247">
        <f>IF(N120="zákl. přenesená",J120,0)</f>
        <v>0</v>
      </c>
      <c r="BH120" s="247">
        <f>IF(N120="sníž. přenesená",J120,0)</f>
        <v>0</v>
      </c>
      <c r="BI120" s="247">
        <f>IF(N120="nulová",J120,0)</f>
        <v>0</v>
      </c>
      <c r="BJ120" s="25" t="s">
        <v>85</v>
      </c>
      <c r="BK120" s="247">
        <f>ROUND(I120*H120,2)</f>
        <v>0</v>
      </c>
      <c r="BL120" s="25" t="s">
        <v>170</v>
      </c>
      <c r="BM120" s="25" t="s">
        <v>1535</v>
      </c>
    </row>
    <row r="121" s="1" customFormat="1">
      <c r="B121" s="47"/>
      <c r="C121" s="75"/>
      <c r="D121" s="250" t="s">
        <v>213</v>
      </c>
      <c r="E121" s="75"/>
      <c r="F121" s="281" t="s">
        <v>214</v>
      </c>
      <c r="G121" s="75"/>
      <c r="H121" s="75"/>
      <c r="I121" s="204"/>
      <c r="J121" s="75"/>
      <c r="K121" s="75"/>
      <c r="L121" s="73"/>
      <c r="M121" s="282"/>
      <c r="N121" s="48"/>
      <c r="O121" s="48"/>
      <c r="P121" s="48"/>
      <c r="Q121" s="48"/>
      <c r="R121" s="48"/>
      <c r="S121" s="48"/>
      <c r="T121" s="96"/>
      <c r="AT121" s="25" t="s">
        <v>213</v>
      </c>
      <c r="AU121" s="25" t="s">
        <v>85</v>
      </c>
    </row>
    <row r="122" s="13" customFormat="1">
      <c r="B122" s="260"/>
      <c r="C122" s="261"/>
      <c r="D122" s="250" t="s">
        <v>172</v>
      </c>
      <c r="E122" s="262" t="s">
        <v>23</v>
      </c>
      <c r="F122" s="263" t="s">
        <v>178</v>
      </c>
      <c r="G122" s="261"/>
      <c r="H122" s="262" t="s">
        <v>23</v>
      </c>
      <c r="I122" s="264"/>
      <c r="J122" s="261"/>
      <c r="K122" s="261"/>
      <c r="L122" s="265"/>
      <c r="M122" s="266"/>
      <c r="N122" s="267"/>
      <c r="O122" s="267"/>
      <c r="P122" s="267"/>
      <c r="Q122" s="267"/>
      <c r="R122" s="267"/>
      <c r="S122" s="267"/>
      <c r="T122" s="268"/>
      <c r="AT122" s="269" t="s">
        <v>172</v>
      </c>
      <c r="AU122" s="269" t="s">
        <v>85</v>
      </c>
      <c r="AV122" s="13" t="s">
        <v>77</v>
      </c>
      <c r="AW122" s="13" t="s">
        <v>36</v>
      </c>
      <c r="AX122" s="13" t="s">
        <v>73</v>
      </c>
      <c r="AY122" s="269" t="s">
        <v>162</v>
      </c>
    </row>
    <row r="123" s="12" customFormat="1">
      <c r="B123" s="248"/>
      <c r="C123" s="249"/>
      <c r="D123" s="250" t="s">
        <v>172</v>
      </c>
      <c r="E123" s="251" t="s">
        <v>23</v>
      </c>
      <c r="F123" s="252" t="s">
        <v>1532</v>
      </c>
      <c r="G123" s="249"/>
      <c r="H123" s="253">
        <v>20.800000000000001</v>
      </c>
      <c r="I123" s="254"/>
      <c r="J123" s="249"/>
      <c r="K123" s="249"/>
      <c r="L123" s="255"/>
      <c r="M123" s="256"/>
      <c r="N123" s="257"/>
      <c r="O123" s="257"/>
      <c r="P123" s="257"/>
      <c r="Q123" s="257"/>
      <c r="R123" s="257"/>
      <c r="S123" s="257"/>
      <c r="T123" s="258"/>
      <c r="AT123" s="259" t="s">
        <v>172</v>
      </c>
      <c r="AU123" s="259" t="s">
        <v>85</v>
      </c>
      <c r="AV123" s="12" t="s">
        <v>85</v>
      </c>
      <c r="AW123" s="12" t="s">
        <v>36</v>
      </c>
      <c r="AX123" s="12" t="s">
        <v>73</v>
      </c>
      <c r="AY123" s="259" t="s">
        <v>162</v>
      </c>
    </row>
    <row r="124" s="12" customFormat="1">
      <c r="B124" s="248"/>
      <c r="C124" s="249"/>
      <c r="D124" s="250" t="s">
        <v>172</v>
      </c>
      <c r="E124" s="251" t="s">
        <v>23</v>
      </c>
      <c r="F124" s="252" t="s">
        <v>1533</v>
      </c>
      <c r="G124" s="249"/>
      <c r="H124" s="253">
        <v>2.3999999999999999</v>
      </c>
      <c r="I124" s="254"/>
      <c r="J124" s="249"/>
      <c r="K124" s="249"/>
      <c r="L124" s="255"/>
      <c r="M124" s="256"/>
      <c r="N124" s="257"/>
      <c r="O124" s="257"/>
      <c r="P124" s="257"/>
      <c r="Q124" s="257"/>
      <c r="R124" s="257"/>
      <c r="S124" s="257"/>
      <c r="T124" s="258"/>
      <c r="AT124" s="259" t="s">
        <v>172</v>
      </c>
      <c r="AU124" s="259" t="s">
        <v>85</v>
      </c>
      <c r="AV124" s="12" t="s">
        <v>85</v>
      </c>
      <c r="AW124" s="12" t="s">
        <v>36</v>
      </c>
      <c r="AX124" s="12" t="s">
        <v>73</v>
      </c>
      <c r="AY124" s="259" t="s">
        <v>162</v>
      </c>
    </row>
    <row r="125" s="12" customFormat="1">
      <c r="B125" s="248"/>
      <c r="C125" s="249"/>
      <c r="D125" s="250" t="s">
        <v>172</v>
      </c>
      <c r="E125" s="251" t="s">
        <v>23</v>
      </c>
      <c r="F125" s="252" t="s">
        <v>1534</v>
      </c>
      <c r="G125" s="249"/>
      <c r="H125" s="253">
        <v>4.1600000000000001</v>
      </c>
      <c r="I125" s="254"/>
      <c r="J125" s="249"/>
      <c r="K125" s="249"/>
      <c r="L125" s="255"/>
      <c r="M125" s="256"/>
      <c r="N125" s="257"/>
      <c r="O125" s="257"/>
      <c r="P125" s="257"/>
      <c r="Q125" s="257"/>
      <c r="R125" s="257"/>
      <c r="S125" s="257"/>
      <c r="T125" s="258"/>
      <c r="AT125" s="259" t="s">
        <v>172</v>
      </c>
      <c r="AU125" s="259" t="s">
        <v>85</v>
      </c>
      <c r="AV125" s="12" t="s">
        <v>85</v>
      </c>
      <c r="AW125" s="12" t="s">
        <v>36</v>
      </c>
      <c r="AX125" s="12" t="s">
        <v>73</v>
      </c>
      <c r="AY125" s="259" t="s">
        <v>162</v>
      </c>
    </row>
    <row r="126" s="14" customFormat="1">
      <c r="B126" s="270"/>
      <c r="C126" s="271"/>
      <c r="D126" s="250" t="s">
        <v>172</v>
      </c>
      <c r="E126" s="272" t="s">
        <v>23</v>
      </c>
      <c r="F126" s="273" t="s">
        <v>182</v>
      </c>
      <c r="G126" s="271"/>
      <c r="H126" s="274">
        <v>27.359999999999999</v>
      </c>
      <c r="I126" s="275"/>
      <c r="J126" s="271"/>
      <c r="K126" s="271"/>
      <c r="L126" s="276"/>
      <c r="M126" s="277"/>
      <c r="N126" s="278"/>
      <c r="O126" s="278"/>
      <c r="P126" s="278"/>
      <c r="Q126" s="278"/>
      <c r="R126" s="278"/>
      <c r="S126" s="278"/>
      <c r="T126" s="279"/>
      <c r="AT126" s="280" t="s">
        <v>172</v>
      </c>
      <c r="AU126" s="280" t="s">
        <v>85</v>
      </c>
      <c r="AV126" s="14" t="s">
        <v>170</v>
      </c>
      <c r="AW126" s="14" t="s">
        <v>36</v>
      </c>
      <c r="AX126" s="14" t="s">
        <v>77</v>
      </c>
      <c r="AY126" s="280" t="s">
        <v>162</v>
      </c>
    </row>
    <row r="127" s="1" customFormat="1" ht="16.5" customHeight="1">
      <c r="B127" s="47"/>
      <c r="C127" s="236" t="s">
        <v>170</v>
      </c>
      <c r="D127" s="236" t="s">
        <v>165</v>
      </c>
      <c r="E127" s="237" t="s">
        <v>223</v>
      </c>
      <c r="F127" s="238" t="s">
        <v>1536</v>
      </c>
      <c r="G127" s="239" t="s">
        <v>189</v>
      </c>
      <c r="H127" s="240">
        <v>12.315</v>
      </c>
      <c r="I127" s="241"/>
      <c r="J127" s="242">
        <f>ROUND(I127*H127,2)</f>
        <v>0</v>
      </c>
      <c r="K127" s="238" t="s">
        <v>169</v>
      </c>
      <c r="L127" s="73"/>
      <c r="M127" s="243" t="s">
        <v>23</v>
      </c>
      <c r="N127" s="244" t="s">
        <v>45</v>
      </c>
      <c r="O127" s="48"/>
      <c r="P127" s="245">
        <f>O127*H127</f>
        <v>0</v>
      </c>
      <c r="Q127" s="245">
        <v>0.033579999999999999</v>
      </c>
      <c r="R127" s="245">
        <f>Q127*H127</f>
        <v>0.41353769999999995</v>
      </c>
      <c r="S127" s="245">
        <v>0</v>
      </c>
      <c r="T127" s="246">
        <f>S127*H127</f>
        <v>0</v>
      </c>
      <c r="AR127" s="25" t="s">
        <v>170</v>
      </c>
      <c r="AT127" s="25" t="s">
        <v>165</v>
      </c>
      <c r="AU127" s="25" t="s">
        <v>85</v>
      </c>
      <c r="AY127" s="25" t="s">
        <v>162</v>
      </c>
      <c r="BE127" s="247">
        <f>IF(N127="základní",J127,0)</f>
        <v>0</v>
      </c>
      <c r="BF127" s="247">
        <f>IF(N127="snížená",J127,0)</f>
        <v>0</v>
      </c>
      <c r="BG127" s="247">
        <f>IF(N127="zákl. přenesená",J127,0)</f>
        <v>0</v>
      </c>
      <c r="BH127" s="247">
        <f>IF(N127="sníž. přenesená",J127,0)</f>
        <v>0</v>
      </c>
      <c r="BI127" s="247">
        <f>IF(N127="nulová",J127,0)</f>
        <v>0</v>
      </c>
      <c r="BJ127" s="25" t="s">
        <v>85</v>
      </c>
      <c r="BK127" s="247">
        <f>ROUND(I127*H127,2)</f>
        <v>0</v>
      </c>
      <c r="BL127" s="25" t="s">
        <v>170</v>
      </c>
      <c r="BM127" s="25" t="s">
        <v>1537</v>
      </c>
    </row>
    <row r="128" s="1" customFormat="1">
      <c r="B128" s="47"/>
      <c r="C128" s="75"/>
      <c r="D128" s="250" t="s">
        <v>213</v>
      </c>
      <c r="E128" s="75"/>
      <c r="F128" s="281" t="s">
        <v>226</v>
      </c>
      <c r="G128" s="75"/>
      <c r="H128" s="75"/>
      <c r="I128" s="204"/>
      <c r="J128" s="75"/>
      <c r="K128" s="75"/>
      <c r="L128" s="73"/>
      <c r="M128" s="282"/>
      <c r="N128" s="48"/>
      <c r="O128" s="48"/>
      <c r="P128" s="48"/>
      <c r="Q128" s="48"/>
      <c r="R128" s="48"/>
      <c r="S128" s="48"/>
      <c r="T128" s="96"/>
      <c r="AT128" s="25" t="s">
        <v>213</v>
      </c>
      <c r="AU128" s="25" t="s">
        <v>85</v>
      </c>
    </row>
    <row r="129" s="13" customFormat="1">
      <c r="B129" s="260"/>
      <c r="C129" s="261"/>
      <c r="D129" s="250" t="s">
        <v>172</v>
      </c>
      <c r="E129" s="262" t="s">
        <v>23</v>
      </c>
      <c r="F129" s="263" t="s">
        <v>1538</v>
      </c>
      <c r="G129" s="261"/>
      <c r="H129" s="262" t="s">
        <v>23</v>
      </c>
      <c r="I129" s="264"/>
      <c r="J129" s="261"/>
      <c r="K129" s="261"/>
      <c r="L129" s="265"/>
      <c r="M129" s="266"/>
      <c r="N129" s="267"/>
      <c r="O129" s="267"/>
      <c r="P129" s="267"/>
      <c r="Q129" s="267"/>
      <c r="R129" s="267"/>
      <c r="S129" s="267"/>
      <c r="T129" s="268"/>
      <c r="AT129" s="269" t="s">
        <v>172</v>
      </c>
      <c r="AU129" s="269" t="s">
        <v>85</v>
      </c>
      <c r="AV129" s="13" t="s">
        <v>77</v>
      </c>
      <c r="AW129" s="13" t="s">
        <v>36</v>
      </c>
      <c r="AX129" s="13" t="s">
        <v>73</v>
      </c>
      <c r="AY129" s="269" t="s">
        <v>162</v>
      </c>
    </row>
    <row r="130" s="13" customFormat="1">
      <c r="B130" s="260"/>
      <c r="C130" s="261"/>
      <c r="D130" s="250" t="s">
        <v>172</v>
      </c>
      <c r="E130" s="262" t="s">
        <v>23</v>
      </c>
      <c r="F130" s="263" t="s">
        <v>178</v>
      </c>
      <c r="G130" s="261"/>
      <c r="H130" s="262" t="s">
        <v>23</v>
      </c>
      <c r="I130" s="264"/>
      <c r="J130" s="261"/>
      <c r="K130" s="261"/>
      <c r="L130" s="265"/>
      <c r="M130" s="266"/>
      <c r="N130" s="267"/>
      <c r="O130" s="267"/>
      <c r="P130" s="267"/>
      <c r="Q130" s="267"/>
      <c r="R130" s="267"/>
      <c r="S130" s="267"/>
      <c r="T130" s="268"/>
      <c r="AT130" s="269" t="s">
        <v>172</v>
      </c>
      <c r="AU130" s="269" t="s">
        <v>85</v>
      </c>
      <c r="AV130" s="13" t="s">
        <v>77</v>
      </c>
      <c r="AW130" s="13" t="s">
        <v>36</v>
      </c>
      <c r="AX130" s="13" t="s">
        <v>73</v>
      </c>
      <c r="AY130" s="269" t="s">
        <v>162</v>
      </c>
    </row>
    <row r="131" s="12" customFormat="1">
      <c r="B131" s="248"/>
      <c r="C131" s="249"/>
      <c r="D131" s="250" t="s">
        <v>172</v>
      </c>
      <c r="E131" s="251" t="s">
        <v>23</v>
      </c>
      <c r="F131" s="252" t="s">
        <v>1539</v>
      </c>
      <c r="G131" s="249"/>
      <c r="H131" s="253">
        <v>10.395</v>
      </c>
      <c r="I131" s="254"/>
      <c r="J131" s="249"/>
      <c r="K131" s="249"/>
      <c r="L131" s="255"/>
      <c r="M131" s="256"/>
      <c r="N131" s="257"/>
      <c r="O131" s="257"/>
      <c r="P131" s="257"/>
      <c r="Q131" s="257"/>
      <c r="R131" s="257"/>
      <c r="S131" s="257"/>
      <c r="T131" s="258"/>
      <c r="AT131" s="259" t="s">
        <v>172</v>
      </c>
      <c r="AU131" s="259" t="s">
        <v>85</v>
      </c>
      <c r="AV131" s="12" t="s">
        <v>85</v>
      </c>
      <c r="AW131" s="12" t="s">
        <v>36</v>
      </c>
      <c r="AX131" s="12" t="s">
        <v>73</v>
      </c>
      <c r="AY131" s="259" t="s">
        <v>162</v>
      </c>
    </row>
    <row r="132" s="12" customFormat="1">
      <c r="B132" s="248"/>
      <c r="C132" s="249"/>
      <c r="D132" s="250" t="s">
        <v>172</v>
      </c>
      <c r="E132" s="251" t="s">
        <v>23</v>
      </c>
      <c r="F132" s="252" t="s">
        <v>1540</v>
      </c>
      <c r="G132" s="249"/>
      <c r="H132" s="253">
        <v>1.9199999999999999</v>
      </c>
      <c r="I132" s="254"/>
      <c r="J132" s="249"/>
      <c r="K132" s="249"/>
      <c r="L132" s="255"/>
      <c r="M132" s="256"/>
      <c r="N132" s="257"/>
      <c r="O132" s="257"/>
      <c r="P132" s="257"/>
      <c r="Q132" s="257"/>
      <c r="R132" s="257"/>
      <c r="S132" s="257"/>
      <c r="T132" s="258"/>
      <c r="AT132" s="259" t="s">
        <v>172</v>
      </c>
      <c r="AU132" s="259" t="s">
        <v>85</v>
      </c>
      <c r="AV132" s="12" t="s">
        <v>85</v>
      </c>
      <c r="AW132" s="12" t="s">
        <v>36</v>
      </c>
      <c r="AX132" s="12" t="s">
        <v>73</v>
      </c>
      <c r="AY132" s="259" t="s">
        <v>162</v>
      </c>
    </row>
    <row r="133" s="14" customFormat="1">
      <c r="B133" s="270"/>
      <c r="C133" s="271"/>
      <c r="D133" s="250" t="s">
        <v>172</v>
      </c>
      <c r="E133" s="272" t="s">
        <v>23</v>
      </c>
      <c r="F133" s="273" t="s">
        <v>182</v>
      </c>
      <c r="G133" s="271"/>
      <c r="H133" s="274">
        <v>12.315</v>
      </c>
      <c r="I133" s="275"/>
      <c r="J133" s="271"/>
      <c r="K133" s="271"/>
      <c r="L133" s="276"/>
      <c r="M133" s="277"/>
      <c r="N133" s="278"/>
      <c r="O133" s="278"/>
      <c r="P133" s="278"/>
      <c r="Q133" s="278"/>
      <c r="R133" s="278"/>
      <c r="S133" s="278"/>
      <c r="T133" s="279"/>
      <c r="AT133" s="280" t="s">
        <v>172</v>
      </c>
      <c r="AU133" s="280" t="s">
        <v>85</v>
      </c>
      <c r="AV133" s="14" t="s">
        <v>170</v>
      </c>
      <c r="AW133" s="14" t="s">
        <v>36</v>
      </c>
      <c r="AX133" s="14" t="s">
        <v>77</v>
      </c>
      <c r="AY133" s="280" t="s">
        <v>162</v>
      </c>
    </row>
    <row r="134" s="1" customFormat="1" ht="16.5" customHeight="1">
      <c r="B134" s="47"/>
      <c r="C134" s="236" t="s">
        <v>192</v>
      </c>
      <c r="D134" s="236" t="s">
        <v>165</v>
      </c>
      <c r="E134" s="237" t="s">
        <v>263</v>
      </c>
      <c r="F134" s="238" t="s">
        <v>1541</v>
      </c>
      <c r="G134" s="239" t="s">
        <v>265</v>
      </c>
      <c r="H134" s="240">
        <v>62</v>
      </c>
      <c r="I134" s="241"/>
      <c r="J134" s="242">
        <f>ROUND(I134*H134,2)</f>
        <v>0</v>
      </c>
      <c r="K134" s="238" t="s">
        <v>23</v>
      </c>
      <c r="L134" s="73"/>
      <c r="M134" s="243" t="s">
        <v>23</v>
      </c>
      <c r="N134" s="244" t="s">
        <v>45</v>
      </c>
      <c r="O134" s="48"/>
      <c r="P134" s="245">
        <f>O134*H134</f>
        <v>0</v>
      </c>
      <c r="Q134" s="245">
        <v>0.00044000000000000002</v>
      </c>
      <c r="R134" s="245">
        <f>Q134*H134</f>
        <v>0.027280000000000002</v>
      </c>
      <c r="S134" s="245">
        <v>0</v>
      </c>
      <c r="T134" s="246">
        <f>S134*H134</f>
        <v>0</v>
      </c>
      <c r="AR134" s="25" t="s">
        <v>170</v>
      </c>
      <c r="AT134" s="25" t="s">
        <v>165</v>
      </c>
      <c r="AU134" s="25" t="s">
        <v>85</v>
      </c>
      <c r="AY134" s="25" t="s">
        <v>162</v>
      </c>
      <c r="BE134" s="247">
        <f>IF(N134="základní",J134,0)</f>
        <v>0</v>
      </c>
      <c r="BF134" s="247">
        <f>IF(N134="snížená",J134,0)</f>
        <v>0</v>
      </c>
      <c r="BG134" s="247">
        <f>IF(N134="zákl. přenesená",J134,0)</f>
        <v>0</v>
      </c>
      <c r="BH134" s="247">
        <f>IF(N134="sníž. přenesená",J134,0)</f>
        <v>0</v>
      </c>
      <c r="BI134" s="247">
        <f>IF(N134="nulová",J134,0)</f>
        <v>0</v>
      </c>
      <c r="BJ134" s="25" t="s">
        <v>85</v>
      </c>
      <c r="BK134" s="247">
        <f>ROUND(I134*H134,2)</f>
        <v>0</v>
      </c>
      <c r="BL134" s="25" t="s">
        <v>170</v>
      </c>
      <c r="BM134" s="25" t="s">
        <v>1542</v>
      </c>
    </row>
    <row r="135" s="13" customFormat="1">
      <c r="B135" s="260"/>
      <c r="C135" s="261"/>
      <c r="D135" s="250" t="s">
        <v>172</v>
      </c>
      <c r="E135" s="262" t="s">
        <v>23</v>
      </c>
      <c r="F135" s="263" t="s">
        <v>178</v>
      </c>
      <c r="G135" s="261"/>
      <c r="H135" s="262" t="s">
        <v>23</v>
      </c>
      <c r="I135" s="264"/>
      <c r="J135" s="261"/>
      <c r="K135" s="261"/>
      <c r="L135" s="265"/>
      <c r="M135" s="266"/>
      <c r="N135" s="267"/>
      <c r="O135" s="267"/>
      <c r="P135" s="267"/>
      <c r="Q135" s="267"/>
      <c r="R135" s="267"/>
      <c r="S135" s="267"/>
      <c r="T135" s="268"/>
      <c r="AT135" s="269" t="s">
        <v>172</v>
      </c>
      <c r="AU135" s="269" t="s">
        <v>85</v>
      </c>
      <c r="AV135" s="13" t="s">
        <v>77</v>
      </c>
      <c r="AW135" s="13" t="s">
        <v>36</v>
      </c>
      <c r="AX135" s="13" t="s">
        <v>73</v>
      </c>
      <c r="AY135" s="269" t="s">
        <v>162</v>
      </c>
    </row>
    <row r="136" s="13" customFormat="1">
      <c r="B136" s="260"/>
      <c r="C136" s="261"/>
      <c r="D136" s="250" t="s">
        <v>172</v>
      </c>
      <c r="E136" s="262" t="s">
        <v>23</v>
      </c>
      <c r="F136" s="263" t="s">
        <v>1538</v>
      </c>
      <c r="G136" s="261"/>
      <c r="H136" s="262" t="s">
        <v>23</v>
      </c>
      <c r="I136" s="264"/>
      <c r="J136" s="261"/>
      <c r="K136" s="261"/>
      <c r="L136" s="265"/>
      <c r="M136" s="266"/>
      <c r="N136" s="267"/>
      <c r="O136" s="267"/>
      <c r="P136" s="267"/>
      <c r="Q136" s="267"/>
      <c r="R136" s="267"/>
      <c r="S136" s="267"/>
      <c r="T136" s="268"/>
      <c r="AT136" s="269" t="s">
        <v>172</v>
      </c>
      <c r="AU136" s="269" t="s">
        <v>85</v>
      </c>
      <c r="AV136" s="13" t="s">
        <v>77</v>
      </c>
      <c r="AW136" s="13" t="s">
        <v>36</v>
      </c>
      <c r="AX136" s="13" t="s">
        <v>73</v>
      </c>
      <c r="AY136" s="269" t="s">
        <v>162</v>
      </c>
    </row>
    <row r="137" s="12" customFormat="1">
      <c r="B137" s="248"/>
      <c r="C137" s="249"/>
      <c r="D137" s="250" t="s">
        <v>172</v>
      </c>
      <c r="E137" s="251" t="s">
        <v>23</v>
      </c>
      <c r="F137" s="252" t="s">
        <v>1543</v>
      </c>
      <c r="G137" s="249"/>
      <c r="H137" s="253">
        <v>53.200000000000003</v>
      </c>
      <c r="I137" s="254"/>
      <c r="J137" s="249"/>
      <c r="K137" s="249"/>
      <c r="L137" s="255"/>
      <c r="M137" s="256"/>
      <c r="N137" s="257"/>
      <c r="O137" s="257"/>
      <c r="P137" s="257"/>
      <c r="Q137" s="257"/>
      <c r="R137" s="257"/>
      <c r="S137" s="257"/>
      <c r="T137" s="258"/>
      <c r="AT137" s="259" t="s">
        <v>172</v>
      </c>
      <c r="AU137" s="259" t="s">
        <v>85</v>
      </c>
      <c r="AV137" s="12" t="s">
        <v>85</v>
      </c>
      <c r="AW137" s="12" t="s">
        <v>36</v>
      </c>
      <c r="AX137" s="12" t="s">
        <v>73</v>
      </c>
      <c r="AY137" s="259" t="s">
        <v>162</v>
      </c>
    </row>
    <row r="138" s="12" customFormat="1">
      <c r="B138" s="248"/>
      <c r="C138" s="249"/>
      <c r="D138" s="250" t="s">
        <v>172</v>
      </c>
      <c r="E138" s="251" t="s">
        <v>23</v>
      </c>
      <c r="F138" s="252" t="s">
        <v>1544</v>
      </c>
      <c r="G138" s="249"/>
      <c r="H138" s="253">
        <v>8.8000000000000007</v>
      </c>
      <c r="I138" s="254"/>
      <c r="J138" s="249"/>
      <c r="K138" s="249"/>
      <c r="L138" s="255"/>
      <c r="M138" s="256"/>
      <c r="N138" s="257"/>
      <c r="O138" s="257"/>
      <c r="P138" s="257"/>
      <c r="Q138" s="257"/>
      <c r="R138" s="257"/>
      <c r="S138" s="257"/>
      <c r="T138" s="258"/>
      <c r="AT138" s="259" t="s">
        <v>172</v>
      </c>
      <c r="AU138" s="259" t="s">
        <v>85</v>
      </c>
      <c r="AV138" s="12" t="s">
        <v>85</v>
      </c>
      <c r="AW138" s="12" t="s">
        <v>36</v>
      </c>
      <c r="AX138" s="12" t="s">
        <v>73</v>
      </c>
      <c r="AY138" s="259" t="s">
        <v>162</v>
      </c>
    </row>
    <row r="139" s="14" customFormat="1">
      <c r="B139" s="270"/>
      <c r="C139" s="271"/>
      <c r="D139" s="250" t="s">
        <v>172</v>
      </c>
      <c r="E139" s="272" t="s">
        <v>23</v>
      </c>
      <c r="F139" s="273" t="s">
        <v>182</v>
      </c>
      <c r="G139" s="271"/>
      <c r="H139" s="274">
        <v>62</v>
      </c>
      <c r="I139" s="275"/>
      <c r="J139" s="271"/>
      <c r="K139" s="271"/>
      <c r="L139" s="276"/>
      <c r="M139" s="277"/>
      <c r="N139" s="278"/>
      <c r="O139" s="278"/>
      <c r="P139" s="278"/>
      <c r="Q139" s="278"/>
      <c r="R139" s="278"/>
      <c r="S139" s="278"/>
      <c r="T139" s="279"/>
      <c r="AT139" s="280" t="s">
        <v>172</v>
      </c>
      <c r="AU139" s="280" t="s">
        <v>85</v>
      </c>
      <c r="AV139" s="14" t="s">
        <v>170</v>
      </c>
      <c r="AW139" s="14" t="s">
        <v>36</v>
      </c>
      <c r="AX139" s="14" t="s">
        <v>77</v>
      </c>
      <c r="AY139" s="280" t="s">
        <v>162</v>
      </c>
    </row>
    <row r="140" s="1" customFormat="1" ht="25.5" customHeight="1">
      <c r="B140" s="47"/>
      <c r="C140" s="236" t="s">
        <v>200</v>
      </c>
      <c r="D140" s="236" t="s">
        <v>165</v>
      </c>
      <c r="E140" s="237" t="s">
        <v>281</v>
      </c>
      <c r="F140" s="238" t="s">
        <v>282</v>
      </c>
      <c r="G140" s="239" t="s">
        <v>189</v>
      </c>
      <c r="H140" s="240">
        <v>38.5</v>
      </c>
      <c r="I140" s="241"/>
      <c r="J140" s="242">
        <f>ROUND(I140*H140,2)</f>
        <v>0</v>
      </c>
      <c r="K140" s="238" t="s">
        <v>169</v>
      </c>
      <c r="L140" s="73"/>
      <c r="M140" s="243" t="s">
        <v>23</v>
      </c>
      <c r="N140" s="244" t="s">
        <v>45</v>
      </c>
      <c r="O140" s="48"/>
      <c r="P140" s="245">
        <f>O140*H140</f>
        <v>0</v>
      </c>
      <c r="Q140" s="245">
        <v>0</v>
      </c>
      <c r="R140" s="245">
        <f>Q140*H140</f>
        <v>0</v>
      </c>
      <c r="S140" s="245">
        <v>0</v>
      </c>
      <c r="T140" s="246">
        <f>S140*H140</f>
        <v>0</v>
      </c>
      <c r="AR140" s="25" t="s">
        <v>170</v>
      </c>
      <c r="AT140" s="25" t="s">
        <v>165</v>
      </c>
      <c r="AU140" s="25" t="s">
        <v>85</v>
      </c>
      <c r="AY140" s="25" t="s">
        <v>162</v>
      </c>
      <c r="BE140" s="247">
        <f>IF(N140="základní",J140,0)</f>
        <v>0</v>
      </c>
      <c r="BF140" s="247">
        <f>IF(N140="snížená",J140,0)</f>
        <v>0</v>
      </c>
      <c r="BG140" s="247">
        <f>IF(N140="zákl. přenesená",J140,0)</f>
        <v>0</v>
      </c>
      <c r="BH140" s="247">
        <f>IF(N140="sníž. přenesená",J140,0)</f>
        <v>0</v>
      </c>
      <c r="BI140" s="247">
        <f>IF(N140="nulová",J140,0)</f>
        <v>0</v>
      </c>
      <c r="BJ140" s="25" t="s">
        <v>85</v>
      </c>
      <c r="BK140" s="247">
        <f>ROUND(I140*H140,2)</f>
        <v>0</v>
      </c>
      <c r="BL140" s="25" t="s">
        <v>170</v>
      </c>
      <c r="BM140" s="25" t="s">
        <v>1545</v>
      </c>
    </row>
    <row r="141" s="1" customFormat="1">
      <c r="B141" s="47"/>
      <c r="C141" s="75"/>
      <c r="D141" s="250" t="s">
        <v>213</v>
      </c>
      <c r="E141" s="75"/>
      <c r="F141" s="281" t="s">
        <v>284</v>
      </c>
      <c r="G141" s="75"/>
      <c r="H141" s="75"/>
      <c r="I141" s="204"/>
      <c r="J141" s="75"/>
      <c r="K141" s="75"/>
      <c r="L141" s="73"/>
      <c r="M141" s="282"/>
      <c r="N141" s="48"/>
      <c r="O141" s="48"/>
      <c r="P141" s="48"/>
      <c r="Q141" s="48"/>
      <c r="R141" s="48"/>
      <c r="S141" s="48"/>
      <c r="T141" s="96"/>
      <c r="AT141" s="25" t="s">
        <v>213</v>
      </c>
      <c r="AU141" s="25" t="s">
        <v>85</v>
      </c>
    </row>
    <row r="142" s="13" customFormat="1">
      <c r="B142" s="260"/>
      <c r="C142" s="261"/>
      <c r="D142" s="250" t="s">
        <v>172</v>
      </c>
      <c r="E142" s="262" t="s">
        <v>23</v>
      </c>
      <c r="F142" s="263" t="s">
        <v>285</v>
      </c>
      <c r="G142" s="261"/>
      <c r="H142" s="262" t="s">
        <v>23</v>
      </c>
      <c r="I142" s="264"/>
      <c r="J142" s="261"/>
      <c r="K142" s="261"/>
      <c r="L142" s="265"/>
      <c r="M142" s="266"/>
      <c r="N142" s="267"/>
      <c r="O142" s="267"/>
      <c r="P142" s="267"/>
      <c r="Q142" s="267"/>
      <c r="R142" s="267"/>
      <c r="S142" s="267"/>
      <c r="T142" s="268"/>
      <c r="AT142" s="269" t="s">
        <v>172</v>
      </c>
      <c r="AU142" s="269" t="s">
        <v>85</v>
      </c>
      <c r="AV142" s="13" t="s">
        <v>77</v>
      </c>
      <c r="AW142" s="13" t="s">
        <v>36</v>
      </c>
      <c r="AX142" s="13" t="s">
        <v>73</v>
      </c>
      <c r="AY142" s="269" t="s">
        <v>162</v>
      </c>
    </row>
    <row r="143" s="13" customFormat="1">
      <c r="B143" s="260"/>
      <c r="C143" s="261"/>
      <c r="D143" s="250" t="s">
        <v>172</v>
      </c>
      <c r="E143" s="262" t="s">
        <v>23</v>
      </c>
      <c r="F143" s="263" t="s">
        <v>1538</v>
      </c>
      <c r="G143" s="261"/>
      <c r="H143" s="262" t="s">
        <v>23</v>
      </c>
      <c r="I143" s="264"/>
      <c r="J143" s="261"/>
      <c r="K143" s="261"/>
      <c r="L143" s="265"/>
      <c r="M143" s="266"/>
      <c r="N143" s="267"/>
      <c r="O143" s="267"/>
      <c r="P143" s="267"/>
      <c r="Q143" s="267"/>
      <c r="R143" s="267"/>
      <c r="S143" s="267"/>
      <c r="T143" s="268"/>
      <c r="AT143" s="269" t="s">
        <v>172</v>
      </c>
      <c r="AU143" s="269" t="s">
        <v>85</v>
      </c>
      <c r="AV143" s="13" t="s">
        <v>77</v>
      </c>
      <c r="AW143" s="13" t="s">
        <v>36</v>
      </c>
      <c r="AX143" s="13" t="s">
        <v>73</v>
      </c>
      <c r="AY143" s="269" t="s">
        <v>162</v>
      </c>
    </row>
    <row r="144" s="12" customFormat="1">
      <c r="B144" s="248"/>
      <c r="C144" s="249"/>
      <c r="D144" s="250" t="s">
        <v>172</v>
      </c>
      <c r="E144" s="251" t="s">
        <v>23</v>
      </c>
      <c r="F144" s="252" t="s">
        <v>1546</v>
      </c>
      <c r="G144" s="249"/>
      <c r="H144" s="253">
        <v>38.5</v>
      </c>
      <c r="I144" s="254"/>
      <c r="J144" s="249"/>
      <c r="K144" s="249"/>
      <c r="L144" s="255"/>
      <c r="M144" s="256"/>
      <c r="N144" s="257"/>
      <c r="O144" s="257"/>
      <c r="P144" s="257"/>
      <c r="Q144" s="257"/>
      <c r="R144" s="257"/>
      <c r="S144" s="257"/>
      <c r="T144" s="258"/>
      <c r="AT144" s="259" t="s">
        <v>172</v>
      </c>
      <c r="AU144" s="259" t="s">
        <v>85</v>
      </c>
      <c r="AV144" s="12" t="s">
        <v>85</v>
      </c>
      <c r="AW144" s="12" t="s">
        <v>36</v>
      </c>
      <c r="AX144" s="12" t="s">
        <v>77</v>
      </c>
      <c r="AY144" s="259" t="s">
        <v>162</v>
      </c>
    </row>
    <row r="145" s="1" customFormat="1" ht="25.5" customHeight="1">
      <c r="B145" s="47"/>
      <c r="C145" s="236" t="s">
        <v>209</v>
      </c>
      <c r="D145" s="236" t="s">
        <v>165</v>
      </c>
      <c r="E145" s="237" t="s">
        <v>293</v>
      </c>
      <c r="F145" s="238" t="s">
        <v>294</v>
      </c>
      <c r="G145" s="239" t="s">
        <v>189</v>
      </c>
      <c r="H145" s="240">
        <v>63.433</v>
      </c>
      <c r="I145" s="241"/>
      <c r="J145" s="242">
        <f>ROUND(I145*H145,2)</f>
        <v>0</v>
      </c>
      <c r="K145" s="238" t="s">
        <v>169</v>
      </c>
      <c r="L145" s="73"/>
      <c r="M145" s="243" t="s">
        <v>23</v>
      </c>
      <c r="N145" s="244" t="s">
        <v>45</v>
      </c>
      <c r="O145" s="48"/>
      <c r="P145" s="245">
        <f>O145*H145</f>
        <v>0</v>
      </c>
      <c r="Q145" s="245">
        <v>0</v>
      </c>
      <c r="R145" s="245">
        <f>Q145*H145</f>
        <v>0</v>
      </c>
      <c r="S145" s="245">
        <v>0</v>
      </c>
      <c r="T145" s="246">
        <f>S145*H145</f>
        <v>0</v>
      </c>
      <c r="AR145" s="25" t="s">
        <v>170</v>
      </c>
      <c r="AT145" s="25" t="s">
        <v>165</v>
      </c>
      <c r="AU145" s="25" t="s">
        <v>85</v>
      </c>
      <c r="AY145" s="25" t="s">
        <v>162</v>
      </c>
      <c r="BE145" s="247">
        <f>IF(N145="základní",J145,0)</f>
        <v>0</v>
      </c>
      <c r="BF145" s="247">
        <f>IF(N145="snížená",J145,0)</f>
        <v>0</v>
      </c>
      <c r="BG145" s="247">
        <f>IF(N145="zákl. přenesená",J145,0)</f>
        <v>0</v>
      </c>
      <c r="BH145" s="247">
        <f>IF(N145="sníž. přenesená",J145,0)</f>
        <v>0</v>
      </c>
      <c r="BI145" s="247">
        <f>IF(N145="nulová",J145,0)</f>
        <v>0</v>
      </c>
      <c r="BJ145" s="25" t="s">
        <v>85</v>
      </c>
      <c r="BK145" s="247">
        <f>ROUND(I145*H145,2)</f>
        <v>0</v>
      </c>
      <c r="BL145" s="25" t="s">
        <v>170</v>
      </c>
      <c r="BM145" s="25" t="s">
        <v>1547</v>
      </c>
    </row>
    <row r="146" s="1" customFormat="1">
      <c r="B146" s="47"/>
      <c r="C146" s="75"/>
      <c r="D146" s="250" t="s">
        <v>213</v>
      </c>
      <c r="E146" s="75"/>
      <c r="F146" s="281" t="s">
        <v>284</v>
      </c>
      <c r="G146" s="75"/>
      <c r="H146" s="75"/>
      <c r="I146" s="204"/>
      <c r="J146" s="75"/>
      <c r="K146" s="75"/>
      <c r="L146" s="73"/>
      <c r="M146" s="282"/>
      <c r="N146" s="48"/>
      <c r="O146" s="48"/>
      <c r="P146" s="48"/>
      <c r="Q146" s="48"/>
      <c r="R146" s="48"/>
      <c r="S146" s="48"/>
      <c r="T146" s="96"/>
      <c r="AT146" s="25" t="s">
        <v>213</v>
      </c>
      <c r="AU146" s="25" t="s">
        <v>85</v>
      </c>
    </row>
    <row r="147" s="13" customFormat="1">
      <c r="B147" s="260"/>
      <c r="C147" s="261"/>
      <c r="D147" s="250" t="s">
        <v>172</v>
      </c>
      <c r="E147" s="262" t="s">
        <v>23</v>
      </c>
      <c r="F147" s="263" t="s">
        <v>178</v>
      </c>
      <c r="G147" s="261"/>
      <c r="H147" s="262" t="s">
        <v>23</v>
      </c>
      <c r="I147" s="264"/>
      <c r="J147" s="261"/>
      <c r="K147" s="261"/>
      <c r="L147" s="265"/>
      <c r="M147" s="266"/>
      <c r="N147" s="267"/>
      <c r="O147" s="267"/>
      <c r="P147" s="267"/>
      <c r="Q147" s="267"/>
      <c r="R147" s="267"/>
      <c r="S147" s="267"/>
      <c r="T147" s="268"/>
      <c r="AT147" s="269" t="s">
        <v>172</v>
      </c>
      <c r="AU147" s="269" t="s">
        <v>85</v>
      </c>
      <c r="AV147" s="13" t="s">
        <v>77</v>
      </c>
      <c r="AW147" s="13" t="s">
        <v>36</v>
      </c>
      <c r="AX147" s="13" t="s">
        <v>73</v>
      </c>
      <c r="AY147" s="269" t="s">
        <v>162</v>
      </c>
    </row>
    <row r="148" s="13" customFormat="1">
      <c r="B148" s="260"/>
      <c r="C148" s="261"/>
      <c r="D148" s="250" t="s">
        <v>172</v>
      </c>
      <c r="E148" s="262" t="s">
        <v>23</v>
      </c>
      <c r="F148" s="263" t="s">
        <v>1548</v>
      </c>
      <c r="G148" s="261"/>
      <c r="H148" s="262" t="s">
        <v>23</v>
      </c>
      <c r="I148" s="264"/>
      <c r="J148" s="261"/>
      <c r="K148" s="261"/>
      <c r="L148" s="265"/>
      <c r="M148" s="266"/>
      <c r="N148" s="267"/>
      <c r="O148" s="267"/>
      <c r="P148" s="267"/>
      <c r="Q148" s="267"/>
      <c r="R148" s="267"/>
      <c r="S148" s="267"/>
      <c r="T148" s="268"/>
      <c r="AT148" s="269" t="s">
        <v>172</v>
      </c>
      <c r="AU148" s="269" t="s">
        <v>85</v>
      </c>
      <c r="AV148" s="13" t="s">
        <v>77</v>
      </c>
      <c r="AW148" s="13" t="s">
        <v>36</v>
      </c>
      <c r="AX148" s="13" t="s">
        <v>73</v>
      </c>
      <c r="AY148" s="269" t="s">
        <v>162</v>
      </c>
    </row>
    <row r="149" s="12" customFormat="1">
      <c r="B149" s="248"/>
      <c r="C149" s="249"/>
      <c r="D149" s="250" t="s">
        <v>172</v>
      </c>
      <c r="E149" s="251" t="s">
        <v>23</v>
      </c>
      <c r="F149" s="252" t="s">
        <v>1549</v>
      </c>
      <c r="G149" s="249"/>
      <c r="H149" s="253">
        <v>4.7999999999999998</v>
      </c>
      <c r="I149" s="254"/>
      <c r="J149" s="249"/>
      <c r="K149" s="249"/>
      <c r="L149" s="255"/>
      <c r="M149" s="256"/>
      <c r="N149" s="257"/>
      <c r="O149" s="257"/>
      <c r="P149" s="257"/>
      <c r="Q149" s="257"/>
      <c r="R149" s="257"/>
      <c r="S149" s="257"/>
      <c r="T149" s="258"/>
      <c r="AT149" s="259" t="s">
        <v>172</v>
      </c>
      <c r="AU149" s="259" t="s">
        <v>85</v>
      </c>
      <c r="AV149" s="12" t="s">
        <v>85</v>
      </c>
      <c r="AW149" s="12" t="s">
        <v>36</v>
      </c>
      <c r="AX149" s="12" t="s">
        <v>73</v>
      </c>
      <c r="AY149" s="259" t="s">
        <v>162</v>
      </c>
    </row>
    <row r="150" s="12" customFormat="1">
      <c r="B150" s="248"/>
      <c r="C150" s="249"/>
      <c r="D150" s="250" t="s">
        <v>172</v>
      </c>
      <c r="E150" s="251" t="s">
        <v>23</v>
      </c>
      <c r="F150" s="252" t="s">
        <v>1550</v>
      </c>
      <c r="G150" s="249"/>
      <c r="H150" s="253">
        <v>21.332999999999998</v>
      </c>
      <c r="I150" s="254"/>
      <c r="J150" s="249"/>
      <c r="K150" s="249"/>
      <c r="L150" s="255"/>
      <c r="M150" s="256"/>
      <c r="N150" s="257"/>
      <c r="O150" s="257"/>
      <c r="P150" s="257"/>
      <c r="Q150" s="257"/>
      <c r="R150" s="257"/>
      <c r="S150" s="257"/>
      <c r="T150" s="258"/>
      <c r="AT150" s="259" t="s">
        <v>172</v>
      </c>
      <c r="AU150" s="259" t="s">
        <v>85</v>
      </c>
      <c r="AV150" s="12" t="s">
        <v>85</v>
      </c>
      <c r="AW150" s="12" t="s">
        <v>36</v>
      </c>
      <c r="AX150" s="12" t="s">
        <v>73</v>
      </c>
      <c r="AY150" s="259" t="s">
        <v>162</v>
      </c>
    </row>
    <row r="151" s="12" customFormat="1">
      <c r="B151" s="248"/>
      <c r="C151" s="249"/>
      <c r="D151" s="250" t="s">
        <v>172</v>
      </c>
      <c r="E151" s="251" t="s">
        <v>23</v>
      </c>
      <c r="F151" s="252" t="s">
        <v>1551</v>
      </c>
      <c r="G151" s="249"/>
      <c r="H151" s="253">
        <v>10.800000000000001</v>
      </c>
      <c r="I151" s="254"/>
      <c r="J151" s="249"/>
      <c r="K151" s="249"/>
      <c r="L151" s="255"/>
      <c r="M151" s="256"/>
      <c r="N151" s="257"/>
      <c r="O151" s="257"/>
      <c r="P151" s="257"/>
      <c r="Q151" s="257"/>
      <c r="R151" s="257"/>
      <c r="S151" s="257"/>
      <c r="T151" s="258"/>
      <c r="AT151" s="259" t="s">
        <v>172</v>
      </c>
      <c r="AU151" s="259" t="s">
        <v>85</v>
      </c>
      <c r="AV151" s="12" t="s">
        <v>85</v>
      </c>
      <c r="AW151" s="12" t="s">
        <v>36</v>
      </c>
      <c r="AX151" s="12" t="s">
        <v>73</v>
      </c>
      <c r="AY151" s="259" t="s">
        <v>162</v>
      </c>
    </row>
    <row r="152" s="12" customFormat="1">
      <c r="B152" s="248"/>
      <c r="C152" s="249"/>
      <c r="D152" s="250" t="s">
        <v>172</v>
      </c>
      <c r="E152" s="251" t="s">
        <v>23</v>
      </c>
      <c r="F152" s="252" t="s">
        <v>1552</v>
      </c>
      <c r="G152" s="249"/>
      <c r="H152" s="253">
        <v>6</v>
      </c>
      <c r="I152" s="254"/>
      <c r="J152" s="249"/>
      <c r="K152" s="249"/>
      <c r="L152" s="255"/>
      <c r="M152" s="256"/>
      <c r="N152" s="257"/>
      <c r="O152" s="257"/>
      <c r="P152" s="257"/>
      <c r="Q152" s="257"/>
      <c r="R152" s="257"/>
      <c r="S152" s="257"/>
      <c r="T152" s="258"/>
      <c r="AT152" s="259" t="s">
        <v>172</v>
      </c>
      <c r="AU152" s="259" t="s">
        <v>85</v>
      </c>
      <c r="AV152" s="12" t="s">
        <v>85</v>
      </c>
      <c r="AW152" s="12" t="s">
        <v>36</v>
      </c>
      <c r="AX152" s="12" t="s">
        <v>73</v>
      </c>
      <c r="AY152" s="259" t="s">
        <v>162</v>
      </c>
    </row>
    <row r="153" s="13" customFormat="1">
      <c r="B153" s="260"/>
      <c r="C153" s="261"/>
      <c r="D153" s="250" t="s">
        <v>172</v>
      </c>
      <c r="E153" s="262" t="s">
        <v>23</v>
      </c>
      <c r="F153" s="263" t="s">
        <v>1553</v>
      </c>
      <c r="G153" s="261"/>
      <c r="H153" s="262" t="s">
        <v>23</v>
      </c>
      <c r="I153" s="264"/>
      <c r="J153" s="261"/>
      <c r="K153" s="261"/>
      <c r="L153" s="265"/>
      <c r="M153" s="266"/>
      <c r="N153" s="267"/>
      <c r="O153" s="267"/>
      <c r="P153" s="267"/>
      <c r="Q153" s="267"/>
      <c r="R153" s="267"/>
      <c r="S153" s="267"/>
      <c r="T153" s="268"/>
      <c r="AT153" s="269" t="s">
        <v>172</v>
      </c>
      <c r="AU153" s="269" t="s">
        <v>85</v>
      </c>
      <c r="AV153" s="13" t="s">
        <v>77</v>
      </c>
      <c r="AW153" s="13" t="s">
        <v>36</v>
      </c>
      <c r="AX153" s="13" t="s">
        <v>73</v>
      </c>
      <c r="AY153" s="269" t="s">
        <v>162</v>
      </c>
    </row>
    <row r="154" s="12" customFormat="1">
      <c r="B154" s="248"/>
      <c r="C154" s="249"/>
      <c r="D154" s="250" t="s">
        <v>172</v>
      </c>
      <c r="E154" s="251" t="s">
        <v>23</v>
      </c>
      <c r="F154" s="252" t="s">
        <v>1554</v>
      </c>
      <c r="G154" s="249"/>
      <c r="H154" s="253">
        <v>20.5</v>
      </c>
      <c r="I154" s="254"/>
      <c r="J154" s="249"/>
      <c r="K154" s="249"/>
      <c r="L154" s="255"/>
      <c r="M154" s="256"/>
      <c r="N154" s="257"/>
      <c r="O154" s="257"/>
      <c r="P154" s="257"/>
      <c r="Q154" s="257"/>
      <c r="R154" s="257"/>
      <c r="S154" s="257"/>
      <c r="T154" s="258"/>
      <c r="AT154" s="259" t="s">
        <v>172</v>
      </c>
      <c r="AU154" s="259" t="s">
        <v>85</v>
      </c>
      <c r="AV154" s="12" t="s">
        <v>85</v>
      </c>
      <c r="AW154" s="12" t="s">
        <v>36</v>
      </c>
      <c r="AX154" s="12" t="s">
        <v>73</v>
      </c>
      <c r="AY154" s="259" t="s">
        <v>162</v>
      </c>
    </row>
    <row r="155" s="14" customFormat="1">
      <c r="B155" s="270"/>
      <c r="C155" s="271"/>
      <c r="D155" s="250" t="s">
        <v>172</v>
      </c>
      <c r="E155" s="272" t="s">
        <v>23</v>
      </c>
      <c r="F155" s="273" t="s">
        <v>182</v>
      </c>
      <c r="G155" s="271"/>
      <c r="H155" s="274">
        <v>63.433</v>
      </c>
      <c r="I155" s="275"/>
      <c r="J155" s="271"/>
      <c r="K155" s="271"/>
      <c r="L155" s="276"/>
      <c r="M155" s="277"/>
      <c r="N155" s="278"/>
      <c r="O155" s="278"/>
      <c r="P155" s="278"/>
      <c r="Q155" s="278"/>
      <c r="R155" s="278"/>
      <c r="S155" s="278"/>
      <c r="T155" s="279"/>
      <c r="AT155" s="280" t="s">
        <v>172</v>
      </c>
      <c r="AU155" s="280" t="s">
        <v>85</v>
      </c>
      <c r="AV155" s="14" t="s">
        <v>170</v>
      </c>
      <c r="AW155" s="14" t="s">
        <v>36</v>
      </c>
      <c r="AX155" s="14" t="s">
        <v>77</v>
      </c>
      <c r="AY155" s="280" t="s">
        <v>162</v>
      </c>
    </row>
    <row r="156" s="1" customFormat="1" ht="38.25" customHeight="1">
      <c r="B156" s="47"/>
      <c r="C156" s="236" t="s">
        <v>218</v>
      </c>
      <c r="D156" s="236" t="s">
        <v>165</v>
      </c>
      <c r="E156" s="237" t="s">
        <v>319</v>
      </c>
      <c r="F156" s="238" t="s">
        <v>320</v>
      </c>
      <c r="G156" s="239" t="s">
        <v>265</v>
      </c>
      <c r="H156" s="240">
        <v>41.049999999999997</v>
      </c>
      <c r="I156" s="241"/>
      <c r="J156" s="242">
        <f>ROUND(I156*H156,2)</f>
        <v>0</v>
      </c>
      <c r="K156" s="238" t="s">
        <v>169</v>
      </c>
      <c r="L156" s="73"/>
      <c r="M156" s="243" t="s">
        <v>23</v>
      </c>
      <c r="N156" s="244" t="s">
        <v>45</v>
      </c>
      <c r="O156" s="48"/>
      <c r="P156" s="245">
        <f>O156*H156</f>
        <v>0</v>
      </c>
      <c r="Q156" s="245">
        <v>0</v>
      </c>
      <c r="R156" s="245">
        <f>Q156*H156</f>
        <v>0</v>
      </c>
      <c r="S156" s="245">
        <v>0</v>
      </c>
      <c r="T156" s="246">
        <f>S156*H156</f>
        <v>0</v>
      </c>
      <c r="AR156" s="25" t="s">
        <v>170</v>
      </c>
      <c r="AT156" s="25" t="s">
        <v>165</v>
      </c>
      <c r="AU156" s="25" t="s">
        <v>85</v>
      </c>
      <c r="AY156" s="25" t="s">
        <v>162</v>
      </c>
      <c r="BE156" s="247">
        <f>IF(N156="základní",J156,0)</f>
        <v>0</v>
      </c>
      <c r="BF156" s="247">
        <f>IF(N156="snížená",J156,0)</f>
        <v>0</v>
      </c>
      <c r="BG156" s="247">
        <f>IF(N156="zákl. přenesená",J156,0)</f>
        <v>0</v>
      </c>
      <c r="BH156" s="247">
        <f>IF(N156="sníž. přenesená",J156,0)</f>
        <v>0</v>
      </c>
      <c r="BI156" s="247">
        <f>IF(N156="nulová",J156,0)</f>
        <v>0</v>
      </c>
      <c r="BJ156" s="25" t="s">
        <v>85</v>
      </c>
      <c r="BK156" s="247">
        <f>ROUND(I156*H156,2)</f>
        <v>0</v>
      </c>
      <c r="BL156" s="25" t="s">
        <v>170</v>
      </c>
      <c r="BM156" s="25" t="s">
        <v>1555</v>
      </c>
    </row>
    <row r="157" s="1" customFormat="1">
      <c r="B157" s="47"/>
      <c r="C157" s="75"/>
      <c r="D157" s="250" t="s">
        <v>213</v>
      </c>
      <c r="E157" s="75"/>
      <c r="F157" s="281" t="s">
        <v>322</v>
      </c>
      <c r="G157" s="75"/>
      <c r="H157" s="75"/>
      <c r="I157" s="204"/>
      <c r="J157" s="75"/>
      <c r="K157" s="75"/>
      <c r="L157" s="73"/>
      <c r="M157" s="282"/>
      <c r="N157" s="48"/>
      <c r="O157" s="48"/>
      <c r="P157" s="48"/>
      <c r="Q157" s="48"/>
      <c r="R157" s="48"/>
      <c r="S157" s="48"/>
      <c r="T157" s="96"/>
      <c r="AT157" s="25" t="s">
        <v>213</v>
      </c>
      <c r="AU157" s="25" t="s">
        <v>85</v>
      </c>
    </row>
    <row r="158" s="13" customFormat="1">
      <c r="B158" s="260"/>
      <c r="C158" s="261"/>
      <c r="D158" s="250" t="s">
        <v>172</v>
      </c>
      <c r="E158" s="262" t="s">
        <v>23</v>
      </c>
      <c r="F158" s="263" t="s">
        <v>178</v>
      </c>
      <c r="G158" s="261"/>
      <c r="H158" s="262" t="s">
        <v>23</v>
      </c>
      <c r="I158" s="264"/>
      <c r="J158" s="261"/>
      <c r="K158" s="261"/>
      <c r="L158" s="265"/>
      <c r="M158" s="266"/>
      <c r="N158" s="267"/>
      <c r="O158" s="267"/>
      <c r="P158" s="267"/>
      <c r="Q158" s="267"/>
      <c r="R158" s="267"/>
      <c r="S158" s="267"/>
      <c r="T158" s="268"/>
      <c r="AT158" s="269" t="s">
        <v>172</v>
      </c>
      <c r="AU158" s="269" t="s">
        <v>85</v>
      </c>
      <c r="AV158" s="13" t="s">
        <v>77</v>
      </c>
      <c r="AW158" s="13" t="s">
        <v>36</v>
      </c>
      <c r="AX158" s="13" t="s">
        <v>73</v>
      </c>
      <c r="AY158" s="269" t="s">
        <v>162</v>
      </c>
    </row>
    <row r="159" s="13" customFormat="1">
      <c r="B159" s="260"/>
      <c r="C159" s="261"/>
      <c r="D159" s="250" t="s">
        <v>172</v>
      </c>
      <c r="E159" s="262" t="s">
        <v>23</v>
      </c>
      <c r="F159" s="263" t="s">
        <v>1538</v>
      </c>
      <c r="G159" s="261"/>
      <c r="H159" s="262" t="s">
        <v>23</v>
      </c>
      <c r="I159" s="264"/>
      <c r="J159" s="261"/>
      <c r="K159" s="261"/>
      <c r="L159" s="265"/>
      <c r="M159" s="266"/>
      <c r="N159" s="267"/>
      <c r="O159" s="267"/>
      <c r="P159" s="267"/>
      <c r="Q159" s="267"/>
      <c r="R159" s="267"/>
      <c r="S159" s="267"/>
      <c r="T159" s="268"/>
      <c r="AT159" s="269" t="s">
        <v>172</v>
      </c>
      <c r="AU159" s="269" t="s">
        <v>85</v>
      </c>
      <c r="AV159" s="13" t="s">
        <v>77</v>
      </c>
      <c r="AW159" s="13" t="s">
        <v>36</v>
      </c>
      <c r="AX159" s="13" t="s">
        <v>73</v>
      </c>
      <c r="AY159" s="269" t="s">
        <v>162</v>
      </c>
    </row>
    <row r="160" s="12" customFormat="1">
      <c r="B160" s="248"/>
      <c r="C160" s="249"/>
      <c r="D160" s="250" t="s">
        <v>172</v>
      </c>
      <c r="E160" s="251" t="s">
        <v>23</v>
      </c>
      <c r="F160" s="252" t="s">
        <v>1556</v>
      </c>
      <c r="G160" s="249"/>
      <c r="H160" s="253">
        <v>34.649999999999999</v>
      </c>
      <c r="I160" s="254"/>
      <c r="J160" s="249"/>
      <c r="K160" s="249"/>
      <c r="L160" s="255"/>
      <c r="M160" s="256"/>
      <c r="N160" s="257"/>
      <c r="O160" s="257"/>
      <c r="P160" s="257"/>
      <c r="Q160" s="257"/>
      <c r="R160" s="257"/>
      <c r="S160" s="257"/>
      <c r="T160" s="258"/>
      <c r="AT160" s="259" t="s">
        <v>172</v>
      </c>
      <c r="AU160" s="259" t="s">
        <v>85</v>
      </c>
      <c r="AV160" s="12" t="s">
        <v>85</v>
      </c>
      <c r="AW160" s="12" t="s">
        <v>36</v>
      </c>
      <c r="AX160" s="12" t="s">
        <v>73</v>
      </c>
      <c r="AY160" s="259" t="s">
        <v>162</v>
      </c>
    </row>
    <row r="161" s="12" customFormat="1">
      <c r="B161" s="248"/>
      <c r="C161" s="249"/>
      <c r="D161" s="250" t="s">
        <v>172</v>
      </c>
      <c r="E161" s="251" t="s">
        <v>23</v>
      </c>
      <c r="F161" s="252" t="s">
        <v>1557</v>
      </c>
      <c r="G161" s="249"/>
      <c r="H161" s="253">
        <v>6.4000000000000004</v>
      </c>
      <c r="I161" s="254"/>
      <c r="J161" s="249"/>
      <c r="K161" s="249"/>
      <c r="L161" s="255"/>
      <c r="M161" s="256"/>
      <c r="N161" s="257"/>
      <c r="O161" s="257"/>
      <c r="P161" s="257"/>
      <c r="Q161" s="257"/>
      <c r="R161" s="257"/>
      <c r="S161" s="257"/>
      <c r="T161" s="258"/>
      <c r="AT161" s="259" t="s">
        <v>172</v>
      </c>
      <c r="AU161" s="259" t="s">
        <v>85</v>
      </c>
      <c r="AV161" s="12" t="s">
        <v>85</v>
      </c>
      <c r="AW161" s="12" t="s">
        <v>36</v>
      </c>
      <c r="AX161" s="12" t="s">
        <v>73</v>
      </c>
      <c r="AY161" s="259" t="s">
        <v>162</v>
      </c>
    </row>
    <row r="162" s="14" customFormat="1">
      <c r="B162" s="270"/>
      <c r="C162" s="271"/>
      <c r="D162" s="250" t="s">
        <v>172</v>
      </c>
      <c r="E162" s="272" t="s">
        <v>23</v>
      </c>
      <c r="F162" s="273" t="s">
        <v>182</v>
      </c>
      <c r="G162" s="271"/>
      <c r="H162" s="274">
        <v>41.049999999999997</v>
      </c>
      <c r="I162" s="275"/>
      <c r="J162" s="271"/>
      <c r="K162" s="271"/>
      <c r="L162" s="276"/>
      <c r="M162" s="277"/>
      <c r="N162" s="278"/>
      <c r="O162" s="278"/>
      <c r="P162" s="278"/>
      <c r="Q162" s="278"/>
      <c r="R162" s="278"/>
      <c r="S162" s="278"/>
      <c r="T162" s="279"/>
      <c r="AT162" s="280" t="s">
        <v>172</v>
      </c>
      <c r="AU162" s="280" t="s">
        <v>85</v>
      </c>
      <c r="AV162" s="14" t="s">
        <v>170</v>
      </c>
      <c r="AW162" s="14" t="s">
        <v>36</v>
      </c>
      <c r="AX162" s="14" t="s">
        <v>77</v>
      </c>
      <c r="AY162" s="280" t="s">
        <v>162</v>
      </c>
    </row>
    <row r="163" s="1" customFormat="1" ht="16.5" customHeight="1">
      <c r="B163" s="47"/>
      <c r="C163" s="294" t="s">
        <v>222</v>
      </c>
      <c r="D163" s="294" t="s">
        <v>336</v>
      </c>
      <c r="E163" s="295" t="s">
        <v>1558</v>
      </c>
      <c r="F163" s="296" t="s">
        <v>1559</v>
      </c>
      <c r="G163" s="297" t="s">
        <v>265</v>
      </c>
      <c r="H163" s="298">
        <v>43.103000000000002</v>
      </c>
      <c r="I163" s="299"/>
      <c r="J163" s="300">
        <f>ROUND(I163*H163,2)</f>
        <v>0</v>
      </c>
      <c r="K163" s="296" t="s">
        <v>23</v>
      </c>
      <c r="L163" s="301"/>
      <c r="M163" s="302" t="s">
        <v>23</v>
      </c>
      <c r="N163" s="303" t="s">
        <v>45</v>
      </c>
      <c r="O163" s="48"/>
      <c r="P163" s="245">
        <f>O163*H163</f>
        <v>0</v>
      </c>
      <c r="Q163" s="245">
        <v>3.0000000000000001E-05</v>
      </c>
      <c r="R163" s="245">
        <f>Q163*H163</f>
        <v>0.00129309</v>
      </c>
      <c r="S163" s="245">
        <v>0</v>
      </c>
      <c r="T163" s="246">
        <f>S163*H163</f>
        <v>0</v>
      </c>
      <c r="AR163" s="25" t="s">
        <v>218</v>
      </c>
      <c r="AT163" s="25" t="s">
        <v>336</v>
      </c>
      <c r="AU163" s="25" t="s">
        <v>85</v>
      </c>
      <c r="AY163" s="25" t="s">
        <v>162</v>
      </c>
      <c r="BE163" s="247">
        <f>IF(N163="základní",J163,0)</f>
        <v>0</v>
      </c>
      <c r="BF163" s="247">
        <f>IF(N163="snížená",J163,0)</f>
        <v>0</v>
      </c>
      <c r="BG163" s="247">
        <f>IF(N163="zákl. přenesená",J163,0)</f>
        <v>0</v>
      </c>
      <c r="BH163" s="247">
        <f>IF(N163="sníž. přenesená",J163,0)</f>
        <v>0</v>
      </c>
      <c r="BI163" s="247">
        <f>IF(N163="nulová",J163,0)</f>
        <v>0</v>
      </c>
      <c r="BJ163" s="25" t="s">
        <v>85</v>
      </c>
      <c r="BK163" s="247">
        <f>ROUND(I163*H163,2)</f>
        <v>0</v>
      </c>
      <c r="BL163" s="25" t="s">
        <v>170</v>
      </c>
      <c r="BM163" s="25" t="s">
        <v>1560</v>
      </c>
    </row>
    <row r="164" s="13" customFormat="1">
      <c r="B164" s="260"/>
      <c r="C164" s="261"/>
      <c r="D164" s="250" t="s">
        <v>172</v>
      </c>
      <c r="E164" s="262" t="s">
        <v>23</v>
      </c>
      <c r="F164" s="263" t="s">
        <v>341</v>
      </c>
      <c r="G164" s="261"/>
      <c r="H164" s="262" t="s">
        <v>23</v>
      </c>
      <c r="I164" s="264"/>
      <c r="J164" s="261"/>
      <c r="K164" s="261"/>
      <c r="L164" s="265"/>
      <c r="M164" s="266"/>
      <c r="N164" s="267"/>
      <c r="O164" s="267"/>
      <c r="P164" s="267"/>
      <c r="Q164" s="267"/>
      <c r="R164" s="267"/>
      <c r="S164" s="267"/>
      <c r="T164" s="268"/>
      <c r="AT164" s="269" t="s">
        <v>172</v>
      </c>
      <c r="AU164" s="269" t="s">
        <v>85</v>
      </c>
      <c r="AV164" s="13" t="s">
        <v>77</v>
      </c>
      <c r="AW164" s="13" t="s">
        <v>36</v>
      </c>
      <c r="AX164" s="13" t="s">
        <v>73</v>
      </c>
      <c r="AY164" s="269" t="s">
        <v>162</v>
      </c>
    </row>
    <row r="165" s="12" customFormat="1">
      <c r="B165" s="248"/>
      <c r="C165" s="249"/>
      <c r="D165" s="250" t="s">
        <v>172</v>
      </c>
      <c r="E165" s="251" t="s">
        <v>23</v>
      </c>
      <c r="F165" s="252" t="s">
        <v>1561</v>
      </c>
      <c r="G165" s="249"/>
      <c r="H165" s="253">
        <v>43.103000000000002</v>
      </c>
      <c r="I165" s="254"/>
      <c r="J165" s="249"/>
      <c r="K165" s="249"/>
      <c r="L165" s="255"/>
      <c r="M165" s="256"/>
      <c r="N165" s="257"/>
      <c r="O165" s="257"/>
      <c r="P165" s="257"/>
      <c r="Q165" s="257"/>
      <c r="R165" s="257"/>
      <c r="S165" s="257"/>
      <c r="T165" s="258"/>
      <c r="AT165" s="259" t="s">
        <v>172</v>
      </c>
      <c r="AU165" s="259" t="s">
        <v>85</v>
      </c>
      <c r="AV165" s="12" t="s">
        <v>85</v>
      </c>
      <c r="AW165" s="12" t="s">
        <v>36</v>
      </c>
      <c r="AX165" s="12" t="s">
        <v>77</v>
      </c>
      <c r="AY165" s="259" t="s">
        <v>162</v>
      </c>
    </row>
    <row r="166" s="11" customFormat="1" ht="29.88" customHeight="1">
      <c r="B166" s="220"/>
      <c r="C166" s="221"/>
      <c r="D166" s="222" t="s">
        <v>72</v>
      </c>
      <c r="E166" s="234" t="s">
        <v>343</v>
      </c>
      <c r="F166" s="234" t="s">
        <v>344</v>
      </c>
      <c r="G166" s="221"/>
      <c r="H166" s="221"/>
      <c r="I166" s="224"/>
      <c r="J166" s="235">
        <f>BK166</f>
        <v>0</v>
      </c>
      <c r="K166" s="221"/>
      <c r="L166" s="226"/>
      <c r="M166" s="227"/>
      <c r="N166" s="228"/>
      <c r="O166" s="228"/>
      <c r="P166" s="229">
        <f>SUM(P167:P407)</f>
        <v>0</v>
      </c>
      <c r="Q166" s="228"/>
      <c r="R166" s="229">
        <f>SUM(R167:R407)</f>
        <v>13.447166436340002</v>
      </c>
      <c r="S166" s="228"/>
      <c r="T166" s="230">
        <f>SUM(T167:T407)</f>
        <v>0</v>
      </c>
      <c r="AR166" s="231" t="s">
        <v>77</v>
      </c>
      <c r="AT166" s="232" t="s">
        <v>72</v>
      </c>
      <c r="AU166" s="232" t="s">
        <v>77</v>
      </c>
      <c r="AY166" s="231" t="s">
        <v>162</v>
      </c>
      <c r="BK166" s="233">
        <f>SUM(BK167:BK407)</f>
        <v>0</v>
      </c>
    </row>
    <row r="167" s="1" customFormat="1" ht="25.5" customHeight="1">
      <c r="B167" s="47"/>
      <c r="C167" s="236" t="s">
        <v>243</v>
      </c>
      <c r="D167" s="236" t="s">
        <v>165</v>
      </c>
      <c r="E167" s="237" t="s">
        <v>346</v>
      </c>
      <c r="F167" s="238" t="s">
        <v>347</v>
      </c>
      <c r="G167" s="239" t="s">
        <v>189</v>
      </c>
      <c r="H167" s="240">
        <v>118.80500000000001</v>
      </c>
      <c r="I167" s="241"/>
      <c r="J167" s="242">
        <f>ROUND(I167*H167,2)</f>
        <v>0</v>
      </c>
      <c r="K167" s="238" t="s">
        <v>169</v>
      </c>
      <c r="L167" s="73"/>
      <c r="M167" s="243" t="s">
        <v>23</v>
      </c>
      <c r="N167" s="244" t="s">
        <v>45</v>
      </c>
      <c r="O167" s="48"/>
      <c r="P167" s="245">
        <f>O167*H167</f>
        <v>0</v>
      </c>
      <c r="Q167" s="245">
        <v>0.000263</v>
      </c>
      <c r="R167" s="245">
        <f>Q167*H167</f>
        <v>0.031245715</v>
      </c>
      <c r="S167" s="245">
        <v>0</v>
      </c>
      <c r="T167" s="246">
        <f>S167*H167</f>
        <v>0</v>
      </c>
      <c r="AR167" s="25" t="s">
        <v>170</v>
      </c>
      <c r="AT167" s="25" t="s">
        <v>165</v>
      </c>
      <c r="AU167" s="25" t="s">
        <v>85</v>
      </c>
      <c r="AY167" s="25" t="s">
        <v>162</v>
      </c>
      <c r="BE167" s="247">
        <f>IF(N167="základní",J167,0)</f>
        <v>0</v>
      </c>
      <c r="BF167" s="247">
        <f>IF(N167="snížená",J167,0)</f>
        <v>0</v>
      </c>
      <c r="BG167" s="247">
        <f>IF(N167="zákl. přenesená",J167,0)</f>
        <v>0</v>
      </c>
      <c r="BH167" s="247">
        <f>IF(N167="sníž. přenesená",J167,0)</f>
        <v>0</v>
      </c>
      <c r="BI167" s="247">
        <f>IF(N167="nulová",J167,0)</f>
        <v>0</v>
      </c>
      <c r="BJ167" s="25" t="s">
        <v>85</v>
      </c>
      <c r="BK167" s="247">
        <f>ROUND(I167*H167,2)</f>
        <v>0</v>
      </c>
      <c r="BL167" s="25" t="s">
        <v>170</v>
      </c>
      <c r="BM167" s="25" t="s">
        <v>1562</v>
      </c>
    </row>
    <row r="168" s="13" customFormat="1">
      <c r="B168" s="260"/>
      <c r="C168" s="261"/>
      <c r="D168" s="250" t="s">
        <v>172</v>
      </c>
      <c r="E168" s="262" t="s">
        <v>23</v>
      </c>
      <c r="F168" s="263" t="s">
        <v>232</v>
      </c>
      <c r="G168" s="261"/>
      <c r="H168" s="262" t="s">
        <v>23</v>
      </c>
      <c r="I168" s="264"/>
      <c r="J168" s="261"/>
      <c r="K168" s="261"/>
      <c r="L168" s="265"/>
      <c r="M168" s="266"/>
      <c r="N168" s="267"/>
      <c r="O168" s="267"/>
      <c r="P168" s="267"/>
      <c r="Q168" s="267"/>
      <c r="R168" s="267"/>
      <c r="S168" s="267"/>
      <c r="T168" s="268"/>
      <c r="AT168" s="269" t="s">
        <v>172</v>
      </c>
      <c r="AU168" s="269" t="s">
        <v>85</v>
      </c>
      <c r="AV168" s="13" t="s">
        <v>77</v>
      </c>
      <c r="AW168" s="13" t="s">
        <v>36</v>
      </c>
      <c r="AX168" s="13" t="s">
        <v>73</v>
      </c>
      <c r="AY168" s="269" t="s">
        <v>162</v>
      </c>
    </row>
    <row r="169" s="13" customFormat="1">
      <c r="B169" s="260"/>
      <c r="C169" s="261"/>
      <c r="D169" s="250" t="s">
        <v>172</v>
      </c>
      <c r="E169" s="262" t="s">
        <v>23</v>
      </c>
      <c r="F169" s="263" t="s">
        <v>613</v>
      </c>
      <c r="G169" s="261"/>
      <c r="H169" s="262" t="s">
        <v>23</v>
      </c>
      <c r="I169" s="264"/>
      <c r="J169" s="261"/>
      <c r="K169" s="261"/>
      <c r="L169" s="265"/>
      <c r="M169" s="266"/>
      <c r="N169" s="267"/>
      <c r="O169" s="267"/>
      <c r="P169" s="267"/>
      <c r="Q169" s="267"/>
      <c r="R169" s="267"/>
      <c r="S169" s="267"/>
      <c r="T169" s="268"/>
      <c r="AT169" s="269" t="s">
        <v>172</v>
      </c>
      <c r="AU169" s="269" t="s">
        <v>85</v>
      </c>
      <c r="AV169" s="13" t="s">
        <v>77</v>
      </c>
      <c r="AW169" s="13" t="s">
        <v>36</v>
      </c>
      <c r="AX169" s="13" t="s">
        <v>73</v>
      </c>
      <c r="AY169" s="269" t="s">
        <v>162</v>
      </c>
    </row>
    <row r="170" s="13" customFormat="1">
      <c r="B170" s="260"/>
      <c r="C170" s="261"/>
      <c r="D170" s="250" t="s">
        <v>172</v>
      </c>
      <c r="E170" s="262" t="s">
        <v>23</v>
      </c>
      <c r="F170" s="263" t="s">
        <v>1563</v>
      </c>
      <c r="G170" s="261"/>
      <c r="H170" s="262" t="s">
        <v>23</v>
      </c>
      <c r="I170" s="264"/>
      <c r="J170" s="261"/>
      <c r="K170" s="261"/>
      <c r="L170" s="265"/>
      <c r="M170" s="266"/>
      <c r="N170" s="267"/>
      <c r="O170" s="267"/>
      <c r="P170" s="267"/>
      <c r="Q170" s="267"/>
      <c r="R170" s="267"/>
      <c r="S170" s="267"/>
      <c r="T170" s="268"/>
      <c r="AT170" s="269" t="s">
        <v>172</v>
      </c>
      <c r="AU170" s="269" t="s">
        <v>85</v>
      </c>
      <c r="AV170" s="13" t="s">
        <v>77</v>
      </c>
      <c r="AW170" s="13" t="s">
        <v>36</v>
      </c>
      <c r="AX170" s="13" t="s">
        <v>73</v>
      </c>
      <c r="AY170" s="269" t="s">
        <v>162</v>
      </c>
    </row>
    <row r="171" s="12" customFormat="1">
      <c r="B171" s="248"/>
      <c r="C171" s="249"/>
      <c r="D171" s="250" t="s">
        <v>172</v>
      </c>
      <c r="E171" s="251" t="s">
        <v>23</v>
      </c>
      <c r="F171" s="252" t="s">
        <v>1564</v>
      </c>
      <c r="G171" s="249"/>
      <c r="H171" s="253">
        <v>118.80500000000001</v>
      </c>
      <c r="I171" s="254"/>
      <c r="J171" s="249"/>
      <c r="K171" s="249"/>
      <c r="L171" s="255"/>
      <c r="M171" s="256"/>
      <c r="N171" s="257"/>
      <c r="O171" s="257"/>
      <c r="P171" s="257"/>
      <c r="Q171" s="257"/>
      <c r="R171" s="257"/>
      <c r="S171" s="257"/>
      <c r="T171" s="258"/>
      <c r="AT171" s="259" t="s">
        <v>172</v>
      </c>
      <c r="AU171" s="259" t="s">
        <v>85</v>
      </c>
      <c r="AV171" s="12" t="s">
        <v>85</v>
      </c>
      <c r="AW171" s="12" t="s">
        <v>36</v>
      </c>
      <c r="AX171" s="12" t="s">
        <v>77</v>
      </c>
      <c r="AY171" s="259" t="s">
        <v>162</v>
      </c>
    </row>
    <row r="172" s="1" customFormat="1" ht="25.5" customHeight="1">
      <c r="B172" s="47"/>
      <c r="C172" s="236" t="s">
        <v>252</v>
      </c>
      <c r="D172" s="236" t="s">
        <v>165</v>
      </c>
      <c r="E172" s="237" t="s">
        <v>358</v>
      </c>
      <c r="F172" s="238" t="s">
        <v>359</v>
      </c>
      <c r="G172" s="239" t="s">
        <v>189</v>
      </c>
      <c r="H172" s="240">
        <v>118.80500000000001</v>
      </c>
      <c r="I172" s="241"/>
      <c r="J172" s="242">
        <f>ROUND(I172*H172,2)</f>
        <v>0</v>
      </c>
      <c r="K172" s="238" t="s">
        <v>169</v>
      </c>
      <c r="L172" s="73"/>
      <c r="M172" s="243" t="s">
        <v>23</v>
      </c>
      <c r="N172" s="244" t="s">
        <v>45</v>
      </c>
      <c r="O172" s="48"/>
      <c r="P172" s="245">
        <f>O172*H172</f>
        <v>0</v>
      </c>
      <c r="Q172" s="245">
        <v>0.027300000000000001</v>
      </c>
      <c r="R172" s="245">
        <f>Q172*H172</f>
        <v>3.2433765000000006</v>
      </c>
      <c r="S172" s="245">
        <v>0</v>
      </c>
      <c r="T172" s="246">
        <f>S172*H172</f>
        <v>0</v>
      </c>
      <c r="AR172" s="25" t="s">
        <v>170</v>
      </c>
      <c r="AT172" s="25" t="s">
        <v>165</v>
      </c>
      <c r="AU172" s="25" t="s">
        <v>85</v>
      </c>
      <c r="AY172" s="25" t="s">
        <v>162</v>
      </c>
      <c r="BE172" s="247">
        <f>IF(N172="základní",J172,0)</f>
        <v>0</v>
      </c>
      <c r="BF172" s="247">
        <f>IF(N172="snížená",J172,0)</f>
        <v>0</v>
      </c>
      <c r="BG172" s="247">
        <f>IF(N172="zákl. přenesená",J172,0)</f>
        <v>0</v>
      </c>
      <c r="BH172" s="247">
        <f>IF(N172="sníž. přenesená",J172,0)</f>
        <v>0</v>
      </c>
      <c r="BI172" s="247">
        <f>IF(N172="nulová",J172,0)</f>
        <v>0</v>
      </c>
      <c r="BJ172" s="25" t="s">
        <v>85</v>
      </c>
      <c r="BK172" s="247">
        <f>ROUND(I172*H172,2)</f>
        <v>0</v>
      </c>
      <c r="BL172" s="25" t="s">
        <v>170</v>
      </c>
      <c r="BM172" s="25" t="s">
        <v>1565</v>
      </c>
    </row>
    <row r="173" s="1" customFormat="1">
      <c r="B173" s="47"/>
      <c r="C173" s="75"/>
      <c r="D173" s="250" t="s">
        <v>213</v>
      </c>
      <c r="E173" s="75"/>
      <c r="F173" s="281" t="s">
        <v>361</v>
      </c>
      <c r="G173" s="75"/>
      <c r="H173" s="75"/>
      <c r="I173" s="204"/>
      <c r="J173" s="75"/>
      <c r="K173" s="75"/>
      <c r="L173" s="73"/>
      <c r="M173" s="282"/>
      <c r="N173" s="48"/>
      <c r="O173" s="48"/>
      <c r="P173" s="48"/>
      <c r="Q173" s="48"/>
      <c r="R173" s="48"/>
      <c r="S173" s="48"/>
      <c r="T173" s="96"/>
      <c r="AT173" s="25" t="s">
        <v>213</v>
      </c>
      <c r="AU173" s="25" t="s">
        <v>85</v>
      </c>
    </row>
    <row r="174" s="13" customFormat="1">
      <c r="B174" s="260"/>
      <c r="C174" s="261"/>
      <c r="D174" s="250" t="s">
        <v>172</v>
      </c>
      <c r="E174" s="262" t="s">
        <v>23</v>
      </c>
      <c r="F174" s="263" t="s">
        <v>232</v>
      </c>
      <c r="G174" s="261"/>
      <c r="H174" s="262" t="s">
        <v>23</v>
      </c>
      <c r="I174" s="264"/>
      <c r="J174" s="261"/>
      <c r="K174" s="261"/>
      <c r="L174" s="265"/>
      <c r="M174" s="266"/>
      <c r="N174" s="267"/>
      <c r="O174" s="267"/>
      <c r="P174" s="267"/>
      <c r="Q174" s="267"/>
      <c r="R174" s="267"/>
      <c r="S174" s="267"/>
      <c r="T174" s="268"/>
      <c r="AT174" s="269" t="s">
        <v>172</v>
      </c>
      <c r="AU174" s="269" t="s">
        <v>85</v>
      </c>
      <c r="AV174" s="13" t="s">
        <v>77</v>
      </c>
      <c r="AW174" s="13" t="s">
        <v>36</v>
      </c>
      <c r="AX174" s="13" t="s">
        <v>73</v>
      </c>
      <c r="AY174" s="269" t="s">
        <v>162</v>
      </c>
    </row>
    <row r="175" s="13" customFormat="1">
      <c r="B175" s="260"/>
      <c r="C175" s="261"/>
      <c r="D175" s="250" t="s">
        <v>172</v>
      </c>
      <c r="E175" s="262" t="s">
        <v>23</v>
      </c>
      <c r="F175" s="263" t="s">
        <v>613</v>
      </c>
      <c r="G175" s="261"/>
      <c r="H175" s="262" t="s">
        <v>23</v>
      </c>
      <c r="I175" s="264"/>
      <c r="J175" s="261"/>
      <c r="K175" s="261"/>
      <c r="L175" s="265"/>
      <c r="M175" s="266"/>
      <c r="N175" s="267"/>
      <c r="O175" s="267"/>
      <c r="P175" s="267"/>
      <c r="Q175" s="267"/>
      <c r="R175" s="267"/>
      <c r="S175" s="267"/>
      <c r="T175" s="268"/>
      <c r="AT175" s="269" t="s">
        <v>172</v>
      </c>
      <c r="AU175" s="269" t="s">
        <v>85</v>
      </c>
      <c r="AV175" s="13" t="s">
        <v>77</v>
      </c>
      <c r="AW175" s="13" t="s">
        <v>36</v>
      </c>
      <c r="AX175" s="13" t="s">
        <v>73</v>
      </c>
      <c r="AY175" s="269" t="s">
        <v>162</v>
      </c>
    </row>
    <row r="176" s="13" customFormat="1">
      <c r="B176" s="260"/>
      <c r="C176" s="261"/>
      <c r="D176" s="250" t="s">
        <v>172</v>
      </c>
      <c r="E176" s="262" t="s">
        <v>23</v>
      </c>
      <c r="F176" s="263" t="s">
        <v>1563</v>
      </c>
      <c r="G176" s="261"/>
      <c r="H176" s="262" t="s">
        <v>23</v>
      </c>
      <c r="I176" s="264"/>
      <c r="J176" s="261"/>
      <c r="K176" s="261"/>
      <c r="L176" s="265"/>
      <c r="M176" s="266"/>
      <c r="N176" s="267"/>
      <c r="O176" s="267"/>
      <c r="P176" s="267"/>
      <c r="Q176" s="267"/>
      <c r="R176" s="267"/>
      <c r="S176" s="267"/>
      <c r="T176" s="268"/>
      <c r="AT176" s="269" t="s">
        <v>172</v>
      </c>
      <c r="AU176" s="269" t="s">
        <v>85</v>
      </c>
      <c r="AV176" s="13" t="s">
        <v>77</v>
      </c>
      <c r="AW176" s="13" t="s">
        <v>36</v>
      </c>
      <c r="AX176" s="13" t="s">
        <v>73</v>
      </c>
      <c r="AY176" s="269" t="s">
        <v>162</v>
      </c>
    </row>
    <row r="177" s="12" customFormat="1">
      <c r="B177" s="248"/>
      <c r="C177" s="249"/>
      <c r="D177" s="250" t="s">
        <v>172</v>
      </c>
      <c r="E177" s="251" t="s">
        <v>23</v>
      </c>
      <c r="F177" s="252" t="s">
        <v>1564</v>
      </c>
      <c r="G177" s="249"/>
      <c r="H177" s="253">
        <v>118.80500000000001</v>
      </c>
      <c r="I177" s="254"/>
      <c r="J177" s="249"/>
      <c r="K177" s="249"/>
      <c r="L177" s="255"/>
      <c r="M177" s="256"/>
      <c r="N177" s="257"/>
      <c r="O177" s="257"/>
      <c r="P177" s="257"/>
      <c r="Q177" s="257"/>
      <c r="R177" s="257"/>
      <c r="S177" s="257"/>
      <c r="T177" s="258"/>
      <c r="AT177" s="259" t="s">
        <v>172</v>
      </c>
      <c r="AU177" s="259" t="s">
        <v>85</v>
      </c>
      <c r="AV177" s="12" t="s">
        <v>85</v>
      </c>
      <c r="AW177" s="12" t="s">
        <v>36</v>
      </c>
      <c r="AX177" s="12" t="s">
        <v>77</v>
      </c>
      <c r="AY177" s="259" t="s">
        <v>162</v>
      </c>
    </row>
    <row r="178" s="1" customFormat="1" ht="25.5" customHeight="1">
      <c r="B178" s="47"/>
      <c r="C178" s="236" t="s">
        <v>262</v>
      </c>
      <c r="D178" s="236" t="s">
        <v>165</v>
      </c>
      <c r="E178" s="237" t="s">
        <v>365</v>
      </c>
      <c r="F178" s="238" t="s">
        <v>366</v>
      </c>
      <c r="G178" s="239" t="s">
        <v>189</v>
      </c>
      <c r="H178" s="240">
        <v>118.80500000000001</v>
      </c>
      <c r="I178" s="241"/>
      <c r="J178" s="242">
        <f>ROUND(I178*H178,2)</f>
        <v>0</v>
      </c>
      <c r="K178" s="238" t="s">
        <v>169</v>
      </c>
      <c r="L178" s="73"/>
      <c r="M178" s="243" t="s">
        <v>23</v>
      </c>
      <c r="N178" s="244" t="s">
        <v>45</v>
      </c>
      <c r="O178" s="48"/>
      <c r="P178" s="245">
        <f>O178*H178</f>
        <v>0</v>
      </c>
      <c r="Q178" s="245">
        <v>0.0043839999999999999</v>
      </c>
      <c r="R178" s="245">
        <f>Q178*H178</f>
        <v>0.52084112000000005</v>
      </c>
      <c r="S178" s="245">
        <v>0</v>
      </c>
      <c r="T178" s="246">
        <f>S178*H178</f>
        <v>0</v>
      </c>
      <c r="AR178" s="25" t="s">
        <v>170</v>
      </c>
      <c r="AT178" s="25" t="s">
        <v>165</v>
      </c>
      <c r="AU178" s="25" t="s">
        <v>85</v>
      </c>
      <c r="AY178" s="25" t="s">
        <v>162</v>
      </c>
      <c r="BE178" s="247">
        <f>IF(N178="základní",J178,0)</f>
        <v>0</v>
      </c>
      <c r="BF178" s="247">
        <f>IF(N178="snížená",J178,0)</f>
        <v>0</v>
      </c>
      <c r="BG178" s="247">
        <f>IF(N178="zákl. přenesená",J178,0)</f>
        <v>0</v>
      </c>
      <c r="BH178" s="247">
        <f>IF(N178="sníž. přenesená",J178,0)</f>
        <v>0</v>
      </c>
      <c r="BI178" s="247">
        <f>IF(N178="nulová",J178,0)</f>
        <v>0</v>
      </c>
      <c r="BJ178" s="25" t="s">
        <v>85</v>
      </c>
      <c r="BK178" s="247">
        <f>ROUND(I178*H178,2)</f>
        <v>0</v>
      </c>
      <c r="BL178" s="25" t="s">
        <v>170</v>
      </c>
      <c r="BM178" s="25" t="s">
        <v>1566</v>
      </c>
    </row>
    <row r="179" s="1" customFormat="1">
      <c r="B179" s="47"/>
      <c r="C179" s="75"/>
      <c r="D179" s="250" t="s">
        <v>213</v>
      </c>
      <c r="E179" s="75"/>
      <c r="F179" s="281" t="s">
        <v>368</v>
      </c>
      <c r="G179" s="75"/>
      <c r="H179" s="75"/>
      <c r="I179" s="204"/>
      <c r="J179" s="75"/>
      <c r="K179" s="75"/>
      <c r="L179" s="73"/>
      <c r="M179" s="282"/>
      <c r="N179" s="48"/>
      <c r="O179" s="48"/>
      <c r="P179" s="48"/>
      <c r="Q179" s="48"/>
      <c r="R179" s="48"/>
      <c r="S179" s="48"/>
      <c r="T179" s="96"/>
      <c r="AT179" s="25" t="s">
        <v>213</v>
      </c>
      <c r="AU179" s="25" t="s">
        <v>85</v>
      </c>
    </row>
    <row r="180" s="13" customFormat="1">
      <c r="B180" s="260"/>
      <c r="C180" s="261"/>
      <c r="D180" s="250" t="s">
        <v>172</v>
      </c>
      <c r="E180" s="262" t="s">
        <v>23</v>
      </c>
      <c r="F180" s="263" t="s">
        <v>232</v>
      </c>
      <c r="G180" s="261"/>
      <c r="H180" s="262" t="s">
        <v>23</v>
      </c>
      <c r="I180" s="264"/>
      <c r="J180" s="261"/>
      <c r="K180" s="261"/>
      <c r="L180" s="265"/>
      <c r="M180" s="266"/>
      <c r="N180" s="267"/>
      <c r="O180" s="267"/>
      <c r="P180" s="267"/>
      <c r="Q180" s="267"/>
      <c r="R180" s="267"/>
      <c r="S180" s="267"/>
      <c r="T180" s="268"/>
      <c r="AT180" s="269" t="s">
        <v>172</v>
      </c>
      <c r="AU180" s="269" t="s">
        <v>85</v>
      </c>
      <c r="AV180" s="13" t="s">
        <v>77</v>
      </c>
      <c r="AW180" s="13" t="s">
        <v>36</v>
      </c>
      <c r="AX180" s="13" t="s">
        <v>73</v>
      </c>
      <c r="AY180" s="269" t="s">
        <v>162</v>
      </c>
    </row>
    <row r="181" s="13" customFormat="1">
      <c r="B181" s="260"/>
      <c r="C181" s="261"/>
      <c r="D181" s="250" t="s">
        <v>172</v>
      </c>
      <c r="E181" s="262" t="s">
        <v>23</v>
      </c>
      <c r="F181" s="263" t="s">
        <v>613</v>
      </c>
      <c r="G181" s="261"/>
      <c r="H181" s="262" t="s">
        <v>23</v>
      </c>
      <c r="I181" s="264"/>
      <c r="J181" s="261"/>
      <c r="K181" s="261"/>
      <c r="L181" s="265"/>
      <c r="M181" s="266"/>
      <c r="N181" s="267"/>
      <c r="O181" s="267"/>
      <c r="P181" s="267"/>
      <c r="Q181" s="267"/>
      <c r="R181" s="267"/>
      <c r="S181" s="267"/>
      <c r="T181" s="268"/>
      <c r="AT181" s="269" t="s">
        <v>172</v>
      </c>
      <c r="AU181" s="269" t="s">
        <v>85</v>
      </c>
      <c r="AV181" s="13" t="s">
        <v>77</v>
      </c>
      <c r="AW181" s="13" t="s">
        <v>36</v>
      </c>
      <c r="AX181" s="13" t="s">
        <v>73</v>
      </c>
      <c r="AY181" s="269" t="s">
        <v>162</v>
      </c>
    </row>
    <row r="182" s="13" customFormat="1">
      <c r="B182" s="260"/>
      <c r="C182" s="261"/>
      <c r="D182" s="250" t="s">
        <v>172</v>
      </c>
      <c r="E182" s="262" t="s">
        <v>23</v>
      </c>
      <c r="F182" s="263" t="s">
        <v>1563</v>
      </c>
      <c r="G182" s="261"/>
      <c r="H182" s="262" t="s">
        <v>23</v>
      </c>
      <c r="I182" s="264"/>
      <c r="J182" s="261"/>
      <c r="K182" s="261"/>
      <c r="L182" s="265"/>
      <c r="M182" s="266"/>
      <c r="N182" s="267"/>
      <c r="O182" s="267"/>
      <c r="P182" s="267"/>
      <c r="Q182" s="267"/>
      <c r="R182" s="267"/>
      <c r="S182" s="267"/>
      <c r="T182" s="268"/>
      <c r="AT182" s="269" t="s">
        <v>172</v>
      </c>
      <c r="AU182" s="269" t="s">
        <v>85</v>
      </c>
      <c r="AV182" s="13" t="s">
        <v>77</v>
      </c>
      <c r="AW182" s="13" t="s">
        <v>36</v>
      </c>
      <c r="AX182" s="13" t="s">
        <v>73</v>
      </c>
      <c r="AY182" s="269" t="s">
        <v>162</v>
      </c>
    </row>
    <row r="183" s="12" customFormat="1">
      <c r="B183" s="248"/>
      <c r="C183" s="249"/>
      <c r="D183" s="250" t="s">
        <v>172</v>
      </c>
      <c r="E183" s="251" t="s">
        <v>23</v>
      </c>
      <c r="F183" s="252" t="s">
        <v>1564</v>
      </c>
      <c r="G183" s="249"/>
      <c r="H183" s="253">
        <v>118.80500000000001</v>
      </c>
      <c r="I183" s="254"/>
      <c r="J183" s="249"/>
      <c r="K183" s="249"/>
      <c r="L183" s="255"/>
      <c r="M183" s="256"/>
      <c r="N183" s="257"/>
      <c r="O183" s="257"/>
      <c r="P183" s="257"/>
      <c r="Q183" s="257"/>
      <c r="R183" s="257"/>
      <c r="S183" s="257"/>
      <c r="T183" s="258"/>
      <c r="AT183" s="259" t="s">
        <v>172</v>
      </c>
      <c r="AU183" s="259" t="s">
        <v>85</v>
      </c>
      <c r="AV183" s="12" t="s">
        <v>85</v>
      </c>
      <c r="AW183" s="12" t="s">
        <v>36</v>
      </c>
      <c r="AX183" s="12" t="s">
        <v>77</v>
      </c>
      <c r="AY183" s="259" t="s">
        <v>162</v>
      </c>
    </row>
    <row r="184" s="1" customFormat="1" ht="38.25" customHeight="1">
      <c r="B184" s="47"/>
      <c r="C184" s="236" t="s">
        <v>280</v>
      </c>
      <c r="D184" s="236" t="s">
        <v>165</v>
      </c>
      <c r="E184" s="237" t="s">
        <v>383</v>
      </c>
      <c r="F184" s="238" t="s">
        <v>384</v>
      </c>
      <c r="G184" s="239" t="s">
        <v>189</v>
      </c>
      <c r="H184" s="240">
        <v>118.80500000000001</v>
      </c>
      <c r="I184" s="241"/>
      <c r="J184" s="242">
        <f>ROUND(I184*H184,2)</f>
        <v>0</v>
      </c>
      <c r="K184" s="238" t="s">
        <v>23</v>
      </c>
      <c r="L184" s="73"/>
      <c r="M184" s="243" t="s">
        <v>23</v>
      </c>
      <c r="N184" s="244" t="s">
        <v>45</v>
      </c>
      <c r="O184" s="48"/>
      <c r="P184" s="245">
        <f>O184*H184</f>
        <v>0</v>
      </c>
      <c r="Q184" s="245">
        <v>0.012486000000000001</v>
      </c>
      <c r="R184" s="245">
        <f>Q184*H184</f>
        <v>1.4833992300000001</v>
      </c>
      <c r="S184" s="245">
        <v>0</v>
      </c>
      <c r="T184" s="246">
        <f>S184*H184</f>
        <v>0</v>
      </c>
      <c r="AR184" s="25" t="s">
        <v>170</v>
      </c>
      <c r="AT184" s="25" t="s">
        <v>165</v>
      </c>
      <c r="AU184" s="25" t="s">
        <v>85</v>
      </c>
      <c r="AY184" s="25" t="s">
        <v>162</v>
      </c>
      <c r="BE184" s="247">
        <f>IF(N184="základní",J184,0)</f>
        <v>0</v>
      </c>
      <c r="BF184" s="247">
        <f>IF(N184="snížená",J184,0)</f>
        <v>0</v>
      </c>
      <c r="BG184" s="247">
        <f>IF(N184="zákl. přenesená",J184,0)</f>
        <v>0</v>
      </c>
      <c r="BH184" s="247">
        <f>IF(N184="sníž. přenesená",J184,0)</f>
        <v>0</v>
      </c>
      <c r="BI184" s="247">
        <f>IF(N184="nulová",J184,0)</f>
        <v>0</v>
      </c>
      <c r="BJ184" s="25" t="s">
        <v>85</v>
      </c>
      <c r="BK184" s="247">
        <f>ROUND(I184*H184,2)</f>
        <v>0</v>
      </c>
      <c r="BL184" s="25" t="s">
        <v>170</v>
      </c>
      <c r="BM184" s="25" t="s">
        <v>1567</v>
      </c>
    </row>
    <row r="185" s="13" customFormat="1">
      <c r="B185" s="260"/>
      <c r="C185" s="261"/>
      <c r="D185" s="250" t="s">
        <v>172</v>
      </c>
      <c r="E185" s="262" t="s">
        <v>23</v>
      </c>
      <c r="F185" s="263" t="s">
        <v>232</v>
      </c>
      <c r="G185" s="261"/>
      <c r="H185" s="262" t="s">
        <v>23</v>
      </c>
      <c r="I185" s="264"/>
      <c r="J185" s="261"/>
      <c r="K185" s="261"/>
      <c r="L185" s="265"/>
      <c r="M185" s="266"/>
      <c r="N185" s="267"/>
      <c r="O185" s="267"/>
      <c r="P185" s="267"/>
      <c r="Q185" s="267"/>
      <c r="R185" s="267"/>
      <c r="S185" s="267"/>
      <c r="T185" s="268"/>
      <c r="AT185" s="269" t="s">
        <v>172</v>
      </c>
      <c r="AU185" s="269" t="s">
        <v>85</v>
      </c>
      <c r="AV185" s="13" t="s">
        <v>77</v>
      </c>
      <c r="AW185" s="13" t="s">
        <v>36</v>
      </c>
      <c r="AX185" s="13" t="s">
        <v>73</v>
      </c>
      <c r="AY185" s="269" t="s">
        <v>162</v>
      </c>
    </row>
    <row r="186" s="13" customFormat="1">
      <c r="B186" s="260"/>
      <c r="C186" s="261"/>
      <c r="D186" s="250" t="s">
        <v>172</v>
      </c>
      <c r="E186" s="262" t="s">
        <v>23</v>
      </c>
      <c r="F186" s="263" t="s">
        <v>613</v>
      </c>
      <c r="G186" s="261"/>
      <c r="H186" s="262" t="s">
        <v>23</v>
      </c>
      <c r="I186" s="264"/>
      <c r="J186" s="261"/>
      <c r="K186" s="261"/>
      <c r="L186" s="265"/>
      <c r="M186" s="266"/>
      <c r="N186" s="267"/>
      <c r="O186" s="267"/>
      <c r="P186" s="267"/>
      <c r="Q186" s="267"/>
      <c r="R186" s="267"/>
      <c r="S186" s="267"/>
      <c r="T186" s="268"/>
      <c r="AT186" s="269" t="s">
        <v>172</v>
      </c>
      <c r="AU186" s="269" t="s">
        <v>85</v>
      </c>
      <c r="AV186" s="13" t="s">
        <v>77</v>
      </c>
      <c r="AW186" s="13" t="s">
        <v>36</v>
      </c>
      <c r="AX186" s="13" t="s">
        <v>73</v>
      </c>
      <c r="AY186" s="269" t="s">
        <v>162</v>
      </c>
    </row>
    <row r="187" s="13" customFormat="1">
      <c r="B187" s="260"/>
      <c r="C187" s="261"/>
      <c r="D187" s="250" t="s">
        <v>172</v>
      </c>
      <c r="E187" s="262" t="s">
        <v>23</v>
      </c>
      <c r="F187" s="263" t="s">
        <v>1563</v>
      </c>
      <c r="G187" s="261"/>
      <c r="H187" s="262" t="s">
        <v>23</v>
      </c>
      <c r="I187" s="264"/>
      <c r="J187" s="261"/>
      <c r="K187" s="261"/>
      <c r="L187" s="265"/>
      <c r="M187" s="266"/>
      <c r="N187" s="267"/>
      <c r="O187" s="267"/>
      <c r="P187" s="267"/>
      <c r="Q187" s="267"/>
      <c r="R187" s="267"/>
      <c r="S187" s="267"/>
      <c r="T187" s="268"/>
      <c r="AT187" s="269" t="s">
        <v>172</v>
      </c>
      <c r="AU187" s="269" t="s">
        <v>85</v>
      </c>
      <c r="AV187" s="13" t="s">
        <v>77</v>
      </c>
      <c r="AW187" s="13" t="s">
        <v>36</v>
      </c>
      <c r="AX187" s="13" t="s">
        <v>73</v>
      </c>
      <c r="AY187" s="269" t="s">
        <v>162</v>
      </c>
    </row>
    <row r="188" s="12" customFormat="1">
      <c r="B188" s="248"/>
      <c r="C188" s="249"/>
      <c r="D188" s="250" t="s">
        <v>172</v>
      </c>
      <c r="E188" s="251" t="s">
        <v>23</v>
      </c>
      <c r="F188" s="252" t="s">
        <v>1564</v>
      </c>
      <c r="G188" s="249"/>
      <c r="H188" s="253">
        <v>118.80500000000001</v>
      </c>
      <c r="I188" s="254"/>
      <c r="J188" s="249"/>
      <c r="K188" s="249"/>
      <c r="L188" s="255"/>
      <c r="M188" s="256"/>
      <c r="N188" s="257"/>
      <c r="O188" s="257"/>
      <c r="P188" s="257"/>
      <c r="Q188" s="257"/>
      <c r="R188" s="257"/>
      <c r="S188" s="257"/>
      <c r="T188" s="258"/>
      <c r="AT188" s="259" t="s">
        <v>172</v>
      </c>
      <c r="AU188" s="259" t="s">
        <v>85</v>
      </c>
      <c r="AV188" s="12" t="s">
        <v>85</v>
      </c>
      <c r="AW188" s="12" t="s">
        <v>36</v>
      </c>
      <c r="AX188" s="12" t="s">
        <v>77</v>
      </c>
      <c r="AY188" s="259" t="s">
        <v>162</v>
      </c>
    </row>
    <row r="189" s="1" customFormat="1" ht="25.5" customHeight="1">
      <c r="B189" s="47"/>
      <c r="C189" s="236" t="s">
        <v>292</v>
      </c>
      <c r="D189" s="236" t="s">
        <v>165</v>
      </c>
      <c r="E189" s="237" t="s">
        <v>389</v>
      </c>
      <c r="F189" s="238" t="s">
        <v>390</v>
      </c>
      <c r="G189" s="239" t="s">
        <v>189</v>
      </c>
      <c r="H189" s="240">
        <v>167.37299999999999</v>
      </c>
      <c r="I189" s="241"/>
      <c r="J189" s="242">
        <f>ROUND(I189*H189,2)</f>
        <v>0</v>
      </c>
      <c r="K189" s="238" t="s">
        <v>169</v>
      </c>
      <c r="L189" s="73"/>
      <c r="M189" s="243" t="s">
        <v>23</v>
      </c>
      <c r="N189" s="244" t="s">
        <v>45</v>
      </c>
      <c r="O189" s="48"/>
      <c r="P189" s="245">
        <f>O189*H189</f>
        <v>0</v>
      </c>
      <c r="Q189" s="245">
        <v>0.000263</v>
      </c>
      <c r="R189" s="245">
        <f>Q189*H189</f>
        <v>0.044019098999999999</v>
      </c>
      <c r="S189" s="245">
        <v>0</v>
      </c>
      <c r="T189" s="246">
        <f>S189*H189</f>
        <v>0</v>
      </c>
      <c r="AR189" s="25" t="s">
        <v>170</v>
      </c>
      <c r="AT189" s="25" t="s">
        <v>165</v>
      </c>
      <c r="AU189" s="25" t="s">
        <v>85</v>
      </c>
      <c r="AY189" s="25" t="s">
        <v>162</v>
      </c>
      <c r="BE189" s="247">
        <f>IF(N189="základní",J189,0)</f>
        <v>0</v>
      </c>
      <c r="BF189" s="247">
        <f>IF(N189="snížená",J189,0)</f>
        <v>0</v>
      </c>
      <c r="BG189" s="247">
        <f>IF(N189="zákl. přenesená",J189,0)</f>
        <v>0</v>
      </c>
      <c r="BH189" s="247">
        <f>IF(N189="sníž. přenesená",J189,0)</f>
        <v>0</v>
      </c>
      <c r="BI189" s="247">
        <f>IF(N189="nulová",J189,0)</f>
        <v>0</v>
      </c>
      <c r="BJ189" s="25" t="s">
        <v>85</v>
      </c>
      <c r="BK189" s="247">
        <f>ROUND(I189*H189,2)</f>
        <v>0</v>
      </c>
      <c r="BL189" s="25" t="s">
        <v>170</v>
      </c>
      <c r="BM189" s="25" t="s">
        <v>1568</v>
      </c>
    </row>
    <row r="190" s="13" customFormat="1">
      <c r="B190" s="260"/>
      <c r="C190" s="261"/>
      <c r="D190" s="250" t="s">
        <v>172</v>
      </c>
      <c r="E190" s="262" t="s">
        <v>23</v>
      </c>
      <c r="F190" s="263" t="s">
        <v>232</v>
      </c>
      <c r="G190" s="261"/>
      <c r="H190" s="262" t="s">
        <v>23</v>
      </c>
      <c r="I190" s="264"/>
      <c r="J190" s="261"/>
      <c r="K190" s="261"/>
      <c r="L190" s="265"/>
      <c r="M190" s="266"/>
      <c r="N190" s="267"/>
      <c r="O190" s="267"/>
      <c r="P190" s="267"/>
      <c r="Q190" s="267"/>
      <c r="R190" s="267"/>
      <c r="S190" s="267"/>
      <c r="T190" s="268"/>
      <c r="AT190" s="269" t="s">
        <v>172</v>
      </c>
      <c r="AU190" s="269" t="s">
        <v>85</v>
      </c>
      <c r="AV190" s="13" t="s">
        <v>77</v>
      </c>
      <c r="AW190" s="13" t="s">
        <v>36</v>
      </c>
      <c r="AX190" s="13" t="s">
        <v>73</v>
      </c>
      <c r="AY190" s="269" t="s">
        <v>162</v>
      </c>
    </row>
    <row r="191" s="12" customFormat="1">
      <c r="B191" s="248"/>
      <c r="C191" s="249"/>
      <c r="D191" s="250" t="s">
        <v>172</v>
      </c>
      <c r="E191" s="251" t="s">
        <v>23</v>
      </c>
      <c r="F191" s="252" t="s">
        <v>1569</v>
      </c>
      <c r="G191" s="249"/>
      <c r="H191" s="253">
        <v>15.010999999999999</v>
      </c>
      <c r="I191" s="254"/>
      <c r="J191" s="249"/>
      <c r="K191" s="249"/>
      <c r="L191" s="255"/>
      <c r="M191" s="256"/>
      <c r="N191" s="257"/>
      <c r="O191" s="257"/>
      <c r="P191" s="257"/>
      <c r="Q191" s="257"/>
      <c r="R191" s="257"/>
      <c r="S191" s="257"/>
      <c r="T191" s="258"/>
      <c r="AT191" s="259" t="s">
        <v>172</v>
      </c>
      <c r="AU191" s="259" t="s">
        <v>85</v>
      </c>
      <c r="AV191" s="12" t="s">
        <v>85</v>
      </c>
      <c r="AW191" s="12" t="s">
        <v>36</v>
      </c>
      <c r="AX191" s="12" t="s">
        <v>73</v>
      </c>
      <c r="AY191" s="259" t="s">
        <v>162</v>
      </c>
    </row>
    <row r="192" s="12" customFormat="1">
      <c r="B192" s="248"/>
      <c r="C192" s="249"/>
      <c r="D192" s="250" t="s">
        <v>172</v>
      </c>
      <c r="E192" s="251" t="s">
        <v>23</v>
      </c>
      <c r="F192" s="252" t="s">
        <v>1570</v>
      </c>
      <c r="G192" s="249"/>
      <c r="H192" s="253">
        <v>9.8399999999999999</v>
      </c>
      <c r="I192" s="254"/>
      <c r="J192" s="249"/>
      <c r="K192" s="249"/>
      <c r="L192" s="255"/>
      <c r="M192" s="256"/>
      <c r="N192" s="257"/>
      <c r="O192" s="257"/>
      <c r="P192" s="257"/>
      <c r="Q192" s="257"/>
      <c r="R192" s="257"/>
      <c r="S192" s="257"/>
      <c r="T192" s="258"/>
      <c r="AT192" s="259" t="s">
        <v>172</v>
      </c>
      <c r="AU192" s="259" t="s">
        <v>85</v>
      </c>
      <c r="AV192" s="12" t="s">
        <v>85</v>
      </c>
      <c r="AW192" s="12" t="s">
        <v>36</v>
      </c>
      <c r="AX192" s="12" t="s">
        <v>73</v>
      </c>
      <c r="AY192" s="259" t="s">
        <v>162</v>
      </c>
    </row>
    <row r="193" s="13" customFormat="1">
      <c r="B193" s="260"/>
      <c r="C193" s="261"/>
      <c r="D193" s="250" t="s">
        <v>172</v>
      </c>
      <c r="E193" s="262" t="s">
        <v>23</v>
      </c>
      <c r="F193" s="263" t="s">
        <v>397</v>
      </c>
      <c r="G193" s="261"/>
      <c r="H193" s="262" t="s">
        <v>23</v>
      </c>
      <c r="I193" s="264"/>
      <c r="J193" s="261"/>
      <c r="K193" s="261"/>
      <c r="L193" s="265"/>
      <c r="M193" s="266"/>
      <c r="N193" s="267"/>
      <c r="O193" s="267"/>
      <c r="P193" s="267"/>
      <c r="Q193" s="267"/>
      <c r="R193" s="267"/>
      <c r="S193" s="267"/>
      <c r="T193" s="268"/>
      <c r="AT193" s="269" t="s">
        <v>172</v>
      </c>
      <c r="AU193" s="269" t="s">
        <v>85</v>
      </c>
      <c r="AV193" s="13" t="s">
        <v>77</v>
      </c>
      <c r="AW193" s="13" t="s">
        <v>36</v>
      </c>
      <c r="AX193" s="13" t="s">
        <v>73</v>
      </c>
      <c r="AY193" s="269" t="s">
        <v>162</v>
      </c>
    </row>
    <row r="194" s="12" customFormat="1">
      <c r="B194" s="248"/>
      <c r="C194" s="249"/>
      <c r="D194" s="250" t="s">
        <v>172</v>
      </c>
      <c r="E194" s="251" t="s">
        <v>23</v>
      </c>
      <c r="F194" s="252" t="s">
        <v>1571</v>
      </c>
      <c r="G194" s="249"/>
      <c r="H194" s="253">
        <v>53.094999999999999</v>
      </c>
      <c r="I194" s="254"/>
      <c r="J194" s="249"/>
      <c r="K194" s="249"/>
      <c r="L194" s="255"/>
      <c r="M194" s="256"/>
      <c r="N194" s="257"/>
      <c r="O194" s="257"/>
      <c r="P194" s="257"/>
      <c r="Q194" s="257"/>
      <c r="R194" s="257"/>
      <c r="S194" s="257"/>
      <c r="T194" s="258"/>
      <c r="AT194" s="259" t="s">
        <v>172</v>
      </c>
      <c r="AU194" s="259" t="s">
        <v>85</v>
      </c>
      <c r="AV194" s="12" t="s">
        <v>85</v>
      </c>
      <c r="AW194" s="12" t="s">
        <v>36</v>
      </c>
      <c r="AX194" s="12" t="s">
        <v>73</v>
      </c>
      <c r="AY194" s="259" t="s">
        <v>162</v>
      </c>
    </row>
    <row r="195" s="12" customFormat="1">
      <c r="B195" s="248"/>
      <c r="C195" s="249"/>
      <c r="D195" s="250" t="s">
        <v>172</v>
      </c>
      <c r="E195" s="251" t="s">
        <v>23</v>
      </c>
      <c r="F195" s="252" t="s">
        <v>1572</v>
      </c>
      <c r="G195" s="249"/>
      <c r="H195" s="253">
        <v>-26.25</v>
      </c>
      <c r="I195" s="254"/>
      <c r="J195" s="249"/>
      <c r="K195" s="249"/>
      <c r="L195" s="255"/>
      <c r="M195" s="256"/>
      <c r="N195" s="257"/>
      <c r="O195" s="257"/>
      <c r="P195" s="257"/>
      <c r="Q195" s="257"/>
      <c r="R195" s="257"/>
      <c r="S195" s="257"/>
      <c r="T195" s="258"/>
      <c r="AT195" s="259" t="s">
        <v>172</v>
      </c>
      <c r="AU195" s="259" t="s">
        <v>85</v>
      </c>
      <c r="AV195" s="12" t="s">
        <v>85</v>
      </c>
      <c r="AW195" s="12" t="s">
        <v>36</v>
      </c>
      <c r="AX195" s="12" t="s">
        <v>73</v>
      </c>
      <c r="AY195" s="259" t="s">
        <v>162</v>
      </c>
    </row>
    <row r="196" s="13" customFormat="1">
      <c r="B196" s="260"/>
      <c r="C196" s="261"/>
      <c r="D196" s="250" t="s">
        <v>172</v>
      </c>
      <c r="E196" s="262" t="s">
        <v>23</v>
      </c>
      <c r="F196" s="263" t="s">
        <v>178</v>
      </c>
      <c r="G196" s="261"/>
      <c r="H196" s="262" t="s">
        <v>23</v>
      </c>
      <c r="I196" s="264"/>
      <c r="J196" s="261"/>
      <c r="K196" s="261"/>
      <c r="L196" s="265"/>
      <c r="M196" s="266"/>
      <c r="N196" s="267"/>
      <c r="O196" s="267"/>
      <c r="P196" s="267"/>
      <c r="Q196" s="267"/>
      <c r="R196" s="267"/>
      <c r="S196" s="267"/>
      <c r="T196" s="268"/>
      <c r="AT196" s="269" t="s">
        <v>172</v>
      </c>
      <c r="AU196" s="269" t="s">
        <v>85</v>
      </c>
      <c r="AV196" s="13" t="s">
        <v>77</v>
      </c>
      <c r="AW196" s="13" t="s">
        <v>36</v>
      </c>
      <c r="AX196" s="13" t="s">
        <v>73</v>
      </c>
      <c r="AY196" s="269" t="s">
        <v>162</v>
      </c>
    </row>
    <row r="197" s="12" customFormat="1">
      <c r="B197" s="248"/>
      <c r="C197" s="249"/>
      <c r="D197" s="250" t="s">
        <v>172</v>
      </c>
      <c r="E197" s="251" t="s">
        <v>23</v>
      </c>
      <c r="F197" s="252" t="s">
        <v>1573</v>
      </c>
      <c r="G197" s="249"/>
      <c r="H197" s="253">
        <v>177.16</v>
      </c>
      <c r="I197" s="254"/>
      <c r="J197" s="249"/>
      <c r="K197" s="249"/>
      <c r="L197" s="255"/>
      <c r="M197" s="256"/>
      <c r="N197" s="257"/>
      <c r="O197" s="257"/>
      <c r="P197" s="257"/>
      <c r="Q197" s="257"/>
      <c r="R197" s="257"/>
      <c r="S197" s="257"/>
      <c r="T197" s="258"/>
      <c r="AT197" s="259" t="s">
        <v>172</v>
      </c>
      <c r="AU197" s="259" t="s">
        <v>85</v>
      </c>
      <c r="AV197" s="12" t="s">
        <v>85</v>
      </c>
      <c r="AW197" s="12" t="s">
        <v>36</v>
      </c>
      <c r="AX197" s="12" t="s">
        <v>73</v>
      </c>
      <c r="AY197" s="259" t="s">
        <v>162</v>
      </c>
    </row>
    <row r="198" s="12" customFormat="1">
      <c r="B198" s="248"/>
      <c r="C198" s="249"/>
      <c r="D198" s="250" t="s">
        <v>172</v>
      </c>
      <c r="E198" s="251" t="s">
        <v>23</v>
      </c>
      <c r="F198" s="252" t="s">
        <v>1574</v>
      </c>
      <c r="G198" s="249"/>
      <c r="H198" s="253">
        <v>-61.482999999999997</v>
      </c>
      <c r="I198" s="254"/>
      <c r="J198" s="249"/>
      <c r="K198" s="249"/>
      <c r="L198" s="255"/>
      <c r="M198" s="256"/>
      <c r="N198" s="257"/>
      <c r="O198" s="257"/>
      <c r="P198" s="257"/>
      <c r="Q198" s="257"/>
      <c r="R198" s="257"/>
      <c r="S198" s="257"/>
      <c r="T198" s="258"/>
      <c r="AT198" s="259" t="s">
        <v>172</v>
      </c>
      <c r="AU198" s="259" t="s">
        <v>85</v>
      </c>
      <c r="AV198" s="12" t="s">
        <v>85</v>
      </c>
      <c r="AW198" s="12" t="s">
        <v>36</v>
      </c>
      <c r="AX198" s="12" t="s">
        <v>73</v>
      </c>
      <c r="AY198" s="259" t="s">
        <v>162</v>
      </c>
    </row>
    <row r="199" s="14" customFormat="1">
      <c r="B199" s="270"/>
      <c r="C199" s="271"/>
      <c r="D199" s="250" t="s">
        <v>172</v>
      </c>
      <c r="E199" s="272" t="s">
        <v>23</v>
      </c>
      <c r="F199" s="273" t="s">
        <v>182</v>
      </c>
      <c r="G199" s="271"/>
      <c r="H199" s="274">
        <v>167.37299999999999</v>
      </c>
      <c r="I199" s="275"/>
      <c r="J199" s="271"/>
      <c r="K199" s="271"/>
      <c r="L199" s="276"/>
      <c r="M199" s="277"/>
      <c r="N199" s="278"/>
      <c r="O199" s="278"/>
      <c r="P199" s="278"/>
      <c r="Q199" s="278"/>
      <c r="R199" s="278"/>
      <c r="S199" s="278"/>
      <c r="T199" s="279"/>
      <c r="AT199" s="280" t="s">
        <v>172</v>
      </c>
      <c r="AU199" s="280" t="s">
        <v>85</v>
      </c>
      <c r="AV199" s="14" t="s">
        <v>170</v>
      </c>
      <c r="AW199" s="14" t="s">
        <v>36</v>
      </c>
      <c r="AX199" s="14" t="s">
        <v>77</v>
      </c>
      <c r="AY199" s="280" t="s">
        <v>162</v>
      </c>
    </row>
    <row r="200" s="1" customFormat="1" ht="25.5" customHeight="1">
      <c r="B200" s="47"/>
      <c r="C200" s="236" t="s">
        <v>10</v>
      </c>
      <c r="D200" s="236" t="s">
        <v>165</v>
      </c>
      <c r="E200" s="237" t="s">
        <v>411</v>
      </c>
      <c r="F200" s="238" t="s">
        <v>412</v>
      </c>
      <c r="G200" s="239" t="s">
        <v>189</v>
      </c>
      <c r="H200" s="240">
        <v>50.212000000000003</v>
      </c>
      <c r="I200" s="241"/>
      <c r="J200" s="242">
        <f>ROUND(I200*H200,2)</f>
        <v>0</v>
      </c>
      <c r="K200" s="238" t="s">
        <v>169</v>
      </c>
      <c r="L200" s="73"/>
      <c r="M200" s="243" t="s">
        <v>23</v>
      </c>
      <c r="N200" s="244" t="s">
        <v>45</v>
      </c>
      <c r="O200" s="48"/>
      <c r="P200" s="245">
        <f>O200*H200</f>
        <v>0</v>
      </c>
      <c r="Q200" s="245">
        <v>0.027300000000000001</v>
      </c>
      <c r="R200" s="245">
        <f>Q200*H200</f>
        <v>1.3707876000000001</v>
      </c>
      <c r="S200" s="245">
        <v>0</v>
      </c>
      <c r="T200" s="246">
        <f>S200*H200</f>
        <v>0</v>
      </c>
      <c r="AR200" s="25" t="s">
        <v>170</v>
      </c>
      <c r="AT200" s="25" t="s">
        <v>165</v>
      </c>
      <c r="AU200" s="25" t="s">
        <v>85</v>
      </c>
      <c r="AY200" s="25" t="s">
        <v>162</v>
      </c>
      <c r="BE200" s="247">
        <f>IF(N200="základní",J200,0)</f>
        <v>0</v>
      </c>
      <c r="BF200" s="247">
        <f>IF(N200="snížená",J200,0)</f>
        <v>0</v>
      </c>
      <c r="BG200" s="247">
        <f>IF(N200="zákl. přenesená",J200,0)</f>
        <v>0</v>
      </c>
      <c r="BH200" s="247">
        <f>IF(N200="sníž. přenesená",J200,0)</f>
        <v>0</v>
      </c>
      <c r="BI200" s="247">
        <f>IF(N200="nulová",J200,0)</f>
        <v>0</v>
      </c>
      <c r="BJ200" s="25" t="s">
        <v>85</v>
      </c>
      <c r="BK200" s="247">
        <f>ROUND(I200*H200,2)</f>
        <v>0</v>
      </c>
      <c r="BL200" s="25" t="s">
        <v>170</v>
      </c>
      <c r="BM200" s="25" t="s">
        <v>1575</v>
      </c>
    </row>
    <row r="201" s="1" customFormat="1">
      <c r="B201" s="47"/>
      <c r="C201" s="75"/>
      <c r="D201" s="250" t="s">
        <v>213</v>
      </c>
      <c r="E201" s="75"/>
      <c r="F201" s="281" t="s">
        <v>361</v>
      </c>
      <c r="G201" s="75"/>
      <c r="H201" s="75"/>
      <c r="I201" s="204"/>
      <c r="J201" s="75"/>
      <c r="K201" s="75"/>
      <c r="L201" s="73"/>
      <c r="M201" s="282"/>
      <c r="N201" s="48"/>
      <c r="O201" s="48"/>
      <c r="P201" s="48"/>
      <c r="Q201" s="48"/>
      <c r="R201" s="48"/>
      <c r="S201" s="48"/>
      <c r="T201" s="96"/>
      <c r="AT201" s="25" t="s">
        <v>213</v>
      </c>
      <c r="AU201" s="25" t="s">
        <v>85</v>
      </c>
    </row>
    <row r="202" s="13" customFormat="1">
      <c r="B202" s="260"/>
      <c r="C202" s="261"/>
      <c r="D202" s="250" t="s">
        <v>172</v>
      </c>
      <c r="E202" s="262" t="s">
        <v>23</v>
      </c>
      <c r="F202" s="263" t="s">
        <v>414</v>
      </c>
      <c r="G202" s="261"/>
      <c r="H202" s="262" t="s">
        <v>23</v>
      </c>
      <c r="I202" s="264"/>
      <c r="J202" s="261"/>
      <c r="K202" s="261"/>
      <c r="L202" s="265"/>
      <c r="M202" s="266"/>
      <c r="N202" s="267"/>
      <c r="O202" s="267"/>
      <c r="P202" s="267"/>
      <c r="Q202" s="267"/>
      <c r="R202" s="267"/>
      <c r="S202" s="267"/>
      <c r="T202" s="268"/>
      <c r="AT202" s="269" t="s">
        <v>172</v>
      </c>
      <c r="AU202" s="269" t="s">
        <v>85</v>
      </c>
      <c r="AV202" s="13" t="s">
        <v>77</v>
      </c>
      <c r="AW202" s="13" t="s">
        <v>36</v>
      </c>
      <c r="AX202" s="13" t="s">
        <v>73</v>
      </c>
      <c r="AY202" s="269" t="s">
        <v>162</v>
      </c>
    </row>
    <row r="203" s="13" customFormat="1">
      <c r="B203" s="260"/>
      <c r="C203" s="261"/>
      <c r="D203" s="250" t="s">
        <v>172</v>
      </c>
      <c r="E203" s="262" t="s">
        <v>23</v>
      </c>
      <c r="F203" s="263" t="s">
        <v>232</v>
      </c>
      <c r="G203" s="261"/>
      <c r="H203" s="262" t="s">
        <v>23</v>
      </c>
      <c r="I203" s="264"/>
      <c r="J203" s="261"/>
      <c r="K203" s="261"/>
      <c r="L203" s="265"/>
      <c r="M203" s="266"/>
      <c r="N203" s="267"/>
      <c r="O203" s="267"/>
      <c r="P203" s="267"/>
      <c r="Q203" s="267"/>
      <c r="R203" s="267"/>
      <c r="S203" s="267"/>
      <c r="T203" s="268"/>
      <c r="AT203" s="269" t="s">
        <v>172</v>
      </c>
      <c r="AU203" s="269" t="s">
        <v>85</v>
      </c>
      <c r="AV203" s="13" t="s">
        <v>77</v>
      </c>
      <c r="AW203" s="13" t="s">
        <v>36</v>
      </c>
      <c r="AX203" s="13" t="s">
        <v>73</v>
      </c>
      <c r="AY203" s="269" t="s">
        <v>162</v>
      </c>
    </row>
    <row r="204" s="12" customFormat="1">
      <c r="B204" s="248"/>
      <c r="C204" s="249"/>
      <c r="D204" s="250" t="s">
        <v>172</v>
      </c>
      <c r="E204" s="251" t="s">
        <v>23</v>
      </c>
      <c r="F204" s="252" t="s">
        <v>1569</v>
      </c>
      <c r="G204" s="249"/>
      <c r="H204" s="253">
        <v>15.010999999999999</v>
      </c>
      <c r="I204" s="254"/>
      <c r="J204" s="249"/>
      <c r="K204" s="249"/>
      <c r="L204" s="255"/>
      <c r="M204" s="256"/>
      <c r="N204" s="257"/>
      <c r="O204" s="257"/>
      <c r="P204" s="257"/>
      <c r="Q204" s="257"/>
      <c r="R204" s="257"/>
      <c r="S204" s="257"/>
      <c r="T204" s="258"/>
      <c r="AT204" s="259" t="s">
        <v>172</v>
      </c>
      <c r="AU204" s="259" t="s">
        <v>85</v>
      </c>
      <c r="AV204" s="12" t="s">
        <v>85</v>
      </c>
      <c r="AW204" s="12" t="s">
        <v>36</v>
      </c>
      <c r="AX204" s="12" t="s">
        <v>73</v>
      </c>
      <c r="AY204" s="259" t="s">
        <v>162</v>
      </c>
    </row>
    <row r="205" s="12" customFormat="1">
      <c r="B205" s="248"/>
      <c r="C205" s="249"/>
      <c r="D205" s="250" t="s">
        <v>172</v>
      </c>
      <c r="E205" s="251" t="s">
        <v>23</v>
      </c>
      <c r="F205" s="252" t="s">
        <v>1570</v>
      </c>
      <c r="G205" s="249"/>
      <c r="H205" s="253">
        <v>9.8399999999999999</v>
      </c>
      <c r="I205" s="254"/>
      <c r="J205" s="249"/>
      <c r="K205" s="249"/>
      <c r="L205" s="255"/>
      <c r="M205" s="256"/>
      <c r="N205" s="257"/>
      <c r="O205" s="257"/>
      <c r="P205" s="257"/>
      <c r="Q205" s="257"/>
      <c r="R205" s="257"/>
      <c r="S205" s="257"/>
      <c r="T205" s="258"/>
      <c r="AT205" s="259" t="s">
        <v>172</v>
      </c>
      <c r="AU205" s="259" t="s">
        <v>85</v>
      </c>
      <c r="AV205" s="12" t="s">
        <v>85</v>
      </c>
      <c r="AW205" s="12" t="s">
        <v>36</v>
      </c>
      <c r="AX205" s="12" t="s">
        <v>73</v>
      </c>
      <c r="AY205" s="259" t="s">
        <v>162</v>
      </c>
    </row>
    <row r="206" s="13" customFormat="1">
      <c r="B206" s="260"/>
      <c r="C206" s="261"/>
      <c r="D206" s="250" t="s">
        <v>172</v>
      </c>
      <c r="E206" s="262" t="s">
        <v>23</v>
      </c>
      <c r="F206" s="263" t="s">
        <v>397</v>
      </c>
      <c r="G206" s="261"/>
      <c r="H206" s="262" t="s">
        <v>23</v>
      </c>
      <c r="I206" s="264"/>
      <c r="J206" s="261"/>
      <c r="K206" s="261"/>
      <c r="L206" s="265"/>
      <c r="M206" s="266"/>
      <c r="N206" s="267"/>
      <c r="O206" s="267"/>
      <c r="P206" s="267"/>
      <c r="Q206" s="267"/>
      <c r="R206" s="267"/>
      <c r="S206" s="267"/>
      <c r="T206" s="268"/>
      <c r="AT206" s="269" t="s">
        <v>172</v>
      </c>
      <c r="AU206" s="269" t="s">
        <v>85</v>
      </c>
      <c r="AV206" s="13" t="s">
        <v>77</v>
      </c>
      <c r="AW206" s="13" t="s">
        <v>36</v>
      </c>
      <c r="AX206" s="13" t="s">
        <v>73</v>
      </c>
      <c r="AY206" s="269" t="s">
        <v>162</v>
      </c>
    </row>
    <row r="207" s="12" customFormat="1">
      <c r="B207" s="248"/>
      <c r="C207" s="249"/>
      <c r="D207" s="250" t="s">
        <v>172</v>
      </c>
      <c r="E207" s="251" t="s">
        <v>23</v>
      </c>
      <c r="F207" s="252" t="s">
        <v>1571</v>
      </c>
      <c r="G207" s="249"/>
      <c r="H207" s="253">
        <v>53.094999999999999</v>
      </c>
      <c r="I207" s="254"/>
      <c r="J207" s="249"/>
      <c r="K207" s="249"/>
      <c r="L207" s="255"/>
      <c r="M207" s="256"/>
      <c r="N207" s="257"/>
      <c r="O207" s="257"/>
      <c r="P207" s="257"/>
      <c r="Q207" s="257"/>
      <c r="R207" s="257"/>
      <c r="S207" s="257"/>
      <c r="T207" s="258"/>
      <c r="AT207" s="259" t="s">
        <v>172</v>
      </c>
      <c r="AU207" s="259" t="s">
        <v>85</v>
      </c>
      <c r="AV207" s="12" t="s">
        <v>85</v>
      </c>
      <c r="AW207" s="12" t="s">
        <v>36</v>
      </c>
      <c r="AX207" s="12" t="s">
        <v>73</v>
      </c>
      <c r="AY207" s="259" t="s">
        <v>162</v>
      </c>
    </row>
    <row r="208" s="12" customFormat="1">
      <c r="B208" s="248"/>
      <c r="C208" s="249"/>
      <c r="D208" s="250" t="s">
        <v>172</v>
      </c>
      <c r="E208" s="251" t="s">
        <v>23</v>
      </c>
      <c r="F208" s="252" t="s">
        <v>1572</v>
      </c>
      <c r="G208" s="249"/>
      <c r="H208" s="253">
        <v>-26.25</v>
      </c>
      <c r="I208" s="254"/>
      <c r="J208" s="249"/>
      <c r="K208" s="249"/>
      <c r="L208" s="255"/>
      <c r="M208" s="256"/>
      <c r="N208" s="257"/>
      <c r="O208" s="257"/>
      <c r="P208" s="257"/>
      <c r="Q208" s="257"/>
      <c r="R208" s="257"/>
      <c r="S208" s="257"/>
      <c r="T208" s="258"/>
      <c r="AT208" s="259" t="s">
        <v>172</v>
      </c>
      <c r="AU208" s="259" t="s">
        <v>85</v>
      </c>
      <c r="AV208" s="12" t="s">
        <v>85</v>
      </c>
      <c r="AW208" s="12" t="s">
        <v>36</v>
      </c>
      <c r="AX208" s="12" t="s">
        <v>73</v>
      </c>
      <c r="AY208" s="259" t="s">
        <v>162</v>
      </c>
    </row>
    <row r="209" s="13" customFormat="1">
      <c r="B209" s="260"/>
      <c r="C209" s="261"/>
      <c r="D209" s="250" t="s">
        <v>172</v>
      </c>
      <c r="E209" s="262" t="s">
        <v>23</v>
      </c>
      <c r="F209" s="263" t="s">
        <v>178</v>
      </c>
      <c r="G209" s="261"/>
      <c r="H209" s="262" t="s">
        <v>23</v>
      </c>
      <c r="I209" s="264"/>
      <c r="J209" s="261"/>
      <c r="K209" s="261"/>
      <c r="L209" s="265"/>
      <c r="M209" s="266"/>
      <c r="N209" s="267"/>
      <c r="O209" s="267"/>
      <c r="P209" s="267"/>
      <c r="Q209" s="267"/>
      <c r="R209" s="267"/>
      <c r="S209" s="267"/>
      <c r="T209" s="268"/>
      <c r="AT209" s="269" t="s">
        <v>172</v>
      </c>
      <c r="AU209" s="269" t="s">
        <v>85</v>
      </c>
      <c r="AV209" s="13" t="s">
        <v>77</v>
      </c>
      <c r="AW209" s="13" t="s">
        <v>36</v>
      </c>
      <c r="AX209" s="13" t="s">
        <v>73</v>
      </c>
      <c r="AY209" s="269" t="s">
        <v>162</v>
      </c>
    </row>
    <row r="210" s="12" customFormat="1">
      <c r="B210" s="248"/>
      <c r="C210" s="249"/>
      <c r="D210" s="250" t="s">
        <v>172</v>
      </c>
      <c r="E210" s="251" t="s">
        <v>23</v>
      </c>
      <c r="F210" s="252" t="s">
        <v>1573</v>
      </c>
      <c r="G210" s="249"/>
      <c r="H210" s="253">
        <v>177.16</v>
      </c>
      <c r="I210" s="254"/>
      <c r="J210" s="249"/>
      <c r="K210" s="249"/>
      <c r="L210" s="255"/>
      <c r="M210" s="256"/>
      <c r="N210" s="257"/>
      <c r="O210" s="257"/>
      <c r="P210" s="257"/>
      <c r="Q210" s="257"/>
      <c r="R210" s="257"/>
      <c r="S210" s="257"/>
      <c r="T210" s="258"/>
      <c r="AT210" s="259" t="s">
        <v>172</v>
      </c>
      <c r="AU210" s="259" t="s">
        <v>85</v>
      </c>
      <c r="AV210" s="12" t="s">
        <v>85</v>
      </c>
      <c r="AW210" s="12" t="s">
        <v>36</v>
      </c>
      <c r="AX210" s="12" t="s">
        <v>73</v>
      </c>
      <c r="AY210" s="259" t="s">
        <v>162</v>
      </c>
    </row>
    <row r="211" s="12" customFormat="1">
      <c r="B211" s="248"/>
      <c r="C211" s="249"/>
      <c r="D211" s="250" t="s">
        <v>172</v>
      </c>
      <c r="E211" s="251" t="s">
        <v>23</v>
      </c>
      <c r="F211" s="252" t="s">
        <v>1574</v>
      </c>
      <c r="G211" s="249"/>
      <c r="H211" s="253">
        <v>-61.482999999999997</v>
      </c>
      <c r="I211" s="254"/>
      <c r="J211" s="249"/>
      <c r="K211" s="249"/>
      <c r="L211" s="255"/>
      <c r="M211" s="256"/>
      <c r="N211" s="257"/>
      <c r="O211" s="257"/>
      <c r="P211" s="257"/>
      <c r="Q211" s="257"/>
      <c r="R211" s="257"/>
      <c r="S211" s="257"/>
      <c r="T211" s="258"/>
      <c r="AT211" s="259" t="s">
        <v>172</v>
      </c>
      <c r="AU211" s="259" t="s">
        <v>85</v>
      </c>
      <c r="AV211" s="12" t="s">
        <v>85</v>
      </c>
      <c r="AW211" s="12" t="s">
        <v>36</v>
      </c>
      <c r="AX211" s="12" t="s">
        <v>73</v>
      </c>
      <c r="AY211" s="259" t="s">
        <v>162</v>
      </c>
    </row>
    <row r="212" s="15" customFormat="1">
      <c r="B212" s="283"/>
      <c r="C212" s="284"/>
      <c r="D212" s="250" t="s">
        <v>172</v>
      </c>
      <c r="E212" s="285" t="s">
        <v>23</v>
      </c>
      <c r="F212" s="286" t="s">
        <v>276</v>
      </c>
      <c r="G212" s="284"/>
      <c r="H212" s="287">
        <v>167.37299999999999</v>
      </c>
      <c r="I212" s="288"/>
      <c r="J212" s="284"/>
      <c r="K212" s="284"/>
      <c r="L212" s="289"/>
      <c r="M212" s="290"/>
      <c r="N212" s="291"/>
      <c r="O212" s="291"/>
      <c r="P212" s="291"/>
      <c r="Q212" s="291"/>
      <c r="R212" s="291"/>
      <c r="S212" s="291"/>
      <c r="T212" s="292"/>
      <c r="AT212" s="293" t="s">
        <v>172</v>
      </c>
      <c r="AU212" s="293" t="s">
        <v>85</v>
      </c>
      <c r="AV212" s="15" t="s">
        <v>163</v>
      </c>
      <c r="AW212" s="15" t="s">
        <v>36</v>
      </c>
      <c r="AX212" s="15" t="s">
        <v>73</v>
      </c>
      <c r="AY212" s="293" t="s">
        <v>162</v>
      </c>
    </row>
    <row r="213" s="12" customFormat="1">
      <c r="B213" s="248"/>
      <c r="C213" s="249"/>
      <c r="D213" s="250" t="s">
        <v>172</v>
      </c>
      <c r="E213" s="251" t="s">
        <v>23</v>
      </c>
      <c r="F213" s="252" t="s">
        <v>1576</v>
      </c>
      <c r="G213" s="249"/>
      <c r="H213" s="253">
        <v>50.212000000000003</v>
      </c>
      <c r="I213" s="254"/>
      <c r="J213" s="249"/>
      <c r="K213" s="249"/>
      <c r="L213" s="255"/>
      <c r="M213" s="256"/>
      <c r="N213" s="257"/>
      <c r="O213" s="257"/>
      <c r="P213" s="257"/>
      <c r="Q213" s="257"/>
      <c r="R213" s="257"/>
      <c r="S213" s="257"/>
      <c r="T213" s="258"/>
      <c r="AT213" s="259" t="s">
        <v>172</v>
      </c>
      <c r="AU213" s="259" t="s">
        <v>85</v>
      </c>
      <c r="AV213" s="12" t="s">
        <v>85</v>
      </c>
      <c r="AW213" s="12" t="s">
        <v>36</v>
      </c>
      <c r="AX213" s="12" t="s">
        <v>77</v>
      </c>
      <c r="AY213" s="259" t="s">
        <v>162</v>
      </c>
    </row>
    <row r="214" s="1" customFormat="1" ht="25.5" customHeight="1">
      <c r="B214" s="47"/>
      <c r="C214" s="236" t="s">
        <v>318</v>
      </c>
      <c r="D214" s="236" t="s">
        <v>165</v>
      </c>
      <c r="E214" s="237" t="s">
        <v>1577</v>
      </c>
      <c r="F214" s="238" t="s">
        <v>1578</v>
      </c>
      <c r="G214" s="239" t="s">
        <v>189</v>
      </c>
      <c r="H214" s="240">
        <v>51.695999999999998</v>
      </c>
      <c r="I214" s="241"/>
      <c r="J214" s="242">
        <f>ROUND(I214*H214,2)</f>
        <v>0</v>
      </c>
      <c r="K214" s="238" t="s">
        <v>169</v>
      </c>
      <c r="L214" s="73"/>
      <c r="M214" s="243" t="s">
        <v>23</v>
      </c>
      <c r="N214" s="244" t="s">
        <v>45</v>
      </c>
      <c r="O214" s="48"/>
      <c r="P214" s="245">
        <f>O214*H214</f>
        <v>0</v>
      </c>
      <c r="Q214" s="245">
        <v>0.0043839999999999999</v>
      </c>
      <c r="R214" s="245">
        <f>Q214*H214</f>
        <v>0.22663526399999998</v>
      </c>
      <c r="S214" s="245">
        <v>0</v>
      </c>
      <c r="T214" s="246">
        <f>S214*H214</f>
        <v>0</v>
      </c>
      <c r="AR214" s="25" t="s">
        <v>170</v>
      </c>
      <c r="AT214" s="25" t="s">
        <v>165</v>
      </c>
      <c r="AU214" s="25" t="s">
        <v>85</v>
      </c>
      <c r="AY214" s="25" t="s">
        <v>162</v>
      </c>
      <c r="BE214" s="247">
        <f>IF(N214="základní",J214,0)</f>
        <v>0</v>
      </c>
      <c r="BF214" s="247">
        <f>IF(N214="snížená",J214,0)</f>
        <v>0</v>
      </c>
      <c r="BG214" s="247">
        <f>IF(N214="zákl. přenesená",J214,0)</f>
        <v>0</v>
      </c>
      <c r="BH214" s="247">
        <f>IF(N214="sníž. přenesená",J214,0)</f>
        <v>0</v>
      </c>
      <c r="BI214" s="247">
        <f>IF(N214="nulová",J214,0)</f>
        <v>0</v>
      </c>
      <c r="BJ214" s="25" t="s">
        <v>85</v>
      </c>
      <c r="BK214" s="247">
        <f>ROUND(I214*H214,2)</f>
        <v>0</v>
      </c>
      <c r="BL214" s="25" t="s">
        <v>170</v>
      </c>
      <c r="BM214" s="25" t="s">
        <v>1579</v>
      </c>
    </row>
    <row r="215" s="1" customFormat="1">
      <c r="B215" s="47"/>
      <c r="C215" s="75"/>
      <c r="D215" s="250" t="s">
        <v>213</v>
      </c>
      <c r="E215" s="75"/>
      <c r="F215" s="281" t="s">
        <v>368</v>
      </c>
      <c r="G215" s="75"/>
      <c r="H215" s="75"/>
      <c r="I215" s="204"/>
      <c r="J215" s="75"/>
      <c r="K215" s="75"/>
      <c r="L215" s="73"/>
      <c r="M215" s="282"/>
      <c r="N215" s="48"/>
      <c r="O215" s="48"/>
      <c r="P215" s="48"/>
      <c r="Q215" s="48"/>
      <c r="R215" s="48"/>
      <c r="S215" s="48"/>
      <c r="T215" s="96"/>
      <c r="AT215" s="25" t="s">
        <v>213</v>
      </c>
      <c r="AU215" s="25" t="s">
        <v>85</v>
      </c>
    </row>
    <row r="216" s="13" customFormat="1">
      <c r="B216" s="260"/>
      <c r="C216" s="261"/>
      <c r="D216" s="250" t="s">
        <v>172</v>
      </c>
      <c r="E216" s="262" t="s">
        <v>23</v>
      </c>
      <c r="F216" s="263" t="s">
        <v>232</v>
      </c>
      <c r="G216" s="261"/>
      <c r="H216" s="262" t="s">
        <v>23</v>
      </c>
      <c r="I216" s="264"/>
      <c r="J216" s="261"/>
      <c r="K216" s="261"/>
      <c r="L216" s="265"/>
      <c r="M216" s="266"/>
      <c r="N216" s="267"/>
      <c r="O216" s="267"/>
      <c r="P216" s="267"/>
      <c r="Q216" s="267"/>
      <c r="R216" s="267"/>
      <c r="S216" s="267"/>
      <c r="T216" s="268"/>
      <c r="AT216" s="269" t="s">
        <v>172</v>
      </c>
      <c r="AU216" s="269" t="s">
        <v>85</v>
      </c>
      <c r="AV216" s="13" t="s">
        <v>77</v>
      </c>
      <c r="AW216" s="13" t="s">
        <v>36</v>
      </c>
      <c r="AX216" s="13" t="s">
        <v>73</v>
      </c>
      <c r="AY216" s="269" t="s">
        <v>162</v>
      </c>
    </row>
    <row r="217" s="12" customFormat="1">
      <c r="B217" s="248"/>
      <c r="C217" s="249"/>
      <c r="D217" s="250" t="s">
        <v>172</v>
      </c>
      <c r="E217" s="251" t="s">
        <v>23</v>
      </c>
      <c r="F217" s="252" t="s">
        <v>1569</v>
      </c>
      <c r="G217" s="249"/>
      <c r="H217" s="253">
        <v>15.010999999999999</v>
      </c>
      <c r="I217" s="254"/>
      <c r="J217" s="249"/>
      <c r="K217" s="249"/>
      <c r="L217" s="255"/>
      <c r="M217" s="256"/>
      <c r="N217" s="257"/>
      <c r="O217" s="257"/>
      <c r="P217" s="257"/>
      <c r="Q217" s="257"/>
      <c r="R217" s="257"/>
      <c r="S217" s="257"/>
      <c r="T217" s="258"/>
      <c r="AT217" s="259" t="s">
        <v>172</v>
      </c>
      <c r="AU217" s="259" t="s">
        <v>85</v>
      </c>
      <c r="AV217" s="12" t="s">
        <v>85</v>
      </c>
      <c r="AW217" s="12" t="s">
        <v>36</v>
      </c>
      <c r="AX217" s="12" t="s">
        <v>73</v>
      </c>
      <c r="AY217" s="259" t="s">
        <v>162</v>
      </c>
    </row>
    <row r="218" s="12" customFormat="1">
      <c r="B218" s="248"/>
      <c r="C218" s="249"/>
      <c r="D218" s="250" t="s">
        <v>172</v>
      </c>
      <c r="E218" s="251" t="s">
        <v>23</v>
      </c>
      <c r="F218" s="252" t="s">
        <v>1570</v>
      </c>
      <c r="G218" s="249"/>
      <c r="H218" s="253">
        <v>9.8399999999999999</v>
      </c>
      <c r="I218" s="254"/>
      <c r="J218" s="249"/>
      <c r="K218" s="249"/>
      <c r="L218" s="255"/>
      <c r="M218" s="256"/>
      <c r="N218" s="257"/>
      <c r="O218" s="257"/>
      <c r="P218" s="257"/>
      <c r="Q218" s="257"/>
      <c r="R218" s="257"/>
      <c r="S218" s="257"/>
      <c r="T218" s="258"/>
      <c r="AT218" s="259" t="s">
        <v>172</v>
      </c>
      <c r="AU218" s="259" t="s">
        <v>85</v>
      </c>
      <c r="AV218" s="12" t="s">
        <v>85</v>
      </c>
      <c r="AW218" s="12" t="s">
        <v>36</v>
      </c>
      <c r="AX218" s="12" t="s">
        <v>73</v>
      </c>
      <c r="AY218" s="259" t="s">
        <v>162</v>
      </c>
    </row>
    <row r="219" s="13" customFormat="1">
      <c r="B219" s="260"/>
      <c r="C219" s="261"/>
      <c r="D219" s="250" t="s">
        <v>172</v>
      </c>
      <c r="E219" s="262" t="s">
        <v>23</v>
      </c>
      <c r="F219" s="263" t="s">
        <v>397</v>
      </c>
      <c r="G219" s="261"/>
      <c r="H219" s="262" t="s">
        <v>23</v>
      </c>
      <c r="I219" s="264"/>
      <c r="J219" s="261"/>
      <c r="K219" s="261"/>
      <c r="L219" s="265"/>
      <c r="M219" s="266"/>
      <c r="N219" s="267"/>
      <c r="O219" s="267"/>
      <c r="P219" s="267"/>
      <c r="Q219" s="267"/>
      <c r="R219" s="267"/>
      <c r="S219" s="267"/>
      <c r="T219" s="268"/>
      <c r="AT219" s="269" t="s">
        <v>172</v>
      </c>
      <c r="AU219" s="269" t="s">
        <v>85</v>
      </c>
      <c r="AV219" s="13" t="s">
        <v>77</v>
      </c>
      <c r="AW219" s="13" t="s">
        <v>36</v>
      </c>
      <c r="AX219" s="13" t="s">
        <v>73</v>
      </c>
      <c r="AY219" s="269" t="s">
        <v>162</v>
      </c>
    </row>
    <row r="220" s="12" customFormat="1">
      <c r="B220" s="248"/>
      <c r="C220" s="249"/>
      <c r="D220" s="250" t="s">
        <v>172</v>
      </c>
      <c r="E220" s="251" t="s">
        <v>23</v>
      </c>
      <c r="F220" s="252" t="s">
        <v>1571</v>
      </c>
      <c r="G220" s="249"/>
      <c r="H220" s="253">
        <v>53.094999999999999</v>
      </c>
      <c r="I220" s="254"/>
      <c r="J220" s="249"/>
      <c r="K220" s="249"/>
      <c r="L220" s="255"/>
      <c r="M220" s="256"/>
      <c r="N220" s="257"/>
      <c r="O220" s="257"/>
      <c r="P220" s="257"/>
      <c r="Q220" s="257"/>
      <c r="R220" s="257"/>
      <c r="S220" s="257"/>
      <c r="T220" s="258"/>
      <c r="AT220" s="259" t="s">
        <v>172</v>
      </c>
      <c r="AU220" s="259" t="s">
        <v>85</v>
      </c>
      <c r="AV220" s="12" t="s">
        <v>85</v>
      </c>
      <c r="AW220" s="12" t="s">
        <v>36</v>
      </c>
      <c r="AX220" s="12" t="s">
        <v>73</v>
      </c>
      <c r="AY220" s="259" t="s">
        <v>162</v>
      </c>
    </row>
    <row r="221" s="12" customFormat="1">
      <c r="B221" s="248"/>
      <c r="C221" s="249"/>
      <c r="D221" s="250" t="s">
        <v>172</v>
      </c>
      <c r="E221" s="251" t="s">
        <v>23</v>
      </c>
      <c r="F221" s="252" t="s">
        <v>1572</v>
      </c>
      <c r="G221" s="249"/>
      <c r="H221" s="253">
        <v>-26.25</v>
      </c>
      <c r="I221" s="254"/>
      <c r="J221" s="249"/>
      <c r="K221" s="249"/>
      <c r="L221" s="255"/>
      <c r="M221" s="256"/>
      <c r="N221" s="257"/>
      <c r="O221" s="257"/>
      <c r="P221" s="257"/>
      <c r="Q221" s="257"/>
      <c r="R221" s="257"/>
      <c r="S221" s="257"/>
      <c r="T221" s="258"/>
      <c r="AT221" s="259" t="s">
        <v>172</v>
      </c>
      <c r="AU221" s="259" t="s">
        <v>85</v>
      </c>
      <c r="AV221" s="12" t="s">
        <v>85</v>
      </c>
      <c r="AW221" s="12" t="s">
        <v>36</v>
      </c>
      <c r="AX221" s="12" t="s">
        <v>73</v>
      </c>
      <c r="AY221" s="259" t="s">
        <v>162</v>
      </c>
    </row>
    <row r="222" s="14" customFormat="1">
      <c r="B222" s="270"/>
      <c r="C222" s="271"/>
      <c r="D222" s="250" t="s">
        <v>172</v>
      </c>
      <c r="E222" s="272" t="s">
        <v>23</v>
      </c>
      <c r="F222" s="273" t="s">
        <v>182</v>
      </c>
      <c r="G222" s="271"/>
      <c r="H222" s="274">
        <v>51.695999999999998</v>
      </c>
      <c r="I222" s="275"/>
      <c r="J222" s="271"/>
      <c r="K222" s="271"/>
      <c r="L222" s="276"/>
      <c r="M222" s="277"/>
      <c r="N222" s="278"/>
      <c r="O222" s="278"/>
      <c r="P222" s="278"/>
      <c r="Q222" s="278"/>
      <c r="R222" s="278"/>
      <c r="S222" s="278"/>
      <c r="T222" s="279"/>
      <c r="AT222" s="280" t="s">
        <v>172</v>
      </c>
      <c r="AU222" s="280" t="s">
        <v>85</v>
      </c>
      <c r="AV222" s="14" t="s">
        <v>170</v>
      </c>
      <c r="AW222" s="14" t="s">
        <v>36</v>
      </c>
      <c r="AX222" s="14" t="s">
        <v>77</v>
      </c>
      <c r="AY222" s="280" t="s">
        <v>162</v>
      </c>
    </row>
    <row r="223" s="1" customFormat="1" ht="38.25" customHeight="1">
      <c r="B223" s="47"/>
      <c r="C223" s="236" t="s">
        <v>335</v>
      </c>
      <c r="D223" s="236" t="s">
        <v>165</v>
      </c>
      <c r="E223" s="237" t="s">
        <v>319</v>
      </c>
      <c r="F223" s="238" t="s">
        <v>320</v>
      </c>
      <c r="G223" s="239" t="s">
        <v>265</v>
      </c>
      <c r="H223" s="240">
        <v>225.72</v>
      </c>
      <c r="I223" s="241"/>
      <c r="J223" s="242">
        <f>ROUND(I223*H223,2)</f>
        <v>0</v>
      </c>
      <c r="K223" s="238" t="s">
        <v>169</v>
      </c>
      <c r="L223" s="73"/>
      <c r="M223" s="243" t="s">
        <v>23</v>
      </c>
      <c r="N223" s="244" t="s">
        <v>45</v>
      </c>
      <c r="O223" s="48"/>
      <c r="P223" s="245">
        <f>O223*H223</f>
        <v>0</v>
      </c>
      <c r="Q223" s="245">
        <v>0</v>
      </c>
      <c r="R223" s="245">
        <f>Q223*H223</f>
        <v>0</v>
      </c>
      <c r="S223" s="245">
        <v>0</v>
      </c>
      <c r="T223" s="246">
        <f>S223*H223</f>
        <v>0</v>
      </c>
      <c r="AR223" s="25" t="s">
        <v>170</v>
      </c>
      <c r="AT223" s="25" t="s">
        <v>165</v>
      </c>
      <c r="AU223" s="25" t="s">
        <v>85</v>
      </c>
      <c r="AY223" s="25" t="s">
        <v>162</v>
      </c>
      <c r="BE223" s="247">
        <f>IF(N223="základní",J223,0)</f>
        <v>0</v>
      </c>
      <c r="BF223" s="247">
        <f>IF(N223="snížená",J223,0)</f>
        <v>0</v>
      </c>
      <c r="BG223" s="247">
        <f>IF(N223="zákl. přenesená",J223,0)</f>
        <v>0</v>
      </c>
      <c r="BH223" s="247">
        <f>IF(N223="sníž. přenesená",J223,0)</f>
        <v>0</v>
      </c>
      <c r="BI223" s="247">
        <f>IF(N223="nulová",J223,0)</f>
        <v>0</v>
      </c>
      <c r="BJ223" s="25" t="s">
        <v>85</v>
      </c>
      <c r="BK223" s="247">
        <f>ROUND(I223*H223,2)</f>
        <v>0</v>
      </c>
      <c r="BL223" s="25" t="s">
        <v>170</v>
      </c>
      <c r="BM223" s="25" t="s">
        <v>1580</v>
      </c>
    </row>
    <row r="224" s="1" customFormat="1">
      <c r="B224" s="47"/>
      <c r="C224" s="75"/>
      <c r="D224" s="250" t="s">
        <v>213</v>
      </c>
      <c r="E224" s="75"/>
      <c r="F224" s="281" t="s">
        <v>322</v>
      </c>
      <c r="G224" s="75"/>
      <c r="H224" s="75"/>
      <c r="I224" s="204"/>
      <c r="J224" s="75"/>
      <c r="K224" s="75"/>
      <c r="L224" s="73"/>
      <c r="M224" s="282"/>
      <c r="N224" s="48"/>
      <c r="O224" s="48"/>
      <c r="P224" s="48"/>
      <c r="Q224" s="48"/>
      <c r="R224" s="48"/>
      <c r="S224" s="48"/>
      <c r="T224" s="96"/>
      <c r="AT224" s="25" t="s">
        <v>213</v>
      </c>
      <c r="AU224" s="25" t="s">
        <v>85</v>
      </c>
    </row>
    <row r="225" s="13" customFormat="1">
      <c r="B225" s="260"/>
      <c r="C225" s="261"/>
      <c r="D225" s="250" t="s">
        <v>172</v>
      </c>
      <c r="E225" s="262" t="s">
        <v>23</v>
      </c>
      <c r="F225" s="263" t="s">
        <v>232</v>
      </c>
      <c r="G225" s="261"/>
      <c r="H225" s="262" t="s">
        <v>23</v>
      </c>
      <c r="I225" s="264"/>
      <c r="J225" s="261"/>
      <c r="K225" s="261"/>
      <c r="L225" s="265"/>
      <c r="M225" s="266"/>
      <c r="N225" s="267"/>
      <c r="O225" s="267"/>
      <c r="P225" s="267"/>
      <c r="Q225" s="267"/>
      <c r="R225" s="267"/>
      <c r="S225" s="267"/>
      <c r="T225" s="268"/>
      <c r="AT225" s="269" t="s">
        <v>172</v>
      </c>
      <c r="AU225" s="269" t="s">
        <v>85</v>
      </c>
      <c r="AV225" s="13" t="s">
        <v>77</v>
      </c>
      <c r="AW225" s="13" t="s">
        <v>36</v>
      </c>
      <c r="AX225" s="13" t="s">
        <v>73</v>
      </c>
      <c r="AY225" s="269" t="s">
        <v>162</v>
      </c>
    </row>
    <row r="226" s="12" customFormat="1">
      <c r="B226" s="248"/>
      <c r="C226" s="249"/>
      <c r="D226" s="250" t="s">
        <v>172</v>
      </c>
      <c r="E226" s="251" t="s">
        <v>23</v>
      </c>
      <c r="F226" s="252" t="s">
        <v>1581</v>
      </c>
      <c r="G226" s="249"/>
      <c r="H226" s="253">
        <v>104.77</v>
      </c>
      <c r="I226" s="254"/>
      <c r="J226" s="249"/>
      <c r="K226" s="249"/>
      <c r="L226" s="255"/>
      <c r="M226" s="256"/>
      <c r="N226" s="257"/>
      <c r="O226" s="257"/>
      <c r="P226" s="257"/>
      <c r="Q226" s="257"/>
      <c r="R226" s="257"/>
      <c r="S226" s="257"/>
      <c r="T226" s="258"/>
      <c r="AT226" s="259" t="s">
        <v>172</v>
      </c>
      <c r="AU226" s="259" t="s">
        <v>85</v>
      </c>
      <c r="AV226" s="12" t="s">
        <v>85</v>
      </c>
      <c r="AW226" s="12" t="s">
        <v>36</v>
      </c>
      <c r="AX226" s="12" t="s">
        <v>73</v>
      </c>
      <c r="AY226" s="259" t="s">
        <v>162</v>
      </c>
    </row>
    <row r="227" s="13" customFormat="1">
      <c r="B227" s="260"/>
      <c r="C227" s="261"/>
      <c r="D227" s="250" t="s">
        <v>172</v>
      </c>
      <c r="E227" s="262" t="s">
        <v>23</v>
      </c>
      <c r="F227" s="263" t="s">
        <v>397</v>
      </c>
      <c r="G227" s="261"/>
      <c r="H227" s="262" t="s">
        <v>23</v>
      </c>
      <c r="I227" s="264"/>
      <c r="J227" s="261"/>
      <c r="K227" s="261"/>
      <c r="L227" s="265"/>
      <c r="M227" s="266"/>
      <c r="N227" s="267"/>
      <c r="O227" s="267"/>
      <c r="P227" s="267"/>
      <c r="Q227" s="267"/>
      <c r="R227" s="267"/>
      <c r="S227" s="267"/>
      <c r="T227" s="268"/>
      <c r="AT227" s="269" t="s">
        <v>172</v>
      </c>
      <c r="AU227" s="269" t="s">
        <v>85</v>
      </c>
      <c r="AV227" s="13" t="s">
        <v>77</v>
      </c>
      <c r="AW227" s="13" t="s">
        <v>36</v>
      </c>
      <c r="AX227" s="13" t="s">
        <v>73</v>
      </c>
      <c r="AY227" s="269" t="s">
        <v>162</v>
      </c>
    </row>
    <row r="228" s="12" customFormat="1">
      <c r="B228" s="248"/>
      <c r="C228" s="249"/>
      <c r="D228" s="250" t="s">
        <v>172</v>
      </c>
      <c r="E228" s="251" t="s">
        <v>23</v>
      </c>
      <c r="F228" s="252" t="s">
        <v>1582</v>
      </c>
      <c r="G228" s="249"/>
      <c r="H228" s="253">
        <v>36</v>
      </c>
      <c r="I228" s="254"/>
      <c r="J228" s="249"/>
      <c r="K228" s="249"/>
      <c r="L228" s="255"/>
      <c r="M228" s="256"/>
      <c r="N228" s="257"/>
      <c r="O228" s="257"/>
      <c r="P228" s="257"/>
      <c r="Q228" s="257"/>
      <c r="R228" s="257"/>
      <c r="S228" s="257"/>
      <c r="T228" s="258"/>
      <c r="AT228" s="259" t="s">
        <v>172</v>
      </c>
      <c r="AU228" s="259" t="s">
        <v>85</v>
      </c>
      <c r="AV228" s="12" t="s">
        <v>85</v>
      </c>
      <c r="AW228" s="12" t="s">
        <v>36</v>
      </c>
      <c r="AX228" s="12" t="s">
        <v>73</v>
      </c>
      <c r="AY228" s="259" t="s">
        <v>162</v>
      </c>
    </row>
    <row r="229" s="13" customFormat="1">
      <c r="B229" s="260"/>
      <c r="C229" s="261"/>
      <c r="D229" s="250" t="s">
        <v>172</v>
      </c>
      <c r="E229" s="262" t="s">
        <v>23</v>
      </c>
      <c r="F229" s="263" t="s">
        <v>178</v>
      </c>
      <c r="G229" s="261"/>
      <c r="H229" s="262" t="s">
        <v>23</v>
      </c>
      <c r="I229" s="264"/>
      <c r="J229" s="261"/>
      <c r="K229" s="261"/>
      <c r="L229" s="265"/>
      <c r="M229" s="266"/>
      <c r="N229" s="267"/>
      <c r="O229" s="267"/>
      <c r="P229" s="267"/>
      <c r="Q229" s="267"/>
      <c r="R229" s="267"/>
      <c r="S229" s="267"/>
      <c r="T229" s="268"/>
      <c r="AT229" s="269" t="s">
        <v>172</v>
      </c>
      <c r="AU229" s="269" t="s">
        <v>85</v>
      </c>
      <c r="AV229" s="13" t="s">
        <v>77</v>
      </c>
      <c r="AW229" s="13" t="s">
        <v>36</v>
      </c>
      <c r="AX229" s="13" t="s">
        <v>73</v>
      </c>
      <c r="AY229" s="269" t="s">
        <v>162</v>
      </c>
    </row>
    <row r="230" s="12" customFormat="1">
      <c r="B230" s="248"/>
      <c r="C230" s="249"/>
      <c r="D230" s="250" t="s">
        <v>172</v>
      </c>
      <c r="E230" s="251" t="s">
        <v>23</v>
      </c>
      <c r="F230" s="252" t="s">
        <v>1583</v>
      </c>
      <c r="G230" s="249"/>
      <c r="H230" s="253">
        <v>6.4000000000000004</v>
      </c>
      <c r="I230" s="254"/>
      <c r="J230" s="249"/>
      <c r="K230" s="249"/>
      <c r="L230" s="255"/>
      <c r="M230" s="256"/>
      <c r="N230" s="257"/>
      <c r="O230" s="257"/>
      <c r="P230" s="257"/>
      <c r="Q230" s="257"/>
      <c r="R230" s="257"/>
      <c r="S230" s="257"/>
      <c r="T230" s="258"/>
      <c r="AT230" s="259" t="s">
        <v>172</v>
      </c>
      <c r="AU230" s="259" t="s">
        <v>85</v>
      </c>
      <c r="AV230" s="12" t="s">
        <v>85</v>
      </c>
      <c r="AW230" s="12" t="s">
        <v>36</v>
      </c>
      <c r="AX230" s="12" t="s">
        <v>73</v>
      </c>
      <c r="AY230" s="259" t="s">
        <v>162</v>
      </c>
    </row>
    <row r="231" s="12" customFormat="1">
      <c r="B231" s="248"/>
      <c r="C231" s="249"/>
      <c r="D231" s="250" t="s">
        <v>172</v>
      </c>
      <c r="E231" s="251" t="s">
        <v>23</v>
      </c>
      <c r="F231" s="252" t="s">
        <v>1584</v>
      </c>
      <c r="G231" s="249"/>
      <c r="H231" s="253">
        <v>48.649999999999999</v>
      </c>
      <c r="I231" s="254"/>
      <c r="J231" s="249"/>
      <c r="K231" s="249"/>
      <c r="L231" s="255"/>
      <c r="M231" s="256"/>
      <c r="N231" s="257"/>
      <c r="O231" s="257"/>
      <c r="P231" s="257"/>
      <c r="Q231" s="257"/>
      <c r="R231" s="257"/>
      <c r="S231" s="257"/>
      <c r="T231" s="258"/>
      <c r="AT231" s="259" t="s">
        <v>172</v>
      </c>
      <c r="AU231" s="259" t="s">
        <v>85</v>
      </c>
      <c r="AV231" s="12" t="s">
        <v>85</v>
      </c>
      <c r="AW231" s="12" t="s">
        <v>36</v>
      </c>
      <c r="AX231" s="12" t="s">
        <v>73</v>
      </c>
      <c r="AY231" s="259" t="s">
        <v>162</v>
      </c>
    </row>
    <row r="232" s="12" customFormat="1">
      <c r="B232" s="248"/>
      <c r="C232" s="249"/>
      <c r="D232" s="250" t="s">
        <v>172</v>
      </c>
      <c r="E232" s="251" t="s">
        <v>23</v>
      </c>
      <c r="F232" s="252" t="s">
        <v>1585</v>
      </c>
      <c r="G232" s="249"/>
      <c r="H232" s="253">
        <v>18.899999999999999</v>
      </c>
      <c r="I232" s="254"/>
      <c r="J232" s="249"/>
      <c r="K232" s="249"/>
      <c r="L232" s="255"/>
      <c r="M232" s="256"/>
      <c r="N232" s="257"/>
      <c r="O232" s="257"/>
      <c r="P232" s="257"/>
      <c r="Q232" s="257"/>
      <c r="R232" s="257"/>
      <c r="S232" s="257"/>
      <c r="T232" s="258"/>
      <c r="AT232" s="259" t="s">
        <v>172</v>
      </c>
      <c r="AU232" s="259" t="s">
        <v>85</v>
      </c>
      <c r="AV232" s="12" t="s">
        <v>85</v>
      </c>
      <c r="AW232" s="12" t="s">
        <v>36</v>
      </c>
      <c r="AX232" s="12" t="s">
        <v>73</v>
      </c>
      <c r="AY232" s="259" t="s">
        <v>162</v>
      </c>
    </row>
    <row r="233" s="12" customFormat="1">
      <c r="B233" s="248"/>
      <c r="C233" s="249"/>
      <c r="D233" s="250" t="s">
        <v>172</v>
      </c>
      <c r="E233" s="251" t="s">
        <v>23</v>
      </c>
      <c r="F233" s="252" t="s">
        <v>1586</v>
      </c>
      <c r="G233" s="249"/>
      <c r="H233" s="253">
        <v>11</v>
      </c>
      <c r="I233" s="254"/>
      <c r="J233" s="249"/>
      <c r="K233" s="249"/>
      <c r="L233" s="255"/>
      <c r="M233" s="256"/>
      <c r="N233" s="257"/>
      <c r="O233" s="257"/>
      <c r="P233" s="257"/>
      <c r="Q233" s="257"/>
      <c r="R233" s="257"/>
      <c r="S233" s="257"/>
      <c r="T233" s="258"/>
      <c r="AT233" s="259" t="s">
        <v>172</v>
      </c>
      <c r="AU233" s="259" t="s">
        <v>85</v>
      </c>
      <c r="AV233" s="12" t="s">
        <v>85</v>
      </c>
      <c r="AW233" s="12" t="s">
        <v>36</v>
      </c>
      <c r="AX233" s="12" t="s">
        <v>73</v>
      </c>
      <c r="AY233" s="259" t="s">
        <v>162</v>
      </c>
    </row>
    <row r="234" s="14" customFormat="1">
      <c r="B234" s="270"/>
      <c r="C234" s="271"/>
      <c r="D234" s="250" t="s">
        <v>172</v>
      </c>
      <c r="E234" s="272" t="s">
        <v>23</v>
      </c>
      <c r="F234" s="273" t="s">
        <v>182</v>
      </c>
      <c r="G234" s="271"/>
      <c r="H234" s="274">
        <v>225.72</v>
      </c>
      <c r="I234" s="275"/>
      <c r="J234" s="271"/>
      <c r="K234" s="271"/>
      <c r="L234" s="276"/>
      <c r="M234" s="277"/>
      <c r="N234" s="278"/>
      <c r="O234" s="278"/>
      <c r="P234" s="278"/>
      <c r="Q234" s="278"/>
      <c r="R234" s="278"/>
      <c r="S234" s="278"/>
      <c r="T234" s="279"/>
      <c r="AT234" s="280" t="s">
        <v>172</v>
      </c>
      <c r="AU234" s="280" t="s">
        <v>85</v>
      </c>
      <c r="AV234" s="14" t="s">
        <v>170</v>
      </c>
      <c r="AW234" s="14" t="s">
        <v>36</v>
      </c>
      <c r="AX234" s="14" t="s">
        <v>77</v>
      </c>
      <c r="AY234" s="280" t="s">
        <v>162</v>
      </c>
    </row>
    <row r="235" s="1" customFormat="1" ht="16.5" customHeight="1">
      <c r="B235" s="47"/>
      <c r="C235" s="294" t="s">
        <v>345</v>
      </c>
      <c r="D235" s="294" t="s">
        <v>336</v>
      </c>
      <c r="E235" s="295" t="s">
        <v>419</v>
      </c>
      <c r="F235" s="296" t="s">
        <v>420</v>
      </c>
      <c r="G235" s="297" t="s">
        <v>265</v>
      </c>
      <c r="H235" s="298">
        <v>237.006</v>
      </c>
      <c r="I235" s="299"/>
      <c r="J235" s="300">
        <f>ROUND(I235*H235,2)</f>
        <v>0</v>
      </c>
      <c r="K235" s="296" t="s">
        <v>169</v>
      </c>
      <c r="L235" s="301"/>
      <c r="M235" s="302" t="s">
        <v>23</v>
      </c>
      <c r="N235" s="303" t="s">
        <v>45</v>
      </c>
      <c r="O235" s="48"/>
      <c r="P235" s="245">
        <f>O235*H235</f>
        <v>0</v>
      </c>
      <c r="Q235" s="245">
        <v>4.0000000000000003E-05</v>
      </c>
      <c r="R235" s="245">
        <f>Q235*H235</f>
        <v>0.0094802400000000009</v>
      </c>
      <c r="S235" s="245">
        <v>0</v>
      </c>
      <c r="T235" s="246">
        <f>S235*H235</f>
        <v>0</v>
      </c>
      <c r="AR235" s="25" t="s">
        <v>218</v>
      </c>
      <c r="AT235" s="25" t="s">
        <v>336</v>
      </c>
      <c r="AU235" s="25" t="s">
        <v>85</v>
      </c>
      <c r="AY235" s="25" t="s">
        <v>162</v>
      </c>
      <c r="BE235" s="247">
        <f>IF(N235="základní",J235,0)</f>
        <v>0</v>
      </c>
      <c r="BF235" s="247">
        <f>IF(N235="snížená",J235,0)</f>
        <v>0</v>
      </c>
      <c r="BG235" s="247">
        <f>IF(N235="zákl. přenesená",J235,0)</f>
        <v>0</v>
      </c>
      <c r="BH235" s="247">
        <f>IF(N235="sníž. přenesená",J235,0)</f>
        <v>0</v>
      </c>
      <c r="BI235" s="247">
        <f>IF(N235="nulová",J235,0)</f>
        <v>0</v>
      </c>
      <c r="BJ235" s="25" t="s">
        <v>85</v>
      </c>
      <c r="BK235" s="247">
        <f>ROUND(I235*H235,2)</f>
        <v>0</v>
      </c>
      <c r="BL235" s="25" t="s">
        <v>170</v>
      </c>
      <c r="BM235" s="25" t="s">
        <v>1587</v>
      </c>
    </row>
    <row r="236" s="13" customFormat="1">
      <c r="B236" s="260"/>
      <c r="C236" s="261"/>
      <c r="D236" s="250" t="s">
        <v>172</v>
      </c>
      <c r="E236" s="262" t="s">
        <v>23</v>
      </c>
      <c r="F236" s="263" t="s">
        <v>341</v>
      </c>
      <c r="G236" s="261"/>
      <c r="H236" s="262" t="s">
        <v>23</v>
      </c>
      <c r="I236" s="264"/>
      <c r="J236" s="261"/>
      <c r="K236" s="261"/>
      <c r="L236" s="265"/>
      <c r="M236" s="266"/>
      <c r="N236" s="267"/>
      <c r="O236" s="267"/>
      <c r="P236" s="267"/>
      <c r="Q236" s="267"/>
      <c r="R236" s="267"/>
      <c r="S236" s="267"/>
      <c r="T236" s="268"/>
      <c r="AT236" s="269" t="s">
        <v>172</v>
      </c>
      <c r="AU236" s="269" t="s">
        <v>85</v>
      </c>
      <c r="AV236" s="13" t="s">
        <v>77</v>
      </c>
      <c r="AW236" s="13" t="s">
        <v>36</v>
      </c>
      <c r="AX236" s="13" t="s">
        <v>73</v>
      </c>
      <c r="AY236" s="269" t="s">
        <v>162</v>
      </c>
    </row>
    <row r="237" s="12" customFormat="1">
      <c r="B237" s="248"/>
      <c r="C237" s="249"/>
      <c r="D237" s="250" t="s">
        <v>172</v>
      </c>
      <c r="E237" s="251" t="s">
        <v>23</v>
      </c>
      <c r="F237" s="252" t="s">
        <v>1588</v>
      </c>
      <c r="G237" s="249"/>
      <c r="H237" s="253">
        <v>237.006</v>
      </c>
      <c r="I237" s="254"/>
      <c r="J237" s="249"/>
      <c r="K237" s="249"/>
      <c r="L237" s="255"/>
      <c r="M237" s="256"/>
      <c r="N237" s="257"/>
      <c r="O237" s="257"/>
      <c r="P237" s="257"/>
      <c r="Q237" s="257"/>
      <c r="R237" s="257"/>
      <c r="S237" s="257"/>
      <c r="T237" s="258"/>
      <c r="AT237" s="259" t="s">
        <v>172</v>
      </c>
      <c r="AU237" s="259" t="s">
        <v>85</v>
      </c>
      <c r="AV237" s="12" t="s">
        <v>85</v>
      </c>
      <c r="AW237" s="12" t="s">
        <v>36</v>
      </c>
      <c r="AX237" s="12" t="s">
        <v>77</v>
      </c>
      <c r="AY237" s="259" t="s">
        <v>162</v>
      </c>
    </row>
    <row r="238" s="1" customFormat="1" ht="25.5" customHeight="1">
      <c r="B238" s="47"/>
      <c r="C238" s="236" t="s">
        <v>357</v>
      </c>
      <c r="D238" s="236" t="s">
        <v>165</v>
      </c>
      <c r="E238" s="237" t="s">
        <v>436</v>
      </c>
      <c r="F238" s="238" t="s">
        <v>437</v>
      </c>
      <c r="G238" s="239" t="s">
        <v>189</v>
      </c>
      <c r="H238" s="240">
        <v>135.66900000000001</v>
      </c>
      <c r="I238" s="241"/>
      <c r="J238" s="242">
        <f>ROUND(I238*H238,2)</f>
        <v>0</v>
      </c>
      <c r="K238" s="238" t="s">
        <v>169</v>
      </c>
      <c r="L238" s="73"/>
      <c r="M238" s="243" t="s">
        <v>23</v>
      </c>
      <c r="N238" s="244" t="s">
        <v>45</v>
      </c>
      <c r="O238" s="48"/>
      <c r="P238" s="245">
        <f>O238*H238</f>
        <v>0</v>
      </c>
      <c r="Q238" s="245">
        <v>0.0094369599999999994</v>
      </c>
      <c r="R238" s="245">
        <f>Q238*H238</f>
        <v>1.2803029262400001</v>
      </c>
      <c r="S238" s="245">
        <v>0</v>
      </c>
      <c r="T238" s="246">
        <f>S238*H238</f>
        <v>0</v>
      </c>
      <c r="AR238" s="25" t="s">
        <v>170</v>
      </c>
      <c r="AT238" s="25" t="s">
        <v>165</v>
      </c>
      <c r="AU238" s="25" t="s">
        <v>85</v>
      </c>
      <c r="AY238" s="25" t="s">
        <v>162</v>
      </c>
      <c r="BE238" s="247">
        <f>IF(N238="základní",J238,0)</f>
        <v>0</v>
      </c>
      <c r="BF238" s="247">
        <f>IF(N238="snížená",J238,0)</f>
        <v>0</v>
      </c>
      <c r="BG238" s="247">
        <f>IF(N238="zákl. přenesená",J238,0)</f>
        <v>0</v>
      </c>
      <c r="BH238" s="247">
        <f>IF(N238="sníž. přenesená",J238,0)</f>
        <v>0</v>
      </c>
      <c r="BI238" s="247">
        <f>IF(N238="nulová",J238,0)</f>
        <v>0</v>
      </c>
      <c r="BJ238" s="25" t="s">
        <v>85</v>
      </c>
      <c r="BK238" s="247">
        <f>ROUND(I238*H238,2)</f>
        <v>0</v>
      </c>
      <c r="BL238" s="25" t="s">
        <v>170</v>
      </c>
      <c r="BM238" s="25" t="s">
        <v>1589</v>
      </c>
    </row>
    <row r="239" s="1" customFormat="1">
      <c r="B239" s="47"/>
      <c r="C239" s="75"/>
      <c r="D239" s="250" t="s">
        <v>213</v>
      </c>
      <c r="E239" s="75"/>
      <c r="F239" s="281" t="s">
        <v>372</v>
      </c>
      <c r="G239" s="75"/>
      <c r="H239" s="75"/>
      <c r="I239" s="204"/>
      <c r="J239" s="75"/>
      <c r="K239" s="75"/>
      <c r="L239" s="73"/>
      <c r="M239" s="282"/>
      <c r="N239" s="48"/>
      <c r="O239" s="48"/>
      <c r="P239" s="48"/>
      <c r="Q239" s="48"/>
      <c r="R239" s="48"/>
      <c r="S239" s="48"/>
      <c r="T239" s="96"/>
      <c r="AT239" s="25" t="s">
        <v>213</v>
      </c>
      <c r="AU239" s="25" t="s">
        <v>85</v>
      </c>
    </row>
    <row r="240" s="13" customFormat="1">
      <c r="B240" s="260"/>
      <c r="C240" s="261"/>
      <c r="D240" s="250" t="s">
        <v>172</v>
      </c>
      <c r="E240" s="262" t="s">
        <v>23</v>
      </c>
      <c r="F240" s="263" t="s">
        <v>1590</v>
      </c>
      <c r="G240" s="261"/>
      <c r="H240" s="262" t="s">
        <v>23</v>
      </c>
      <c r="I240" s="264"/>
      <c r="J240" s="261"/>
      <c r="K240" s="261"/>
      <c r="L240" s="265"/>
      <c r="M240" s="266"/>
      <c r="N240" s="267"/>
      <c r="O240" s="267"/>
      <c r="P240" s="267"/>
      <c r="Q240" s="267"/>
      <c r="R240" s="267"/>
      <c r="S240" s="267"/>
      <c r="T240" s="268"/>
      <c r="AT240" s="269" t="s">
        <v>172</v>
      </c>
      <c r="AU240" s="269" t="s">
        <v>85</v>
      </c>
      <c r="AV240" s="13" t="s">
        <v>77</v>
      </c>
      <c r="AW240" s="13" t="s">
        <v>36</v>
      </c>
      <c r="AX240" s="13" t="s">
        <v>73</v>
      </c>
      <c r="AY240" s="269" t="s">
        <v>162</v>
      </c>
    </row>
    <row r="241" s="12" customFormat="1">
      <c r="B241" s="248"/>
      <c r="C241" s="249"/>
      <c r="D241" s="250" t="s">
        <v>172</v>
      </c>
      <c r="E241" s="251" t="s">
        <v>23</v>
      </c>
      <c r="F241" s="252" t="s">
        <v>1591</v>
      </c>
      <c r="G241" s="249"/>
      <c r="H241" s="253">
        <v>178.602</v>
      </c>
      <c r="I241" s="254"/>
      <c r="J241" s="249"/>
      <c r="K241" s="249"/>
      <c r="L241" s="255"/>
      <c r="M241" s="256"/>
      <c r="N241" s="257"/>
      <c r="O241" s="257"/>
      <c r="P241" s="257"/>
      <c r="Q241" s="257"/>
      <c r="R241" s="257"/>
      <c r="S241" s="257"/>
      <c r="T241" s="258"/>
      <c r="AT241" s="259" t="s">
        <v>172</v>
      </c>
      <c r="AU241" s="259" t="s">
        <v>85</v>
      </c>
      <c r="AV241" s="12" t="s">
        <v>85</v>
      </c>
      <c r="AW241" s="12" t="s">
        <v>36</v>
      </c>
      <c r="AX241" s="12" t="s">
        <v>73</v>
      </c>
      <c r="AY241" s="259" t="s">
        <v>162</v>
      </c>
    </row>
    <row r="242" s="12" customFormat="1">
      <c r="B242" s="248"/>
      <c r="C242" s="249"/>
      <c r="D242" s="250" t="s">
        <v>172</v>
      </c>
      <c r="E242" s="251" t="s">
        <v>23</v>
      </c>
      <c r="F242" s="252" t="s">
        <v>1592</v>
      </c>
      <c r="G242" s="249"/>
      <c r="H242" s="253">
        <v>-42.933</v>
      </c>
      <c r="I242" s="254"/>
      <c r="J242" s="249"/>
      <c r="K242" s="249"/>
      <c r="L242" s="255"/>
      <c r="M242" s="256"/>
      <c r="N242" s="257"/>
      <c r="O242" s="257"/>
      <c r="P242" s="257"/>
      <c r="Q242" s="257"/>
      <c r="R242" s="257"/>
      <c r="S242" s="257"/>
      <c r="T242" s="258"/>
      <c r="AT242" s="259" t="s">
        <v>172</v>
      </c>
      <c r="AU242" s="259" t="s">
        <v>85</v>
      </c>
      <c r="AV242" s="12" t="s">
        <v>85</v>
      </c>
      <c r="AW242" s="12" t="s">
        <v>36</v>
      </c>
      <c r="AX242" s="12" t="s">
        <v>73</v>
      </c>
      <c r="AY242" s="259" t="s">
        <v>162</v>
      </c>
    </row>
    <row r="243" s="14" customFormat="1">
      <c r="B243" s="270"/>
      <c r="C243" s="271"/>
      <c r="D243" s="250" t="s">
        <v>172</v>
      </c>
      <c r="E243" s="272" t="s">
        <v>23</v>
      </c>
      <c r="F243" s="273" t="s">
        <v>182</v>
      </c>
      <c r="G243" s="271"/>
      <c r="H243" s="274">
        <v>135.66900000000001</v>
      </c>
      <c r="I243" s="275"/>
      <c r="J243" s="271"/>
      <c r="K243" s="271"/>
      <c r="L243" s="276"/>
      <c r="M243" s="277"/>
      <c r="N243" s="278"/>
      <c r="O243" s="278"/>
      <c r="P243" s="278"/>
      <c r="Q243" s="278"/>
      <c r="R243" s="278"/>
      <c r="S243" s="278"/>
      <c r="T243" s="279"/>
      <c r="AT243" s="280" t="s">
        <v>172</v>
      </c>
      <c r="AU243" s="280" t="s">
        <v>85</v>
      </c>
      <c r="AV243" s="14" t="s">
        <v>170</v>
      </c>
      <c r="AW243" s="14" t="s">
        <v>36</v>
      </c>
      <c r="AX243" s="14" t="s">
        <v>77</v>
      </c>
      <c r="AY243" s="280" t="s">
        <v>162</v>
      </c>
    </row>
    <row r="244" s="1" customFormat="1" ht="25.5" customHeight="1">
      <c r="B244" s="47"/>
      <c r="C244" s="294" t="s">
        <v>364</v>
      </c>
      <c r="D244" s="294" t="s">
        <v>336</v>
      </c>
      <c r="E244" s="295" t="s">
        <v>444</v>
      </c>
      <c r="F244" s="296" t="s">
        <v>1593</v>
      </c>
      <c r="G244" s="297" t="s">
        <v>189</v>
      </c>
      <c r="H244" s="298">
        <v>104.09099999999999</v>
      </c>
      <c r="I244" s="299"/>
      <c r="J244" s="300">
        <f>ROUND(I244*H244,2)</f>
        <v>0</v>
      </c>
      <c r="K244" s="296" t="s">
        <v>169</v>
      </c>
      <c r="L244" s="301"/>
      <c r="M244" s="302" t="s">
        <v>23</v>
      </c>
      <c r="N244" s="303" t="s">
        <v>45</v>
      </c>
      <c r="O244" s="48"/>
      <c r="P244" s="245">
        <f>O244*H244</f>
        <v>0</v>
      </c>
      <c r="Q244" s="245">
        <v>0.017999999999999999</v>
      </c>
      <c r="R244" s="245">
        <f>Q244*H244</f>
        <v>1.8736379999999997</v>
      </c>
      <c r="S244" s="245">
        <v>0</v>
      </c>
      <c r="T244" s="246">
        <f>S244*H244</f>
        <v>0</v>
      </c>
      <c r="AR244" s="25" t="s">
        <v>218</v>
      </c>
      <c r="AT244" s="25" t="s">
        <v>336</v>
      </c>
      <c r="AU244" s="25" t="s">
        <v>85</v>
      </c>
      <c r="AY244" s="25" t="s">
        <v>162</v>
      </c>
      <c r="BE244" s="247">
        <f>IF(N244="základní",J244,0)</f>
        <v>0</v>
      </c>
      <c r="BF244" s="247">
        <f>IF(N244="snížená",J244,0)</f>
        <v>0</v>
      </c>
      <c r="BG244" s="247">
        <f>IF(N244="zákl. přenesená",J244,0)</f>
        <v>0</v>
      </c>
      <c r="BH244" s="247">
        <f>IF(N244="sníž. přenesená",J244,0)</f>
        <v>0</v>
      </c>
      <c r="BI244" s="247">
        <f>IF(N244="nulová",J244,0)</f>
        <v>0</v>
      </c>
      <c r="BJ244" s="25" t="s">
        <v>85</v>
      </c>
      <c r="BK244" s="247">
        <f>ROUND(I244*H244,2)</f>
        <v>0</v>
      </c>
      <c r="BL244" s="25" t="s">
        <v>170</v>
      </c>
      <c r="BM244" s="25" t="s">
        <v>1594</v>
      </c>
    </row>
    <row r="245" s="13" customFormat="1">
      <c r="B245" s="260"/>
      <c r="C245" s="261"/>
      <c r="D245" s="250" t="s">
        <v>172</v>
      </c>
      <c r="E245" s="262" t="s">
        <v>23</v>
      </c>
      <c r="F245" s="263" t="s">
        <v>178</v>
      </c>
      <c r="G245" s="261"/>
      <c r="H245" s="262" t="s">
        <v>23</v>
      </c>
      <c r="I245" s="264"/>
      <c r="J245" s="261"/>
      <c r="K245" s="261"/>
      <c r="L245" s="265"/>
      <c r="M245" s="266"/>
      <c r="N245" s="267"/>
      <c r="O245" s="267"/>
      <c r="P245" s="267"/>
      <c r="Q245" s="267"/>
      <c r="R245" s="267"/>
      <c r="S245" s="267"/>
      <c r="T245" s="268"/>
      <c r="AT245" s="269" t="s">
        <v>172</v>
      </c>
      <c r="AU245" s="269" t="s">
        <v>85</v>
      </c>
      <c r="AV245" s="13" t="s">
        <v>77</v>
      </c>
      <c r="AW245" s="13" t="s">
        <v>36</v>
      </c>
      <c r="AX245" s="13" t="s">
        <v>73</v>
      </c>
      <c r="AY245" s="269" t="s">
        <v>162</v>
      </c>
    </row>
    <row r="246" s="12" customFormat="1">
      <c r="B246" s="248"/>
      <c r="C246" s="249"/>
      <c r="D246" s="250" t="s">
        <v>172</v>
      </c>
      <c r="E246" s="251" t="s">
        <v>23</v>
      </c>
      <c r="F246" s="252" t="s">
        <v>1591</v>
      </c>
      <c r="G246" s="249"/>
      <c r="H246" s="253">
        <v>178.602</v>
      </c>
      <c r="I246" s="254"/>
      <c r="J246" s="249"/>
      <c r="K246" s="249"/>
      <c r="L246" s="255"/>
      <c r="M246" s="256"/>
      <c r="N246" s="257"/>
      <c r="O246" s="257"/>
      <c r="P246" s="257"/>
      <c r="Q246" s="257"/>
      <c r="R246" s="257"/>
      <c r="S246" s="257"/>
      <c r="T246" s="258"/>
      <c r="AT246" s="259" t="s">
        <v>172</v>
      </c>
      <c r="AU246" s="259" t="s">
        <v>85</v>
      </c>
      <c r="AV246" s="12" t="s">
        <v>85</v>
      </c>
      <c r="AW246" s="12" t="s">
        <v>36</v>
      </c>
      <c r="AX246" s="12" t="s">
        <v>73</v>
      </c>
      <c r="AY246" s="259" t="s">
        <v>162</v>
      </c>
    </row>
    <row r="247" s="12" customFormat="1">
      <c r="B247" s="248"/>
      <c r="C247" s="249"/>
      <c r="D247" s="250" t="s">
        <v>172</v>
      </c>
      <c r="E247" s="251" t="s">
        <v>23</v>
      </c>
      <c r="F247" s="252" t="s">
        <v>1592</v>
      </c>
      <c r="G247" s="249"/>
      <c r="H247" s="253">
        <v>-42.933</v>
      </c>
      <c r="I247" s="254"/>
      <c r="J247" s="249"/>
      <c r="K247" s="249"/>
      <c r="L247" s="255"/>
      <c r="M247" s="256"/>
      <c r="N247" s="257"/>
      <c r="O247" s="257"/>
      <c r="P247" s="257"/>
      <c r="Q247" s="257"/>
      <c r="R247" s="257"/>
      <c r="S247" s="257"/>
      <c r="T247" s="258"/>
      <c r="AT247" s="259" t="s">
        <v>172</v>
      </c>
      <c r="AU247" s="259" t="s">
        <v>85</v>
      </c>
      <c r="AV247" s="12" t="s">
        <v>85</v>
      </c>
      <c r="AW247" s="12" t="s">
        <v>36</v>
      </c>
      <c r="AX247" s="12" t="s">
        <v>73</v>
      </c>
      <c r="AY247" s="259" t="s">
        <v>162</v>
      </c>
    </row>
    <row r="248" s="13" customFormat="1">
      <c r="B248" s="260"/>
      <c r="C248" s="261"/>
      <c r="D248" s="250" t="s">
        <v>172</v>
      </c>
      <c r="E248" s="262" t="s">
        <v>23</v>
      </c>
      <c r="F248" s="263" t="s">
        <v>1595</v>
      </c>
      <c r="G248" s="261"/>
      <c r="H248" s="262" t="s">
        <v>23</v>
      </c>
      <c r="I248" s="264"/>
      <c r="J248" s="261"/>
      <c r="K248" s="261"/>
      <c r="L248" s="265"/>
      <c r="M248" s="266"/>
      <c r="N248" s="267"/>
      <c r="O248" s="267"/>
      <c r="P248" s="267"/>
      <c r="Q248" s="267"/>
      <c r="R248" s="267"/>
      <c r="S248" s="267"/>
      <c r="T248" s="268"/>
      <c r="AT248" s="269" t="s">
        <v>172</v>
      </c>
      <c r="AU248" s="269" t="s">
        <v>85</v>
      </c>
      <c r="AV248" s="13" t="s">
        <v>77</v>
      </c>
      <c r="AW248" s="13" t="s">
        <v>36</v>
      </c>
      <c r="AX248" s="13" t="s">
        <v>73</v>
      </c>
      <c r="AY248" s="269" t="s">
        <v>162</v>
      </c>
    </row>
    <row r="249" s="12" customFormat="1">
      <c r="B249" s="248"/>
      <c r="C249" s="249"/>
      <c r="D249" s="250" t="s">
        <v>172</v>
      </c>
      <c r="E249" s="251" t="s">
        <v>23</v>
      </c>
      <c r="F249" s="252" t="s">
        <v>1596</v>
      </c>
      <c r="G249" s="249"/>
      <c r="H249" s="253">
        <v>-33.619</v>
      </c>
      <c r="I249" s="254"/>
      <c r="J249" s="249"/>
      <c r="K249" s="249"/>
      <c r="L249" s="255"/>
      <c r="M249" s="256"/>
      <c r="N249" s="257"/>
      <c r="O249" s="257"/>
      <c r="P249" s="257"/>
      <c r="Q249" s="257"/>
      <c r="R249" s="257"/>
      <c r="S249" s="257"/>
      <c r="T249" s="258"/>
      <c r="AT249" s="259" t="s">
        <v>172</v>
      </c>
      <c r="AU249" s="259" t="s">
        <v>85</v>
      </c>
      <c r="AV249" s="12" t="s">
        <v>85</v>
      </c>
      <c r="AW249" s="12" t="s">
        <v>36</v>
      </c>
      <c r="AX249" s="12" t="s">
        <v>73</v>
      </c>
      <c r="AY249" s="259" t="s">
        <v>162</v>
      </c>
    </row>
    <row r="250" s="15" customFormat="1">
      <c r="B250" s="283"/>
      <c r="C250" s="284"/>
      <c r="D250" s="250" t="s">
        <v>172</v>
      </c>
      <c r="E250" s="285" t="s">
        <v>23</v>
      </c>
      <c r="F250" s="286" t="s">
        <v>276</v>
      </c>
      <c r="G250" s="284"/>
      <c r="H250" s="287">
        <v>102.05</v>
      </c>
      <c r="I250" s="288"/>
      <c r="J250" s="284"/>
      <c r="K250" s="284"/>
      <c r="L250" s="289"/>
      <c r="M250" s="290"/>
      <c r="N250" s="291"/>
      <c r="O250" s="291"/>
      <c r="P250" s="291"/>
      <c r="Q250" s="291"/>
      <c r="R250" s="291"/>
      <c r="S250" s="291"/>
      <c r="T250" s="292"/>
      <c r="AT250" s="293" t="s">
        <v>172</v>
      </c>
      <c r="AU250" s="293" t="s">
        <v>85</v>
      </c>
      <c r="AV250" s="15" t="s">
        <v>163</v>
      </c>
      <c r="AW250" s="15" t="s">
        <v>36</v>
      </c>
      <c r="AX250" s="15" t="s">
        <v>73</v>
      </c>
      <c r="AY250" s="293" t="s">
        <v>162</v>
      </c>
    </row>
    <row r="251" s="12" customFormat="1">
      <c r="B251" s="248"/>
      <c r="C251" s="249"/>
      <c r="D251" s="250" t="s">
        <v>172</v>
      </c>
      <c r="E251" s="251" t="s">
        <v>23</v>
      </c>
      <c r="F251" s="252" t="s">
        <v>1597</v>
      </c>
      <c r="G251" s="249"/>
      <c r="H251" s="253">
        <v>104.09099999999999</v>
      </c>
      <c r="I251" s="254"/>
      <c r="J251" s="249"/>
      <c r="K251" s="249"/>
      <c r="L251" s="255"/>
      <c r="M251" s="256"/>
      <c r="N251" s="257"/>
      <c r="O251" s="257"/>
      <c r="P251" s="257"/>
      <c r="Q251" s="257"/>
      <c r="R251" s="257"/>
      <c r="S251" s="257"/>
      <c r="T251" s="258"/>
      <c r="AT251" s="259" t="s">
        <v>172</v>
      </c>
      <c r="AU251" s="259" t="s">
        <v>85</v>
      </c>
      <c r="AV251" s="12" t="s">
        <v>85</v>
      </c>
      <c r="AW251" s="12" t="s">
        <v>36</v>
      </c>
      <c r="AX251" s="12" t="s">
        <v>77</v>
      </c>
      <c r="AY251" s="259" t="s">
        <v>162</v>
      </c>
    </row>
    <row r="252" s="1" customFormat="1" ht="63.75" customHeight="1">
      <c r="B252" s="47"/>
      <c r="C252" s="294" t="s">
        <v>9</v>
      </c>
      <c r="D252" s="294" t="s">
        <v>336</v>
      </c>
      <c r="E252" s="295" t="s">
        <v>1598</v>
      </c>
      <c r="F252" s="296" t="s">
        <v>1599</v>
      </c>
      <c r="G252" s="297" t="s">
        <v>189</v>
      </c>
      <c r="H252" s="298">
        <v>33.619</v>
      </c>
      <c r="I252" s="299"/>
      <c r="J252" s="300">
        <f>ROUND(I252*H252,2)</f>
        <v>0</v>
      </c>
      <c r="K252" s="296" t="s">
        <v>169</v>
      </c>
      <c r="L252" s="301"/>
      <c r="M252" s="302" t="s">
        <v>23</v>
      </c>
      <c r="N252" s="303" t="s">
        <v>45</v>
      </c>
      <c r="O252" s="48"/>
      <c r="P252" s="245">
        <f>O252*H252</f>
        <v>0</v>
      </c>
      <c r="Q252" s="245">
        <v>0.0048599999999999997</v>
      </c>
      <c r="R252" s="245">
        <f>Q252*H252</f>
        <v>0.16338833999999999</v>
      </c>
      <c r="S252" s="245">
        <v>0</v>
      </c>
      <c r="T252" s="246">
        <f>S252*H252</f>
        <v>0</v>
      </c>
      <c r="AR252" s="25" t="s">
        <v>218</v>
      </c>
      <c r="AT252" s="25" t="s">
        <v>336</v>
      </c>
      <c r="AU252" s="25" t="s">
        <v>85</v>
      </c>
      <c r="AY252" s="25" t="s">
        <v>162</v>
      </c>
      <c r="BE252" s="247">
        <f>IF(N252="základní",J252,0)</f>
        <v>0</v>
      </c>
      <c r="BF252" s="247">
        <f>IF(N252="snížená",J252,0)</f>
        <v>0</v>
      </c>
      <c r="BG252" s="247">
        <f>IF(N252="zákl. přenesená",J252,0)</f>
        <v>0</v>
      </c>
      <c r="BH252" s="247">
        <f>IF(N252="sníž. přenesená",J252,0)</f>
        <v>0</v>
      </c>
      <c r="BI252" s="247">
        <f>IF(N252="nulová",J252,0)</f>
        <v>0</v>
      </c>
      <c r="BJ252" s="25" t="s">
        <v>85</v>
      </c>
      <c r="BK252" s="247">
        <f>ROUND(I252*H252,2)</f>
        <v>0</v>
      </c>
      <c r="BL252" s="25" t="s">
        <v>170</v>
      </c>
      <c r="BM252" s="25" t="s">
        <v>1600</v>
      </c>
    </row>
    <row r="253" s="13" customFormat="1">
      <c r="B253" s="260"/>
      <c r="C253" s="261"/>
      <c r="D253" s="250" t="s">
        <v>172</v>
      </c>
      <c r="E253" s="262" t="s">
        <v>23</v>
      </c>
      <c r="F253" s="263" t="s">
        <v>1595</v>
      </c>
      <c r="G253" s="261"/>
      <c r="H253" s="262" t="s">
        <v>23</v>
      </c>
      <c r="I253" s="264"/>
      <c r="J253" s="261"/>
      <c r="K253" s="261"/>
      <c r="L253" s="265"/>
      <c r="M253" s="266"/>
      <c r="N253" s="267"/>
      <c r="O253" s="267"/>
      <c r="P253" s="267"/>
      <c r="Q253" s="267"/>
      <c r="R253" s="267"/>
      <c r="S253" s="267"/>
      <c r="T253" s="268"/>
      <c r="AT253" s="269" t="s">
        <v>172</v>
      </c>
      <c r="AU253" s="269" t="s">
        <v>85</v>
      </c>
      <c r="AV253" s="13" t="s">
        <v>77</v>
      </c>
      <c r="AW253" s="13" t="s">
        <v>36</v>
      </c>
      <c r="AX253" s="13" t="s">
        <v>73</v>
      </c>
      <c r="AY253" s="269" t="s">
        <v>162</v>
      </c>
    </row>
    <row r="254" s="13" customFormat="1">
      <c r="B254" s="260"/>
      <c r="C254" s="261"/>
      <c r="D254" s="250" t="s">
        <v>172</v>
      </c>
      <c r="E254" s="262" t="s">
        <v>23</v>
      </c>
      <c r="F254" s="263" t="s">
        <v>1590</v>
      </c>
      <c r="G254" s="261"/>
      <c r="H254" s="262" t="s">
        <v>23</v>
      </c>
      <c r="I254" s="264"/>
      <c r="J254" s="261"/>
      <c r="K254" s="261"/>
      <c r="L254" s="265"/>
      <c r="M254" s="266"/>
      <c r="N254" s="267"/>
      <c r="O254" s="267"/>
      <c r="P254" s="267"/>
      <c r="Q254" s="267"/>
      <c r="R254" s="267"/>
      <c r="S254" s="267"/>
      <c r="T254" s="268"/>
      <c r="AT254" s="269" t="s">
        <v>172</v>
      </c>
      <c r="AU254" s="269" t="s">
        <v>85</v>
      </c>
      <c r="AV254" s="13" t="s">
        <v>77</v>
      </c>
      <c r="AW254" s="13" t="s">
        <v>36</v>
      </c>
      <c r="AX254" s="13" t="s">
        <v>73</v>
      </c>
      <c r="AY254" s="269" t="s">
        <v>162</v>
      </c>
    </row>
    <row r="255" s="12" customFormat="1">
      <c r="B255" s="248"/>
      <c r="C255" s="249"/>
      <c r="D255" s="250" t="s">
        <v>172</v>
      </c>
      <c r="E255" s="251" t="s">
        <v>23</v>
      </c>
      <c r="F255" s="252" t="s">
        <v>1601</v>
      </c>
      <c r="G255" s="249"/>
      <c r="H255" s="253">
        <v>33.619</v>
      </c>
      <c r="I255" s="254"/>
      <c r="J255" s="249"/>
      <c r="K255" s="249"/>
      <c r="L255" s="255"/>
      <c r="M255" s="256"/>
      <c r="N255" s="257"/>
      <c r="O255" s="257"/>
      <c r="P255" s="257"/>
      <c r="Q255" s="257"/>
      <c r="R255" s="257"/>
      <c r="S255" s="257"/>
      <c r="T255" s="258"/>
      <c r="AT255" s="259" t="s">
        <v>172</v>
      </c>
      <c r="AU255" s="259" t="s">
        <v>85</v>
      </c>
      <c r="AV255" s="12" t="s">
        <v>85</v>
      </c>
      <c r="AW255" s="12" t="s">
        <v>36</v>
      </c>
      <c r="AX255" s="12" t="s">
        <v>77</v>
      </c>
      <c r="AY255" s="259" t="s">
        <v>162</v>
      </c>
    </row>
    <row r="256" s="1" customFormat="1" ht="38.25" customHeight="1">
      <c r="B256" s="47"/>
      <c r="C256" s="236" t="s">
        <v>376</v>
      </c>
      <c r="D256" s="236" t="s">
        <v>165</v>
      </c>
      <c r="E256" s="237" t="s">
        <v>466</v>
      </c>
      <c r="F256" s="238" t="s">
        <v>467</v>
      </c>
      <c r="G256" s="239" t="s">
        <v>265</v>
      </c>
      <c r="H256" s="240">
        <v>89.5</v>
      </c>
      <c r="I256" s="241"/>
      <c r="J256" s="242">
        <f>ROUND(I256*H256,2)</f>
        <v>0</v>
      </c>
      <c r="K256" s="238" t="s">
        <v>169</v>
      </c>
      <c r="L256" s="73"/>
      <c r="M256" s="243" t="s">
        <v>23</v>
      </c>
      <c r="N256" s="244" t="s">
        <v>45</v>
      </c>
      <c r="O256" s="48"/>
      <c r="P256" s="245">
        <f>O256*H256</f>
        <v>0</v>
      </c>
      <c r="Q256" s="245">
        <v>0.001758</v>
      </c>
      <c r="R256" s="245">
        <f>Q256*H256</f>
        <v>0.15734100000000001</v>
      </c>
      <c r="S256" s="245">
        <v>0</v>
      </c>
      <c r="T256" s="246">
        <f>S256*H256</f>
        <v>0</v>
      </c>
      <c r="AR256" s="25" t="s">
        <v>170</v>
      </c>
      <c r="AT256" s="25" t="s">
        <v>165</v>
      </c>
      <c r="AU256" s="25" t="s">
        <v>85</v>
      </c>
      <c r="AY256" s="25" t="s">
        <v>162</v>
      </c>
      <c r="BE256" s="247">
        <f>IF(N256="základní",J256,0)</f>
        <v>0</v>
      </c>
      <c r="BF256" s="247">
        <f>IF(N256="snížená",J256,0)</f>
        <v>0</v>
      </c>
      <c r="BG256" s="247">
        <f>IF(N256="zákl. přenesená",J256,0)</f>
        <v>0</v>
      </c>
      <c r="BH256" s="247">
        <f>IF(N256="sníž. přenesená",J256,0)</f>
        <v>0</v>
      </c>
      <c r="BI256" s="247">
        <f>IF(N256="nulová",J256,0)</f>
        <v>0</v>
      </c>
      <c r="BJ256" s="25" t="s">
        <v>85</v>
      </c>
      <c r="BK256" s="247">
        <f>ROUND(I256*H256,2)</f>
        <v>0</v>
      </c>
      <c r="BL256" s="25" t="s">
        <v>170</v>
      </c>
      <c r="BM256" s="25" t="s">
        <v>1602</v>
      </c>
    </row>
    <row r="257" s="1" customFormat="1">
      <c r="B257" s="47"/>
      <c r="C257" s="75"/>
      <c r="D257" s="250" t="s">
        <v>213</v>
      </c>
      <c r="E257" s="75"/>
      <c r="F257" s="281" t="s">
        <v>469</v>
      </c>
      <c r="G257" s="75"/>
      <c r="H257" s="75"/>
      <c r="I257" s="204"/>
      <c r="J257" s="75"/>
      <c r="K257" s="75"/>
      <c r="L257" s="73"/>
      <c r="M257" s="282"/>
      <c r="N257" s="48"/>
      <c r="O257" s="48"/>
      <c r="P257" s="48"/>
      <c r="Q257" s="48"/>
      <c r="R257" s="48"/>
      <c r="S257" s="48"/>
      <c r="T257" s="96"/>
      <c r="AT257" s="25" t="s">
        <v>213</v>
      </c>
      <c r="AU257" s="25" t="s">
        <v>85</v>
      </c>
    </row>
    <row r="258" s="13" customFormat="1">
      <c r="B258" s="260"/>
      <c r="C258" s="261"/>
      <c r="D258" s="250" t="s">
        <v>172</v>
      </c>
      <c r="E258" s="262" t="s">
        <v>23</v>
      </c>
      <c r="F258" s="263" t="s">
        <v>178</v>
      </c>
      <c r="G258" s="261"/>
      <c r="H258" s="262" t="s">
        <v>23</v>
      </c>
      <c r="I258" s="264"/>
      <c r="J258" s="261"/>
      <c r="K258" s="261"/>
      <c r="L258" s="265"/>
      <c r="M258" s="266"/>
      <c r="N258" s="267"/>
      <c r="O258" s="267"/>
      <c r="P258" s="267"/>
      <c r="Q258" s="267"/>
      <c r="R258" s="267"/>
      <c r="S258" s="267"/>
      <c r="T258" s="268"/>
      <c r="AT258" s="269" t="s">
        <v>172</v>
      </c>
      <c r="AU258" s="269" t="s">
        <v>85</v>
      </c>
      <c r="AV258" s="13" t="s">
        <v>77</v>
      </c>
      <c r="AW258" s="13" t="s">
        <v>36</v>
      </c>
      <c r="AX258" s="13" t="s">
        <v>73</v>
      </c>
      <c r="AY258" s="269" t="s">
        <v>162</v>
      </c>
    </row>
    <row r="259" s="12" customFormat="1">
      <c r="B259" s="248"/>
      <c r="C259" s="249"/>
      <c r="D259" s="250" t="s">
        <v>172</v>
      </c>
      <c r="E259" s="251" t="s">
        <v>23</v>
      </c>
      <c r="F259" s="252" t="s">
        <v>1603</v>
      </c>
      <c r="G259" s="249"/>
      <c r="H259" s="253">
        <v>53.200000000000003</v>
      </c>
      <c r="I259" s="254"/>
      <c r="J259" s="249"/>
      <c r="K259" s="249"/>
      <c r="L259" s="255"/>
      <c r="M259" s="256"/>
      <c r="N259" s="257"/>
      <c r="O259" s="257"/>
      <c r="P259" s="257"/>
      <c r="Q259" s="257"/>
      <c r="R259" s="257"/>
      <c r="S259" s="257"/>
      <c r="T259" s="258"/>
      <c r="AT259" s="259" t="s">
        <v>172</v>
      </c>
      <c r="AU259" s="259" t="s">
        <v>85</v>
      </c>
      <c r="AV259" s="12" t="s">
        <v>85</v>
      </c>
      <c r="AW259" s="12" t="s">
        <v>36</v>
      </c>
      <c r="AX259" s="12" t="s">
        <v>73</v>
      </c>
      <c r="AY259" s="259" t="s">
        <v>162</v>
      </c>
    </row>
    <row r="260" s="12" customFormat="1">
      <c r="B260" s="248"/>
      <c r="C260" s="249"/>
      <c r="D260" s="250" t="s">
        <v>172</v>
      </c>
      <c r="E260" s="251" t="s">
        <v>23</v>
      </c>
      <c r="F260" s="252" t="s">
        <v>1583</v>
      </c>
      <c r="G260" s="249"/>
      <c r="H260" s="253">
        <v>6.4000000000000004</v>
      </c>
      <c r="I260" s="254"/>
      <c r="J260" s="249"/>
      <c r="K260" s="249"/>
      <c r="L260" s="255"/>
      <c r="M260" s="256"/>
      <c r="N260" s="257"/>
      <c r="O260" s="257"/>
      <c r="P260" s="257"/>
      <c r="Q260" s="257"/>
      <c r="R260" s="257"/>
      <c r="S260" s="257"/>
      <c r="T260" s="258"/>
      <c r="AT260" s="259" t="s">
        <v>172</v>
      </c>
      <c r="AU260" s="259" t="s">
        <v>85</v>
      </c>
      <c r="AV260" s="12" t="s">
        <v>85</v>
      </c>
      <c r="AW260" s="12" t="s">
        <v>36</v>
      </c>
      <c r="AX260" s="12" t="s">
        <v>73</v>
      </c>
      <c r="AY260" s="259" t="s">
        <v>162</v>
      </c>
    </row>
    <row r="261" s="12" customFormat="1">
      <c r="B261" s="248"/>
      <c r="C261" s="249"/>
      <c r="D261" s="250" t="s">
        <v>172</v>
      </c>
      <c r="E261" s="251" t="s">
        <v>23</v>
      </c>
      <c r="F261" s="252" t="s">
        <v>1585</v>
      </c>
      <c r="G261" s="249"/>
      <c r="H261" s="253">
        <v>18.899999999999999</v>
      </c>
      <c r="I261" s="254"/>
      <c r="J261" s="249"/>
      <c r="K261" s="249"/>
      <c r="L261" s="255"/>
      <c r="M261" s="256"/>
      <c r="N261" s="257"/>
      <c r="O261" s="257"/>
      <c r="P261" s="257"/>
      <c r="Q261" s="257"/>
      <c r="R261" s="257"/>
      <c r="S261" s="257"/>
      <c r="T261" s="258"/>
      <c r="AT261" s="259" t="s">
        <v>172</v>
      </c>
      <c r="AU261" s="259" t="s">
        <v>85</v>
      </c>
      <c r="AV261" s="12" t="s">
        <v>85</v>
      </c>
      <c r="AW261" s="12" t="s">
        <v>36</v>
      </c>
      <c r="AX261" s="12" t="s">
        <v>73</v>
      </c>
      <c r="AY261" s="259" t="s">
        <v>162</v>
      </c>
    </row>
    <row r="262" s="12" customFormat="1">
      <c r="B262" s="248"/>
      <c r="C262" s="249"/>
      <c r="D262" s="250" t="s">
        <v>172</v>
      </c>
      <c r="E262" s="251" t="s">
        <v>23</v>
      </c>
      <c r="F262" s="252" t="s">
        <v>1586</v>
      </c>
      <c r="G262" s="249"/>
      <c r="H262" s="253">
        <v>11</v>
      </c>
      <c r="I262" s="254"/>
      <c r="J262" s="249"/>
      <c r="K262" s="249"/>
      <c r="L262" s="255"/>
      <c r="M262" s="256"/>
      <c r="N262" s="257"/>
      <c r="O262" s="257"/>
      <c r="P262" s="257"/>
      <c r="Q262" s="257"/>
      <c r="R262" s="257"/>
      <c r="S262" s="257"/>
      <c r="T262" s="258"/>
      <c r="AT262" s="259" t="s">
        <v>172</v>
      </c>
      <c r="AU262" s="259" t="s">
        <v>85</v>
      </c>
      <c r="AV262" s="12" t="s">
        <v>85</v>
      </c>
      <c r="AW262" s="12" t="s">
        <v>36</v>
      </c>
      <c r="AX262" s="12" t="s">
        <v>73</v>
      </c>
      <c r="AY262" s="259" t="s">
        <v>162</v>
      </c>
    </row>
    <row r="263" s="14" customFormat="1">
      <c r="B263" s="270"/>
      <c r="C263" s="271"/>
      <c r="D263" s="250" t="s">
        <v>172</v>
      </c>
      <c r="E263" s="272" t="s">
        <v>23</v>
      </c>
      <c r="F263" s="273" t="s">
        <v>182</v>
      </c>
      <c r="G263" s="271"/>
      <c r="H263" s="274">
        <v>89.5</v>
      </c>
      <c r="I263" s="275"/>
      <c r="J263" s="271"/>
      <c r="K263" s="271"/>
      <c r="L263" s="276"/>
      <c r="M263" s="277"/>
      <c r="N263" s="278"/>
      <c r="O263" s="278"/>
      <c r="P263" s="278"/>
      <c r="Q263" s="278"/>
      <c r="R263" s="278"/>
      <c r="S263" s="278"/>
      <c r="T263" s="279"/>
      <c r="AT263" s="280" t="s">
        <v>172</v>
      </c>
      <c r="AU263" s="280" t="s">
        <v>85</v>
      </c>
      <c r="AV263" s="14" t="s">
        <v>170</v>
      </c>
      <c r="AW263" s="14" t="s">
        <v>36</v>
      </c>
      <c r="AX263" s="14" t="s">
        <v>77</v>
      </c>
      <c r="AY263" s="280" t="s">
        <v>162</v>
      </c>
    </row>
    <row r="264" s="1" customFormat="1" ht="25.5" customHeight="1">
      <c r="B264" s="47"/>
      <c r="C264" s="294" t="s">
        <v>382</v>
      </c>
      <c r="D264" s="294" t="s">
        <v>336</v>
      </c>
      <c r="E264" s="295" t="s">
        <v>474</v>
      </c>
      <c r="F264" s="296" t="s">
        <v>1604</v>
      </c>
      <c r="G264" s="297" t="s">
        <v>189</v>
      </c>
      <c r="H264" s="298">
        <v>18.257999999999999</v>
      </c>
      <c r="I264" s="299"/>
      <c r="J264" s="300">
        <f>ROUND(I264*H264,2)</f>
        <v>0</v>
      </c>
      <c r="K264" s="296" t="s">
        <v>169</v>
      </c>
      <c r="L264" s="301"/>
      <c r="M264" s="302" t="s">
        <v>23</v>
      </c>
      <c r="N264" s="303" t="s">
        <v>45</v>
      </c>
      <c r="O264" s="48"/>
      <c r="P264" s="245">
        <f>O264*H264</f>
        <v>0</v>
      </c>
      <c r="Q264" s="245">
        <v>0.002</v>
      </c>
      <c r="R264" s="245">
        <f>Q264*H264</f>
        <v>0.036516</v>
      </c>
      <c r="S264" s="245">
        <v>0</v>
      </c>
      <c r="T264" s="246">
        <f>S264*H264</f>
        <v>0</v>
      </c>
      <c r="AR264" s="25" t="s">
        <v>218</v>
      </c>
      <c r="AT264" s="25" t="s">
        <v>336</v>
      </c>
      <c r="AU264" s="25" t="s">
        <v>85</v>
      </c>
      <c r="AY264" s="25" t="s">
        <v>162</v>
      </c>
      <c r="BE264" s="247">
        <f>IF(N264="základní",J264,0)</f>
        <v>0</v>
      </c>
      <c r="BF264" s="247">
        <f>IF(N264="snížená",J264,0)</f>
        <v>0</v>
      </c>
      <c r="BG264" s="247">
        <f>IF(N264="zákl. přenesená",J264,0)</f>
        <v>0</v>
      </c>
      <c r="BH264" s="247">
        <f>IF(N264="sníž. přenesená",J264,0)</f>
        <v>0</v>
      </c>
      <c r="BI264" s="247">
        <f>IF(N264="nulová",J264,0)</f>
        <v>0</v>
      </c>
      <c r="BJ264" s="25" t="s">
        <v>85</v>
      </c>
      <c r="BK264" s="247">
        <f>ROUND(I264*H264,2)</f>
        <v>0</v>
      </c>
      <c r="BL264" s="25" t="s">
        <v>170</v>
      </c>
      <c r="BM264" s="25" t="s">
        <v>1605</v>
      </c>
    </row>
    <row r="265" s="13" customFormat="1">
      <c r="B265" s="260"/>
      <c r="C265" s="261"/>
      <c r="D265" s="250" t="s">
        <v>172</v>
      </c>
      <c r="E265" s="262" t="s">
        <v>23</v>
      </c>
      <c r="F265" s="263" t="s">
        <v>485</v>
      </c>
      <c r="G265" s="261"/>
      <c r="H265" s="262" t="s">
        <v>23</v>
      </c>
      <c r="I265" s="264"/>
      <c r="J265" s="261"/>
      <c r="K265" s="261"/>
      <c r="L265" s="265"/>
      <c r="M265" s="266"/>
      <c r="N265" s="267"/>
      <c r="O265" s="267"/>
      <c r="P265" s="267"/>
      <c r="Q265" s="267"/>
      <c r="R265" s="267"/>
      <c r="S265" s="267"/>
      <c r="T265" s="268"/>
      <c r="AT265" s="269" t="s">
        <v>172</v>
      </c>
      <c r="AU265" s="269" t="s">
        <v>85</v>
      </c>
      <c r="AV265" s="13" t="s">
        <v>77</v>
      </c>
      <c r="AW265" s="13" t="s">
        <v>36</v>
      </c>
      <c r="AX265" s="13" t="s">
        <v>73</v>
      </c>
      <c r="AY265" s="269" t="s">
        <v>162</v>
      </c>
    </row>
    <row r="266" s="12" customFormat="1">
      <c r="B266" s="248"/>
      <c r="C266" s="249"/>
      <c r="D266" s="250" t="s">
        <v>172</v>
      </c>
      <c r="E266" s="251" t="s">
        <v>23</v>
      </c>
      <c r="F266" s="252" t="s">
        <v>1606</v>
      </c>
      <c r="G266" s="249"/>
      <c r="H266" s="253">
        <v>18.257999999999999</v>
      </c>
      <c r="I266" s="254"/>
      <c r="J266" s="249"/>
      <c r="K266" s="249"/>
      <c r="L266" s="255"/>
      <c r="M266" s="256"/>
      <c r="N266" s="257"/>
      <c r="O266" s="257"/>
      <c r="P266" s="257"/>
      <c r="Q266" s="257"/>
      <c r="R266" s="257"/>
      <c r="S266" s="257"/>
      <c r="T266" s="258"/>
      <c r="AT266" s="259" t="s">
        <v>172</v>
      </c>
      <c r="AU266" s="259" t="s">
        <v>85</v>
      </c>
      <c r="AV266" s="12" t="s">
        <v>85</v>
      </c>
      <c r="AW266" s="12" t="s">
        <v>36</v>
      </c>
      <c r="AX266" s="12" t="s">
        <v>77</v>
      </c>
      <c r="AY266" s="259" t="s">
        <v>162</v>
      </c>
    </row>
    <row r="267" s="1" customFormat="1" ht="25.5" customHeight="1">
      <c r="B267" s="47"/>
      <c r="C267" s="236" t="s">
        <v>388</v>
      </c>
      <c r="D267" s="236" t="s">
        <v>165</v>
      </c>
      <c r="E267" s="237" t="s">
        <v>489</v>
      </c>
      <c r="F267" s="238" t="s">
        <v>490</v>
      </c>
      <c r="G267" s="239" t="s">
        <v>189</v>
      </c>
      <c r="H267" s="240">
        <v>135.66900000000001</v>
      </c>
      <c r="I267" s="241"/>
      <c r="J267" s="242">
        <f>ROUND(I267*H267,2)</f>
        <v>0</v>
      </c>
      <c r="K267" s="238" t="s">
        <v>169</v>
      </c>
      <c r="L267" s="73"/>
      <c r="M267" s="243" t="s">
        <v>23</v>
      </c>
      <c r="N267" s="244" t="s">
        <v>45</v>
      </c>
      <c r="O267" s="48"/>
      <c r="P267" s="245">
        <f>O267*H267</f>
        <v>0</v>
      </c>
      <c r="Q267" s="245">
        <v>6.0000000000000002E-05</v>
      </c>
      <c r="R267" s="245">
        <f>Q267*H267</f>
        <v>0.0081401400000000006</v>
      </c>
      <c r="S267" s="245">
        <v>0</v>
      </c>
      <c r="T267" s="246">
        <f>S267*H267</f>
        <v>0</v>
      </c>
      <c r="AR267" s="25" t="s">
        <v>170</v>
      </c>
      <c r="AT267" s="25" t="s">
        <v>165</v>
      </c>
      <c r="AU267" s="25" t="s">
        <v>85</v>
      </c>
      <c r="AY267" s="25" t="s">
        <v>162</v>
      </c>
      <c r="BE267" s="247">
        <f>IF(N267="základní",J267,0)</f>
        <v>0</v>
      </c>
      <c r="BF267" s="247">
        <f>IF(N267="snížená",J267,0)</f>
        <v>0</v>
      </c>
      <c r="BG267" s="247">
        <f>IF(N267="zákl. přenesená",J267,0)</f>
        <v>0</v>
      </c>
      <c r="BH267" s="247">
        <f>IF(N267="sníž. přenesená",J267,0)</f>
        <v>0</v>
      </c>
      <c r="BI267" s="247">
        <f>IF(N267="nulová",J267,0)</f>
        <v>0</v>
      </c>
      <c r="BJ267" s="25" t="s">
        <v>85</v>
      </c>
      <c r="BK267" s="247">
        <f>ROUND(I267*H267,2)</f>
        <v>0</v>
      </c>
      <c r="BL267" s="25" t="s">
        <v>170</v>
      </c>
      <c r="BM267" s="25" t="s">
        <v>1607</v>
      </c>
    </row>
    <row r="268" s="1" customFormat="1">
      <c r="B268" s="47"/>
      <c r="C268" s="75"/>
      <c r="D268" s="250" t="s">
        <v>213</v>
      </c>
      <c r="E268" s="75"/>
      <c r="F268" s="281" t="s">
        <v>372</v>
      </c>
      <c r="G268" s="75"/>
      <c r="H268" s="75"/>
      <c r="I268" s="204"/>
      <c r="J268" s="75"/>
      <c r="K268" s="75"/>
      <c r="L268" s="73"/>
      <c r="M268" s="282"/>
      <c r="N268" s="48"/>
      <c r="O268" s="48"/>
      <c r="P268" s="48"/>
      <c r="Q268" s="48"/>
      <c r="R268" s="48"/>
      <c r="S268" s="48"/>
      <c r="T268" s="96"/>
      <c r="AT268" s="25" t="s">
        <v>213</v>
      </c>
      <c r="AU268" s="25" t="s">
        <v>85</v>
      </c>
    </row>
    <row r="269" s="13" customFormat="1">
      <c r="B269" s="260"/>
      <c r="C269" s="261"/>
      <c r="D269" s="250" t="s">
        <v>172</v>
      </c>
      <c r="E269" s="262" t="s">
        <v>23</v>
      </c>
      <c r="F269" s="263" t="s">
        <v>178</v>
      </c>
      <c r="G269" s="261"/>
      <c r="H269" s="262" t="s">
        <v>23</v>
      </c>
      <c r="I269" s="264"/>
      <c r="J269" s="261"/>
      <c r="K269" s="261"/>
      <c r="L269" s="265"/>
      <c r="M269" s="266"/>
      <c r="N269" s="267"/>
      <c r="O269" s="267"/>
      <c r="P269" s="267"/>
      <c r="Q269" s="267"/>
      <c r="R269" s="267"/>
      <c r="S269" s="267"/>
      <c r="T269" s="268"/>
      <c r="AT269" s="269" t="s">
        <v>172</v>
      </c>
      <c r="AU269" s="269" t="s">
        <v>85</v>
      </c>
      <c r="AV269" s="13" t="s">
        <v>77</v>
      </c>
      <c r="AW269" s="13" t="s">
        <v>36</v>
      </c>
      <c r="AX269" s="13" t="s">
        <v>73</v>
      </c>
      <c r="AY269" s="269" t="s">
        <v>162</v>
      </c>
    </row>
    <row r="270" s="12" customFormat="1">
      <c r="B270" s="248"/>
      <c r="C270" s="249"/>
      <c r="D270" s="250" t="s">
        <v>172</v>
      </c>
      <c r="E270" s="251" t="s">
        <v>23</v>
      </c>
      <c r="F270" s="252" t="s">
        <v>1591</v>
      </c>
      <c r="G270" s="249"/>
      <c r="H270" s="253">
        <v>178.602</v>
      </c>
      <c r="I270" s="254"/>
      <c r="J270" s="249"/>
      <c r="K270" s="249"/>
      <c r="L270" s="255"/>
      <c r="M270" s="256"/>
      <c r="N270" s="257"/>
      <c r="O270" s="257"/>
      <c r="P270" s="257"/>
      <c r="Q270" s="257"/>
      <c r="R270" s="257"/>
      <c r="S270" s="257"/>
      <c r="T270" s="258"/>
      <c r="AT270" s="259" t="s">
        <v>172</v>
      </c>
      <c r="AU270" s="259" t="s">
        <v>85</v>
      </c>
      <c r="AV270" s="12" t="s">
        <v>85</v>
      </c>
      <c r="AW270" s="12" t="s">
        <v>36</v>
      </c>
      <c r="AX270" s="12" t="s">
        <v>73</v>
      </c>
      <c r="AY270" s="259" t="s">
        <v>162</v>
      </c>
    </row>
    <row r="271" s="12" customFormat="1">
      <c r="B271" s="248"/>
      <c r="C271" s="249"/>
      <c r="D271" s="250" t="s">
        <v>172</v>
      </c>
      <c r="E271" s="251" t="s">
        <v>23</v>
      </c>
      <c r="F271" s="252" t="s">
        <v>1592</v>
      </c>
      <c r="G271" s="249"/>
      <c r="H271" s="253">
        <v>-42.933</v>
      </c>
      <c r="I271" s="254"/>
      <c r="J271" s="249"/>
      <c r="K271" s="249"/>
      <c r="L271" s="255"/>
      <c r="M271" s="256"/>
      <c r="N271" s="257"/>
      <c r="O271" s="257"/>
      <c r="P271" s="257"/>
      <c r="Q271" s="257"/>
      <c r="R271" s="257"/>
      <c r="S271" s="257"/>
      <c r="T271" s="258"/>
      <c r="AT271" s="259" t="s">
        <v>172</v>
      </c>
      <c r="AU271" s="259" t="s">
        <v>85</v>
      </c>
      <c r="AV271" s="12" t="s">
        <v>85</v>
      </c>
      <c r="AW271" s="12" t="s">
        <v>36</v>
      </c>
      <c r="AX271" s="12" t="s">
        <v>73</v>
      </c>
      <c r="AY271" s="259" t="s">
        <v>162</v>
      </c>
    </row>
    <row r="272" s="14" customFormat="1">
      <c r="B272" s="270"/>
      <c r="C272" s="271"/>
      <c r="D272" s="250" t="s">
        <v>172</v>
      </c>
      <c r="E272" s="272" t="s">
        <v>23</v>
      </c>
      <c r="F272" s="273" t="s">
        <v>182</v>
      </c>
      <c r="G272" s="271"/>
      <c r="H272" s="274">
        <v>135.66900000000001</v>
      </c>
      <c r="I272" s="275"/>
      <c r="J272" s="271"/>
      <c r="K272" s="271"/>
      <c r="L272" s="276"/>
      <c r="M272" s="277"/>
      <c r="N272" s="278"/>
      <c r="O272" s="278"/>
      <c r="P272" s="278"/>
      <c r="Q272" s="278"/>
      <c r="R272" s="278"/>
      <c r="S272" s="278"/>
      <c r="T272" s="279"/>
      <c r="AT272" s="280" t="s">
        <v>172</v>
      </c>
      <c r="AU272" s="280" t="s">
        <v>85</v>
      </c>
      <c r="AV272" s="14" t="s">
        <v>170</v>
      </c>
      <c r="AW272" s="14" t="s">
        <v>36</v>
      </c>
      <c r="AX272" s="14" t="s">
        <v>77</v>
      </c>
      <c r="AY272" s="280" t="s">
        <v>162</v>
      </c>
    </row>
    <row r="273" s="1" customFormat="1" ht="16.5" customHeight="1">
      <c r="B273" s="47"/>
      <c r="C273" s="294" t="s">
        <v>410</v>
      </c>
      <c r="D273" s="294" t="s">
        <v>336</v>
      </c>
      <c r="E273" s="295" t="s">
        <v>495</v>
      </c>
      <c r="F273" s="296" t="s">
        <v>496</v>
      </c>
      <c r="G273" s="297" t="s">
        <v>168</v>
      </c>
      <c r="H273" s="298">
        <v>1085.3520000000001</v>
      </c>
      <c r="I273" s="299"/>
      <c r="J273" s="300">
        <f>ROUND(I273*H273,2)</f>
        <v>0</v>
      </c>
      <c r="K273" s="296" t="s">
        <v>169</v>
      </c>
      <c r="L273" s="301"/>
      <c r="M273" s="302" t="s">
        <v>23</v>
      </c>
      <c r="N273" s="303" t="s">
        <v>45</v>
      </c>
      <c r="O273" s="48"/>
      <c r="P273" s="245">
        <f>O273*H273</f>
        <v>0</v>
      </c>
      <c r="Q273" s="245">
        <v>1.0000000000000001E-05</v>
      </c>
      <c r="R273" s="245">
        <f>Q273*H273</f>
        <v>0.010853520000000002</v>
      </c>
      <c r="S273" s="245">
        <v>0</v>
      </c>
      <c r="T273" s="246">
        <f>S273*H273</f>
        <v>0</v>
      </c>
      <c r="AR273" s="25" t="s">
        <v>218</v>
      </c>
      <c r="AT273" s="25" t="s">
        <v>336</v>
      </c>
      <c r="AU273" s="25" t="s">
        <v>85</v>
      </c>
      <c r="AY273" s="25" t="s">
        <v>162</v>
      </c>
      <c r="BE273" s="247">
        <f>IF(N273="základní",J273,0)</f>
        <v>0</v>
      </c>
      <c r="BF273" s="247">
        <f>IF(N273="snížená",J273,0)</f>
        <v>0</v>
      </c>
      <c r="BG273" s="247">
        <f>IF(N273="zákl. přenesená",J273,0)</f>
        <v>0</v>
      </c>
      <c r="BH273" s="247">
        <f>IF(N273="sníž. přenesená",J273,0)</f>
        <v>0</v>
      </c>
      <c r="BI273" s="247">
        <f>IF(N273="nulová",J273,0)</f>
        <v>0</v>
      </c>
      <c r="BJ273" s="25" t="s">
        <v>85</v>
      </c>
      <c r="BK273" s="247">
        <f>ROUND(I273*H273,2)</f>
        <v>0</v>
      </c>
      <c r="BL273" s="25" t="s">
        <v>170</v>
      </c>
      <c r="BM273" s="25" t="s">
        <v>1608</v>
      </c>
    </row>
    <row r="274" s="13" customFormat="1">
      <c r="B274" s="260"/>
      <c r="C274" s="261"/>
      <c r="D274" s="250" t="s">
        <v>172</v>
      </c>
      <c r="E274" s="262" t="s">
        <v>23</v>
      </c>
      <c r="F274" s="263" t="s">
        <v>178</v>
      </c>
      <c r="G274" s="261"/>
      <c r="H274" s="262" t="s">
        <v>23</v>
      </c>
      <c r="I274" s="264"/>
      <c r="J274" s="261"/>
      <c r="K274" s="261"/>
      <c r="L274" s="265"/>
      <c r="M274" s="266"/>
      <c r="N274" s="267"/>
      <c r="O274" s="267"/>
      <c r="P274" s="267"/>
      <c r="Q274" s="267"/>
      <c r="R274" s="267"/>
      <c r="S274" s="267"/>
      <c r="T274" s="268"/>
      <c r="AT274" s="269" t="s">
        <v>172</v>
      </c>
      <c r="AU274" s="269" t="s">
        <v>85</v>
      </c>
      <c r="AV274" s="13" t="s">
        <v>77</v>
      </c>
      <c r="AW274" s="13" t="s">
        <v>36</v>
      </c>
      <c r="AX274" s="13" t="s">
        <v>73</v>
      </c>
      <c r="AY274" s="269" t="s">
        <v>162</v>
      </c>
    </row>
    <row r="275" s="12" customFormat="1">
      <c r="B275" s="248"/>
      <c r="C275" s="249"/>
      <c r="D275" s="250" t="s">
        <v>172</v>
      </c>
      <c r="E275" s="251" t="s">
        <v>23</v>
      </c>
      <c r="F275" s="252" t="s">
        <v>1591</v>
      </c>
      <c r="G275" s="249"/>
      <c r="H275" s="253">
        <v>178.602</v>
      </c>
      <c r="I275" s="254"/>
      <c r="J275" s="249"/>
      <c r="K275" s="249"/>
      <c r="L275" s="255"/>
      <c r="M275" s="256"/>
      <c r="N275" s="257"/>
      <c r="O275" s="257"/>
      <c r="P275" s="257"/>
      <c r="Q275" s="257"/>
      <c r="R275" s="257"/>
      <c r="S275" s="257"/>
      <c r="T275" s="258"/>
      <c r="AT275" s="259" t="s">
        <v>172</v>
      </c>
      <c r="AU275" s="259" t="s">
        <v>85</v>
      </c>
      <c r="AV275" s="12" t="s">
        <v>85</v>
      </c>
      <c r="AW275" s="12" t="s">
        <v>36</v>
      </c>
      <c r="AX275" s="12" t="s">
        <v>73</v>
      </c>
      <c r="AY275" s="259" t="s">
        <v>162</v>
      </c>
    </row>
    <row r="276" s="12" customFormat="1">
      <c r="B276" s="248"/>
      <c r="C276" s="249"/>
      <c r="D276" s="250" t="s">
        <v>172</v>
      </c>
      <c r="E276" s="251" t="s">
        <v>23</v>
      </c>
      <c r="F276" s="252" t="s">
        <v>1592</v>
      </c>
      <c r="G276" s="249"/>
      <c r="H276" s="253">
        <v>-42.933</v>
      </c>
      <c r="I276" s="254"/>
      <c r="J276" s="249"/>
      <c r="K276" s="249"/>
      <c r="L276" s="255"/>
      <c r="M276" s="256"/>
      <c r="N276" s="257"/>
      <c r="O276" s="257"/>
      <c r="P276" s="257"/>
      <c r="Q276" s="257"/>
      <c r="R276" s="257"/>
      <c r="S276" s="257"/>
      <c r="T276" s="258"/>
      <c r="AT276" s="259" t="s">
        <v>172</v>
      </c>
      <c r="AU276" s="259" t="s">
        <v>85</v>
      </c>
      <c r="AV276" s="12" t="s">
        <v>85</v>
      </c>
      <c r="AW276" s="12" t="s">
        <v>36</v>
      </c>
      <c r="AX276" s="12" t="s">
        <v>73</v>
      </c>
      <c r="AY276" s="259" t="s">
        <v>162</v>
      </c>
    </row>
    <row r="277" s="15" customFormat="1">
      <c r="B277" s="283"/>
      <c r="C277" s="284"/>
      <c r="D277" s="250" t="s">
        <v>172</v>
      </c>
      <c r="E277" s="285" t="s">
        <v>23</v>
      </c>
      <c r="F277" s="286" t="s">
        <v>276</v>
      </c>
      <c r="G277" s="284"/>
      <c r="H277" s="287">
        <v>135.66900000000001</v>
      </c>
      <c r="I277" s="288"/>
      <c r="J277" s="284"/>
      <c r="K277" s="284"/>
      <c r="L277" s="289"/>
      <c r="M277" s="290"/>
      <c r="N277" s="291"/>
      <c r="O277" s="291"/>
      <c r="P277" s="291"/>
      <c r="Q277" s="291"/>
      <c r="R277" s="291"/>
      <c r="S277" s="291"/>
      <c r="T277" s="292"/>
      <c r="AT277" s="293" t="s">
        <v>172</v>
      </c>
      <c r="AU277" s="293" t="s">
        <v>85</v>
      </c>
      <c r="AV277" s="15" t="s">
        <v>163</v>
      </c>
      <c r="AW277" s="15" t="s">
        <v>36</v>
      </c>
      <c r="AX277" s="15" t="s">
        <v>73</v>
      </c>
      <c r="AY277" s="293" t="s">
        <v>162</v>
      </c>
    </row>
    <row r="278" s="13" customFormat="1">
      <c r="B278" s="260"/>
      <c r="C278" s="261"/>
      <c r="D278" s="250" t="s">
        <v>172</v>
      </c>
      <c r="E278" s="262" t="s">
        <v>23</v>
      </c>
      <c r="F278" s="263" t="s">
        <v>1609</v>
      </c>
      <c r="G278" s="261"/>
      <c r="H278" s="262" t="s">
        <v>23</v>
      </c>
      <c r="I278" s="264"/>
      <c r="J278" s="261"/>
      <c r="K278" s="261"/>
      <c r="L278" s="265"/>
      <c r="M278" s="266"/>
      <c r="N278" s="267"/>
      <c r="O278" s="267"/>
      <c r="P278" s="267"/>
      <c r="Q278" s="267"/>
      <c r="R278" s="267"/>
      <c r="S278" s="267"/>
      <c r="T278" s="268"/>
      <c r="AT278" s="269" t="s">
        <v>172</v>
      </c>
      <c r="AU278" s="269" t="s">
        <v>85</v>
      </c>
      <c r="AV278" s="13" t="s">
        <v>77</v>
      </c>
      <c r="AW278" s="13" t="s">
        <v>36</v>
      </c>
      <c r="AX278" s="13" t="s">
        <v>73</v>
      </c>
      <c r="AY278" s="269" t="s">
        <v>162</v>
      </c>
    </row>
    <row r="279" s="12" customFormat="1">
      <c r="B279" s="248"/>
      <c r="C279" s="249"/>
      <c r="D279" s="250" t="s">
        <v>172</v>
      </c>
      <c r="E279" s="251" t="s">
        <v>23</v>
      </c>
      <c r="F279" s="252" t="s">
        <v>1610</v>
      </c>
      <c r="G279" s="249"/>
      <c r="H279" s="253">
        <v>1085.3520000000001</v>
      </c>
      <c r="I279" s="254"/>
      <c r="J279" s="249"/>
      <c r="K279" s="249"/>
      <c r="L279" s="255"/>
      <c r="M279" s="256"/>
      <c r="N279" s="257"/>
      <c r="O279" s="257"/>
      <c r="P279" s="257"/>
      <c r="Q279" s="257"/>
      <c r="R279" s="257"/>
      <c r="S279" s="257"/>
      <c r="T279" s="258"/>
      <c r="AT279" s="259" t="s">
        <v>172</v>
      </c>
      <c r="AU279" s="259" t="s">
        <v>85</v>
      </c>
      <c r="AV279" s="12" t="s">
        <v>85</v>
      </c>
      <c r="AW279" s="12" t="s">
        <v>36</v>
      </c>
      <c r="AX279" s="12" t="s">
        <v>77</v>
      </c>
      <c r="AY279" s="259" t="s">
        <v>162</v>
      </c>
    </row>
    <row r="280" s="1" customFormat="1" ht="25.5" customHeight="1">
      <c r="B280" s="47"/>
      <c r="C280" s="236" t="s">
        <v>416</v>
      </c>
      <c r="D280" s="236" t="s">
        <v>165</v>
      </c>
      <c r="E280" s="237" t="s">
        <v>501</v>
      </c>
      <c r="F280" s="238" t="s">
        <v>502</v>
      </c>
      <c r="G280" s="239" t="s">
        <v>265</v>
      </c>
      <c r="H280" s="240">
        <v>41.200000000000003</v>
      </c>
      <c r="I280" s="241"/>
      <c r="J280" s="242">
        <f>ROUND(I280*H280,2)</f>
        <v>0</v>
      </c>
      <c r="K280" s="238" t="s">
        <v>169</v>
      </c>
      <c r="L280" s="73"/>
      <c r="M280" s="243" t="s">
        <v>23</v>
      </c>
      <c r="N280" s="244" t="s">
        <v>45</v>
      </c>
      <c r="O280" s="48"/>
      <c r="P280" s="245">
        <f>O280*H280</f>
        <v>0</v>
      </c>
      <c r="Q280" s="245">
        <v>6.0000000000000002E-05</v>
      </c>
      <c r="R280" s="245">
        <f>Q280*H280</f>
        <v>0.0024720000000000002</v>
      </c>
      <c r="S280" s="245">
        <v>0</v>
      </c>
      <c r="T280" s="246">
        <f>S280*H280</f>
        <v>0</v>
      </c>
      <c r="AR280" s="25" t="s">
        <v>170</v>
      </c>
      <c r="AT280" s="25" t="s">
        <v>165</v>
      </c>
      <c r="AU280" s="25" t="s">
        <v>85</v>
      </c>
      <c r="AY280" s="25" t="s">
        <v>162</v>
      </c>
      <c r="BE280" s="247">
        <f>IF(N280="základní",J280,0)</f>
        <v>0</v>
      </c>
      <c r="BF280" s="247">
        <f>IF(N280="snížená",J280,0)</f>
        <v>0</v>
      </c>
      <c r="BG280" s="247">
        <f>IF(N280="zákl. přenesená",J280,0)</f>
        <v>0</v>
      </c>
      <c r="BH280" s="247">
        <f>IF(N280="sníž. přenesená",J280,0)</f>
        <v>0</v>
      </c>
      <c r="BI280" s="247">
        <f>IF(N280="nulová",J280,0)</f>
        <v>0</v>
      </c>
      <c r="BJ280" s="25" t="s">
        <v>85</v>
      </c>
      <c r="BK280" s="247">
        <f>ROUND(I280*H280,2)</f>
        <v>0</v>
      </c>
      <c r="BL280" s="25" t="s">
        <v>170</v>
      </c>
      <c r="BM280" s="25" t="s">
        <v>1611</v>
      </c>
    </row>
    <row r="281" s="1" customFormat="1">
      <c r="B281" s="47"/>
      <c r="C281" s="75"/>
      <c r="D281" s="250" t="s">
        <v>213</v>
      </c>
      <c r="E281" s="75"/>
      <c r="F281" s="281" t="s">
        <v>504</v>
      </c>
      <c r="G281" s="75"/>
      <c r="H281" s="75"/>
      <c r="I281" s="204"/>
      <c r="J281" s="75"/>
      <c r="K281" s="75"/>
      <c r="L281" s="73"/>
      <c r="M281" s="282"/>
      <c r="N281" s="48"/>
      <c r="O281" s="48"/>
      <c r="P281" s="48"/>
      <c r="Q281" s="48"/>
      <c r="R281" s="48"/>
      <c r="S281" s="48"/>
      <c r="T281" s="96"/>
      <c r="AT281" s="25" t="s">
        <v>213</v>
      </c>
      <c r="AU281" s="25" t="s">
        <v>85</v>
      </c>
    </row>
    <row r="282" s="13" customFormat="1">
      <c r="B282" s="260"/>
      <c r="C282" s="261"/>
      <c r="D282" s="250" t="s">
        <v>172</v>
      </c>
      <c r="E282" s="262" t="s">
        <v>23</v>
      </c>
      <c r="F282" s="263" t="s">
        <v>178</v>
      </c>
      <c r="G282" s="261"/>
      <c r="H282" s="262" t="s">
        <v>23</v>
      </c>
      <c r="I282" s="264"/>
      <c r="J282" s="261"/>
      <c r="K282" s="261"/>
      <c r="L282" s="265"/>
      <c r="M282" s="266"/>
      <c r="N282" s="267"/>
      <c r="O282" s="267"/>
      <c r="P282" s="267"/>
      <c r="Q282" s="267"/>
      <c r="R282" s="267"/>
      <c r="S282" s="267"/>
      <c r="T282" s="268"/>
      <c r="AT282" s="269" t="s">
        <v>172</v>
      </c>
      <c r="AU282" s="269" t="s">
        <v>85</v>
      </c>
      <c r="AV282" s="13" t="s">
        <v>77</v>
      </c>
      <c r="AW282" s="13" t="s">
        <v>36</v>
      </c>
      <c r="AX282" s="13" t="s">
        <v>73</v>
      </c>
      <c r="AY282" s="269" t="s">
        <v>162</v>
      </c>
    </row>
    <row r="283" s="12" customFormat="1">
      <c r="B283" s="248"/>
      <c r="C283" s="249"/>
      <c r="D283" s="250" t="s">
        <v>172</v>
      </c>
      <c r="E283" s="251" t="s">
        <v>23</v>
      </c>
      <c r="F283" s="252" t="s">
        <v>1612</v>
      </c>
      <c r="G283" s="249"/>
      <c r="H283" s="253">
        <v>41.200000000000003</v>
      </c>
      <c r="I283" s="254"/>
      <c r="J283" s="249"/>
      <c r="K283" s="249"/>
      <c r="L283" s="255"/>
      <c r="M283" s="256"/>
      <c r="N283" s="257"/>
      <c r="O283" s="257"/>
      <c r="P283" s="257"/>
      <c r="Q283" s="257"/>
      <c r="R283" s="257"/>
      <c r="S283" s="257"/>
      <c r="T283" s="258"/>
      <c r="AT283" s="259" t="s">
        <v>172</v>
      </c>
      <c r="AU283" s="259" t="s">
        <v>85</v>
      </c>
      <c r="AV283" s="12" t="s">
        <v>85</v>
      </c>
      <c r="AW283" s="12" t="s">
        <v>36</v>
      </c>
      <c r="AX283" s="12" t="s">
        <v>77</v>
      </c>
      <c r="AY283" s="259" t="s">
        <v>162</v>
      </c>
    </row>
    <row r="284" s="1" customFormat="1" ht="16.5" customHeight="1">
      <c r="B284" s="47"/>
      <c r="C284" s="294" t="s">
        <v>418</v>
      </c>
      <c r="D284" s="294" t="s">
        <v>336</v>
      </c>
      <c r="E284" s="295" t="s">
        <v>510</v>
      </c>
      <c r="F284" s="296" t="s">
        <v>511</v>
      </c>
      <c r="G284" s="297" t="s">
        <v>265</v>
      </c>
      <c r="H284" s="298">
        <v>45.423000000000002</v>
      </c>
      <c r="I284" s="299"/>
      <c r="J284" s="300">
        <f>ROUND(I284*H284,2)</f>
        <v>0</v>
      </c>
      <c r="K284" s="296" t="s">
        <v>169</v>
      </c>
      <c r="L284" s="301"/>
      <c r="M284" s="302" t="s">
        <v>23</v>
      </c>
      <c r="N284" s="303" t="s">
        <v>45</v>
      </c>
      <c r="O284" s="48"/>
      <c r="P284" s="245">
        <f>O284*H284</f>
        <v>0</v>
      </c>
      <c r="Q284" s="245">
        <v>0.00059999999999999995</v>
      </c>
      <c r="R284" s="245">
        <f>Q284*H284</f>
        <v>0.027253799999999998</v>
      </c>
      <c r="S284" s="245">
        <v>0</v>
      </c>
      <c r="T284" s="246">
        <f>S284*H284</f>
        <v>0</v>
      </c>
      <c r="AR284" s="25" t="s">
        <v>218</v>
      </c>
      <c r="AT284" s="25" t="s">
        <v>336</v>
      </c>
      <c r="AU284" s="25" t="s">
        <v>85</v>
      </c>
      <c r="AY284" s="25" t="s">
        <v>162</v>
      </c>
      <c r="BE284" s="247">
        <f>IF(N284="základní",J284,0)</f>
        <v>0</v>
      </c>
      <c r="BF284" s="247">
        <f>IF(N284="snížená",J284,0)</f>
        <v>0</v>
      </c>
      <c r="BG284" s="247">
        <f>IF(N284="zákl. přenesená",J284,0)</f>
        <v>0</v>
      </c>
      <c r="BH284" s="247">
        <f>IF(N284="sníž. přenesená",J284,0)</f>
        <v>0</v>
      </c>
      <c r="BI284" s="247">
        <f>IF(N284="nulová",J284,0)</f>
        <v>0</v>
      </c>
      <c r="BJ284" s="25" t="s">
        <v>85</v>
      </c>
      <c r="BK284" s="247">
        <f>ROUND(I284*H284,2)</f>
        <v>0</v>
      </c>
      <c r="BL284" s="25" t="s">
        <v>170</v>
      </c>
      <c r="BM284" s="25" t="s">
        <v>1613</v>
      </c>
    </row>
    <row r="285" s="13" customFormat="1">
      <c r="B285" s="260"/>
      <c r="C285" s="261"/>
      <c r="D285" s="250" t="s">
        <v>172</v>
      </c>
      <c r="E285" s="262" t="s">
        <v>23</v>
      </c>
      <c r="F285" s="263" t="s">
        <v>178</v>
      </c>
      <c r="G285" s="261"/>
      <c r="H285" s="262" t="s">
        <v>23</v>
      </c>
      <c r="I285" s="264"/>
      <c r="J285" s="261"/>
      <c r="K285" s="261"/>
      <c r="L285" s="265"/>
      <c r="M285" s="266"/>
      <c r="N285" s="267"/>
      <c r="O285" s="267"/>
      <c r="P285" s="267"/>
      <c r="Q285" s="267"/>
      <c r="R285" s="267"/>
      <c r="S285" s="267"/>
      <c r="T285" s="268"/>
      <c r="AT285" s="269" t="s">
        <v>172</v>
      </c>
      <c r="AU285" s="269" t="s">
        <v>85</v>
      </c>
      <c r="AV285" s="13" t="s">
        <v>77</v>
      </c>
      <c r="AW285" s="13" t="s">
        <v>36</v>
      </c>
      <c r="AX285" s="13" t="s">
        <v>73</v>
      </c>
      <c r="AY285" s="269" t="s">
        <v>162</v>
      </c>
    </row>
    <row r="286" s="12" customFormat="1">
      <c r="B286" s="248"/>
      <c r="C286" s="249"/>
      <c r="D286" s="250" t="s">
        <v>172</v>
      </c>
      <c r="E286" s="251" t="s">
        <v>23</v>
      </c>
      <c r="F286" s="252" t="s">
        <v>1614</v>
      </c>
      <c r="G286" s="249"/>
      <c r="H286" s="253">
        <v>43.259999999999998</v>
      </c>
      <c r="I286" s="254"/>
      <c r="J286" s="249"/>
      <c r="K286" s="249"/>
      <c r="L286" s="255"/>
      <c r="M286" s="256"/>
      <c r="N286" s="257"/>
      <c r="O286" s="257"/>
      <c r="P286" s="257"/>
      <c r="Q286" s="257"/>
      <c r="R286" s="257"/>
      <c r="S286" s="257"/>
      <c r="T286" s="258"/>
      <c r="AT286" s="259" t="s">
        <v>172</v>
      </c>
      <c r="AU286" s="259" t="s">
        <v>85</v>
      </c>
      <c r="AV286" s="12" t="s">
        <v>85</v>
      </c>
      <c r="AW286" s="12" t="s">
        <v>36</v>
      </c>
      <c r="AX286" s="12" t="s">
        <v>77</v>
      </c>
      <c r="AY286" s="259" t="s">
        <v>162</v>
      </c>
    </row>
    <row r="287" s="12" customFormat="1">
      <c r="B287" s="248"/>
      <c r="C287" s="249"/>
      <c r="D287" s="250" t="s">
        <v>172</v>
      </c>
      <c r="E287" s="249"/>
      <c r="F287" s="252" t="s">
        <v>1615</v>
      </c>
      <c r="G287" s="249"/>
      <c r="H287" s="253">
        <v>45.423000000000002</v>
      </c>
      <c r="I287" s="254"/>
      <c r="J287" s="249"/>
      <c r="K287" s="249"/>
      <c r="L287" s="255"/>
      <c r="M287" s="256"/>
      <c r="N287" s="257"/>
      <c r="O287" s="257"/>
      <c r="P287" s="257"/>
      <c r="Q287" s="257"/>
      <c r="R287" s="257"/>
      <c r="S287" s="257"/>
      <c r="T287" s="258"/>
      <c r="AT287" s="259" t="s">
        <v>172</v>
      </c>
      <c r="AU287" s="259" t="s">
        <v>85</v>
      </c>
      <c r="AV287" s="12" t="s">
        <v>85</v>
      </c>
      <c r="AW287" s="12" t="s">
        <v>6</v>
      </c>
      <c r="AX287" s="12" t="s">
        <v>77</v>
      </c>
      <c r="AY287" s="259" t="s">
        <v>162</v>
      </c>
    </row>
    <row r="288" s="1" customFormat="1" ht="25.5" customHeight="1">
      <c r="B288" s="47"/>
      <c r="C288" s="236" t="s">
        <v>423</v>
      </c>
      <c r="D288" s="236" t="s">
        <v>165</v>
      </c>
      <c r="E288" s="237" t="s">
        <v>516</v>
      </c>
      <c r="F288" s="238" t="s">
        <v>517</v>
      </c>
      <c r="G288" s="239" t="s">
        <v>265</v>
      </c>
      <c r="H288" s="240">
        <v>270.93000000000001</v>
      </c>
      <c r="I288" s="241"/>
      <c r="J288" s="242">
        <f>ROUND(I288*H288,2)</f>
        <v>0</v>
      </c>
      <c r="K288" s="238" t="s">
        <v>169</v>
      </c>
      <c r="L288" s="73"/>
      <c r="M288" s="243" t="s">
        <v>23</v>
      </c>
      <c r="N288" s="244" t="s">
        <v>45</v>
      </c>
      <c r="O288" s="48"/>
      <c r="P288" s="245">
        <f>O288*H288</f>
        <v>0</v>
      </c>
      <c r="Q288" s="245">
        <v>0.00025017000000000003</v>
      </c>
      <c r="R288" s="245">
        <f>Q288*H288</f>
        <v>0.067778558100000011</v>
      </c>
      <c r="S288" s="245">
        <v>0</v>
      </c>
      <c r="T288" s="246">
        <f>S288*H288</f>
        <v>0</v>
      </c>
      <c r="AR288" s="25" t="s">
        <v>170</v>
      </c>
      <c r="AT288" s="25" t="s">
        <v>165</v>
      </c>
      <c r="AU288" s="25" t="s">
        <v>85</v>
      </c>
      <c r="AY288" s="25" t="s">
        <v>162</v>
      </c>
      <c r="BE288" s="247">
        <f>IF(N288="základní",J288,0)</f>
        <v>0</v>
      </c>
      <c r="BF288" s="247">
        <f>IF(N288="snížená",J288,0)</f>
        <v>0</v>
      </c>
      <c r="BG288" s="247">
        <f>IF(N288="zákl. přenesená",J288,0)</f>
        <v>0</v>
      </c>
      <c r="BH288" s="247">
        <f>IF(N288="sníž. přenesená",J288,0)</f>
        <v>0</v>
      </c>
      <c r="BI288" s="247">
        <f>IF(N288="nulová",J288,0)</f>
        <v>0</v>
      </c>
      <c r="BJ288" s="25" t="s">
        <v>85</v>
      </c>
      <c r="BK288" s="247">
        <f>ROUND(I288*H288,2)</f>
        <v>0</v>
      </c>
      <c r="BL288" s="25" t="s">
        <v>170</v>
      </c>
      <c r="BM288" s="25" t="s">
        <v>1616</v>
      </c>
    </row>
    <row r="289" s="1" customFormat="1">
      <c r="B289" s="47"/>
      <c r="C289" s="75"/>
      <c r="D289" s="250" t="s">
        <v>213</v>
      </c>
      <c r="E289" s="75"/>
      <c r="F289" s="281" t="s">
        <v>504</v>
      </c>
      <c r="G289" s="75"/>
      <c r="H289" s="75"/>
      <c r="I289" s="204"/>
      <c r="J289" s="75"/>
      <c r="K289" s="75"/>
      <c r="L289" s="73"/>
      <c r="M289" s="282"/>
      <c r="N289" s="48"/>
      <c r="O289" s="48"/>
      <c r="P289" s="48"/>
      <c r="Q289" s="48"/>
      <c r="R289" s="48"/>
      <c r="S289" s="48"/>
      <c r="T289" s="96"/>
      <c r="AT289" s="25" t="s">
        <v>213</v>
      </c>
      <c r="AU289" s="25" t="s">
        <v>85</v>
      </c>
    </row>
    <row r="290" s="13" customFormat="1">
      <c r="B290" s="260"/>
      <c r="C290" s="261"/>
      <c r="D290" s="250" t="s">
        <v>172</v>
      </c>
      <c r="E290" s="262" t="s">
        <v>23</v>
      </c>
      <c r="F290" s="263" t="s">
        <v>232</v>
      </c>
      <c r="G290" s="261"/>
      <c r="H290" s="262" t="s">
        <v>23</v>
      </c>
      <c r="I290" s="264"/>
      <c r="J290" s="261"/>
      <c r="K290" s="261"/>
      <c r="L290" s="265"/>
      <c r="M290" s="266"/>
      <c r="N290" s="267"/>
      <c r="O290" s="267"/>
      <c r="P290" s="267"/>
      <c r="Q290" s="267"/>
      <c r="R290" s="267"/>
      <c r="S290" s="267"/>
      <c r="T290" s="268"/>
      <c r="AT290" s="269" t="s">
        <v>172</v>
      </c>
      <c r="AU290" s="269" t="s">
        <v>85</v>
      </c>
      <c r="AV290" s="13" t="s">
        <v>77</v>
      </c>
      <c r="AW290" s="13" t="s">
        <v>36</v>
      </c>
      <c r="AX290" s="13" t="s">
        <v>73</v>
      </c>
      <c r="AY290" s="269" t="s">
        <v>162</v>
      </c>
    </row>
    <row r="291" s="13" customFormat="1">
      <c r="B291" s="260"/>
      <c r="C291" s="261"/>
      <c r="D291" s="250" t="s">
        <v>172</v>
      </c>
      <c r="E291" s="262" t="s">
        <v>23</v>
      </c>
      <c r="F291" s="263" t="s">
        <v>613</v>
      </c>
      <c r="G291" s="261"/>
      <c r="H291" s="262" t="s">
        <v>23</v>
      </c>
      <c r="I291" s="264"/>
      <c r="J291" s="261"/>
      <c r="K291" s="261"/>
      <c r="L291" s="265"/>
      <c r="M291" s="266"/>
      <c r="N291" s="267"/>
      <c r="O291" s="267"/>
      <c r="P291" s="267"/>
      <c r="Q291" s="267"/>
      <c r="R291" s="267"/>
      <c r="S291" s="267"/>
      <c r="T291" s="268"/>
      <c r="AT291" s="269" t="s">
        <v>172</v>
      </c>
      <c r="AU291" s="269" t="s">
        <v>85</v>
      </c>
      <c r="AV291" s="13" t="s">
        <v>77</v>
      </c>
      <c r="AW291" s="13" t="s">
        <v>36</v>
      </c>
      <c r="AX291" s="13" t="s">
        <v>73</v>
      </c>
      <c r="AY291" s="269" t="s">
        <v>162</v>
      </c>
    </row>
    <row r="292" s="12" customFormat="1">
      <c r="B292" s="248"/>
      <c r="C292" s="249"/>
      <c r="D292" s="250" t="s">
        <v>172</v>
      </c>
      <c r="E292" s="251" t="s">
        <v>23</v>
      </c>
      <c r="F292" s="252" t="s">
        <v>1617</v>
      </c>
      <c r="G292" s="249"/>
      <c r="H292" s="253">
        <v>60.085000000000001</v>
      </c>
      <c r="I292" s="254"/>
      <c r="J292" s="249"/>
      <c r="K292" s="249"/>
      <c r="L292" s="255"/>
      <c r="M292" s="256"/>
      <c r="N292" s="257"/>
      <c r="O292" s="257"/>
      <c r="P292" s="257"/>
      <c r="Q292" s="257"/>
      <c r="R292" s="257"/>
      <c r="S292" s="257"/>
      <c r="T292" s="258"/>
      <c r="AT292" s="259" t="s">
        <v>172</v>
      </c>
      <c r="AU292" s="259" t="s">
        <v>85</v>
      </c>
      <c r="AV292" s="12" t="s">
        <v>85</v>
      </c>
      <c r="AW292" s="12" t="s">
        <v>36</v>
      </c>
      <c r="AX292" s="12" t="s">
        <v>73</v>
      </c>
      <c r="AY292" s="259" t="s">
        <v>162</v>
      </c>
    </row>
    <row r="293" s="12" customFormat="1">
      <c r="B293" s="248"/>
      <c r="C293" s="249"/>
      <c r="D293" s="250" t="s">
        <v>172</v>
      </c>
      <c r="E293" s="251" t="s">
        <v>23</v>
      </c>
      <c r="F293" s="252" t="s">
        <v>1618</v>
      </c>
      <c r="G293" s="249"/>
      <c r="H293" s="253">
        <v>4.0999999999999996</v>
      </c>
      <c r="I293" s="254"/>
      <c r="J293" s="249"/>
      <c r="K293" s="249"/>
      <c r="L293" s="255"/>
      <c r="M293" s="256"/>
      <c r="N293" s="257"/>
      <c r="O293" s="257"/>
      <c r="P293" s="257"/>
      <c r="Q293" s="257"/>
      <c r="R293" s="257"/>
      <c r="S293" s="257"/>
      <c r="T293" s="258"/>
      <c r="AT293" s="259" t="s">
        <v>172</v>
      </c>
      <c r="AU293" s="259" t="s">
        <v>85</v>
      </c>
      <c r="AV293" s="12" t="s">
        <v>85</v>
      </c>
      <c r="AW293" s="12" t="s">
        <v>36</v>
      </c>
      <c r="AX293" s="12" t="s">
        <v>73</v>
      </c>
      <c r="AY293" s="259" t="s">
        <v>162</v>
      </c>
    </row>
    <row r="294" s="13" customFormat="1">
      <c r="B294" s="260"/>
      <c r="C294" s="261"/>
      <c r="D294" s="250" t="s">
        <v>172</v>
      </c>
      <c r="E294" s="262" t="s">
        <v>23</v>
      </c>
      <c r="F294" s="263" t="s">
        <v>397</v>
      </c>
      <c r="G294" s="261"/>
      <c r="H294" s="262" t="s">
        <v>23</v>
      </c>
      <c r="I294" s="264"/>
      <c r="J294" s="261"/>
      <c r="K294" s="261"/>
      <c r="L294" s="265"/>
      <c r="M294" s="266"/>
      <c r="N294" s="267"/>
      <c r="O294" s="267"/>
      <c r="P294" s="267"/>
      <c r="Q294" s="267"/>
      <c r="R294" s="267"/>
      <c r="S294" s="267"/>
      <c r="T294" s="268"/>
      <c r="AT294" s="269" t="s">
        <v>172</v>
      </c>
      <c r="AU294" s="269" t="s">
        <v>85</v>
      </c>
      <c r="AV294" s="13" t="s">
        <v>77</v>
      </c>
      <c r="AW294" s="13" t="s">
        <v>36</v>
      </c>
      <c r="AX294" s="13" t="s">
        <v>73</v>
      </c>
      <c r="AY294" s="269" t="s">
        <v>162</v>
      </c>
    </row>
    <row r="295" s="12" customFormat="1">
      <c r="B295" s="248"/>
      <c r="C295" s="249"/>
      <c r="D295" s="250" t="s">
        <v>172</v>
      </c>
      <c r="E295" s="251" t="s">
        <v>23</v>
      </c>
      <c r="F295" s="252" t="s">
        <v>1619</v>
      </c>
      <c r="G295" s="249"/>
      <c r="H295" s="253">
        <v>16</v>
      </c>
      <c r="I295" s="254"/>
      <c r="J295" s="249"/>
      <c r="K295" s="249"/>
      <c r="L295" s="255"/>
      <c r="M295" s="256"/>
      <c r="N295" s="257"/>
      <c r="O295" s="257"/>
      <c r="P295" s="257"/>
      <c r="Q295" s="257"/>
      <c r="R295" s="257"/>
      <c r="S295" s="257"/>
      <c r="T295" s="258"/>
      <c r="AT295" s="259" t="s">
        <v>172</v>
      </c>
      <c r="AU295" s="259" t="s">
        <v>85</v>
      </c>
      <c r="AV295" s="12" t="s">
        <v>85</v>
      </c>
      <c r="AW295" s="12" t="s">
        <v>36</v>
      </c>
      <c r="AX295" s="12" t="s">
        <v>73</v>
      </c>
      <c r="AY295" s="259" t="s">
        <v>162</v>
      </c>
    </row>
    <row r="296" s="12" customFormat="1">
      <c r="B296" s="248"/>
      <c r="C296" s="249"/>
      <c r="D296" s="250" t="s">
        <v>172</v>
      </c>
      <c r="E296" s="251" t="s">
        <v>23</v>
      </c>
      <c r="F296" s="252" t="s">
        <v>1620</v>
      </c>
      <c r="G296" s="249"/>
      <c r="H296" s="253">
        <v>20</v>
      </c>
      <c r="I296" s="254"/>
      <c r="J296" s="249"/>
      <c r="K296" s="249"/>
      <c r="L296" s="255"/>
      <c r="M296" s="256"/>
      <c r="N296" s="257"/>
      <c r="O296" s="257"/>
      <c r="P296" s="257"/>
      <c r="Q296" s="257"/>
      <c r="R296" s="257"/>
      <c r="S296" s="257"/>
      <c r="T296" s="258"/>
      <c r="AT296" s="259" t="s">
        <v>172</v>
      </c>
      <c r="AU296" s="259" t="s">
        <v>85</v>
      </c>
      <c r="AV296" s="12" t="s">
        <v>85</v>
      </c>
      <c r="AW296" s="12" t="s">
        <v>36</v>
      </c>
      <c r="AX296" s="12" t="s">
        <v>73</v>
      </c>
      <c r="AY296" s="259" t="s">
        <v>162</v>
      </c>
    </row>
    <row r="297" s="12" customFormat="1">
      <c r="B297" s="248"/>
      <c r="C297" s="249"/>
      <c r="D297" s="250" t="s">
        <v>172</v>
      </c>
      <c r="E297" s="251" t="s">
        <v>23</v>
      </c>
      <c r="F297" s="252" t="s">
        <v>1618</v>
      </c>
      <c r="G297" s="249"/>
      <c r="H297" s="253">
        <v>4.0999999999999996</v>
      </c>
      <c r="I297" s="254"/>
      <c r="J297" s="249"/>
      <c r="K297" s="249"/>
      <c r="L297" s="255"/>
      <c r="M297" s="256"/>
      <c r="N297" s="257"/>
      <c r="O297" s="257"/>
      <c r="P297" s="257"/>
      <c r="Q297" s="257"/>
      <c r="R297" s="257"/>
      <c r="S297" s="257"/>
      <c r="T297" s="258"/>
      <c r="AT297" s="259" t="s">
        <v>172</v>
      </c>
      <c r="AU297" s="259" t="s">
        <v>85</v>
      </c>
      <c r="AV297" s="12" t="s">
        <v>85</v>
      </c>
      <c r="AW297" s="12" t="s">
        <v>36</v>
      </c>
      <c r="AX297" s="12" t="s">
        <v>73</v>
      </c>
      <c r="AY297" s="259" t="s">
        <v>162</v>
      </c>
    </row>
    <row r="298" s="13" customFormat="1">
      <c r="B298" s="260"/>
      <c r="C298" s="261"/>
      <c r="D298" s="250" t="s">
        <v>172</v>
      </c>
      <c r="E298" s="262" t="s">
        <v>23</v>
      </c>
      <c r="F298" s="263" t="s">
        <v>178</v>
      </c>
      <c r="G298" s="261"/>
      <c r="H298" s="262" t="s">
        <v>23</v>
      </c>
      <c r="I298" s="264"/>
      <c r="J298" s="261"/>
      <c r="K298" s="261"/>
      <c r="L298" s="265"/>
      <c r="M298" s="266"/>
      <c r="N298" s="267"/>
      <c r="O298" s="267"/>
      <c r="P298" s="267"/>
      <c r="Q298" s="267"/>
      <c r="R298" s="267"/>
      <c r="S298" s="267"/>
      <c r="T298" s="268"/>
      <c r="AT298" s="269" t="s">
        <v>172</v>
      </c>
      <c r="AU298" s="269" t="s">
        <v>85</v>
      </c>
      <c r="AV298" s="13" t="s">
        <v>77</v>
      </c>
      <c r="AW298" s="13" t="s">
        <v>36</v>
      </c>
      <c r="AX298" s="13" t="s">
        <v>73</v>
      </c>
      <c r="AY298" s="269" t="s">
        <v>162</v>
      </c>
    </row>
    <row r="299" s="12" customFormat="1">
      <c r="B299" s="248"/>
      <c r="C299" s="249"/>
      <c r="D299" s="250" t="s">
        <v>172</v>
      </c>
      <c r="E299" s="251" t="s">
        <v>23</v>
      </c>
      <c r="F299" s="252" t="s">
        <v>1612</v>
      </c>
      <c r="G299" s="249"/>
      <c r="H299" s="253">
        <v>41.200000000000003</v>
      </c>
      <c r="I299" s="254"/>
      <c r="J299" s="249"/>
      <c r="K299" s="249"/>
      <c r="L299" s="255"/>
      <c r="M299" s="256"/>
      <c r="N299" s="257"/>
      <c r="O299" s="257"/>
      <c r="P299" s="257"/>
      <c r="Q299" s="257"/>
      <c r="R299" s="257"/>
      <c r="S299" s="257"/>
      <c r="T299" s="258"/>
      <c r="AT299" s="259" t="s">
        <v>172</v>
      </c>
      <c r="AU299" s="259" t="s">
        <v>85</v>
      </c>
      <c r="AV299" s="12" t="s">
        <v>85</v>
      </c>
      <c r="AW299" s="12" t="s">
        <v>36</v>
      </c>
      <c r="AX299" s="12" t="s">
        <v>73</v>
      </c>
      <c r="AY299" s="259" t="s">
        <v>162</v>
      </c>
    </row>
    <row r="300" s="13" customFormat="1">
      <c r="B300" s="260"/>
      <c r="C300" s="261"/>
      <c r="D300" s="250" t="s">
        <v>172</v>
      </c>
      <c r="E300" s="262" t="s">
        <v>23</v>
      </c>
      <c r="F300" s="263" t="s">
        <v>373</v>
      </c>
      <c r="G300" s="261"/>
      <c r="H300" s="262" t="s">
        <v>23</v>
      </c>
      <c r="I300" s="264"/>
      <c r="J300" s="261"/>
      <c r="K300" s="261"/>
      <c r="L300" s="265"/>
      <c r="M300" s="266"/>
      <c r="N300" s="267"/>
      <c r="O300" s="267"/>
      <c r="P300" s="267"/>
      <c r="Q300" s="267"/>
      <c r="R300" s="267"/>
      <c r="S300" s="267"/>
      <c r="T300" s="268"/>
      <c r="AT300" s="269" t="s">
        <v>172</v>
      </c>
      <c r="AU300" s="269" t="s">
        <v>85</v>
      </c>
      <c r="AV300" s="13" t="s">
        <v>77</v>
      </c>
      <c r="AW300" s="13" t="s">
        <v>36</v>
      </c>
      <c r="AX300" s="13" t="s">
        <v>73</v>
      </c>
      <c r="AY300" s="269" t="s">
        <v>162</v>
      </c>
    </row>
    <row r="301" s="12" customFormat="1">
      <c r="B301" s="248"/>
      <c r="C301" s="249"/>
      <c r="D301" s="250" t="s">
        <v>172</v>
      </c>
      <c r="E301" s="251" t="s">
        <v>23</v>
      </c>
      <c r="F301" s="252" t="s">
        <v>1621</v>
      </c>
      <c r="G301" s="249"/>
      <c r="H301" s="253">
        <v>3.1000000000000001</v>
      </c>
      <c r="I301" s="254"/>
      <c r="J301" s="249"/>
      <c r="K301" s="249"/>
      <c r="L301" s="255"/>
      <c r="M301" s="256"/>
      <c r="N301" s="257"/>
      <c r="O301" s="257"/>
      <c r="P301" s="257"/>
      <c r="Q301" s="257"/>
      <c r="R301" s="257"/>
      <c r="S301" s="257"/>
      <c r="T301" s="258"/>
      <c r="AT301" s="259" t="s">
        <v>172</v>
      </c>
      <c r="AU301" s="259" t="s">
        <v>85</v>
      </c>
      <c r="AV301" s="12" t="s">
        <v>85</v>
      </c>
      <c r="AW301" s="12" t="s">
        <v>36</v>
      </c>
      <c r="AX301" s="12" t="s">
        <v>73</v>
      </c>
      <c r="AY301" s="259" t="s">
        <v>162</v>
      </c>
    </row>
    <row r="302" s="12" customFormat="1">
      <c r="B302" s="248"/>
      <c r="C302" s="249"/>
      <c r="D302" s="250" t="s">
        <v>172</v>
      </c>
      <c r="E302" s="251" t="s">
        <v>23</v>
      </c>
      <c r="F302" s="252" t="s">
        <v>1622</v>
      </c>
      <c r="G302" s="249"/>
      <c r="H302" s="253">
        <v>4.7999999999999998</v>
      </c>
      <c r="I302" s="254"/>
      <c r="J302" s="249"/>
      <c r="K302" s="249"/>
      <c r="L302" s="255"/>
      <c r="M302" s="256"/>
      <c r="N302" s="257"/>
      <c r="O302" s="257"/>
      <c r="P302" s="257"/>
      <c r="Q302" s="257"/>
      <c r="R302" s="257"/>
      <c r="S302" s="257"/>
      <c r="T302" s="258"/>
      <c r="AT302" s="259" t="s">
        <v>172</v>
      </c>
      <c r="AU302" s="259" t="s">
        <v>85</v>
      </c>
      <c r="AV302" s="12" t="s">
        <v>85</v>
      </c>
      <c r="AW302" s="12" t="s">
        <v>36</v>
      </c>
      <c r="AX302" s="12" t="s">
        <v>73</v>
      </c>
      <c r="AY302" s="259" t="s">
        <v>162</v>
      </c>
    </row>
    <row r="303" s="12" customFormat="1">
      <c r="B303" s="248"/>
      <c r="C303" s="249"/>
      <c r="D303" s="250" t="s">
        <v>172</v>
      </c>
      <c r="E303" s="251" t="s">
        <v>23</v>
      </c>
      <c r="F303" s="252" t="s">
        <v>1623</v>
      </c>
      <c r="G303" s="249"/>
      <c r="H303" s="253">
        <v>5.7000000000000002</v>
      </c>
      <c r="I303" s="254"/>
      <c r="J303" s="249"/>
      <c r="K303" s="249"/>
      <c r="L303" s="255"/>
      <c r="M303" s="256"/>
      <c r="N303" s="257"/>
      <c r="O303" s="257"/>
      <c r="P303" s="257"/>
      <c r="Q303" s="257"/>
      <c r="R303" s="257"/>
      <c r="S303" s="257"/>
      <c r="T303" s="258"/>
      <c r="AT303" s="259" t="s">
        <v>172</v>
      </c>
      <c r="AU303" s="259" t="s">
        <v>85</v>
      </c>
      <c r="AV303" s="12" t="s">
        <v>85</v>
      </c>
      <c r="AW303" s="12" t="s">
        <v>36</v>
      </c>
      <c r="AX303" s="12" t="s">
        <v>73</v>
      </c>
      <c r="AY303" s="259" t="s">
        <v>162</v>
      </c>
    </row>
    <row r="304" s="13" customFormat="1">
      <c r="B304" s="260"/>
      <c r="C304" s="261"/>
      <c r="D304" s="250" t="s">
        <v>172</v>
      </c>
      <c r="E304" s="262" t="s">
        <v>23</v>
      </c>
      <c r="F304" s="263" t="s">
        <v>1624</v>
      </c>
      <c r="G304" s="261"/>
      <c r="H304" s="262" t="s">
        <v>23</v>
      </c>
      <c r="I304" s="264"/>
      <c r="J304" s="261"/>
      <c r="K304" s="261"/>
      <c r="L304" s="265"/>
      <c r="M304" s="266"/>
      <c r="N304" s="267"/>
      <c r="O304" s="267"/>
      <c r="P304" s="267"/>
      <c r="Q304" s="267"/>
      <c r="R304" s="267"/>
      <c r="S304" s="267"/>
      <c r="T304" s="268"/>
      <c r="AT304" s="269" t="s">
        <v>172</v>
      </c>
      <c r="AU304" s="269" t="s">
        <v>85</v>
      </c>
      <c r="AV304" s="13" t="s">
        <v>77</v>
      </c>
      <c r="AW304" s="13" t="s">
        <v>36</v>
      </c>
      <c r="AX304" s="13" t="s">
        <v>73</v>
      </c>
      <c r="AY304" s="269" t="s">
        <v>162</v>
      </c>
    </row>
    <row r="305" s="12" customFormat="1">
      <c r="B305" s="248"/>
      <c r="C305" s="249"/>
      <c r="D305" s="250" t="s">
        <v>172</v>
      </c>
      <c r="E305" s="251" t="s">
        <v>23</v>
      </c>
      <c r="F305" s="252" t="s">
        <v>1625</v>
      </c>
      <c r="G305" s="249"/>
      <c r="H305" s="253">
        <v>8.8000000000000007</v>
      </c>
      <c r="I305" s="254"/>
      <c r="J305" s="249"/>
      <c r="K305" s="249"/>
      <c r="L305" s="255"/>
      <c r="M305" s="256"/>
      <c r="N305" s="257"/>
      <c r="O305" s="257"/>
      <c r="P305" s="257"/>
      <c r="Q305" s="257"/>
      <c r="R305" s="257"/>
      <c r="S305" s="257"/>
      <c r="T305" s="258"/>
      <c r="AT305" s="259" t="s">
        <v>172</v>
      </c>
      <c r="AU305" s="259" t="s">
        <v>85</v>
      </c>
      <c r="AV305" s="12" t="s">
        <v>85</v>
      </c>
      <c r="AW305" s="12" t="s">
        <v>36</v>
      </c>
      <c r="AX305" s="12" t="s">
        <v>73</v>
      </c>
      <c r="AY305" s="259" t="s">
        <v>162</v>
      </c>
    </row>
    <row r="306" s="12" customFormat="1">
      <c r="B306" s="248"/>
      <c r="C306" s="249"/>
      <c r="D306" s="250" t="s">
        <v>172</v>
      </c>
      <c r="E306" s="251" t="s">
        <v>23</v>
      </c>
      <c r="F306" s="252" t="s">
        <v>1626</v>
      </c>
      <c r="G306" s="249"/>
      <c r="H306" s="253">
        <v>51.939999999999998</v>
      </c>
      <c r="I306" s="254"/>
      <c r="J306" s="249"/>
      <c r="K306" s="249"/>
      <c r="L306" s="255"/>
      <c r="M306" s="256"/>
      <c r="N306" s="257"/>
      <c r="O306" s="257"/>
      <c r="P306" s="257"/>
      <c r="Q306" s="257"/>
      <c r="R306" s="257"/>
      <c r="S306" s="257"/>
      <c r="T306" s="258"/>
      <c r="AT306" s="259" t="s">
        <v>172</v>
      </c>
      <c r="AU306" s="259" t="s">
        <v>85</v>
      </c>
      <c r="AV306" s="12" t="s">
        <v>85</v>
      </c>
      <c r="AW306" s="12" t="s">
        <v>36</v>
      </c>
      <c r="AX306" s="12" t="s">
        <v>73</v>
      </c>
      <c r="AY306" s="259" t="s">
        <v>162</v>
      </c>
    </row>
    <row r="307" s="12" customFormat="1">
      <c r="B307" s="248"/>
      <c r="C307" s="249"/>
      <c r="D307" s="250" t="s">
        <v>172</v>
      </c>
      <c r="E307" s="251" t="s">
        <v>23</v>
      </c>
      <c r="F307" s="252" t="s">
        <v>1585</v>
      </c>
      <c r="G307" s="249"/>
      <c r="H307" s="253">
        <v>18.899999999999999</v>
      </c>
      <c r="I307" s="254"/>
      <c r="J307" s="249"/>
      <c r="K307" s="249"/>
      <c r="L307" s="255"/>
      <c r="M307" s="256"/>
      <c r="N307" s="257"/>
      <c r="O307" s="257"/>
      <c r="P307" s="257"/>
      <c r="Q307" s="257"/>
      <c r="R307" s="257"/>
      <c r="S307" s="257"/>
      <c r="T307" s="258"/>
      <c r="AT307" s="259" t="s">
        <v>172</v>
      </c>
      <c r="AU307" s="259" t="s">
        <v>85</v>
      </c>
      <c r="AV307" s="12" t="s">
        <v>85</v>
      </c>
      <c r="AW307" s="12" t="s">
        <v>36</v>
      </c>
      <c r="AX307" s="12" t="s">
        <v>73</v>
      </c>
      <c r="AY307" s="259" t="s">
        <v>162</v>
      </c>
    </row>
    <row r="308" s="12" customFormat="1">
      <c r="B308" s="248"/>
      <c r="C308" s="249"/>
      <c r="D308" s="250" t="s">
        <v>172</v>
      </c>
      <c r="E308" s="251" t="s">
        <v>23</v>
      </c>
      <c r="F308" s="252" t="s">
        <v>1586</v>
      </c>
      <c r="G308" s="249"/>
      <c r="H308" s="253">
        <v>11</v>
      </c>
      <c r="I308" s="254"/>
      <c r="J308" s="249"/>
      <c r="K308" s="249"/>
      <c r="L308" s="255"/>
      <c r="M308" s="256"/>
      <c r="N308" s="257"/>
      <c r="O308" s="257"/>
      <c r="P308" s="257"/>
      <c r="Q308" s="257"/>
      <c r="R308" s="257"/>
      <c r="S308" s="257"/>
      <c r="T308" s="258"/>
      <c r="AT308" s="259" t="s">
        <v>172</v>
      </c>
      <c r="AU308" s="259" t="s">
        <v>85</v>
      </c>
      <c r="AV308" s="12" t="s">
        <v>85</v>
      </c>
      <c r="AW308" s="12" t="s">
        <v>36</v>
      </c>
      <c r="AX308" s="12" t="s">
        <v>73</v>
      </c>
      <c r="AY308" s="259" t="s">
        <v>162</v>
      </c>
    </row>
    <row r="309" s="13" customFormat="1">
      <c r="B309" s="260"/>
      <c r="C309" s="261"/>
      <c r="D309" s="250" t="s">
        <v>172</v>
      </c>
      <c r="E309" s="262" t="s">
        <v>23</v>
      </c>
      <c r="F309" s="263" t="s">
        <v>521</v>
      </c>
      <c r="G309" s="261"/>
      <c r="H309" s="262" t="s">
        <v>23</v>
      </c>
      <c r="I309" s="264"/>
      <c r="J309" s="261"/>
      <c r="K309" s="261"/>
      <c r="L309" s="265"/>
      <c r="M309" s="266"/>
      <c r="N309" s="267"/>
      <c r="O309" s="267"/>
      <c r="P309" s="267"/>
      <c r="Q309" s="267"/>
      <c r="R309" s="267"/>
      <c r="S309" s="267"/>
      <c r="T309" s="268"/>
      <c r="AT309" s="269" t="s">
        <v>172</v>
      </c>
      <c r="AU309" s="269" t="s">
        <v>85</v>
      </c>
      <c r="AV309" s="13" t="s">
        <v>77</v>
      </c>
      <c r="AW309" s="13" t="s">
        <v>36</v>
      </c>
      <c r="AX309" s="13" t="s">
        <v>73</v>
      </c>
      <c r="AY309" s="269" t="s">
        <v>162</v>
      </c>
    </row>
    <row r="310" s="12" customFormat="1">
      <c r="B310" s="248"/>
      <c r="C310" s="249"/>
      <c r="D310" s="250" t="s">
        <v>172</v>
      </c>
      <c r="E310" s="251" t="s">
        <v>23</v>
      </c>
      <c r="F310" s="252" t="s">
        <v>1627</v>
      </c>
      <c r="G310" s="249"/>
      <c r="H310" s="253">
        <v>8.1999999999999993</v>
      </c>
      <c r="I310" s="254"/>
      <c r="J310" s="249"/>
      <c r="K310" s="249"/>
      <c r="L310" s="255"/>
      <c r="M310" s="256"/>
      <c r="N310" s="257"/>
      <c r="O310" s="257"/>
      <c r="P310" s="257"/>
      <c r="Q310" s="257"/>
      <c r="R310" s="257"/>
      <c r="S310" s="257"/>
      <c r="T310" s="258"/>
      <c r="AT310" s="259" t="s">
        <v>172</v>
      </c>
      <c r="AU310" s="259" t="s">
        <v>85</v>
      </c>
      <c r="AV310" s="12" t="s">
        <v>85</v>
      </c>
      <c r="AW310" s="12" t="s">
        <v>36</v>
      </c>
      <c r="AX310" s="12" t="s">
        <v>73</v>
      </c>
      <c r="AY310" s="259" t="s">
        <v>162</v>
      </c>
    </row>
    <row r="311" s="12" customFormat="1">
      <c r="B311" s="248"/>
      <c r="C311" s="249"/>
      <c r="D311" s="250" t="s">
        <v>172</v>
      </c>
      <c r="E311" s="251" t="s">
        <v>23</v>
      </c>
      <c r="F311" s="252" t="s">
        <v>1628</v>
      </c>
      <c r="G311" s="249"/>
      <c r="H311" s="253">
        <v>13.005000000000001</v>
      </c>
      <c r="I311" s="254"/>
      <c r="J311" s="249"/>
      <c r="K311" s="249"/>
      <c r="L311" s="255"/>
      <c r="M311" s="256"/>
      <c r="N311" s="257"/>
      <c r="O311" s="257"/>
      <c r="P311" s="257"/>
      <c r="Q311" s="257"/>
      <c r="R311" s="257"/>
      <c r="S311" s="257"/>
      <c r="T311" s="258"/>
      <c r="AT311" s="259" t="s">
        <v>172</v>
      </c>
      <c r="AU311" s="259" t="s">
        <v>85</v>
      </c>
      <c r="AV311" s="12" t="s">
        <v>85</v>
      </c>
      <c r="AW311" s="12" t="s">
        <v>36</v>
      </c>
      <c r="AX311" s="12" t="s">
        <v>73</v>
      </c>
      <c r="AY311" s="259" t="s">
        <v>162</v>
      </c>
    </row>
    <row r="312" s="14" customFormat="1">
      <c r="B312" s="270"/>
      <c r="C312" s="271"/>
      <c r="D312" s="250" t="s">
        <v>172</v>
      </c>
      <c r="E312" s="272" t="s">
        <v>23</v>
      </c>
      <c r="F312" s="273" t="s">
        <v>182</v>
      </c>
      <c r="G312" s="271"/>
      <c r="H312" s="274">
        <v>270.93000000000001</v>
      </c>
      <c r="I312" s="275"/>
      <c r="J312" s="271"/>
      <c r="K312" s="271"/>
      <c r="L312" s="276"/>
      <c r="M312" s="277"/>
      <c r="N312" s="278"/>
      <c r="O312" s="278"/>
      <c r="P312" s="278"/>
      <c r="Q312" s="278"/>
      <c r="R312" s="278"/>
      <c r="S312" s="278"/>
      <c r="T312" s="279"/>
      <c r="AT312" s="280" t="s">
        <v>172</v>
      </c>
      <c r="AU312" s="280" t="s">
        <v>85</v>
      </c>
      <c r="AV312" s="14" t="s">
        <v>170</v>
      </c>
      <c r="AW312" s="14" t="s">
        <v>36</v>
      </c>
      <c r="AX312" s="14" t="s">
        <v>77</v>
      </c>
      <c r="AY312" s="280" t="s">
        <v>162</v>
      </c>
    </row>
    <row r="313" s="1" customFormat="1" ht="16.5" customHeight="1">
      <c r="B313" s="47"/>
      <c r="C313" s="294" t="s">
        <v>430</v>
      </c>
      <c r="D313" s="294" t="s">
        <v>336</v>
      </c>
      <c r="E313" s="295" t="s">
        <v>530</v>
      </c>
      <c r="F313" s="296" t="s">
        <v>531</v>
      </c>
      <c r="G313" s="297" t="s">
        <v>265</v>
      </c>
      <c r="H313" s="298">
        <v>114.896</v>
      </c>
      <c r="I313" s="299"/>
      <c r="J313" s="300">
        <f>ROUND(I313*H313,2)</f>
        <v>0</v>
      </c>
      <c r="K313" s="296" t="s">
        <v>169</v>
      </c>
      <c r="L313" s="301"/>
      <c r="M313" s="302" t="s">
        <v>23</v>
      </c>
      <c r="N313" s="303" t="s">
        <v>45</v>
      </c>
      <c r="O313" s="48"/>
      <c r="P313" s="245">
        <f>O313*H313</f>
        <v>0</v>
      </c>
      <c r="Q313" s="245">
        <v>3.0000000000000001E-05</v>
      </c>
      <c r="R313" s="245">
        <f>Q313*H313</f>
        <v>0.0034468800000000003</v>
      </c>
      <c r="S313" s="245">
        <v>0</v>
      </c>
      <c r="T313" s="246">
        <f>S313*H313</f>
        <v>0</v>
      </c>
      <c r="AR313" s="25" t="s">
        <v>218</v>
      </c>
      <c r="AT313" s="25" t="s">
        <v>336</v>
      </c>
      <c r="AU313" s="25" t="s">
        <v>85</v>
      </c>
      <c r="AY313" s="25" t="s">
        <v>162</v>
      </c>
      <c r="BE313" s="247">
        <f>IF(N313="základní",J313,0)</f>
        <v>0</v>
      </c>
      <c r="BF313" s="247">
        <f>IF(N313="snížená",J313,0)</f>
        <v>0</v>
      </c>
      <c r="BG313" s="247">
        <f>IF(N313="zákl. přenesená",J313,0)</f>
        <v>0</v>
      </c>
      <c r="BH313" s="247">
        <f>IF(N313="sníž. přenesená",J313,0)</f>
        <v>0</v>
      </c>
      <c r="BI313" s="247">
        <f>IF(N313="nulová",J313,0)</f>
        <v>0</v>
      </c>
      <c r="BJ313" s="25" t="s">
        <v>85</v>
      </c>
      <c r="BK313" s="247">
        <f>ROUND(I313*H313,2)</f>
        <v>0</v>
      </c>
      <c r="BL313" s="25" t="s">
        <v>170</v>
      </c>
      <c r="BM313" s="25" t="s">
        <v>1629</v>
      </c>
    </row>
    <row r="314" s="12" customFormat="1">
      <c r="B314" s="248"/>
      <c r="C314" s="249"/>
      <c r="D314" s="250" t="s">
        <v>172</v>
      </c>
      <c r="E314" s="251" t="s">
        <v>23</v>
      </c>
      <c r="F314" s="252" t="s">
        <v>1630</v>
      </c>
      <c r="G314" s="249"/>
      <c r="H314" s="253">
        <v>284.47699999999998</v>
      </c>
      <c r="I314" s="254"/>
      <c r="J314" s="249"/>
      <c r="K314" s="249"/>
      <c r="L314" s="255"/>
      <c r="M314" s="256"/>
      <c r="N314" s="257"/>
      <c r="O314" s="257"/>
      <c r="P314" s="257"/>
      <c r="Q314" s="257"/>
      <c r="R314" s="257"/>
      <c r="S314" s="257"/>
      <c r="T314" s="258"/>
      <c r="AT314" s="259" t="s">
        <v>172</v>
      </c>
      <c r="AU314" s="259" t="s">
        <v>85</v>
      </c>
      <c r="AV314" s="12" t="s">
        <v>85</v>
      </c>
      <c r="AW314" s="12" t="s">
        <v>36</v>
      </c>
      <c r="AX314" s="12" t="s">
        <v>73</v>
      </c>
      <c r="AY314" s="259" t="s">
        <v>162</v>
      </c>
    </row>
    <row r="315" s="12" customFormat="1">
      <c r="B315" s="248"/>
      <c r="C315" s="249"/>
      <c r="D315" s="250" t="s">
        <v>172</v>
      </c>
      <c r="E315" s="251" t="s">
        <v>23</v>
      </c>
      <c r="F315" s="252" t="s">
        <v>1631</v>
      </c>
      <c r="G315" s="249"/>
      <c r="H315" s="253">
        <v>-169.58099999999999</v>
      </c>
      <c r="I315" s="254"/>
      <c r="J315" s="249"/>
      <c r="K315" s="249"/>
      <c r="L315" s="255"/>
      <c r="M315" s="256"/>
      <c r="N315" s="257"/>
      <c r="O315" s="257"/>
      <c r="P315" s="257"/>
      <c r="Q315" s="257"/>
      <c r="R315" s="257"/>
      <c r="S315" s="257"/>
      <c r="T315" s="258"/>
      <c r="AT315" s="259" t="s">
        <v>172</v>
      </c>
      <c r="AU315" s="259" t="s">
        <v>85</v>
      </c>
      <c r="AV315" s="12" t="s">
        <v>85</v>
      </c>
      <c r="AW315" s="12" t="s">
        <v>36</v>
      </c>
      <c r="AX315" s="12" t="s">
        <v>73</v>
      </c>
      <c r="AY315" s="259" t="s">
        <v>162</v>
      </c>
    </row>
    <row r="316" s="14" customFormat="1">
      <c r="B316" s="270"/>
      <c r="C316" s="271"/>
      <c r="D316" s="250" t="s">
        <v>172</v>
      </c>
      <c r="E316" s="272" t="s">
        <v>23</v>
      </c>
      <c r="F316" s="273" t="s">
        <v>182</v>
      </c>
      <c r="G316" s="271"/>
      <c r="H316" s="274">
        <v>114.896</v>
      </c>
      <c r="I316" s="275"/>
      <c r="J316" s="271"/>
      <c r="K316" s="271"/>
      <c r="L316" s="276"/>
      <c r="M316" s="277"/>
      <c r="N316" s="278"/>
      <c r="O316" s="278"/>
      <c r="P316" s="278"/>
      <c r="Q316" s="278"/>
      <c r="R316" s="278"/>
      <c r="S316" s="278"/>
      <c r="T316" s="279"/>
      <c r="AT316" s="280" t="s">
        <v>172</v>
      </c>
      <c r="AU316" s="280" t="s">
        <v>85</v>
      </c>
      <c r="AV316" s="14" t="s">
        <v>170</v>
      </c>
      <c r="AW316" s="14" t="s">
        <v>36</v>
      </c>
      <c r="AX316" s="14" t="s">
        <v>77</v>
      </c>
      <c r="AY316" s="280" t="s">
        <v>162</v>
      </c>
    </row>
    <row r="317" s="1" customFormat="1" ht="16.5" customHeight="1">
      <c r="B317" s="47"/>
      <c r="C317" s="294" t="s">
        <v>435</v>
      </c>
      <c r="D317" s="294" t="s">
        <v>336</v>
      </c>
      <c r="E317" s="295" t="s">
        <v>536</v>
      </c>
      <c r="F317" s="296" t="s">
        <v>537</v>
      </c>
      <c r="G317" s="297" t="s">
        <v>265</v>
      </c>
      <c r="H317" s="298">
        <v>4.3419999999999996</v>
      </c>
      <c r="I317" s="299"/>
      <c r="J317" s="300">
        <f>ROUND(I317*H317,2)</f>
        <v>0</v>
      </c>
      <c r="K317" s="296" t="s">
        <v>169</v>
      </c>
      <c r="L317" s="301"/>
      <c r="M317" s="302" t="s">
        <v>23</v>
      </c>
      <c r="N317" s="303" t="s">
        <v>45</v>
      </c>
      <c r="O317" s="48"/>
      <c r="P317" s="245">
        <f>O317*H317</f>
        <v>0</v>
      </c>
      <c r="Q317" s="245">
        <v>0.00050000000000000001</v>
      </c>
      <c r="R317" s="245">
        <f>Q317*H317</f>
        <v>0.0021709999999999998</v>
      </c>
      <c r="S317" s="245">
        <v>0</v>
      </c>
      <c r="T317" s="246">
        <f>S317*H317</f>
        <v>0</v>
      </c>
      <c r="AR317" s="25" t="s">
        <v>218</v>
      </c>
      <c r="AT317" s="25" t="s">
        <v>336</v>
      </c>
      <c r="AU317" s="25" t="s">
        <v>85</v>
      </c>
      <c r="AY317" s="25" t="s">
        <v>162</v>
      </c>
      <c r="BE317" s="247">
        <f>IF(N317="základní",J317,0)</f>
        <v>0</v>
      </c>
      <c r="BF317" s="247">
        <f>IF(N317="snížená",J317,0)</f>
        <v>0</v>
      </c>
      <c r="BG317" s="247">
        <f>IF(N317="zákl. přenesená",J317,0)</f>
        <v>0</v>
      </c>
      <c r="BH317" s="247">
        <f>IF(N317="sníž. přenesená",J317,0)</f>
        <v>0</v>
      </c>
      <c r="BI317" s="247">
        <f>IF(N317="nulová",J317,0)</f>
        <v>0</v>
      </c>
      <c r="BJ317" s="25" t="s">
        <v>85</v>
      </c>
      <c r="BK317" s="247">
        <f>ROUND(I317*H317,2)</f>
        <v>0</v>
      </c>
      <c r="BL317" s="25" t="s">
        <v>170</v>
      </c>
      <c r="BM317" s="25" t="s">
        <v>1632</v>
      </c>
    </row>
    <row r="318" s="13" customFormat="1">
      <c r="B318" s="260"/>
      <c r="C318" s="261"/>
      <c r="D318" s="250" t="s">
        <v>172</v>
      </c>
      <c r="E318" s="262" t="s">
        <v>23</v>
      </c>
      <c r="F318" s="263" t="s">
        <v>485</v>
      </c>
      <c r="G318" s="261"/>
      <c r="H318" s="262" t="s">
        <v>23</v>
      </c>
      <c r="I318" s="264"/>
      <c r="J318" s="261"/>
      <c r="K318" s="261"/>
      <c r="L318" s="265"/>
      <c r="M318" s="266"/>
      <c r="N318" s="267"/>
      <c r="O318" s="267"/>
      <c r="P318" s="267"/>
      <c r="Q318" s="267"/>
      <c r="R318" s="267"/>
      <c r="S318" s="267"/>
      <c r="T318" s="268"/>
      <c r="AT318" s="269" t="s">
        <v>172</v>
      </c>
      <c r="AU318" s="269" t="s">
        <v>85</v>
      </c>
      <c r="AV318" s="13" t="s">
        <v>77</v>
      </c>
      <c r="AW318" s="13" t="s">
        <v>36</v>
      </c>
      <c r="AX318" s="13" t="s">
        <v>73</v>
      </c>
      <c r="AY318" s="269" t="s">
        <v>162</v>
      </c>
    </row>
    <row r="319" s="13" customFormat="1">
      <c r="B319" s="260"/>
      <c r="C319" s="261"/>
      <c r="D319" s="250" t="s">
        <v>172</v>
      </c>
      <c r="E319" s="262" t="s">
        <v>23</v>
      </c>
      <c r="F319" s="263" t="s">
        <v>521</v>
      </c>
      <c r="G319" s="261"/>
      <c r="H319" s="262" t="s">
        <v>23</v>
      </c>
      <c r="I319" s="264"/>
      <c r="J319" s="261"/>
      <c r="K319" s="261"/>
      <c r="L319" s="265"/>
      <c r="M319" s="266"/>
      <c r="N319" s="267"/>
      <c r="O319" s="267"/>
      <c r="P319" s="267"/>
      <c r="Q319" s="267"/>
      <c r="R319" s="267"/>
      <c r="S319" s="267"/>
      <c r="T319" s="268"/>
      <c r="AT319" s="269" t="s">
        <v>172</v>
      </c>
      <c r="AU319" s="269" t="s">
        <v>85</v>
      </c>
      <c r="AV319" s="13" t="s">
        <v>77</v>
      </c>
      <c r="AW319" s="13" t="s">
        <v>36</v>
      </c>
      <c r="AX319" s="13" t="s">
        <v>73</v>
      </c>
      <c r="AY319" s="269" t="s">
        <v>162</v>
      </c>
    </row>
    <row r="320" s="13" customFormat="1">
      <c r="B320" s="260"/>
      <c r="C320" s="261"/>
      <c r="D320" s="250" t="s">
        <v>172</v>
      </c>
      <c r="E320" s="262" t="s">
        <v>23</v>
      </c>
      <c r="F320" s="263" t="s">
        <v>1633</v>
      </c>
      <c r="G320" s="261"/>
      <c r="H320" s="262" t="s">
        <v>23</v>
      </c>
      <c r="I320" s="264"/>
      <c r="J320" s="261"/>
      <c r="K320" s="261"/>
      <c r="L320" s="265"/>
      <c r="M320" s="266"/>
      <c r="N320" s="267"/>
      <c r="O320" s="267"/>
      <c r="P320" s="267"/>
      <c r="Q320" s="267"/>
      <c r="R320" s="267"/>
      <c r="S320" s="267"/>
      <c r="T320" s="268"/>
      <c r="AT320" s="269" t="s">
        <v>172</v>
      </c>
      <c r="AU320" s="269" t="s">
        <v>85</v>
      </c>
      <c r="AV320" s="13" t="s">
        <v>77</v>
      </c>
      <c r="AW320" s="13" t="s">
        <v>36</v>
      </c>
      <c r="AX320" s="13" t="s">
        <v>73</v>
      </c>
      <c r="AY320" s="269" t="s">
        <v>162</v>
      </c>
    </row>
    <row r="321" s="12" customFormat="1">
      <c r="B321" s="248"/>
      <c r="C321" s="249"/>
      <c r="D321" s="250" t="s">
        <v>172</v>
      </c>
      <c r="E321" s="251" t="s">
        <v>23</v>
      </c>
      <c r="F321" s="252" t="s">
        <v>1634</v>
      </c>
      <c r="G321" s="249"/>
      <c r="H321" s="253">
        <v>4.3419999999999996</v>
      </c>
      <c r="I321" s="254"/>
      <c r="J321" s="249"/>
      <c r="K321" s="249"/>
      <c r="L321" s="255"/>
      <c r="M321" s="256"/>
      <c r="N321" s="257"/>
      <c r="O321" s="257"/>
      <c r="P321" s="257"/>
      <c r="Q321" s="257"/>
      <c r="R321" s="257"/>
      <c r="S321" s="257"/>
      <c r="T321" s="258"/>
      <c r="AT321" s="259" t="s">
        <v>172</v>
      </c>
      <c r="AU321" s="259" t="s">
        <v>85</v>
      </c>
      <c r="AV321" s="12" t="s">
        <v>85</v>
      </c>
      <c r="AW321" s="12" t="s">
        <v>36</v>
      </c>
      <c r="AX321" s="12" t="s">
        <v>77</v>
      </c>
      <c r="AY321" s="259" t="s">
        <v>162</v>
      </c>
    </row>
    <row r="322" s="1" customFormat="1" ht="16.5" customHeight="1">
      <c r="B322" s="47"/>
      <c r="C322" s="294" t="s">
        <v>443</v>
      </c>
      <c r="D322" s="294" t="s">
        <v>336</v>
      </c>
      <c r="E322" s="295" t="s">
        <v>542</v>
      </c>
      <c r="F322" s="296" t="s">
        <v>543</v>
      </c>
      <c r="G322" s="297" t="s">
        <v>265</v>
      </c>
      <c r="H322" s="298">
        <v>8.6839999999999993</v>
      </c>
      <c r="I322" s="299"/>
      <c r="J322" s="300">
        <f>ROUND(I322*H322,2)</f>
        <v>0</v>
      </c>
      <c r="K322" s="296" t="s">
        <v>169</v>
      </c>
      <c r="L322" s="301"/>
      <c r="M322" s="302" t="s">
        <v>23</v>
      </c>
      <c r="N322" s="303" t="s">
        <v>45</v>
      </c>
      <c r="O322" s="48"/>
      <c r="P322" s="245">
        <f>O322*H322</f>
        <v>0</v>
      </c>
      <c r="Q322" s="245">
        <v>0.00050000000000000001</v>
      </c>
      <c r="R322" s="245">
        <f>Q322*H322</f>
        <v>0.0043419999999999995</v>
      </c>
      <c r="S322" s="245">
        <v>0</v>
      </c>
      <c r="T322" s="246">
        <f>S322*H322</f>
        <v>0</v>
      </c>
      <c r="AR322" s="25" t="s">
        <v>218</v>
      </c>
      <c r="AT322" s="25" t="s">
        <v>336</v>
      </c>
      <c r="AU322" s="25" t="s">
        <v>85</v>
      </c>
      <c r="AY322" s="25" t="s">
        <v>162</v>
      </c>
      <c r="BE322" s="247">
        <f>IF(N322="základní",J322,0)</f>
        <v>0</v>
      </c>
      <c r="BF322" s="247">
        <f>IF(N322="snížená",J322,0)</f>
        <v>0</v>
      </c>
      <c r="BG322" s="247">
        <f>IF(N322="zákl. přenesená",J322,0)</f>
        <v>0</v>
      </c>
      <c r="BH322" s="247">
        <f>IF(N322="sníž. přenesená",J322,0)</f>
        <v>0</v>
      </c>
      <c r="BI322" s="247">
        <f>IF(N322="nulová",J322,0)</f>
        <v>0</v>
      </c>
      <c r="BJ322" s="25" t="s">
        <v>85</v>
      </c>
      <c r="BK322" s="247">
        <f>ROUND(I322*H322,2)</f>
        <v>0</v>
      </c>
      <c r="BL322" s="25" t="s">
        <v>170</v>
      </c>
      <c r="BM322" s="25" t="s">
        <v>1635</v>
      </c>
    </row>
    <row r="323" s="13" customFormat="1">
      <c r="B323" s="260"/>
      <c r="C323" s="261"/>
      <c r="D323" s="250" t="s">
        <v>172</v>
      </c>
      <c r="E323" s="262" t="s">
        <v>23</v>
      </c>
      <c r="F323" s="263" t="s">
        <v>1636</v>
      </c>
      <c r="G323" s="261"/>
      <c r="H323" s="262" t="s">
        <v>23</v>
      </c>
      <c r="I323" s="264"/>
      <c r="J323" s="261"/>
      <c r="K323" s="261"/>
      <c r="L323" s="265"/>
      <c r="M323" s="266"/>
      <c r="N323" s="267"/>
      <c r="O323" s="267"/>
      <c r="P323" s="267"/>
      <c r="Q323" s="267"/>
      <c r="R323" s="267"/>
      <c r="S323" s="267"/>
      <c r="T323" s="268"/>
      <c r="AT323" s="269" t="s">
        <v>172</v>
      </c>
      <c r="AU323" s="269" t="s">
        <v>85</v>
      </c>
      <c r="AV323" s="13" t="s">
        <v>77</v>
      </c>
      <c r="AW323" s="13" t="s">
        <v>36</v>
      </c>
      <c r="AX323" s="13" t="s">
        <v>73</v>
      </c>
      <c r="AY323" s="269" t="s">
        <v>162</v>
      </c>
    </row>
    <row r="324" s="13" customFormat="1">
      <c r="B324" s="260"/>
      <c r="C324" s="261"/>
      <c r="D324" s="250" t="s">
        <v>172</v>
      </c>
      <c r="E324" s="262" t="s">
        <v>23</v>
      </c>
      <c r="F324" s="263" t="s">
        <v>485</v>
      </c>
      <c r="G324" s="261"/>
      <c r="H324" s="262" t="s">
        <v>23</v>
      </c>
      <c r="I324" s="264"/>
      <c r="J324" s="261"/>
      <c r="K324" s="261"/>
      <c r="L324" s="265"/>
      <c r="M324" s="266"/>
      <c r="N324" s="267"/>
      <c r="O324" s="267"/>
      <c r="P324" s="267"/>
      <c r="Q324" s="267"/>
      <c r="R324" s="267"/>
      <c r="S324" s="267"/>
      <c r="T324" s="268"/>
      <c r="AT324" s="269" t="s">
        <v>172</v>
      </c>
      <c r="AU324" s="269" t="s">
        <v>85</v>
      </c>
      <c r="AV324" s="13" t="s">
        <v>77</v>
      </c>
      <c r="AW324" s="13" t="s">
        <v>36</v>
      </c>
      <c r="AX324" s="13" t="s">
        <v>73</v>
      </c>
      <c r="AY324" s="269" t="s">
        <v>162</v>
      </c>
    </row>
    <row r="325" s="12" customFormat="1">
      <c r="B325" s="248"/>
      <c r="C325" s="249"/>
      <c r="D325" s="250" t="s">
        <v>172</v>
      </c>
      <c r="E325" s="251" t="s">
        <v>23</v>
      </c>
      <c r="F325" s="252" t="s">
        <v>1637</v>
      </c>
      <c r="G325" s="249"/>
      <c r="H325" s="253">
        <v>8.6839999999999993</v>
      </c>
      <c r="I325" s="254"/>
      <c r="J325" s="249"/>
      <c r="K325" s="249"/>
      <c r="L325" s="255"/>
      <c r="M325" s="256"/>
      <c r="N325" s="257"/>
      <c r="O325" s="257"/>
      <c r="P325" s="257"/>
      <c r="Q325" s="257"/>
      <c r="R325" s="257"/>
      <c r="S325" s="257"/>
      <c r="T325" s="258"/>
      <c r="AT325" s="259" t="s">
        <v>172</v>
      </c>
      <c r="AU325" s="259" t="s">
        <v>85</v>
      </c>
      <c r="AV325" s="12" t="s">
        <v>85</v>
      </c>
      <c r="AW325" s="12" t="s">
        <v>36</v>
      </c>
      <c r="AX325" s="12" t="s">
        <v>77</v>
      </c>
      <c r="AY325" s="259" t="s">
        <v>162</v>
      </c>
    </row>
    <row r="326" s="1" customFormat="1" ht="16.5" customHeight="1">
      <c r="B326" s="47"/>
      <c r="C326" s="294" t="s">
        <v>448</v>
      </c>
      <c r="D326" s="294" t="s">
        <v>336</v>
      </c>
      <c r="E326" s="295" t="s">
        <v>547</v>
      </c>
      <c r="F326" s="296" t="s">
        <v>548</v>
      </c>
      <c r="G326" s="297" t="s">
        <v>265</v>
      </c>
      <c r="H326" s="298">
        <v>156.55500000000001</v>
      </c>
      <c r="I326" s="299"/>
      <c r="J326" s="300">
        <f>ROUND(I326*H326,2)</f>
        <v>0</v>
      </c>
      <c r="K326" s="296" t="s">
        <v>169</v>
      </c>
      <c r="L326" s="301"/>
      <c r="M326" s="302" t="s">
        <v>23</v>
      </c>
      <c r="N326" s="303" t="s">
        <v>45</v>
      </c>
      <c r="O326" s="48"/>
      <c r="P326" s="245">
        <f>O326*H326</f>
        <v>0</v>
      </c>
      <c r="Q326" s="245">
        <v>0.00029999999999999997</v>
      </c>
      <c r="R326" s="245">
        <f>Q326*H326</f>
        <v>0.046966500000000001</v>
      </c>
      <c r="S326" s="245">
        <v>0</v>
      </c>
      <c r="T326" s="246">
        <f>S326*H326</f>
        <v>0</v>
      </c>
      <c r="AR326" s="25" t="s">
        <v>218</v>
      </c>
      <c r="AT326" s="25" t="s">
        <v>336</v>
      </c>
      <c r="AU326" s="25" t="s">
        <v>85</v>
      </c>
      <c r="AY326" s="25" t="s">
        <v>162</v>
      </c>
      <c r="BE326" s="247">
        <f>IF(N326="základní",J326,0)</f>
        <v>0</v>
      </c>
      <c r="BF326" s="247">
        <f>IF(N326="snížená",J326,0)</f>
        <v>0</v>
      </c>
      <c r="BG326" s="247">
        <f>IF(N326="zákl. přenesená",J326,0)</f>
        <v>0</v>
      </c>
      <c r="BH326" s="247">
        <f>IF(N326="sníž. přenesená",J326,0)</f>
        <v>0</v>
      </c>
      <c r="BI326" s="247">
        <f>IF(N326="nulová",J326,0)</f>
        <v>0</v>
      </c>
      <c r="BJ326" s="25" t="s">
        <v>85</v>
      </c>
      <c r="BK326" s="247">
        <f>ROUND(I326*H326,2)</f>
        <v>0</v>
      </c>
      <c r="BL326" s="25" t="s">
        <v>170</v>
      </c>
      <c r="BM326" s="25" t="s">
        <v>1638</v>
      </c>
    </row>
    <row r="327" s="13" customFormat="1">
      <c r="B327" s="260"/>
      <c r="C327" s="261"/>
      <c r="D327" s="250" t="s">
        <v>172</v>
      </c>
      <c r="E327" s="262" t="s">
        <v>23</v>
      </c>
      <c r="F327" s="263" t="s">
        <v>232</v>
      </c>
      <c r="G327" s="261"/>
      <c r="H327" s="262" t="s">
        <v>23</v>
      </c>
      <c r="I327" s="264"/>
      <c r="J327" s="261"/>
      <c r="K327" s="261"/>
      <c r="L327" s="265"/>
      <c r="M327" s="266"/>
      <c r="N327" s="267"/>
      <c r="O327" s="267"/>
      <c r="P327" s="267"/>
      <c r="Q327" s="267"/>
      <c r="R327" s="267"/>
      <c r="S327" s="267"/>
      <c r="T327" s="268"/>
      <c r="AT327" s="269" t="s">
        <v>172</v>
      </c>
      <c r="AU327" s="269" t="s">
        <v>85</v>
      </c>
      <c r="AV327" s="13" t="s">
        <v>77</v>
      </c>
      <c r="AW327" s="13" t="s">
        <v>36</v>
      </c>
      <c r="AX327" s="13" t="s">
        <v>73</v>
      </c>
      <c r="AY327" s="269" t="s">
        <v>162</v>
      </c>
    </row>
    <row r="328" s="13" customFormat="1">
      <c r="B328" s="260"/>
      <c r="C328" s="261"/>
      <c r="D328" s="250" t="s">
        <v>172</v>
      </c>
      <c r="E328" s="262" t="s">
        <v>23</v>
      </c>
      <c r="F328" s="263" t="s">
        <v>613</v>
      </c>
      <c r="G328" s="261"/>
      <c r="H328" s="262" t="s">
        <v>23</v>
      </c>
      <c r="I328" s="264"/>
      <c r="J328" s="261"/>
      <c r="K328" s="261"/>
      <c r="L328" s="265"/>
      <c r="M328" s="266"/>
      <c r="N328" s="267"/>
      <c r="O328" s="267"/>
      <c r="P328" s="267"/>
      <c r="Q328" s="267"/>
      <c r="R328" s="267"/>
      <c r="S328" s="267"/>
      <c r="T328" s="268"/>
      <c r="AT328" s="269" t="s">
        <v>172</v>
      </c>
      <c r="AU328" s="269" t="s">
        <v>85</v>
      </c>
      <c r="AV328" s="13" t="s">
        <v>77</v>
      </c>
      <c r="AW328" s="13" t="s">
        <v>36</v>
      </c>
      <c r="AX328" s="13" t="s">
        <v>73</v>
      </c>
      <c r="AY328" s="269" t="s">
        <v>162</v>
      </c>
    </row>
    <row r="329" s="12" customFormat="1">
      <c r="B329" s="248"/>
      <c r="C329" s="249"/>
      <c r="D329" s="250" t="s">
        <v>172</v>
      </c>
      <c r="E329" s="251" t="s">
        <v>23</v>
      </c>
      <c r="F329" s="252" t="s">
        <v>1639</v>
      </c>
      <c r="G329" s="249"/>
      <c r="H329" s="253">
        <v>58.979999999999997</v>
      </c>
      <c r="I329" s="254"/>
      <c r="J329" s="249"/>
      <c r="K329" s="249"/>
      <c r="L329" s="255"/>
      <c r="M329" s="256"/>
      <c r="N329" s="257"/>
      <c r="O329" s="257"/>
      <c r="P329" s="257"/>
      <c r="Q329" s="257"/>
      <c r="R329" s="257"/>
      <c r="S329" s="257"/>
      <c r="T329" s="258"/>
      <c r="AT329" s="259" t="s">
        <v>172</v>
      </c>
      <c r="AU329" s="259" t="s">
        <v>85</v>
      </c>
      <c r="AV329" s="12" t="s">
        <v>85</v>
      </c>
      <c r="AW329" s="12" t="s">
        <v>36</v>
      </c>
      <c r="AX329" s="12" t="s">
        <v>73</v>
      </c>
      <c r="AY329" s="259" t="s">
        <v>162</v>
      </c>
    </row>
    <row r="330" s="13" customFormat="1">
      <c r="B330" s="260"/>
      <c r="C330" s="261"/>
      <c r="D330" s="250" t="s">
        <v>172</v>
      </c>
      <c r="E330" s="262" t="s">
        <v>23</v>
      </c>
      <c r="F330" s="263" t="s">
        <v>1640</v>
      </c>
      <c r="G330" s="261"/>
      <c r="H330" s="262" t="s">
        <v>23</v>
      </c>
      <c r="I330" s="264"/>
      <c r="J330" s="261"/>
      <c r="K330" s="261"/>
      <c r="L330" s="265"/>
      <c r="M330" s="266"/>
      <c r="N330" s="267"/>
      <c r="O330" s="267"/>
      <c r="P330" s="267"/>
      <c r="Q330" s="267"/>
      <c r="R330" s="267"/>
      <c r="S330" s="267"/>
      <c r="T330" s="268"/>
      <c r="AT330" s="269" t="s">
        <v>172</v>
      </c>
      <c r="AU330" s="269" t="s">
        <v>85</v>
      </c>
      <c r="AV330" s="13" t="s">
        <v>77</v>
      </c>
      <c r="AW330" s="13" t="s">
        <v>36</v>
      </c>
      <c r="AX330" s="13" t="s">
        <v>73</v>
      </c>
      <c r="AY330" s="269" t="s">
        <v>162</v>
      </c>
    </row>
    <row r="331" s="12" customFormat="1">
      <c r="B331" s="248"/>
      <c r="C331" s="249"/>
      <c r="D331" s="250" t="s">
        <v>172</v>
      </c>
      <c r="E331" s="251" t="s">
        <v>23</v>
      </c>
      <c r="F331" s="252" t="s">
        <v>1641</v>
      </c>
      <c r="G331" s="249"/>
      <c r="H331" s="253">
        <v>7.5</v>
      </c>
      <c r="I331" s="254"/>
      <c r="J331" s="249"/>
      <c r="K331" s="249"/>
      <c r="L331" s="255"/>
      <c r="M331" s="256"/>
      <c r="N331" s="257"/>
      <c r="O331" s="257"/>
      <c r="P331" s="257"/>
      <c r="Q331" s="257"/>
      <c r="R331" s="257"/>
      <c r="S331" s="257"/>
      <c r="T331" s="258"/>
      <c r="AT331" s="259" t="s">
        <v>172</v>
      </c>
      <c r="AU331" s="259" t="s">
        <v>85</v>
      </c>
      <c r="AV331" s="12" t="s">
        <v>85</v>
      </c>
      <c r="AW331" s="12" t="s">
        <v>36</v>
      </c>
      <c r="AX331" s="12" t="s">
        <v>73</v>
      </c>
      <c r="AY331" s="259" t="s">
        <v>162</v>
      </c>
    </row>
    <row r="332" s="13" customFormat="1">
      <c r="B332" s="260"/>
      <c r="C332" s="261"/>
      <c r="D332" s="250" t="s">
        <v>172</v>
      </c>
      <c r="E332" s="262" t="s">
        <v>23</v>
      </c>
      <c r="F332" s="263" t="s">
        <v>1642</v>
      </c>
      <c r="G332" s="261"/>
      <c r="H332" s="262" t="s">
        <v>23</v>
      </c>
      <c r="I332" s="264"/>
      <c r="J332" s="261"/>
      <c r="K332" s="261"/>
      <c r="L332" s="265"/>
      <c r="M332" s="266"/>
      <c r="N332" s="267"/>
      <c r="O332" s="267"/>
      <c r="P332" s="267"/>
      <c r="Q332" s="267"/>
      <c r="R332" s="267"/>
      <c r="S332" s="267"/>
      <c r="T332" s="268"/>
      <c r="AT332" s="269" t="s">
        <v>172</v>
      </c>
      <c r="AU332" s="269" t="s">
        <v>85</v>
      </c>
      <c r="AV332" s="13" t="s">
        <v>77</v>
      </c>
      <c r="AW332" s="13" t="s">
        <v>36</v>
      </c>
      <c r="AX332" s="13" t="s">
        <v>73</v>
      </c>
      <c r="AY332" s="269" t="s">
        <v>162</v>
      </c>
    </row>
    <row r="333" s="12" customFormat="1">
      <c r="B333" s="248"/>
      <c r="C333" s="249"/>
      <c r="D333" s="250" t="s">
        <v>172</v>
      </c>
      <c r="E333" s="251" t="s">
        <v>23</v>
      </c>
      <c r="F333" s="252" t="s">
        <v>1612</v>
      </c>
      <c r="G333" s="249"/>
      <c r="H333" s="253">
        <v>41.200000000000003</v>
      </c>
      <c r="I333" s="254"/>
      <c r="J333" s="249"/>
      <c r="K333" s="249"/>
      <c r="L333" s="255"/>
      <c r="M333" s="256"/>
      <c r="N333" s="257"/>
      <c r="O333" s="257"/>
      <c r="P333" s="257"/>
      <c r="Q333" s="257"/>
      <c r="R333" s="257"/>
      <c r="S333" s="257"/>
      <c r="T333" s="258"/>
      <c r="AT333" s="259" t="s">
        <v>172</v>
      </c>
      <c r="AU333" s="259" t="s">
        <v>85</v>
      </c>
      <c r="AV333" s="12" t="s">
        <v>85</v>
      </c>
      <c r="AW333" s="12" t="s">
        <v>36</v>
      </c>
      <c r="AX333" s="12" t="s">
        <v>73</v>
      </c>
      <c r="AY333" s="259" t="s">
        <v>162</v>
      </c>
    </row>
    <row r="334" s="13" customFormat="1">
      <c r="B334" s="260"/>
      <c r="C334" s="261"/>
      <c r="D334" s="250" t="s">
        <v>172</v>
      </c>
      <c r="E334" s="262" t="s">
        <v>23</v>
      </c>
      <c r="F334" s="263" t="s">
        <v>373</v>
      </c>
      <c r="G334" s="261"/>
      <c r="H334" s="262" t="s">
        <v>23</v>
      </c>
      <c r="I334" s="264"/>
      <c r="J334" s="261"/>
      <c r="K334" s="261"/>
      <c r="L334" s="265"/>
      <c r="M334" s="266"/>
      <c r="N334" s="267"/>
      <c r="O334" s="267"/>
      <c r="P334" s="267"/>
      <c r="Q334" s="267"/>
      <c r="R334" s="267"/>
      <c r="S334" s="267"/>
      <c r="T334" s="268"/>
      <c r="AT334" s="269" t="s">
        <v>172</v>
      </c>
      <c r="AU334" s="269" t="s">
        <v>85</v>
      </c>
      <c r="AV334" s="13" t="s">
        <v>77</v>
      </c>
      <c r="AW334" s="13" t="s">
        <v>36</v>
      </c>
      <c r="AX334" s="13" t="s">
        <v>73</v>
      </c>
      <c r="AY334" s="269" t="s">
        <v>162</v>
      </c>
    </row>
    <row r="335" s="12" customFormat="1">
      <c r="B335" s="248"/>
      <c r="C335" s="249"/>
      <c r="D335" s="250" t="s">
        <v>172</v>
      </c>
      <c r="E335" s="251" t="s">
        <v>23</v>
      </c>
      <c r="F335" s="252" t="s">
        <v>1621</v>
      </c>
      <c r="G335" s="249"/>
      <c r="H335" s="253">
        <v>3.1000000000000001</v>
      </c>
      <c r="I335" s="254"/>
      <c r="J335" s="249"/>
      <c r="K335" s="249"/>
      <c r="L335" s="255"/>
      <c r="M335" s="256"/>
      <c r="N335" s="257"/>
      <c r="O335" s="257"/>
      <c r="P335" s="257"/>
      <c r="Q335" s="257"/>
      <c r="R335" s="257"/>
      <c r="S335" s="257"/>
      <c r="T335" s="258"/>
      <c r="AT335" s="259" t="s">
        <v>172</v>
      </c>
      <c r="AU335" s="259" t="s">
        <v>85</v>
      </c>
      <c r="AV335" s="12" t="s">
        <v>85</v>
      </c>
      <c r="AW335" s="12" t="s">
        <v>36</v>
      </c>
      <c r="AX335" s="12" t="s">
        <v>73</v>
      </c>
      <c r="AY335" s="259" t="s">
        <v>162</v>
      </c>
    </row>
    <row r="336" s="12" customFormat="1">
      <c r="B336" s="248"/>
      <c r="C336" s="249"/>
      <c r="D336" s="250" t="s">
        <v>172</v>
      </c>
      <c r="E336" s="251" t="s">
        <v>23</v>
      </c>
      <c r="F336" s="252" t="s">
        <v>1622</v>
      </c>
      <c r="G336" s="249"/>
      <c r="H336" s="253">
        <v>4.7999999999999998</v>
      </c>
      <c r="I336" s="254"/>
      <c r="J336" s="249"/>
      <c r="K336" s="249"/>
      <c r="L336" s="255"/>
      <c r="M336" s="256"/>
      <c r="N336" s="257"/>
      <c r="O336" s="257"/>
      <c r="P336" s="257"/>
      <c r="Q336" s="257"/>
      <c r="R336" s="257"/>
      <c r="S336" s="257"/>
      <c r="T336" s="258"/>
      <c r="AT336" s="259" t="s">
        <v>172</v>
      </c>
      <c r="AU336" s="259" t="s">
        <v>85</v>
      </c>
      <c r="AV336" s="12" t="s">
        <v>85</v>
      </c>
      <c r="AW336" s="12" t="s">
        <v>36</v>
      </c>
      <c r="AX336" s="12" t="s">
        <v>73</v>
      </c>
      <c r="AY336" s="259" t="s">
        <v>162</v>
      </c>
    </row>
    <row r="337" s="12" customFormat="1">
      <c r="B337" s="248"/>
      <c r="C337" s="249"/>
      <c r="D337" s="250" t="s">
        <v>172</v>
      </c>
      <c r="E337" s="251" t="s">
        <v>23</v>
      </c>
      <c r="F337" s="252" t="s">
        <v>1623</v>
      </c>
      <c r="G337" s="249"/>
      <c r="H337" s="253">
        <v>5.7000000000000002</v>
      </c>
      <c r="I337" s="254"/>
      <c r="J337" s="249"/>
      <c r="K337" s="249"/>
      <c r="L337" s="255"/>
      <c r="M337" s="256"/>
      <c r="N337" s="257"/>
      <c r="O337" s="257"/>
      <c r="P337" s="257"/>
      <c r="Q337" s="257"/>
      <c r="R337" s="257"/>
      <c r="S337" s="257"/>
      <c r="T337" s="258"/>
      <c r="AT337" s="259" t="s">
        <v>172</v>
      </c>
      <c r="AU337" s="259" t="s">
        <v>85</v>
      </c>
      <c r="AV337" s="12" t="s">
        <v>85</v>
      </c>
      <c r="AW337" s="12" t="s">
        <v>36</v>
      </c>
      <c r="AX337" s="12" t="s">
        <v>73</v>
      </c>
      <c r="AY337" s="259" t="s">
        <v>162</v>
      </c>
    </row>
    <row r="338" s="13" customFormat="1">
      <c r="B338" s="260"/>
      <c r="C338" s="261"/>
      <c r="D338" s="250" t="s">
        <v>172</v>
      </c>
      <c r="E338" s="262" t="s">
        <v>23</v>
      </c>
      <c r="F338" s="263" t="s">
        <v>1643</v>
      </c>
      <c r="G338" s="261"/>
      <c r="H338" s="262" t="s">
        <v>23</v>
      </c>
      <c r="I338" s="264"/>
      <c r="J338" s="261"/>
      <c r="K338" s="261"/>
      <c r="L338" s="265"/>
      <c r="M338" s="266"/>
      <c r="N338" s="267"/>
      <c r="O338" s="267"/>
      <c r="P338" s="267"/>
      <c r="Q338" s="267"/>
      <c r="R338" s="267"/>
      <c r="S338" s="267"/>
      <c r="T338" s="268"/>
      <c r="AT338" s="269" t="s">
        <v>172</v>
      </c>
      <c r="AU338" s="269" t="s">
        <v>85</v>
      </c>
      <c r="AV338" s="13" t="s">
        <v>77</v>
      </c>
      <c r="AW338" s="13" t="s">
        <v>36</v>
      </c>
      <c r="AX338" s="13" t="s">
        <v>73</v>
      </c>
      <c r="AY338" s="269" t="s">
        <v>162</v>
      </c>
    </row>
    <row r="339" s="12" customFormat="1">
      <c r="B339" s="248"/>
      <c r="C339" s="249"/>
      <c r="D339" s="250" t="s">
        <v>172</v>
      </c>
      <c r="E339" s="251" t="s">
        <v>23</v>
      </c>
      <c r="F339" s="252" t="s">
        <v>1644</v>
      </c>
      <c r="G339" s="249"/>
      <c r="H339" s="253">
        <v>27.82</v>
      </c>
      <c r="I339" s="254"/>
      <c r="J339" s="249"/>
      <c r="K339" s="249"/>
      <c r="L339" s="255"/>
      <c r="M339" s="256"/>
      <c r="N339" s="257"/>
      <c r="O339" s="257"/>
      <c r="P339" s="257"/>
      <c r="Q339" s="257"/>
      <c r="R339" s="257"/>
      <c r="S339" s="257"/>
      <c r="T339" s="258"/>
      <c r="AT339" s="259" t="s">
        <v>172</v>
      </c>
      <c r="AU339" s="259" t="s">
        <v>85</v>
      </c>
      <c r="AV339" s="12" t="s">
        <v>85</v>
      </c>
      <c r="AW339" s="12" t="s">
        <v>36</v>
      </c>
      <c r="AX339" s="12" t="s">
        <v>73</v>
      </c>
      <c r="AY339" s="259" t="s">
        <v>162</v>
      </c>
    </row>
    <row r="340" s="15" customFormat="1">
      <c r="B340" s="283"/>
      <c r="C340" s="284"/>
      <c r="D340" s="250" t="s">
        <v>172</v>
      </c>
      <c r="E340" s="285" t="s">
        <v>23</v>
      </c>
      <c r="F340" s="286" t="s">
        <v>276</v>
      </c>
      <c r="G340" s="284"/>
      <c r="H340" s="287">
        <v>149.09999999999999</v>
      </c>
      <c r="I340" s="288"/>
      <c r="J340" s="284"/>
      <c r="K340" s="284"/>
      <c r="L340" s="289"/>
      <c r="M340" s="290"/>
      <c r="N340" s="291"/>
      <c r="O340" s="291"/>
      <c r="P340" s="291"/>
      <c r="Q340" s="291"/>
      <c r="R340" s="291"/>
      <c r="S340" s="291"/>
      <c r="T340" s="292"/>
      <c r="AT340" s="293" t="s">
        <v>172</v>
      </c>
      <c r="AU340" s="293" t="s">
        <v>85</v>
      </c>
      <c r="AV340" s="15" t="s">
        <v>163</v>
      </c>
      <c r="AW340" s="15" t="s">
        <v>36</v>
      </c>
      <c r="AX340" s="15" t="s">
        <v>73</v>
      </c>
      <c r="AY340" s="293" t="s">
        <v>162</v>
      </c>
    </row>
    <row r="341" s="12" customFormat="1">
      <c r="B341" s="248"/>
      <c r="C341" s="249"/>
      <c r="D341" s="250" t="s">
        <v>172</v>
      </c>
      <c r="E341" s="251" t="s">
        <v>23</v>
      </c>
      <c r="F341" s="252" t="s">
        <v>1645</v>
      </c>
      <c r="G341" s="249"/>
      <c r="H341" s="253">
        <v>156.55500000000001</v>
      </c>
      <c r="I341" s="254"/>
      <c r="J341" s="249"/>
      <c r="K341" s="249"/>
      <c r="L341" s="255"/>
      <c r="M341" s="256"/>
      <c r="N341" s="257"/>
      <c r="O341" s="257"/>
      <c r="P341" s="257"/>
      <c r="Q341" s="257"/>
      <c r="R341" s="257"/>
      <c r="S341" s="257"/>
      <c r="T341" s="258"/>
      <c r="AT341" s="259" t="s">
        <v>172</v>
      </c>
      <c r="AU341" s="259" t="s">
        <v>85</v>
      </c>
      <c r="AV341" s="12" t="s">
        <v>85</v>
      </c>
      <c r="AW341" s="12" t="s">
        <v>36</v>
      </c>
      <c r="AX341" s="12" t="s">
        <v>77</v>
      </c>
      <c r="AY341" s="259" t="s">
        <v>162</v>
      </c>
    </row>
    <row r="342" s="1" customFormat="1" ht="25.5" customHeight="1">
      <c r="B342" s="47"/>
      <c r="C342" s="236" t="s">
        <v>453</v>
      </c>
      <c r="D342" s="236" t="s">
        <v>165</v>
      </c>
      <c r="E342" s="237" t="s">
        <v>1646</v>
      </c>
      <c r="F342" s="238" t="s">
        <v>1647</v>
      </c>
      <c r="G342" s="239" t="s">
        <v>189</v>
      </c>
      <c r="H342" s="240">
        <v>27.359999999999999</v>
      </c>
      <c r="I342" s="241"/>
      <c r="J342" s="242">
        <f>ROUND(I342*H342,2)</f>
        <v>0</v>
      </c>
      <c r="K342" s="238" t="s">
        <v>169</v>
      </c>
      <c r="L342" s="73"/>
      <c r="M342" s="243" t="s">
        <v>23</v>
      </c>
      <c r="N342" s="244" t="s">
        <v>45</v>
      </c>
      <c r="O342" s="48"/>
      <c r="P342" s="245">
        <f>O342*H342</f>
        <v>0</v>
      </c>
      <c r="Q342" s="245">
        <v>0.023630000000000002</v>
      </c>
      <c r="R342" s="245">
        <f>Q342*H342</f>
        <v>0.6465168</v>
      </c>
      <c r="S342" s="245">
        <v>0</v>
      </c>
      <c r="T342" s="246">
        <f>S342*H342</f>
        <v>0</v>
      </c>
      <c r="AR342" s="25" t="s">
        <v>170</v>
      </c>
      <c r="AT342" s="25" t="s">
        <v>165</v>
      </c>
      <c r="AU342" s="25" t="s">
        <v>85</v>
      </c>
      <c r="AY342" s="25" t="s">
        <v>162</v>
      </c>
      <c r="BE342" s="247">
        <f>IF(N342="základní",J342,0)</f>
        <v>0</v>
      </c>
      <c r="BF342" s="247">
        <f>IF(N342="snížená",J342,0)</f>
        <v>0</v>
      </c>
      <c r="BG342" s="247">
        <f>IF(N342="zákl. přenesená",J342,0)</f>
        <v>0</v>
      </c>
      <c r="BH342" s="247">
        <f>IF(N342="sníž. přenesená",J342,0)</f>
        <v>0</v>
      </c>
      <c r="BI342" s="247">
        <f>IF(N342="nulová",J342,0)</f>
        <v>0</v>
      </c>
      <c r="BJ342" s="25" t="s">
        <v>85</v>
      </c>
      <c r="BK342" s="247">
        <f>ROUND(I342*H342,2)</f>
        <v>0</v>
      </c>
      <c r="BL342" s="25" t="s">
        <v>170</v>
      </c>
      <c r="BM342" s="25" t="s">
        <v>1648</v>
      </c>
    </row>
    <row r="343" s="1" customFormat="1">
      <c r="B343" s="47"/>
      <c r="C343" s="75"/>
      <c r="D343" s="250" t="s">
        <v>213</v>
      </c>
      <c r="E343" s="75"/>
      <c r="F343" s="281" t="s">
        <v>1649</v>
      </c>
      <c r="G343" s="75"/>
      <c r="H343" s="75"/>
      <c r="I343" s="204"/>
      <c r="J343" s="75"/>
      <c r="K343" s="75"/>
      <c r="L343" s="73"/>
      <c r="M343" s="282"/>
      <c r="N343" s="48"/>
      <c r="O343" s="48"/>
      <c r="P343" s="48"/>
      <c r="Q343" s="48"/>
      <c r="R343" s="48"/>
      <c r="S343" s="48"/>
      <c r="T343" s="96"/>
      <c r="AT343" s="25" t="s">
        <v>213</v>
      </c>
      <c r="AU343" s="25" t="s">
        <v>85</v>
      </c>
    </row>
    <row r="344" s="13" customFormat="1">
      <c r="B344" s="260"/>
      <c r="C344" s="261"/>
      <c r="D344" s="250" t="s">
        <v>172</v>
      </c>
      <c r="E344" s="262" t="s">
        <v>23</v>
      </c>
      <c r="F344" s="263" t="s">
        <v>178</v>
      </c>
      <c r="G344" s="261"/>
      <c r="H344" s="262" t="s">
        <v>23</v>
      </c>
      <c r="I344" s="264"/>
      <c r="J344" s="261"/>
      <c r="K344" s="261"/>
      <c r="L344" s="265"/>
      <c r="M344" s="266"/>
      <c r="N344" s="267"/>
      <c r="O344" s="267"/>
      <c r="P344" s="267"/>
      <c r="Q344" s="267"/>
      <c r="R344" s="267"/>
      <c r="S344" s="267"/>
      <c r="T344" s="268"/>
      <c r="AT344" s="269" t="s">
        <v>172</v>
      </c>
      <c r="AU344" s="269" t="s">
        <v>85</v>
      </c>
      <c r="AV344" s="13" t="s">
        <v>77</v>
      </c>
      <c r="AW344" s="13" t="s">
        <v>36</v>
      </c>
      <c r="AX344" s="13" t="s">
        <v>73</v>
      </c>
      <c r="AY344" s="269" t="s">
        <v>162</v>
      </c>
    </row>
    <row r="345" s="12" customFormat="1">
      <c r="B345" s="248"/>
      <c r="C345" s="249"/>
      <c r="D345" s="250" t="s">
        <v>172</v>
      </c>
      <c r="E345" s="251" t="s">
        <v>23</v>
      </c>
      <c r="F345" s="252" t="s">
        <v>1532</v>
      </c>
      <c r="G345" s="249"/>
      <c r="H345" s="253">
        <v>20.800000000000001</v>
      </c>
      <c r="I345" s="254"/>
      <c r="J345" s="249"/>
      <c r="K345" s="249"/>
      <c r="L345" s="255"/>
      <c r="M345" s="256"/>
      <c r="N345" s="257"/>
      <c r="O345" s="257"/>
      <c r="P345" s="257"/>
      <c r="Q345" s="257"/>
      <c r="R345" s="257"/>
      <c r="S345" s="257"/>
      <c r="T345" s="258"/>
      <c r="AT345" s="259" t="s">
        <v>172</v>
      </c>
      <c r="AU345" s="259" t="s">
        <v>85</v>
      </c>
      <c r="AV345" s="12" t="s">
        <v>85</v>
      </c>
      <c r="AW345" s="12" t="s">
        <v>36</v>
      </c>
      <c r="AX345" s="12" t="s">
        <v>73</v>
      </c>
      <c r="AY345" s="259" t="s">
        <v>162</v>
      </c>
    </row>
    <row r="346" s="12" customFormat="1">
      <c r="B346" s="248"/>
      <c r="C346" s="249"/>
      <c r="D346" s="250" t="s">
        <v>172</v>
      </c>
      <c r="E346" s="251" t="s">
        <v>23</v>
      </c>
      <c r="F346" s="252" t="s">
        <v>1533</v>
      </c>
      <c r="G346" s="249"/>
      <c r="H346" s="253">
        <v>2.3999999999999999</v>
      </c>
      <c r="I346" s="254"/>
      <c r="J346" s="249"/>
      <c r="K346" s="249"/>
      <c r="L346" s="255"/>
      <c r="M346" s="256"/>
      <c r="N346" s="257"/>
      <c r="O346" s="257"/>
      <c r="P346" s="257"/>
      <c r="Q346" s="257"/>
      <c r="R346" s="257"/>
      <c r="S346" s="257"/>
      <c r="T346" s="258"/>
      <c r="AT346" s="259" t="s">
        <v>172</v>
      </c>
      <c r="AU346" s="259" t="s">
        <v>85</v>
      </c>
      <c r="AV346" s="12" t="s">
        <v>85</v>
      </c>
      <c r="AW346" s="12" t="s">
        <v>36</v>
      </c>
      <c r="AX346" s="12" t="s">
        <v>73</v>
      </c>
      <c r="AY346" s="259" t="s">
        <v>162</v>
      </c>
    </row>
    <row r="347" s="12" customFormat="1">
      <c r="B347" s="248"/>
      <c r="C347" s="249"/>
      <c r="D347" s="250" t="s">
        <v>172</v>
      </c>
      <c r="E347" s="251" t="s">
        <v>23</v>
      </c>
      <c r="F347" s="252" t="s">
        <v>1534</v>
      </c>
      <c r="G347" s="249"/>
      <c r="H347" s="253">
        <v>4.1600000000000001</v>
      </c>
      <c r="I347" s="254"/>
      <c r="J347" s="249"/>
      <c r="K347" s="249"/>
      <c r="L347" s="255"/>
      <c r="M347" s="256"/>
      <c r="N347" s="257"/>
      <c r="O347" s="257"/>
      <c r="P347" s="257"/>
      <c r="Q347" s="257"/>
      <c r="R347" s="257"/>
      <c r="S347" s="257"/>
      <c r="T347" s="258"/>
      <c r="AT347" s="259" t="s">
        <v>172</v>
      </c>
      <c r="AU347" s="259" t="s">
        <v>85</v>
      </c>
      <c r="AV347" s="12" t="s">
        <v>85</v>
      </c>
      <c r="AW347" s="12" t="s">
        <v>36</v>
      </c>
      <c r="AX347" s="12" t="s">
        <v>73</v>
      </c>
      <c r="AY347" s="259" t="s">
        <v>162</v>
      </c>
    </row>
    <row r="348" s="14" customFormat="1">
      <c r="B348" s="270"/>
      <c r="C348" s="271"/>
      <c r="D348" s="250" t="s">
        <v>172</v>
      </c>
      <c r="E348" s="272" t="s">
        <v>23</v>
      </c>
      <c r="F348" s="273" t="s">
        <v>182</v>
      </c>
      <c r="G348" s="271"/>
      <c r="H348" s="274">
        <v>27.359999999999999</v>
      </c>
      <c r="I348" s="275"/>
      <c r="J348" s="271"/>
      <c r="K348" s="271"/>
      <c r="L348" s="276"/>
      <c r="M348" s="277"/>
      <c r="N348" s="278"/>
      <c r="O348" s="278"/>
      <c r="P348" s="278"/>
      <c r="Q348" s="278"/>
      <c r="R348" s="278"/>
      <c r="S348" s="278"/>
      <c r="T348" s="279"/>
      <c r="AT348" s="280" t="s">
        <v>172</v>
      </c>
      <c r="AU348" s="280" t="s">
        <v>85</v>
      </c>
      <c r="AV348" s="14" t="s">
        <v>170</v>
      </c>
      <c r="AW348" s="14" t="s">
        <v>36</v>
      </c>
      <c r="AX348" s="14" t="s">
        <v>77</v>
      </c>
      <c r="AY348" s="280" t="s">
        <v>162</v>
      </c>
    </row>
    <row r="349" s="1" customFormat="1" ht="25.5" customHeight="1">
      <c r="B349" s="47"/>
      <c r="C349" s="236" t="s">
        <v>460</v>
      </c>
      <c r="D349" s="236" t="s">
        <v>165</v>
      </c>
      <c r="E349" s="237" t="s">
        <v>1650</v>
      </c>
      <c r="F349" s="238" t="s">
        <v>1651</v>
      </c>
      <c r="G349" s="239" t="s">
        <v>189</v>
      </c>
      <c r="H349" s="240">
        <v>27.359999999999999</v>
      </c>
      <c r="I349" s="241"/>
      <c r="J349" s="242">
        <f>ROUND(I349*H349,2)</f>
        <v>0</v>
      </c>
      <c r="K349" s="238" t="s">
        <v>169</v>
      </c>
      <c r="L349" s="73"/>
      <c r="M349" s="243" t="s">
        <v>23</v>
      </c>
      <c r="N349" s="244" t="s">
        <v>45</v>
      </c>
      <c r="O349" s="48"/>
      <c r="P349" s="245">
        <f>O349*H349</f>
        <v>0</v>
      </c>
      <c r="Q349" s="245">
        <v>0.0079000000000000008</v>
      </c>
      <c r="R349" s="245">
        <f>Q349*H349</f>
        <v>0.216144</v>
      </c>
      <c r="S349" s="245">
        <v>0</v>
      </c>
      <c r="T349" s="246">
        <f>S349*H349</f>
        <v>0</v>
      </c>
      <c r="AR349" s="25" t="s">
        <v>170</v>
      </c>
      <c r="AT349" s="25" t="s">
        <v>165</v>
      </c>
      <c r="AU349" s="25" t="s">
        <v>85</v>
      </c>
      <c r="AY349" s="25" t="s">
        <v>162</v>
      </c>
      <c r="BE349" s="247">
        <f>IF(N349="základní",J349,0)</f>
        <v>0</v>
      </c>
      <c r="BF349" s="247">
        <f>IF(N349="snížená",J349,0)</f>
        <v>0</v>
      </c>
      <c r="BG349" s="247">
        <f>IF(N349="zákl. přenesená",J349,0)</f>
        <v>0</v>
      </c>
      <c r="BH349" s="247">
        <f>IF(N349="sníž. přenesená",J349,0)</f>
        <v>0</v>
      </c>
      <c r="BI349" s="247">
        <f>IF(N349="nulová",J349,0)</f>
        <v>0</v>
      </c>
      <c r="BJ349" s="25" t="s">
        <v>85</v>
      </c>
      <c r="BK349" s="247">
        <f>ROUND(I349*H349,2)</f>
        <v>0</v>
      </c>
      <c r="BL349" s="25" t="s">
        <v>170</v>
      </c>
      <c r="BM349" s="25" t="s">
        <v>1652</v>
      </c>
    </row>
    <row r="350" s="1" customFormat="1">
      <c r="B350" s="47"/>
      <c r="C350" s="75"/>
      <c r="D350" s="250" t="s">
        <v>213</v>
      </c>
      <c r="E350" s="75"/>
      <c r="F350" s="281" t="s">
        <v>1649</v>
      </c>
      <c r="G350" s="75"/>
      <c r="H350" s="75"/>
      <c r="I350" s="204"/>
      <c r="J350" s="75"/>
      <c r="K350" s="75"/>
      <c r="L350" s="73"/>
      <c r="M350" s="282"/>
      <c r="N350" s="48"/>
      <c r="O350" s="48"/>
      <c r="P350" s="48"/>
      <c r="Q350" s="48"/>
      <c r="R350" s="48"/>
      <c r="S350" s="48"/>
      <c r="T350" s="96"/>
      <c r="AT350" s="25" t="s">
        <v>213</v>
      </c>
      <c r="AU350" s="25" t="s">
        <v>85</v>
      </c>
    </row>
    <row r="351" s="13" customFormat="1">
      <c r="B351" s="260"/>
      <c r="C351" s="261"/>
      <c r="D351" s="250" t="s">
        <v>172</v>
      </c>
      <c r="E351" s="262" t="s">
        <v>23</v>
      </c>
      <c r="F351" s="263" t="s">
        <v>178</v>
      </c>
      <c r="G351" s="261"/>
      <c r="H351" s="262" t="s">
        <v>23</v>
      </c>
      <c r="I351" s="264"/>
      <c r="J351" s="261"/>
      <c r="K351" s="261"/>
      <c r="L351" s="265"/>
      <c r="M351" s="266"/>
      <c r="N351" s="267"/>
      <c r="O351" s="267"/>
      <c r="P351" s="267"/>
      <c r="Q351" s="267"/>
      <c r="R351" s="267"/>
      <c r="S351" s="267"/>
      <c r="T351" s="268"/>
      <c r="AT351" s="269" t="s">
        <v>172</v>
      </c>
      <c r="AU351" s="269" t="s">
        <v>85</v>
      </c>
      <c r="AV351" s="13" t="s">
        <v>77</v>
      </c>
      <c r="AW351" s="13" t="s">
        <v>36</v>
      </c>
      <c r="AX351" s="13" t="s">
        <v>73</v>
      </c>
      <c r="AY351" s="269" t="s">
        <v>162</v>
      </c>
    </row>
    <row r="352" s="12" customFormat="1">
      <c r="B352" s="248"/>
      <c r="C352" s="249"/>
      <c r="D352" s="250" t="s">
        <v>172</v>
      </c>
      <c r="E352" s="251" t="s">
        <v>23</v>
      </c>
      <c r="F352" s="252" t="s">
        <v>1532</v>
      </c>
      <c r="G352" s="249"/>
      <c r="H352" s="253">
        <v>20.800000000000001</v>
      </c>
      <c r="I352" s="254"/>
      <c r="J352" s="249"/>
      <c r="K352" s="249"/>
      <c r="L352" s="255"/>
      <c r="M352" s="256"/>
      <c r="N352" s="257"/>
      <c r="O352" s="257"/>
      <c r="P352" s="257"/>
      <c r="Q352" s="257"/>
      <c r="R352" s="257"/>
      <c r="S352" s="257"/>
      <c r="T352" s="258"/>
      <c r="AT352" s="259" t="s">
        <v>172</v>
      </c>
      <c r="AU352" s="259" t="s">
        <v>85</v>
      </c>
      <c r="AV352" s="12" t="s">
        <v>85</v>
      </c>
      <c r="AW352" s="12" t="s">
        <v>36</v>
      </c>
      <c r="AX352" s="12" t="s">
        <v>73</v>
      </c>
      <c r="AY352" s="259" t="s">
        <v>162</v>
      </c>
    </row>
    <row r="353" s="12" customFormat="1">
      <c r="B353" s="248"/>
      <c r="C353" s="249"/>
      <c r="D353" s="250" t="s">
        <v>172</v>
      </c>
      <c r="E353" s="251" t="s">
        <v>23</v>
      </c>
      <c r="F353" s="252" t="s">
        <v>1533</v>
      </c>
      <c r="G353" s="249"/>
      <c r="H353" s="253">
        <v>2.3999999999999999</v>
      </c>
      <c r="I353" s="254"/>
      <c r="J353" s="249"/>
      <c r="K353" s="249"/>
      <c r="L353" s="255"/>
      <c r="M353" s="256"/>
      <c r="N353" s="257"/>
      <c r="O353" s="257"/>
      <c r="P353" s="257"/>
      <c r="Q353" s="257"/>
      <c r="R353" s="257"/>
      <c r="S353" s="257"/>
      <c r="T353" s="258"/>
      <c r="AT353" s="259" t="s">
        <v>172</v>
      </c>
      <c r="AU353" s="259" t="s">
        <v>85</v>
      </c>
      <c r="AV353" s="12" t="s">
        <v>85</v>
      </c>
      <c r="AW353" s="12" t="s">
        <v>36</v>
      </c>
      <c r="AX353" s="12" t="s">
        <v>73</v>
      </c>
      <c r="AY353" s="259" t="s">
        <v>162</v>
      </c>
    </row>
    <row r="354" s="12" customFormat="1">
      <c r="B354" s="248"/>
      <c r="C354" s="249"/>
      <c r="D354" s="250" t="s">
        <v>172</v>
      </c>
      <c r="E354" s="251" t="s">
        <v>23</v>
      </c>
      <c r="F354" s="252" t="s">
        <v>1534</v>
      </c>
      <c r="G354" s="249"/>
      <c r="H354" s="253">
        <v>4.1600000000000001</v>
      </c>
      <c r="I354" s="254"/>
      <c r="J354" s="249"/>
      <c r="K354" s="249"/>
      <c r="L354" s="255"/>
      <c r="M354" s="256"/>
      <c r="N354" s="257"/>
      <c r="O354" s="257"/>
      <c r="P354" s="257"/>
      <c r="Q354" s="257"/>
      <c r="R354" s="257"/>
      <c r="S354" s="257"/>
      <c r="T354" s="258"/>
      <c r="AT354" s="259" t="s">
        <v>172</v>
      </c>
      <c r="AU354" s="259" t="s">
        <v>85</v>
      </c>
      <c r="AV354" s="12" t="s">
        <v>85</v>
      </c>
      <c r="AW354" s="12" t="s">
        <v>36</v>
      </c>
      <c r="AX354" s="12" t="s">
        <v>73</v>
      </c>
      <c r="AY354" s="259" t="s">
        <v>162</v>
      </c>
    </row>
    <row r="355" s="14" customFormat="1">
      <c r="B355" s="270"/>
      <c r="C355" s="271"/>
      <c r="D355" s="250" t="s">
        <v>172</v>
      </c>
      <c r="E355" s="272" t="s">
        <v>23</v>
      </c>
      <c r="F355" s="273" t="s">
        <v>182</v>
      </c>
      <c r="G355" s="271"/>
      <c r="H355" s="274">
        <v>27.359999999999999</v>
      </c>
      <c r="I355" s="275"/>
      <c r="J355" s="271"/>
      <c r="K355" s="271"/>
      <c r="L355" s="276"/>
      <c r="M355" s="277"/>
      <c r="N355" s="278"/>
      <c r="O355" s="278"/>
      <c r="P355" s="278"/>
      <c r="Q355" s="278"/>
      <c r="R355" s="278"/>
      <c r="S355" s="278"/>
      <c r="T355" s="279"/>
      <c r="AT355" s="280" t="s">
        <v>172</v>
      </c>
      <c r="AU355" s="280" t="s">
        <v>85</v>
      </c>
      <c r="AV355" s="14" t="s">
        <v>170</v>
      </c>
      <c r="AW355" s="14" t="s">
        <v>36</v>
      </c>
      <c r="AX355" s="14" t="s">
        <v>77</v>
      </c>
      <c r="AY355" s="280" t="s">
        <v>162</v>
      </c>
    </row>
    <row r="356" s="1" customFormat="1" ht="38.25" customHeight="1">
      <c r="B356" s="47"/>
      <c r="C356" s="236" t="s">
        <v>465</v>
      </c>
      <c r="D356" s="236" t="s">
        <v>165</v>
      </c>
      <c r="E356" s="237" t="s">
        <v>558</v>
      </c>
      <c r="F356" s="238" t="s">
        <v>559</v>
      </c>
      <c r="G356" s="239" t="s">
        <v>189</v>
      </c>
      <c r="H356" s="240">
        <v>129.53200000000001</v>
      </c>
      <c r="I356" s="241"/>
      <c r="J356" s="242">
        <f>ROUND(I356*H356,2)</f>
        <v>0</v>
      </c>
      <c r="K356" s="238" t="s">
        <v>23</v>
      </c>
      <c r="L356" s="73"/>
      <c r="M356" s="243" t="s">
        <v>23</v>
      </c>
      <c r="N356" s="244" t="s">
        <v>45</v>
      </c>
      <c r="O356" s="48"/>
      <c r="P356" s="245">
        <f>O356*H356</f>
        <v>0</v>
      </c>
      <c r="Q356" s="245">
        <v>0.012507000000000001</v>
      </c>
      <c r="R356" s="245">
        <f>Q356*H356</f>
        <v>1.6200567240000003</v>
      </c>
      <c r="S356" s="245">
        <v>0</v>
      </c>
      <c r="T356" s="246">
        <f>S356*H356</f>
        <v>0</v>
      </c>
      <c r="AR356" s="25" t="s">
        <v>170</v>
      </c>
      <c r="AT356" s="25" t="s">
        <v>165</v>
      </c>
      <c r="AU356" s="25" t="s">
        <v>85</v>
      </c>
      <c r="AY356" s="25" t="s">
        <v>162</v>
      </c>
      <c r="BE356" s="247">
        <f>IF(N356="základní",J356,0)</f>
        <v>0</v>
      </c>
      <c r="BF356" s="247">
        <f>IF(N356="snížená",J356,0)</f>
        <v>0</v>
      </c>
      <c r="BG356" s="247">
        <f>IF(N356="zákl. přenesená",J356,0)</f>
        <v>0</v>
      </c>
      <c r="BH356" s="247">
        <f>IF(N356="sníž. přenesená",J356,0)</f>
        <v>0</v>
      </c>
      <c r="BI356" s="247">
        <f>IF(N356="nulová",J356,0)</f>
        <v>0</v>
      </c>
      <c r="BJ356" s="25" t="s">
        <v>85</v>
      </c>
      <c r="BK356" s="247">
        <f>ROUND(I356*H356,2)</f>
        <v>0</v>
      </c>
      <c r="BL356" s="25" t="s">
        <v>170</v>
      </c>
      <c r="BM356" s="25" t="s">
        <v>1653</v>
      </c>
    </row>
    <row r="357" s="13" customFormat="1">
      <c r="B357" s="260"/>
      <c r="C357" s="261"/>
      <c r="D357" s="250" t="s">
        <v>172</v>
      </c>
      <c r="E357" s="262" t="s">
        <v>23</v>
      </c>
      <c r="F357" s="263" t="s">
        <v>232</v>
      </c>
      <c r="G357" s="261"/>
      <c r="H357" s="262" t="s">
        <v>23</v>
      </c>
      <c r="I357" s="264"/>
      <c r="J357" s="261"/>
      <c r="K357" s="261"/>
      <c r="L357" s="265"/>
      <c r="M357" s="266"/>
      <c r="N357" s="267"/>
      <c r="O357" s="267"/>
      <c r="P357" s="267"/>
      <c r="Q357" s="267"/>
      <c r="R357" s="267"/>
      <c r="S357" s="267"/>
      <c r="T357" s="268"/>
      <c r="AT357" s="269" t="s">
        <v>172</v>
      </c>
      <c r="AU357" s="269" t="s">
        <v>85</v>
      </c>
      <c r="AV357" s="13" t="s">
        <v>77</v>
      </c>
      <c r="AW357" s="13" t="s">
        <v>36</v>
      </c>
      <c r="AX357" s="13" t="s">
        <v>73</v>
      </c>
      <c r="AY357" s="269" t="s">
        <v>162</v>
      </c>
    </row>
    <row r="358" s="12" customFormat="1">
      <c r="B358" s="248"/>
      <c r="C358" s="249"/>
      <c r="D358" s="250" t="s">
        <v>172</v>
      </c>
      <c r="E358" s="251" t="s">
        <v>23</v>
      </c>
      <c r="F358" s="252" t="s">
        <v>1570</v>
      </c>
      <c r="G358" s="249"/>
      <c r="H358" s="253">
        <v>9.8399999999999999</v>
      </c>
      <c r="I358" s="254"/>
      <c r="J358" s="249"/>
      <c r="K358" s="249"/>
      <c r="L358" s="255"/>
      <c r="M358" s="256"/>
      <c r="N358" s="257"/>
      <c r="O358" s="257"/>
      <c r="P358" s="257"/>
      <c r="Q358" s="257"/>
      <c r="R358" s="257"/>
      <c r="S358" s="257"/>
      <c r="T358" s="258"/>
      <c r="AT358" s="259" t="s">
        <v>172</v>
      </c>
      <c r="AU358" s="259" t="s">
        <v>85</v>
      </c>
      <c r="AV358" s="12" t="s">
        <v>85</v>
      </c>
      <c r="AW358" s="12" t="s">
        <v>36</v>
      </c>
      <c r="AX358" s="12" t="s">
        <v>73</v>
      </c>
      <c r="AY358" s="259" t="s">
        <v>162</v>
      </c>
    </row>
    <row r="359" s="13" customFormat="1">
      <c r="B359" s="260"/>
      <c r="C359" s="261"/>
      <c r="D359" s="250" t="s">
        <v>172</v>
      </c>
      <c r="E359" s="262" t="s">
        <v>23</v>
      </c>
      <c r="F359" s="263" t="s">
        <v>397</v>
      </c>
      <c r="G359" s="261"/>
      <c r="H359" s="262" t="s">
        <v>23</v>
      </c>
      <c r="I359" s="264"/>
      <c r="J359" s="261"/>
      <c r="K359" s="261"/>
      <c r="L359" s="265"/>
      <c r="M359" s="266"/>
      <c r="N359" s="267"/>
      <c r="O359" s="267"/>
      <c r="P359" s="267"/>
      <c r="Q359" s="267"/>
      <c r="R359" s="267"/>
      <c r="S359" s="267"/>
      <c r="T359" s="268"/>
      <c r="AT359" s="269" t="s">
        <v>172</v>
      </c>
      <c r="AU359" s="269" t="s">
        <v>85</v>
      </c>
      <c r="AV359" s="13" t="s">
        <v>77</v>
      </c>
      <c r="AW359" s="13" t="s">
        <v>36</v>
      </c>
      <c r="AX359" s="13" t="s">
        <v>73</v>
      </c>
      <c r="AY359" s="269" t="s">
        <v>162</v>
      </c>
    </row>
    <row r="360" s="12" customFormat="1">
      <c r="B360" s="248"/>
      <c r="C360" s="249"/>
      <c r="D360" s="250" t="s">
        <v>172</v>
      </c>
      <c r="E360" s="251" t="s">
        <v>23</v>
      </c>
      <c r="F360" s="252" t="s">
        <v>1654</v>
      </c>
      <c r="G360" s="249"/>
      <c r="H360" s="253">
        <v>45.325000000000003</v>
      </c>
      <c r="I360" s="254"/>
      <c r="J360" s="249"/>
      <c r="K360" s="249"/>
      <c r="L360" s="255"/>
      <c r="M360" s="256"/>
      <c r="N360" s="257"/>
      <c r="O360" s="257"/>
      <c r="P360" s="257"/>
      <c r="Q360" s="257"/>
      <c r="R360" s="257"/>
      <c r="S360" s="257"/>
      <c r="T360" s="258"/>
      <c r="AT360" s="259" t="s">
        <v>172</v>
      </c>
      <c r="AU360" s="259" t="s">
        <v>85</v>
      </c>
      <c r="AV360" s="12" t="s">
        <v>85</v>
      </c>
      <c r="AW360" s="12" t="s">
        <v>36</v>
      </c>
      <c r="AX360" s="12" t="s">
        <v>73</v>
      </c>
      <c r="AY360" s="259" t="s">
        <v>162</v>
      </c>
    </row>
    <row r="361" s="12" customFormat="1">
      <c r="B361" s="248"/>
      <c r="C361" s="249"/>
      <c r="D361" s="250" t="s">
        <v>172</v>
      </c>
      <c r="E361" s="251" t="s">
        <v>23</v>
      </c>
      <c r="F361" s="252" t="s">
        <v>1572</v>
      </c>
      <c r="G361" s="249"/>
      <c r="H361" s="253">
        <v>-26.25</v>
      </c>
      <c r="I361" s="254"/>
      <c r="J361" s="249"/>
      <c r="K361" s="249"/>
      <c r="L361" s="255"/>
      <c r="M361" s="256"/>
      <c r="N361" s="257"/>
      <c r="O361" s="257"/>
      <c r="P361" s="257"/>
      <c r="Q361" s="257"/>
      <c r="R361" s="257"/>
      <c r="S361" s="257"/>
      <c r="T361" s="258"/>
      <c r="AT361" s="259" t="s">
        <v>172</v>
      </c>
      <c r="AU361" s="259" t="s">
        <v>85</v>
      </c>
      <c r="AV361" s="12" t="s">
        <v>85</v>
      </c>
      <c r="AW361" s="12" t="s">
        <v>36</v>
      </c>
      <c r="AX361" s="12" t="s">
        <v>73</v>
      </c>
      <c r="AY361" s="259" t="s">
        <v>162</v>
      </c>
    </row>
    <row r="362" s="13" customFormat="1">
      <c r="B362" s="260"/>
      <c r="C362" s="261"/>
      <c r="D362" s="250" t="s">
        <v>172</v>
      </c>
      <c r="E362" s="262" t="s">
        <v>23</v>
      </c>
      <c r="F362" s="263" t="s">
        <v>178</v>
      </c>
      <c r="G362" s="261"/>
      <c r="H362" s="262" t="s">
        <v>23</v>
      </c>
      <c r="I362" s="264"/>
      <c r="J362" s="261"/>
      <c r="K362" s="261"/>
      <c r="L362" s="265"/>
      <c r="M362" s="266"/>
      <c r="N362" s="267"/>
      <c r="O362" s="267"/>
      <c r="P362" s="267"/>
      <c r="Q362" s="267"/>
      <c r="R362" s="267"/>
      <c r="S362" s="267"/>
      <c r="T362" s="268"/>
      <c r="AT362" s="269" t="s">
        <v>172</v>
      </c>
      <c r="AU362" s="269" t="s">
        <v>85</v>
      </c>
      <c r="AV362" s="13" t="s">
        <v>77</v>
      </c>
      <c r="AW362" s="13" t="s">
        <v>36</v>
      </c>
      <c r="AX362" s="13" t="s">
        <v>73</v>
      </c>
      <c r="AY362" s="269" t="s">
        <v>162</v>
      </c>
    </row>
    <row r="363" s="12" customFormat="1">
      <c r="B363" s="248"/>
      <c r="C363" s="249"/>
      <c r="D363" s="250" t="s">
        <v>172</v>
      </c>
      <c r="E363" s="251" t="s">
        <v>23</v>
      </c>
      <c r="F363" s="252" t="s">
        <v>1655</v>
      </c>
      <c r="G363" s="249"/>
      <c r="H363" s="253">
        <v>144.19999999999999</v>
      </c>
      <c r="I363" s="254"/>
      <c r="J363" s="249"/>
      <c r="K363" s="249"/>
      <c r="L363" s="255"/>
      <c r="M363" s="256"/>
      <c r="N363" s="257"/>
      <c r="O363" s="257"/>
      <c r="P363" s="257"/>
      <c r="Q363" s="257"/>
      <c r="R363" s="257"/>
      <c r="S363" s="257"/>
      <c r="T363" s="258"/>
      <c r="AT363" s="259" t="s">
        <v>172</v>
      </c>
      <c r="AU363" s="259" t="s">
        <v>85</v>
      </c>
      <c r="AV363" s="12" t="s">
        <v>85</v>
      </c>
      <c r="AW363" s="12" t="s">
        <v>36</v>
      </c>
      <c r="AX363" s="12" t="s">
        <v>73</v>
      </c>
      <c r="AY363" s="259" t="s">
        <v>162</v>
      </c>
    </row>
    <row r="364" s="12" customFormat="1">
      <c r="B364" s="248"/>
      <c r="C364" s="249"/>
      <c r="D364" s="250" t="s">
        <v>172</v>
      </c>
      <c r="E364" s="251" t="s">
        <v>23</v>
      </c>
      <c r="F364" s="252" t="s">
        <v>1574</v>
      </c>
      <c r="G364" s="249"/>
      <c r="H364" s="253">
        <v>-61.482999999999997</v>
      </c>
      <c r="I364" s="254"/>
      <c r="J364" s="249"/>
      <c r="K364" s="249"/>
      <c r="L364" s="255"/>
      <c r="M364" s="256"/>
      <c r="N364" s="257"/>
      <c r="O364" s="257"/>
      <c r="P364" s="257"/>
      <c r="Q364" s="257"/>
      <c r="R364" s="257"/>
      <c r="S364" s="257"/>
      <c r="T364" s="258"/>
      <c r="AT364" s="259" t="s">
        <v>172</v>
      </c>
      <c r="AU364" s="259" t="s">
        <v>85</v>
      </c>
      <c r="AV364" s="12" t="s">
        <v>85</v>
      </c>
      <c r="AW364" s="12" t="s">
        <v>36</v>
      </c>
      <c r="AX364" s="12" t="s">
        <v>73</v>
      </c>
      <c r="AY364" s="259" t="s">
        <v>162</v>
      </c>
    </row>
    <row r="365" s="13" customFormat="1">
      <c r="B365" s="260"/>
      <c r="C365" s="261"/>
      <c r="D365" s="250" t="s">
        <v>172</v>
      </c>
      <c r="E365" s="262" t="s">
        <v>23</v>
      </c>
      <c r="F365" s="263" t="s">
        <v>178</v>
      </c>
      <c r="G365" s="261"/>
      <c r="H365" s="262" t="s">
        <v>23</v>
      </c>
      <c r="I365" s="264"/>
      <c r="J365" s="261"/>
      <c r="K365" s="261"/>
      <c r="L365" s="265"/>
      <c r="M365" s="266"/>
      <c r="N365" s="267"/>
      <c r="O365" s="267"/>
      <c r="P365" s="267"/>
      <c r="Q365" s="267"/>
      <c r="R365" s="267"/>
      <c r="S365" s="267"/>
      <c r="T365" s="268"/>
      <c r="AT365" s="269" t="s">
        <v>172</v>
      </c>
      <c r="AU365" s="269" t="s">
        <v>85</v>
      </c>
      <c r="AV365" s="13" t="s">
        <v>77</v>
      </c>
      <c r="AW365" s="13" t="s">
        <v>36</v>
      </c>
      <c r="AX365" s="13" t="s">
        <v>73</v>
      </c>
      <c r="AY365" s="269" t="s">
        <v>162</v>
      </c>
    </row>
    <row r="366" s="12" customFormat="1">
      <c r="B366" s="248"/>
      <c r="C366" s="249"/>
      <c r="D366" s="250" t="s">
        <v>172</v>
      </c>
      <c r="E366" s="251" t="s">
        <v>23</v>
      </c>
      <c r="F366" s="252" t="s">
        <v>1656</v>
      </c>
      <c r="G366" s="249"/>
      <c r="H366" s="253">
        <v>10.640000000000001</v>
      </c>
      <c r="I366" s="254"/>
      <c r="J366" s="249"/>
      <c r="K366" s="249"/>
      <c r="L366" s="255"/>
      <c r="M366" s="256"/>
      <c r="N366" s="257"/>
      <c r="O366" s="257"/>
      <c r="P366" s="257"/>
      <c r="Q366" s="257"/>
      <c r="R366" s="257"/>
      <c r="S366" s="257"/>
      <c r="T366" s="258"/>
      <c r="AT366" s="259" t="s">
        <v>172</v>
      </c>
      <c r="AU366" s="259" t="s">
        <v>85</v>
      </c>
      <c r="AV366" s="12" t="s">
        <v>85</v>
      </c>
      <c r="AW366" s="12" t="s">
        <v>36</v>
      </c>
      <c r="AX366" s="12" t="s">
        <v>73</v>
      </c>
      <c r="AY366" s="259" t="s">
        <v>162</v>
      </c>
    </row>
    <row r="367" s="12" customFormat="1">
      <c r="B367" s="248"/>
      <c r="C367" s="249"/>
      <c r="D367" s="250" t="s">
        <v>172</v>
      </c>
      <c r="E367" s="251" t="s">
        <v>23</v>
      </c>
      <c r="F367" s="252" t="s">
        <v>1657</v>
      </c>
      <c r="G367" s="249"/>
      <c r="H367" s="253">
        <v>1.28</v>
      </c>
      <c r="I367" s="254"/>
      <c r="J367" s="249"/>
      <c r="K367" s="249"/>
      <c r="L367" s="255"/>
      <c r="M367" s="256"/>
      <c r="N367" s="257"/>
      <c r="O367" s="257"/>
      <c r="P367" s="257"/>
      <c r="Q367" s="257"/>
      <c r="R367" s="257"/>
      <c r="S367" s="257"/>
      <c r="T367" s="258"/>
      <c r="AT367" s="259" t="s">
        <v>172</v>
      </c>
      <c r="AU367" s="259" t="s">
        <v>85</v>
      </c>
      <c r="AV367" s="12" t="s">
        <v>85</v>
      </c>
      <c r="AW367" s="12" t="s">
        <v>36</v>
      </c>
      <c r="AX367" s="12" t="s">
        <v>73</v>
      </c>
      <c r="AY367" s="259" t="s">
        <v>162</v>
      </c>
    </row>
    <row r="368" s="12" customFormat="1">
      <c r="B368" s="248"/>
      <c r="C368" s="249"/>
      <c r="D368" s="250" t="s">
        <v>172</v>
      </c>
      <c r="E368" s="251" t="s">
        <v>23</v>
      </c>
      <c r="F368" s="252" t="s">
        <v>1658</v>
      </c>
      <c r="G368" s="249"/>
      <c r="H368" s="253">
        <v>3.7799999999999998</v>
      </c>
      <c r="I368" s="254"/>
      <c r="J368" s="249"/>
      <c r="K368" s="249"/>
      <c r="L368" s="255"/>
      <c r="M368" s="256"/>
      <c r="N368" s="257"/>
      <c r="O368" s="257"/>
      <c r="P368" s="257"/>
      <c r="Q368" s="257"/>
      <c r="R368" s="257"/>
      <c r="S368" s="257"/>
      <c r="T368" s="258"/>
      <c r="AT368" s="259" t="s">
        <v>172</v>
      </c>
      <c r="AU368" s="259" t="s">
        <v>85</v>
      </c>
      <c r="AV368" s="12" t="s">
        <v>85</v>
      </c>
      <c r="AW368" s="12" t="s">
        <v>36</v>
      </c>
      <c r="AX368" s="12" t="s">
        <v>73</v>
      </c>
      <c r="AY368" s="259" t="s">
        <v>162</v>
      </c>
    </row>
    <row r="369" s="12" customFormat="1">
      <c r="B369" s="248"/>
      <c r="C369" s="249"/>
      <c r="D369" s="250" t="s">
        <v>172</v>
      </c>
      <c r="E369" s="251" t="s">
        <v>23</v>
      </c>
      <c r="F369" s="252" t="s">
        <v>1659</v>
      </c>
      <c r="G369" s="249"/>
      <c r="H369" s="253">
        <v>2.2000000000000002</v>
      </c>
      <c r="I369" s="254"/>
      <c r="J369" s="249"/>
      <c r="K369" s="249"/>
      <c r="L369" s="255"/>
      <c r="M369" s="256"/>
      <c r="N369" s="257"/>
      <c r="O369" s="257"/>
      <c r="P369" s="257"/>
      <c r="Q369" s="257"/>
      <c r="R369" s="257"/>
      <c r="S369" s="257"/>
      <c r="T369" s="258"/>
      <c r="AT369" s="259" t="s">
        <v>172</v>
      </c>
      <c r="AU369" s="259" t="s">
        <v>85</v>
      </c>
      <c r="AV369" s="12" t="s">
        <v>85</v>
      </c>
      <c r="AW369" s="12" t="s">
        <v>36</v>
      </c>
      <c r="AX369" s="12" t="s">
        <v>73</v>
      </c>
      <c r="AY369" s="259" t="s">
        <v>162</v>
      </c>
    </row>
    <row r="370" s="14" customFormat="1">
      <c r="B370" s="270"/>
      <c r="C370" s="271"/>
      <c r="D370" s="250" t="s">
        <v>172</v>
      </c>
      <c r="E370" s="272" t="s">
        <v>23</v>
      </c>
      <c r="F370" s="273" t="s">
        <v>182</v>
      </c>
      <c r="G370" s="271"/>
      <c r="H370" s="274">
        <v>129.53200000000001</v>
      </c>
      <c r="I370" s="275"/>
      <c r="J370" s="271"/>
      <c r="K370" s="271"/>
      <c r="L370" s="276"/>
      <c r="M370" s="277"/>
      <c r="N370" s="278"/>
      <c r="O370" s="278"/>
      <c r="P370" s="278"/>
      <c r="Q370" s="278"/>
      <c r="R370" s="278"/>
      <c r="S370" s="278"/>
      <c r="T370" s="279"/>
      <c r="AT370" s="280" t="s">
        <v>172</v>
      </c>
      <c r="AU370" s="280" t="s">
        <v>85</v>
      </c>
      <c r="AV370" s="14" t="s">
        <v>170</v>
      </c>
      <c r="AW370" s="14" t="s">
        <v>36</v>
      </c>
      <c r="AX370" s="14" t="s">
        <v>77</v>
      </c>
      <c r="AY370" s="280" t="s">
        <v>162</v>
      </c>
    </row>
    <row r="371" s="1" customFormat="1" ht="38.25" customHeight="1">
      <c r="B371" s="47"/>
      <c r="C371" s="236" t="s">
        <v>473</v>
      </c>
      <c r="D371" s="236" t="s">
        <v>165</v>
      </c>
      <c r="E371" s="237" t="s">
        <v>1660</v>
      </c>
      <c r="F371" s="238" t="s">
        <v>1661</v>
      </c>
      <c r="G371" s="239" t="s">
        <v>189</v>
      </c>
      <c r="H371" s="240">
        <v>55.741</v>
      </c>
      <c r="I371" s="241"/>
      <c r="J371" s="242">
        <f>ROUND(I371*H371,2)</f>
        <v>0</v>
      </c>
      <c r="K371" s="238" t="s">
        <v>23</v>
      </c>
      <c r="L371" s="73"/>
      <c r="M371" s="243" t="s">
        <v>23</v>
      </c>
      <c r="N371" s="244" t="s">
        <v>45</v>
      </c>
      <c r="O371" s="48"/>
      <c r="P371" s="245">
        <f>O371*H371</f>
        <v>0</v>
      </c>
      <c r="Q371" s="245">
        <v>0.00628</v>
      </c>
      <c r="R371" s="245">
        <f>Q371*H371</f>
        <v>0.35005347999999997</v>
      </c>
      <c r="S371" s="245">
        <v>0</v>
      </c>
      <c r="T371" s="246">
        <f>S371*H371</f>
        <v>0</v>
      </c>
      <c r="AR371" s="25" t="s">
        <v>170</v>
      </c>
      <c r="AT371" s="25" t="s">
        <v>165</v>
      </c>
      <c r="AU371" s="25" t="s">
        <v>85</v>
      </c>
      <c r="AY371" s="25" t="s">
        <v>162</v>
      </c>
      <c r="BE371" s="247">
        <f>IF(N371="základní",J371,0)</f>
        <v>0</v>
      </c>
      <c r="BF371" s="247">
        <f>IF(N371="snížená",J371,0)</f>
        <v>0</v>
      </c>
      <c r="BG371" s="247">
        <f>IF(N371="zákl. přenesená",J371,0)</f>
        <v>0</v>
      </c>
      <c r="BH371" s="247">
        <f>IF(N371="sníž. přenesená",J371,0)</f>
        <v>0</v>
      </c>
      <c r="BI371" s="247">
        <f>IF(N371="nulová",J371,0)</f>
        <v>0</v>
      </c>
      <c r="BJ371" s="25" t="s">
        <v>85</v>
      </c>
      <c r="BK371" s="247">
        <f>ROUND(I371*H371,2)</f>
        <v>0</v>
      </c>
      <c r="BL371" s="25" t="s">
        <v>170</v>
      </c>
      <c r="BM371" s="25" t="s">
        <v>1662</v>
      </c>
    </row>
    <row r="372" s="13" customFormat="1">
      <c r="B372" s="260"/>
      <c r="C372" s="261"/>
      <c r="D372" s="250" t="s">
        <v>172</v>
      </c>
      <c r="E372" s="262" t="s">
        <v>23</v>
      </c>
      <c r="F372" s="263" t="s">
        <v>232</v>
      </c>
      <c r="G372" s="261"/>
      <c r="H372" s="262" t="s">
        <v>23</v>
      </c>
      <c r="I372" s="264"/>
      <c r="J372" s="261"/>
      <c r="K372" s="261"/>
      <c r="L372" s="265"/>
      <c r="M372" s="266"/>
      <c r="N372" s="267"/>
      <c r="O372" s="267"/>
      <c r="P372" s="267"/>
      <c r="Q372" s="267"/>
      <c r="R372" s="267"/>
      <c r="S372" s="267"/>
      <c r="T372" s="268"/>
      <c r="AT372" s="269" t="s">
        <v>172</v>
      </c>
      <c r="AU372" s="269" t="s">
        <v>85</v>
      </c>
      <c r="AV372" s="13" t="s">
        <v>77</v>
      </c>
      <c r="AW372" s="13" t="s">
        <v>36</v>
      </c>
      <c r="AX372" s="13" t="s">
        <v>73</v>
      </c>
      <c r="AY372" s="269" t="s">
        <v>162</v>
      </c>
    </row>
    <row r="373" s="12" customFormat="1">
      <c r="B373" s="248"/>
      <c r="C373" s="249"/>
      <c r="D373" s="250" t="s">
        <v>172</v>
      </c>
      <c r="E373" s="251" t="s">
        <v>23</v>
      </c>
      <c r="F373" s="252" t="s">
        <v>1569</v>
      </c>
      <c r="G373" s="249"/>
      <c r="H373" s="253">
        <v>15.010999999999999</v>
      </c>
      <c r="I373" s="254"/>
      <c r="J373" s="249"/>
      <c r="K373" s="249"/>
      <c r="L373" s="255"/>
      <c r="M373" s="256"/>
      <c r="N373" s="257"/>
      <c r="O373" s="257"/>
      <c r="P373" s="257"/>
      <c r="Q373" s="257"/>
      <c r="R373" s="257"/>
      <c r="S373" s="257"/>
      <c r="T373" s="258"/>
      <c r="AT373" s="259" t="s">
        <v>172</v>
      </c>
      <c r="AU373" s="259" t="s">
        <v>85</v>
      </c>
      <c r="AV373" s="12" t="s">
        <v>85</v>
      </c>
      <c r="AW373" s="12" t="s">
        <v>36</v>
      </c>
      <c r="AX373" s="12" t="s">
        <v>73</v>
      </c>
      <c r="AY373" s="259" t="s">
        <v>162</v>
      </c>
    </row>
    <row r="374" s="13" customFormat="1">
      <c r="B374" s="260"/>
      <c r="C374" s="261"/>
      <c r="D374" s="250" t="s">
        <v>172</v>
      </c>
      <c r="E374" s="262" t="s">
        <v>23</v>
      </c>
      <c r="F374" s="263" t="s">
        <v>397</v>
      </c>
      <c r="G374" s="261"/>
      <c r="H374" s="262" t="s">
        <v>23</v>
      </c>
      <c r="I374" s="264"/>
      <c r="J374" s="261"/>
      <c r="K374" s="261"/>
      <c r="L374" s="265"/>
      <c r="M374" s="266"/>
      <c r="N374" s="267"/>
      <c r="O374" s="267"/>
      <c r="P374" s="267"/>
      <c r="Q374" s="267"/>
      <c r="R374" s="267"/>
      <c r="S374" s="267"/>
      <c r="T374" s="268"/>
      <c r="AT374" s="269" t="s">
        <v>172</v>
      </c>
      <c r="AU374" s="269" t="s">
        <v>85</v>
      </c>
      <c r="AV374" s="13" t="s">
        <v>77</v>
      </c>
      <c r="AW374" s="13" t="s">
        <v>36</v>
      </c>
      <c r="AX374" s="13" t="s">
        <v>73</v>
      </c>
      <c r="AY374" s="269" t="s">
        <v>162</v>
      </c>
    </row>
    <row r="375" s="12" customFormat="1">
      <c r="B375" s="248"/>
      <c r="C375" s="249"/>
      <c r="D375" s="250" t="s">
        <v>172</v>
      </c>
      <c r="E375" s="251" t="s">
        <v>23</v>
      </c>
      <c r="F375" s="252" t="s">
        <v>1663</v>
      </c>
      <c r="G375" s="249"/>
      <c r="H375" s="253">
        <v>7.7699999999999996</v>
      </c>
      <c r="I375" s="254"/>
      <c r="J375" s="249"/>
      <c r="K375" s="249"/>
      <c r="L375" s="255"/>
      <c r="M375" s="256"/>
      <c r="N375" s="257"/>
      <c r="O375" s="257"/>
      <c r="P375" s="257"/>
      <c r="Q375" s="257"/>
      <c r="R375" s="257"/>
      <c r="S375" s="257"/>
      <c r="T375" s="258"/>
      <c r="AT375" s="259" t="s">
        <v>172</v>
      </c>
      <c r="AU375" s="259" t="s">
        <v>85</v>
      </c>
      <c r="AV375" s="12" t="s">
        <v>85</v>
      </c>
      <c r="AW375" s="12" t="s">
        <v>36</v>
      </c>
      <c r="AX375" s="12" t="s">
        <v>73</v>
      </c>
      <c r="AY375" s="259" t="s">
        <v>162</v>
      </c>
    </row>
    <row r="376" s="13" customFormat="1">
      <c r="B376" s="260"/>
      <c r="C376" s="261"/>
      <c r="D376" s="250" t="s">
        <v>172</v>
      </c>
      <c r="E376" s="262" t="s">
        <v>23</v>
      </c>
      <c r="F376" s="263" t="s">
        <v>178</v>
      </c>
      <c r="G376" s="261"/>
      <c r="H376" s="262" t="s">
        <v>23</v>
      </c>
      <c r="I376" s="264"/>
      <c r="J376" s="261"/>
      <c r="K376" s="261"/>
      <c r="L376" s="265"/>
      <c r="M376" s="266"/>
      <c r="N376" s="267"/>
      <c r="O376" s="267"/>
      <c r="P376" s="267"/>
      <c r="Q376" s="267"/>
      <c r="R376" s="267"/>
      <c r="S376" s="267"/>
      <c r="T376" s="268"/>
      <c r="AT376" s="269" t="s">
        <v>172</v>
      </c>
      <c r="AU376" s="269" t="s">
        <v>85</v>
      </c>
      <c r="AV376" s="13" t="s">
        <v>77</v>
      </c>
      <c r="AW376" s="13" t="s">
        <v>36</v>
      </c>
      <c r="AX376" s="13" t="s">
        <v>73</v>
      </c>
      <c r="AY376" s="269" t="s">
        <v>162</v>
      </c>
    </row>
    <row r="377" s="12" customFormat="1">
      <c r="B377" s="248"/>
      <c r="C377" s="249"/>
      <c r="D377" s="250" t="s">
        <v>172</v>
      </c>
      <c r="E377" s="251" t="s">
        <v>23</v>
      </c>
      <c r="F377" s="252" t="s">
        <v>1664</v>
      </c>
      <c r="G377" s="249"/>
      <c r="H377" s="253">
        <v>32.960000000000001</v>
      </c>
      <c r="I377" s="254"/>
      <c r="J377" s="249"/>
      <c r="K377" s="249"/>
      <c r="L377" s="255"/>
      <c r="M377" s="256"/>
      <c r="N377" s="257"/>
      <c r="O377" s="257"/>
      <c r="P377" s="257"/>
      <c r="Q377" s="257"/>
      <c r="R377" s="257"/>
      <c r="S377" s="257"/>
      <c r="T377" s="258"/>
      <c r="AT377" s="259" t="s">
        <v>172</v>
      </c>
      <c r="AU377" s="259" t="s">
        <v>85</v>
      </c>
      <c r="AV377" s="12" t="s">
        <v>85</v>
      </c>
      <c r="AW377" s="12" t="s">
        <v>36</v>
      </c>
      <c r="AX377" s="12" t="s">
        <v>73</v>
      </c>
      <c r="AY377" s="259" t="s">
        <v>162</v>
      </c>
    </row>
    <row r="378" s="14" customFormat="1">
      <c r="B378" s="270"/>
      <c r="C378" s="271"/>
      <c r="D378" s="250" t="s">
        <v>172</v>
      </c>
      <c r="E378" s="272" t="s">
        <v>23</v>
      </c>
      <c r="F378" s="273" t="s">
        <v>182</v>
      </c>
      <c r="G378" s="271"/>
      <c r="H378" s="274">
        <v>55.741</v>
      </c>
      <c r="I378" s="275"/>
      <c r="J378" s="271"/>
      <c r="K378" s="271"/>
      <c r="L378" s="276"/>
      <c r="M378" s="277"/>
      <c r="N378" s="278"/>
      <c r="O378" s="278"/>
      <c r="P378" s="278"/>
      <c r="Q378" s="278"/>
      <c r="R378" s="278"/>
      <c r="S378" s="278"/>
      <c r="T378" s="279"/>
      <c r="AT378" s="280" t="s">
        <v>172</v>
      </c>
      <c r="AU378" s="280" t="s">
        <v>85</v>
      </c>
      <c r="AV378" s="14" t="s">
        <v>170</v>
      </c>
      <c r="AW378" s="14" t="s">
        <v>36</v>
      </c>
      <c r="AX378" s="14" t="s">
        <v>77</v>
      </c>
      <c r="AY378" s="280" t="s">
        <v>162</v>
      </c>
    </row>
    <row r="379" s="1" customFormat="1" ht="25.5" customHeight="1">
      <c r="B379" s="47"/>
      <c r="C379" s="236" t="s">
        <v>483</v>
      </c>
      <c r="D379" s="236" t="s">
        <v>165</v>
      </c>
      <c r="E379" s="237" t="s">
        <v>571</v>
      </c>
      <c r="F379" s="238" t="s">
        <v>572</v>
      </c>
      <c r="G379" s="239" t="s">
        <v>189</v>
      </c>
      <c r="H379" s="240">
        <v>407.35399999999998</v>
      </c>
      <c r="I379" s="241"/>
      <c r="J379" s="242">
        <f>ROUND(I379*H379,2)</f>
        <v>0</v>
      </c>
      <c r="K379" s="238" t="s">
        <v>169</v>
      </c>
      <c r="L379" s="73"/>
      <c r="M379" s="243" t="s">
        <v>23</v>
      </c>
      <c r="N379" s="244" t="s">
        <v>45</v>
      </c>
      <c r="O379" s="48"/>
      <c r="P379" s="245">
        <f>O379*H379</f>
        <v>0</v>
      </c>
      <c r="Q379" s="245">
        <v>0</v>
      </c>
      <c r="R379" s="245">
        <f>Q379*H379</f>
        <v>0</v>
      </c>
      <c r="S379" s="245">
        <v>0</v>
      </c>
      <c r="T379" s="246">
        <f>S379*H379</f>
        <v>0</v>
      </c>
      <c r="AR379" s="25" t="s">
        <v>170</v>
      </c>
      <c r="AT379" s="25" t="s">
        <v>165</v>
      </c>
      <c r="AU379" s="25" t="s">
        <v>85</v>
      </c>
      <c r="AY379" s="25" t="s">
        <v>162</v>
      </c>
      <c r="BE379" s="247">
        <f>IF(N379="základní",J379,0)</f>
        <v>0</v>
      </c>
      <c r="BF379" s="247">
        <f>IF(N379="snížená",J379,0)</f>
        <v>0</v>
      </c>
      <c r="BG379" s="247">
        <f>IF(N379="zákl. přenesená",J379,0)</f>
        <v>0</v>
      </c>
      <c r="BH379" s="247">
        <f>IF(N379="sníž. přenesená",J379,0)</f>
        <v>0</v>
      </c>
      <c r="BI379" s="247">
        <f>IF(N379="nulová",J379,0)</f>
        <v>0</v>
      </c>
      <c r="BJ379" s="25" t="s">
        <v>85</v>
      </c>
      <c r="BK379" s="247">
        <f>ROUND(I379*H379,2)</f>
        <v>0</v>
      </c>
      <c r="BL379" s="25" t="s">
        <v>170</v>
      </c>
      <c r="BM379" s="25" t="s">
        <v>1665</v>
      </c>
    </row>
    <row r="380" s="1" customFormat="1">
      <c r="B380" s="47"/>
      <c r="C380" s="75"/>
      <c r="D380" s="250" t="s">
        <v>213</v>
      </c>
      <c r="E380" s="75"/>
      <c r="F380" s="281" t="s">
        <v>574</v>
      </c>
      <c r="G380" s="75"/>
      <c r="H380" s="75"/>
      <c r="I380" s="204"/>
      <c r="J380" s="75"/>
      <c r="K380" s="75"/>
      <c r="L380" s="73"/>
      <c r="M380" s="282"/>
      <c r="N380" s="48"/>
      <c r="O380" s="48"/>
      <c r="P380" s="48"/>
      <c r="Q380" s="48"/>
      <c r="R380" s="48"/>
      <c r="S380" s="48"/>
      <c r="T380" s="96"/>
      <c r="AT380" s="25" t="s">
        <v>213</v>
      </c>
      <c r="AU380" s="25" t="s">
        <v>85</v>
      </c>
    </row>
    <row r="381" s="13" customFormat="1">
      <c r="B381" s="260"/>
      <c r="C381" s="261"/>
      <c r="D381" s="250" t="s">
        <v>172</v>
      </c>
      <c r="E381" s="262" t="s">
        <v>23</v>
      </c>
      <c r="F381" s="263" t="s">
        <v>232</v>
      </c>
      <c r="G381" s="261"/>
      <c r="H381" s="262" t="s">
        <v>23</v>
      </c>
      <c r="I381" s="264"/>
      <c r="J381" s="261"/>
      <c r="K381" s="261"/>
      <c r="L381" s="265"/>
      <c r="M381" s="266"/>
      <c r="N381" s="267"/>
      <c r="O381" s="267"/>
      <c r="P381" s="267"/>
      <c r="Q381" s="267"/>
      <c r="R381" s="267"/>
      <c r="S381" s="267"/>
      <c r="T381" s="268"/>
      <c r="AT381" s="269" t="s">
        <v>172</v>
      </c>
      <c r="AU381" s="269" t="s">
        <v>85</v>
      </c>
      <c r="AV381" s="13" t="s">
        <v>77</v>
      </c>
      <c r="AW381" s="13" t="s">
        <v>36</v>
      </c>
      <c r="AX381" s="13" t="s">
        <v>73</v>
      </c>
      <c r="AY381" s="269" t="s">
        <v>162</v>
      </c>
    </row>
    <row r="382" s="12" customFormat="1">
      <c r="B382" s="248"/>
      <c r="C382" s="249"/>
      <c r="D382" s="250" t="s">
        <v>172</v>
      </c>
      <c r="E382" s="251" t="s">
        <v>23</v>
      </c>
      <c r="F382" s="252" t="s">
        <v>1666</v>
      </c>
      <c r="G382" s="249"/>
      <c r="H382" s="253">
        <v>230.87100000000001</v>
      </c>
      <c r="I382" s="254"/>
      <c r="J382" s="249"/>
      <c r="K382" s="249"/>
      <c r="L382" s="255"/>
      <c r="M382" s="256"/>
      <c r="N382" s="257"/>
      <c r="O382" s="257"/>
      <c r="P382" s="257"/>
      <c r="Q382" s="257"/>
      <c r="R382" s="257"/>
      <c r="S382" s="257"/>
      <c r="T382" s="258"/>
      <c r="AT382" s="259" t="s">
        <v>172</v>
      </c>
      <c r="AU382" s="259" t="s">
        <v>85</v>
      </c>
      <c r="AV382" s="12" t="s">
        <v>85</v>
      </c>
      <c r="AW382" s="12" t="s">
        <v>36</v>
      </c>
      <c r="AX382" s="12" t="s">
        <v>73</v>
      </c>
      <c r="AY382" s="259" t="s">
        <v>162</v>
      </c>
    </row>
    <row r="383" s="13" customFormat="1">
      <c r="B383" s="260"/>
      <c r="C383" s="261"/>
      <c r="D383" s="250" t="s">
        <v>172</v>
      </c>
      <c r="E383" s="262" t="s">
        <v>23</v>
      </c>
      <c r="F383" s="263" t="s">
        <v>178</v>
      </c>
      <c r="G383" s="261"/>
      <c r="H383" s="262" t="s">
        <v>23</v>
      </c>
      <c r="I383" s="264"/>
      <c r="J383" s="261"/>
      <c r="K383" s="261"/>
      <c r="L383" s="265"/>
      <c r="M383" s="266"/>
      <c r="N383" s="267"/>
      <c r="O383" s="267"/>
      <c r="P383" s="267"/>
      <c r="Q383" s="267"/>
      <c r="R383" s="267"/>
      <c r="S383" s="267"/>
      <c r="T383" s="268"/>
      <c r="AT383" s="269" t="s">
        <v>172</v>
      </c>
      <c r="AU383" s="269" t="s">
        <v>85</v>
      </c>
      <c r="AV383" s="13" t="s">
        <v>77</v>
      </c>
      <c r="AW383" s="13" t="s">
        <v>36</v>
      </c>
      <c r="AX383" s="13" t="s">
        <v>73</v>
      </c>
      <c r="AY383" s="269" t="s">
        <v>162</v>
      </c>
    </row>
    <row r="384" s="12" customFormat="1">
      <c r="B384" s="248"/>
      <c r="C384" s="249"/>
      <c r="D384" s="250" t="s">
        <v>172</v>
      </c>
      <c r="E384" s="251" t="s">
        <v>23</v>
      </c>
      <c r="F384" s="252" t="s">
        <v>1667</v>
      </c>
      <c r="G384" s="249"/>
      <c r="H384" s="253">
        <v>82.400000000000006</v>
      </c>
      <c r="I384" s="254"/>
      <c r="J384" s="249"/>
      <c r="K384" s="249"/>
      <c r="L384" s="255"/>
      <c r="M384" s="256"/>
      <c r="N384" s="257"/>
      <c r="O384" s="257"/>
      <c r="P384" s="257"/>
      <c r="Q384" s="257"/>
      <c r="R384" s="257"/>
      <c r="S384" s="257"/>
      <c r="T384" s="258"/>
      <c r="AT384" s="259" t="s">
        <v>172</v>
      </c>
      <c r="AU384" s="259" t="s">
        <v>85</v>
      </c>
      <c r="AV384" s="12" t="s">
        <v>85</v>
      </c>
      <c r="AW384" s="12" t="s">
        <v>36</v>
      </c>
      <c r="AX384" s="12" t="s">
        <v>73</v>
      </c>
      <c r="AY384" s="259" t="s">
        <v>162</v>
      </c>
    </row>
    <row r="385" s="12" customFormat="1">
      <c r="B385" s="248"/>
      <c r="C385" s="249"/>
      <c r="D385" s="250" t="s">
        <v>172</v>
      </c>
      <c r="E385" s="251" t="s">
        <v>23</v>
      </c>
      <c r="F385" s="252" t="s">
        <v>1668</v>
      </c>
      <c r="G385" s="249"/>
      <c r="H385" s="253">
        <v>42.933</v>
      </c>
      <c r="I385" s="254"/>
      <c r="J385" s="249"/>
      <c r="K385" s="249"/>
      <c r="L385" s="255"/>
      <c r="M385" s="256"/>
      <c r="N385" s="257"/>
      <c r="O385" s="257"/>
      <c r="P385" s="257"/>
      <c r="Q385" s="257"/>
      <c r="R385" s="257"/>
      <c r="S385" s="257"/>
      <c r="T385" s="258"/>
      <c r="AT385" s="259" t="s">
        <v>172</v>
      </c>
      <c r="AU385" s="259" t="s">
        <v>85</v>
      </c>
      <c r="AV385" s="12" t="s">
        <v>85</v>
      </c>
      <c r="AW385" s="12" t="s">
        <v>36</v>
      </c>
      <c r="AX385" s="12" t="s">
        <v>73</v>
      </c>
      <c r="AY385" s="259" t="s">
        <v>162</v>
      </c>
    </row>
    <row r="386" s="13" customFormat="1">
      <c r="B386" s="260"/>
      <c r="C386" s="261"/>
      <c r="D386" s="250" t="s">
        <v>172</v>
      </c>
      <c r="E386" s="262" t="s">
        <v>23</v>
      </c>
      <c r="F386" s="263" t="s">
        <v>397</v>
      </c>
      <c r="G386" s="261"/>
      <c r="H386" s="262" t="s">
        <v>23</v>
      </c>
      <c r="I386" s="264"/>
      <c r="J386" s="261"/>
      <c r="K386" s="261"/>
      <c r="L386" s="265"/>
      <c r="M386" s="266"/>
      <c r="N386" s="267"/>
      <c r="O386" s="267"/>
      <c r="P386" s="267"/>
      <c r="Q386" s="267"/>
      <c r="R386" s="267"/>
      <c r="S386" s="267"/>
      <c r="T386" s="268"/>
      <c r="AT386" s="269" t="s">
        <v>172</v>
      </c>
      <c r="AU386" s="269" t="s">
        <v>85</v>
      </c>
      <c r="AV386" s="13" t="s">
        <v>77</v>
      </c>
      <c r="AW386" s="13" t="s">
        <v>36</v>
      </c>
      <c r="AX386" s="13" t="s">
        <v>73</v>
      </c>
      <c r="AY386" s="269" t="s">
        <v>162</v>
      </c>
    </row>
    <row r="387" s="12" customFormat="1">
      <c r="B387" s="248"/>
      <c r="C387" s="249"/>
      <c r="D387" s="250" t="s">
        <v>172</v>
      </c>
      <c r="E387" s="251" t="s">
        <v>23</v>
      </c>
      <c r="F387" s="252" t="s">
        <v>1669</v>
      </c>
      <c r="G387" s="249"/>
      <c r="H387" s="253">
        <v>24.899999999999999</v>
      </c>
      <c r="I387" s="254"/>
      <c r="J387" s="249"/>
      <c r="K387" s="249"/>
      <c r="L387" s="255"/>
      <c r="M387" s="256"/>
      <c r="N387" s="257"/>
      <c r="O387" s="257"/>
      <c r="P387" s="257"/>
      <c r="Q387" s="257"/>
      <c r="R387" s="257"/>
      <c r="S387" s="257"/>
      <c r="T387" s="258"/>
      <c r="AT387" s="259" t="s">
        <v>172</v>
      </c>
      <c r="AU387" s="259" t="s">
        <v>85</v>
      </c>
      <c r="AV387" s="12" t="s">
        <v>85</v>
      </c>
      <c r="AW387" s="12" t="s">
        <v>36</v>
      </c>
      <c r="AX387" s="12" t="s">
        <v>73</v>
      </c>
      <c r="AY387" s="259" t="s">
        <v>162</v>
      </c>
    </row>
    <row r="388" s="12" customFormat="1">
      <c r="B388" s="248"/>
      <c r="C388" s="249"/>
      <c r="D388" s="250" t="s">
        <v>172</v>
      </c>
      <c r="E388" s="251" t="s">
        <v>23</v>
      </c>
      <c r="F388" s="252" t="s">
        <v>1670</v>
      </c>
      <c r="G388" s="249"/>
      <c r="H388" s="253">
        <v>26.25</v>
      </c>
      <c r="I388" s="254"/>
      <c r="J388" s="249"/>
      <c r="K388" s="249"/>
      <c r="L388" s="255"/>
      <c r="M388" s="256"/>
      <c r="N388" s="257"/>
      <c r="O388" s="257"/>
      <c r="P388" s="257"/>
      <c r="Q388" s="257"/>
      <c r="R388" s="257"/>
      <c r="S388" s="257"/>
      <c r="T388" s="258"/>
      <c r="AT388" s="259" t="s">
        <v>172</v>
      </c>
      <c r="AU388" s="259" t="s">
        <v>85</v>
      </c>
      <c r="AV388" s="12" t="s">
        <v>85</v>
      </c>
      <c r="AW388" s="12" t="s">
        <v>36</v>
      </c>
      <c r="AX388" s="12" t="s">
        <v>73</v>
      </c>
      <c r="AY388" s="259" t="s">
        <v>162</v>
      </c>
    </row>
    <row r="389" s="14" customFormat="1">
      <c r="B389" s="270"/>
      <c r="C389" s="271"/>
      <c r="D389" s="250" t="s">
        <v>172</v>
      </c>
      <c r="E389" s="272" t="s">
        <v>23</v>
      </c>
      <c r="F389" s="273" t="s">
        <v>182</v>
      </c>
      <c r="G389" s="271"/>
      <c r="H389" s="274">
        <v>407.35399999999998</v>
      </c>
      <c r="I389" s="275"/>
      <c r="J389" s="271"/>
      <c r="K389" s="271"/>
      <c r="L389" s="276"/>
      <c r="M389" s="277"/>
      <c r="N389" s="278"/>
      <c r="O389" s="278"/>
      <c r="P389" s="278"/>
      <c r="Q389" s="278"/>
      <c r="R389" s="278"/>
      <c r="S389" s="278"/>
      <c r="T389" s="279"/>
      <c r="AT389" s="280" t="s">
        <v>172</v>
      </c>
      <c r="AU389" s="280" t="s">
        <v>85</v>
      </c>
      <c r="AV389" s="14" t="s">
        <v>170</v>
      </c>
      <c r="AW389" s="14" t="s">
        <v>36</v>
      </c>
      <c r="AX389" s="14" t="s">
        <v>77</v>
      </c>
      <c r="AY389" s="280" t="s">
        <v>162</v>
      </c>
    </row>
    <row r="390" s="1" customFormat="1" ht="16.5" customHeight="1">
      <c r="B390" s="47"/>
      <c r="C390" s="236" t="s">
        <v>488</v>
      </c>
      <c r="D390" s="236" t="s">
        <v>165</v>
      </c>
      <c r="E390" s="237" t="s">
        <v>579</v>
      </c>
      <c r="F390" s="238" t="s">
        <v>580</v>
      </c>
      <c r="G390" s="239" t="s">
        <v>189</v>
      </c>
      <c r="H390" s="240">
        <v>290.834</v>
      </c>
      <c r="I390" s="241"/>
      <c r="J390" s="242">
        <f>ROUND(I390*H390,2)</f>
        <v>0</v>
      </c>
      <c r="K390" s="238" t="s">
        <v>169</v>
      </c>
      <c r="L390" s="73"/>
      <c r="M390" s="243" t="s">
        <v>23</v>
      </c>
      <c r="N390" s="244" t="s">
        <v>45</v>
      </c>
      <c r="O390" s="48"/>
      <c r="P390" s="245">
        <f>O390*H390</f>
        <v>0</v>
      </c>
      <c r="Q390" s="245">
        <v>0</v>
      </c>
      <c r="R390" s="245">
        <f>Q390*H390</f>
        <v>0</v>
      </c>
      <c r="S390" s="245">
        <v>0</v>
      </c>
      <c r="T390" s="246">
        <f>S390*H390</f>
        <v>0</v>
      </c>
      <c r="AR390" s="25" t="s">
        <v>170</v>
      </c>
      <c r="AT390" s="25" t="s">
        <v>165</v>
      </c>
      <c r="AU390" s="25" t="s">
        <v>85</v>
      </c>
      <c r="AY390" s="25" t="s">
        <v>162</v>
      </c>
      <c r="BE390" s="247">
        <f>IF(N390="základní",J390,0)</f>
        <v>0</v>
      </c>
      <c r="BF390" s="247">
        <f>IF(N390="snížená",J390,0)</f>
        <v>0</v>
      </c>
      <c r="BG390" s="247">
        <f>IF(N390="zákl. přenesená",J390,0)</f>
        <v>0</v>
      </c>
      <c r="BH390" s="247">
        <f>IF(N390="sníž. přenesená",J390,0)</f>
        <v>0</v>
      </c>
      <c r="BI390" s="247">
        <f>IF(N390="nulová",J390,0)</f>
        <v>0</v>
      </c>
      <c r="BJ390" s="25" t="s">
        <v>85</v>
      </c>
      <c r="BK390" s="247">
        <f>ROUND(I390*H390,2)</f>
        <v>0</v>
      </c>
      <c r="BL390" s="25" t="s">
        <v>170</v>
      </c>
      <c r="BM390" s="25" t="s">
        <v>1671</v>
      </c>
    </row>
    <row r="391" s="13" customFormat="1">
      <c r="B391" s="260"/>
      <c r="C391" s="261"/>
      <c r="D391" s="250" t="s">
        <v>172</v>
      </c>
      <c r="E391" s="262" t="s">
        <v>23</v>
      </c>
      <c r="F391" s="263" t="s">
        <v>232</v>
      </c>
      <c r="G391" s="261"/>
      <c r="H391" s="262" t="s">
        <v>23</v>
      </c>
      <c r="I391" s="264"/>
      <c r="J391" s="261"/>
      <c r="K391" s="261"/>
      <c r="L391" s="265"/>
      <c r="M391" s="266"/>
      <c r="N391" s="267"/>
      <c r="O391" s="267"/>
      <c r="P391" s="267"/>
      <c r="Q391" s="267"/>
      <c r="R391" s="267"/>
      <c r="S391" s="267"/>
      <c r="T391" s="268"/>
      <c r="AT391" s="269" t="s">
        <v>172</v>
      </c>
      <c r="AU391" s="269" t="s">
        <v>85</v>
      </c>
      <c r="AV391" s="13" t="s">
        <v>77</v>
      </c>
      <c r="AW391" s="13" t="s">
        <v>36</v>
      </c>
      <c r="AX391" s="13" t="s">
        <v>73</v>
      </c>
      <c r="AY391" s="269" t="s">
        <v>162</v>
      </c>
    </row>
    <row r="392" s="13" customFormat="1">
      <c r="B392" s="260"/>
      <c r="C392" s="261"/>
      <c r="D392" s="250" t="s">
        <v>172</v>
      </c>
      <c r="E392" s="262" t="s">
        <v>23</v>
      </c>
      <c r="F392" s="263" t="s">
        <v>613</v>
      </c>
      <c r="G392" s="261"/>
      <c r="H392" s="262" t="s">
        <v>23</v>
      </c>
      <c r="I392" s="264"/>
      <c r="J392" s="261"/>
      <c r="K392" s="261"/>
      <c r="L392" s="265"/>
      <c r="M392" s="266"/>
      <c r="N392" s="267"/>
      <c r="O392" s="267"/>
      <c r="P392" s="267"/>
      <c r="Q392" s="267"/>
      <c r="R392" s="267"/>
      <c r="S392" s="267"/>
      <c r="T392" s="268"/>
      <c r="AT392" s="269" t="s">
        <v>172</v>
      </c>
      <c r="AU392" s="269" t="s">
        <v>85</v>
      </c>
      <c r="AV392" s="13" t="s">
        <v>77</v>
      </c>
      <c r="AW392" s="13" t="s">
        <v>36</v>
      </c>
      <c r="AX392" s="13" t="s">
        <v>73</v>
      </c>
      <c r="AY392" s="269" t="s">
        <v>162</v>
      </c>
    </row>
    <row r="393" s="12" customFormat="1">
      <c r="B393" s="248"/>
      <c r="C393" s="249"/>
      <c r="D393" s="250" t="s">
        <v>172</v>
      </c>
      <c r="E393" s="251" t="s">
        <v>23</v>
      </c>
      <c r="F393" s="252" t="s">
        <v>1564</v>
      </c>
      <c r="G393" s="249"/>
      <c r="H393" s="253">
        <v>118.80500000000001</v>
      </c>
      <c r="I393" s="254"/>
      <c r="J393" s="249"/>
      <c r="K393" s="249"/>
      <c r="L393" s="255"/>
      <c r="M393" s="256"/>
      <c r="N393" s="257"/>
      <c r="O393" s="257"/>
      <c r="P393" s="257"/>
      <c r="Q393" s="257"/>
      <c r="R393" s="257"/>
      <c r="S393" s="257"/>
      <c r="T393" s="258"/>
      <c r="AT393" s="259" t="s">
        <v>172</v>
      </c>
      <c r="AU393" s="259" t="s">
        <v>85</v>
      </c>
      <c r="AV393" s="12" t="s">
        <v>85</v>
      </c>
      <c r="AW393" s="12" t="s">
        <v>36</v>
      </c>
      <c r="AX393" s="12" t="s">
        <v>73</v>
      </c>
      <c r="AY393" s="259" t="s">
        <v>162</v>
      </c>
    </row>
    <row r="394" s="13" customFormat="1">
      <c r="B394" s="260"/>
      <c r="C394" s="261"/>
      <c r="D394" s="250" t="s">
        <v>172</v>
      </c>
      <c r="E394" s="262" t="s">
        <v>23</v>
      </c>
      <c r="F394" s="263" t="s">
        <v>178</v>
      </c>
      <c r="G394" s="261"/>
      <c r="H394" s="262" t="s">
        <v>23</v>
      </c>
      <c r="I394" s="264"/>
      <c r="J394" s="261"/>
      <c r="K394" s="261"/>
      <c r="L394" s="265"/>
      <c r="M394" s="266"/>
      <c r="N394" s="267"/>
      <c r="O394" s="267"/>
      <c r="P394" s="267"/>
      <c r="Q394" s="267"/>
      <c r="R394" s="267"/>
      <c r="S394" s="267"/>
      <c r="T394" s="268"/>
      <c r="AT394" s="269" t="s">
        <v>172</v>
      </c>
      <c r="AU394" s="269" t="s">
        <v>85</v>
      </c>
      <c r="AV394" s="13" t="s">
        <v>77</v>
      </c>
      <c r="AW394" s="13" t="s">
        <v>36</v>
      </c>
      <c r="AX394" s="13" t="s">
        <v>73</v>
      </c>
      <c r="AY394" s="269" t="s">
        <v>162</v>
      </c>
    </row>
    <row r="395" s="13" customFormat="1">
      <c r="B395" s="260"/>
      <c r="C395" s="261"/>
      <c r="D395" s="250" t="s">
        <v>172</v>
      </c>
      <c r="E395" s="262" t="s">
        <v>23</v>
      </c>
      <c r="F395" s="263" t="s">
        <v>373</v>
      </c>
      <c r="G395" s="261"/>
      <c r="H395" s="262" t="s">
        <v>23</v>
      </c>
      <c r="I395" s="264"/>
      <c r="J395" s="261"/>
      <c r="K395" s="261"/>
      <c r="L395" s="265"/>
      <c r="M395" s="266"/>
      <c r="N395" s="267"/>
      <c r="O395" s="267"/>
      <c r="P395" s="267"/>
      <c r="Q395" s="267"/>
      <c r="R395" s="267"/>
      <c r="S395" s="267"/>
      <c r="T395" s="268"/>
      <c r="AT395" s="269" t="s">
        <v>172</v>
      </c>
      <c r="AU395" s="269" t="s">
        <v>85</v>
      </c>
      <c r="AV395" s="13" t="s">
        <v>77</v>
      </c>
      <c r="AW395" s="13" t="s">
        <v>36</v>
      </c>
      <c r="AX395" s="13" t="s">
        <v>73</v>
      </c>
      <c r="AY395" s="269" t="s">
        <v>162</v>
      </c>
    </row>
    <row r="396" s="12" customFormat="1">
      <c r="B396" s="248"/>
      <c r="C396" s="249"/>
      <c r="D396" s="250" t="s">
        <v>172</v>
      </c>
      <c r="E396" s="251" t="s">
        <v>23</v>
      </c>
      <c r="F396" s="252" t="s">
        <v>1672</v>
      </c>
      <c r="G396" s="249"/>
      <c r="H396" s="253">
        <v>1.605</v>
      </c>
      <c r="I396" s="254"/>
      <c r="J396" s="249"/>
      <c r="K396" s="249"/>
      <c r="L396" s="255"/>
      <c r="M396" s="256"/>
      <c r="N396" s="257"/>
      <c r="O396" s="257"/>
      <c r="P396" s="257"/>
      <c r="Q396" s="257"/>
      <c r="R396" s="257"/>
      <c r="S396" s="257"/>
      <c r="T396" s="258"/>
      <c r="AT396" s="259" t="s">
        <v>172</v>
      </c>
      <c r="AU396" s="259" t="s">
        <v>85</v>
      </c>
      <c r="AV396" s="12" t="s">
        <v>85</v>
      </c>
      <c r="AW396" s="12" t="s">
        <v>36</v>
      </c>
      <c r="AX396" s="12" t="s">
        <v>73</v>
      </c>
      <c r="AY396" s="259" t="s">
        <v>162</v>
      </c>
    </row>
    <row r="397" s="12" customFormat="1">
      <c r="B397" s="248"/>
      <c r="C397" s="249"/>
      <c r="D397" s="250" t="s">
        <v>172</v>
      </c>
      <c r="E397" s="251" t="s">
        <v>23</v>
      </c>
      <c r="F397" s="252" t="s">
        <v>1673</v>
      </c>
      <c r="G397" s="249"/>
      <c r="H397" s="253">
        <v>3.4199999999999999</v>
      </c>
      <c r="I397" s="254"/>
      <c r="J397" s="249"/>
      <c r="K397" s="249"/>
      <c r="L397" s="255"/>
      <c r="M397" s="256"/>
      <c r="N397" s="257"/>
      <c r="O397" s="257"/>
      <c r="P397" s="257"/>
      <c r="Q397" s="257"/>
      <c r="R397" s="257"/>
      <c r="S397" s="257"/>
      <c r="T397" s="258"/>
      <c r="AT397" s="259" t="s">
        <v>172</v>
      </c>
      <c r="AU397" s="259" t="s">
        <v>85</v>
      </c>
      <c r="AV397" s="12" t="s">
        <v>85</v>
      </c>
      <c r="AW397" s="12" t="s">
        <v>36</v>
      </c>
      <c r="AX397" s="12" t="s">
        <v>73</v>
      </c>
      <c r="AY397" s="259" t="s">
        <v>162</v>
      </c>
    </row>
    <row r="398" s="12" customFormat="1">
      <c r="B398" s="248"/>
      <c r="C398" s="249"/>
      <c r="D398" s="250" t="s">
        <v>172</v>
      </c>
      <c r="E398" s="251" t="s">
        <v>23</v>
      </c>
      <c r="F398" s="252" t="s">
        <v>1674</v>
      </c>
      <c r="G398" s="249"/>
      <c r="H398" s="253">
        <v>4.6349999999999998</v>
      </c>
      <c r="I398" s="254"/>
      <c r="J398" s="249"/>
      <c r="K398" s="249"/>
      <c r="L398" s="255"/>
      <c r="M398" s="256"/>
      <c r="N398" s="257"/>
      <c r="O398" s="257"/>
      <c r="P398" s="257"/>
      <c r="Q398" s="257"/>
      <c r="R398" s="257"/>
      <c r="S398" s="257"/>
      <c r="T398" s="258"/>
      <c r="AT398" s="259" t="s">
        <v>172</v>
      </c>
      <c r="AU398" s="259" t="s">
        <v>85</v>
      </c>
      <c r="AV398" s="12" t="s">
        <v>85</v>
      </c>
      <c r="AW398" s="12" t="s">
        <v>36</v>
      </c>
      <c r="AX398" s="12" t="s">
        <v>73</v>
      </c>
      <c r="AY398" s="259" t="s">
        <v>162</v>
      </c>
    </row>
    <row r="399" s="12" customFormat="1">
      <c r="B399" s="248"/>
      <c r="C399" s="249"/>
      <c r="D399" s="250" t="s">
        <v>172</v>
      </c>
      <c r="E399" s="251" t="s">
        <v>23</v>
      </c>
      <c r="F399" s="252" t="s">
        <v>1675</v>
      </c>
      <c r="G399" s="249"/>
      <c r="H399" s="253">
        <v>10.007</v>
      </c>
      <c r="I399" s="254"/>
      <c r="J399" s="249"/>
      <c r="K399" s="249"/>
      <c r="L399" s="255"/>
      <c r="M399" s="256"/>
      <c r="N399" s="257"/>
      <c r="O399" s="257"/>
      <c r="P399" s="257"/>
      <c r="Q399" s="257"/>
      <c r="R399" s="257"/>
      <c r="S399" s="257"/>
      <c r="T399" s="258"/>
      <c r="AT399" s="259" t="s">
        <v>172</v>
      </c>
      <c r="AU399" s="259" t="s">
        <v>85</v>
      </c>
      <c r="AV399" s="12" t="s">
        <v>85</v>
      </c>
      <c r="AW399" s="12" t="s">
        <v>36</v>
      </c>
      <c r="AX399" s="12" t="s">
        <v>73</v>
      </c>
      <c r="AY399" s="259" t="s">
        <v>162</v>
      </c>
    </row>
    <row r="400" s="12" customFormat="1">
      <c r="B400" s="248"/>
      <c r="C400" s="249"/>
      <c r="D400" s="250" t="s">
        <v>172</v>
      </c>
      <c r="E400" s="251" t="s">
        <v>23</v>
      </c>
      <c r="F400" s="252" t="s">
        <v>1570</v>
      </c>
      <c r="G400" s="249"/>
      <c r="H400" s="253">
        <v>9.8399999999999999</v>
      </c>
      <c r="I400" s="254"/>
      <c r="J400" s="249"/>
      <c r="K400" s="249"/>
      <c r="L400" s="255"/>
      <c r="M400" s="256"/>
      <c r="N400" s="257"/>
      <c r="O400" s="257"/>
      <c r="P400" s="257"/>
      <c r="Q400" s="257"/>
      <c r="R400" s="257"/>
      <c r="S400" s="257"/>
      <c r="T400" s="258"/>
      <c r="AT400" s="259" t="s">
        <v>172</v>
      </c>
      <c r="AU400" s="259" t="s">
        <v>85</v>
      </c>
      <c r="AV400" s="12" t="s">
        <v>85</v>
      </c>
      <c r="AW400" s="12" t="s">
        <v>36</v>
      </c>
      <c r="AX400" s="12" t="s">
        <v>73</v>
      </c>
      <c r="AY400" s="259" t="s">
        <v>162</v>
      </c>
    </row>
    <row r="401" s="13" customFormat="1">
      <c r="B401" s="260"/>
      <c r="C401" s="261"/>
      <c r="D401" s="250" t="s">
        <v>172</v>
      </c>
      <c r="E401" s="262" t="s">
        <v>23</v>
      </c>
      <c r="F401" s="263" t="s">
        <v>397</v>
      </c>
      <c r="G401" s="261"/>
      <c r="H401" s="262" t="s">
        <v>23</v>
      </c>
      <c r="I401" s="264"/>
      <c r="J401" s="261"/>
      <c r="K401" s="261"/>
      <c r="L401" s="265"/>
      <c r="M401" s="266"/>
      <c r="N401" s="267"/>
      <c r="O401" s="267"/>
      <c r="P401" s="267"/>
      <c r="Q401" s="267"/>
      <c r="R401" s="267"/>
      <c r="S401" s="267"/>
      <c r="T401" s="268"/>
      <c r="AT401" s="269" t="s">
        <v>172</v>
      </c>
      <c r="AU401" s="269" t="s">
        <v>85</v>
      </c>
      <c r="AV401" s="13" t="s">
        <v>77</v>
      </c>
      <c r="AW401" s="13" t="s">
        <v>36</v>
      </c>
      <c r="AX401" s="13" t="s">
        <v>73</v>
      </c>
      <c r="AY401" s="269" t="s">
        <v>162</v>
      </c>
    </row>
    <row r="402" s="12" customFormat="1">
      <c r="B402" s="248"/>
      <c r="C402" s="249"/>
      <c r="D402" s="250" t="s">
        <v>172</v>
      </c>
      <c r="E402" s="251" t="s">
        <v>23</v>
      </c>
      <c r="F402" s="252" t="s">
        <v>1571</v>
      </c>
      <c r="G402" s="249"/>
      <c r="H402" s="253">
        <v>53.094999999999999</v>
      </c>
      <c r="I402" s="254"/>
      <c r="J402" s="249"/>
      <c r="K402" s="249"/>
      <c r="L402" s="255"/>
      <c r="M402" s="256"/>
      <c r="N402" s="257"/>
      <c r="O402" s="257"/>
      <c r="P402" s="257"/>
      <c r="Q402" s="257"/>
      <c r="R402" s="257"/>
      <c r="S402" s="257"/>
      <c r="T402" s="258"/>
      <c r="AT402" s="259" t="s">
        <v>172</v>
      </c>
      <c r="AU402" s="259" t="s">
        <v>85</v>
      </c>
      <c r="AV402" s="12" t="s">
        <v>85</v>
      </c>
      <c r="AW402" s="12" t="s">
        <v>36</v>
      </c>
      <c r="AX402" s="12" t="s">
        <v>73</v>
      </c>
      <c r="AY402" s="259" t="s">
        <v>162</v>
      </c>
    </row>
    <row r="403" s="12" customFormat="1">
      <c r="B403" s="248"/>
      <c r="C403" s="249"/>
      <c r="D403" s="250" t="s">
        <v>172</v>
      </c>
      <c r="E403" s="251" t="s">
        <v>23</v>
      </c>
      <c r="F403" s="252" t="s">
        <v>1572</v>
      </c>
      <c r="G403" s="249"/>
      <c r="H403" s="253">
        <v>-26.25</v>
      </c>
      <c r="I403" s="254"/>
      <c r="J403" s="249"/>
      <c r="K403" s="249"/>
      <c r="L403" s="255"/>
      <c r="M403" s="256"/>
      <c r="N403" s="257"/>
      <c r="O403" s="257"/>
      <c r="P403" s="257"/>
      <c r="Q403" s="257"/>
      <c r="R403" s="257"/>
      <c r="S403" s="257"/>
      <c r="T403" s="258"/>
      <c r="AT403" s="259" t="s">
        <v>172</v>
      </c>
      <c r="AU403" s="259" t="s">
        <v>85</v>
      </c>
      <c r="AV403" s="12" t="s">
        <v>85</v>
      </c>
      <c r="AW403" s="12" t="s">
        <v>36</v>
      </c>
      <c r="AX403" s="12" t="s">
        <v>73</v>
      </c>
      <c r="AY403" s="259" t="s">
        <v>162</v>
      </c>
    </row>
    <row r="404" s="13" customFormat="1">
      <c r="B404" s="260"/>
      <c r="C404" s="261"/>
      <c r="D404" s="250" t="s">
        <v>172</v>
      </c>
      <c r="E404" s="262" t="s">
        <v>23</v>
      </c>
      <c r="F404" s="263" t="s">
        <v>178</v>
      </c>
      <c r="G404" s="261"/>
      <c r="H404" s="262" t="s">
        <v>23</v>
      </c>
      <c r="I404" s="264"/>
      <c r="J404" s="261"/>
      <c r="K404" s="261"/>
      <c r="L404" s="265"/>
      <c r="M404" s="266"/>
      <c r="N404" s="267"/>
      <c r="O404" s="267"/>
      <c r="P404" s="267"/>
      <c r="Q404" s="267"/>
      <c r="R404" s="267"/>
      <c r="S404" s="267"/>
      <c r="T404" s="268"/>
      <c r="AT404" s="269" t="s">
        <v>172</v>
      </c>
      <c r="AU404" s="269" t="s">
        <v>85</v>
      </c>
      <c r="AV404" s="13" t="s">
        <v>77</v>
      </c>
      <c r="AW404" s="13" t="s">
        <v>36</v>
      </c>
      <c r="AX404" s="13" t="s">
        <v>73</v>
      </c>
      <c r="AY404" s="269" t="s">
        <v>162</v>
      </c>
    </row>
    <row r="405" s="12" customFormat="1">
      <c r="B405" s="248"/>
      <c r="C405" s="249"/>
      <c r="D405" s="250" t="s">
        <v>172</v>
      </c>
      <c r="E405" s="251" t="s">
        <v>23</v>
      </c>
      <c r="F405" s="252" t="s">
        <v>1573</v>
      </c>
      <c r="G405" s="249"/>
      <c r="H405" s="253">
        <v>177.16</v>
      </c>
      <c r="I405" s="254"/>
      <c r="J405" s="249"/>
      <c r="K405" s="249"/>
      <c r="L405" s="255"/>
      <c r="M405" s="256"/>
      <c r="N405" s="257"/>
      <c r="O405" s="257"/>
      <c r="P405" s="257"/>
      <c r="Q405" s="257"/>
      <c r="R405" s="257"/>
      <c r="S405" s="257"/>
      <c r="T405" s="258"/>
      <c r="AT405" s="259" t="s">
        <v>172</v>
      </c>
      <c r="AU405" s="259" t="s">
        <v>85</v>
      </c>
      <c r="AV405" s="12" t="s">
        <v>85</v>
      </c>
      <c r="AW405" s="12" t="s">
        <v>36</v>
      </c>
      <c r="AX405" s="12" t="s">
        <v>73</v>
      </c>
      <c r="AY405" s="259" t="s">
        <v>162</v>
      </c>
    </row>
    <row r="406" s="12" customFormat="1">
      <c r="B406" s="248"/>
      <c r="C406" s="249"/>
      <c r="D406" s="250" t="s">
        <v>172</v>
      </c>
      <c r="E406" s="251" t="s">
        <v>23</v>
      </c>
      <c r="F406" s="252" t="s">
        <v>1574</v>
      </c>
      <c r="G406" s="249"/>
      <c r="H406" s="253">
        <v>-61.482999999999997</v>
      </c>
      <c r="I406" s="254"/>
      <c r="J406" s="249"/>
      <c r="K406" s="249"/>
      <c r="L406" s="255"/>
      <c r="M406" s="256"/>
      <c r="N406" s="257"/>
      <c r="O406" s="257"/>
      <c r="P406" s="257"/>
      <c r="Q406" s="257"/>
      <c r="R406" s="257"/>
      <c r="S406" s="257"/>
      <c r="T406" s="258"/>
      <c r="AT406" s="259" t="s">
        <v>172</v>
      </c>
      <c r="AU406" s="259" t="s">
        <v>85</v>
      </c>
      <c r="AV406" s="12" t="s">
        <v>85</v>
      </c>
      <c r="AW406" s="12" t="s">
        <v>36</v>
      </c>
      <c r="AX406" s="12" t="s">
        <v>73</v>
      </c>
      <c r="AY406" s="259" t="s">
        <v>162</v>
      </c>
    </row>
    <row r="407" s="14" customFormat="1">
      <c r="B407" s="270"/>
      <c r="C407" s="271"/>
      <c r="D407" s="250" t="s">
        <v>172</v>
      </c>
      <c r="E407" s="272" t="s">
        <v>23</v>
      </c>
      <c r="F407" s="273" t="s">
        <v>182</v>
      </c>
      <c r="G407" s="271"/>
      <c r="H407" s="274">
        <v>290.834</v>
      </c>
      <c r="I407" s="275"/>
      <c r="J407" s="271"/>
      <c r="K407" s="271"/>
      <c r="L407" s="276"/>
      <c r="M407" s="277"/>
      <c r="N407" s="278"/>
      <c r="O407" s="278"/>
      <c r="P407" s="278"/>
      <c r="Q407" s="278"/>
      <c r="R407" s="278"/>
      <c r="S407" s="278"/>
      <c r="T407" s="279"/>
      <c r="AT407" s="280" t="s">
        <v>172</v>
      </c>
      <c r="AU407" s="280" t="s">
        <v>85</v>
      </c>
      <c r="AV407" s="14" t="s">
        <v>170</v>
      </c>
      <c r="AW407" s="14" t="s">
        <v>36</v>
      </c>
      <c r="AX407" s="14" t="s">
        <v>77</v>
      </c>
      <c r="AY407" s="280" t="s">
        <v>162</v>
      </c>
    </row>
    <row r="408" s="11" customFormat="1" ht="29.88" customHeight="1">
      <c r="B408" s="220"/>
      <c r="C408" s="221"/>
      <c r="D408" s="222" t="s">
        <v>72</v>
      </c>
      <c r="E408" s="234" t="s">
        <v>598</v>
      </c>
      <c r="F408" s="234" t="s">
        <v>1676</v>
      </c>
      <c r="G408" s="221"/>
      <c r="H408" s="221"/>
      <c r="I408" s="224"/>
      <c r="J408" s="235">
        <f>BK408</f>
        <v>0</v>
      </c>
      <c r="K408" s="221"/>
      <c r="L408" s="226"/>
      <c r="M408" s="227"/>
      <c r="N408" s="228"/>
      <c r="O408" s="228"/>
      <c r="P408" s="229">
        <f>SUM(P409:P416)</f>
        <v>0</v>
      </c>
      <c r="Q408" s="228"/>
      <c r="R408" s="229">
        <f>SUM(R409:R416)</f>
        <v>0.71694000000000002</v>
      </c>
      <c r="S408" s="228"/>
      <c r="T408" s="230">
        <f>SUM(T409:T416)</f>
        <v>0</v>
      </c>
      <c r="AR408" s="231" t="s">
        <v>77</v>
      </c>
      <c r="AT408" s="232" t="s">
        <v>72</v>
      </c>
      <c r="AU408" s="232" t="s">
        <v>77</v>
      </c>
      <c r="AY408" s="231" t="s">
        <v>162</v>
      </c>
      <c r="BK408" s="233">
        <f>SUM(BK409:BK416)</f>
        <v>0</v>
      </c>
    </row>
    <row r="409" s="1" customFormat="1" ht="25.5" customHeight="1">
      <c r="B409" s="47"/>
      <c r="C409" s="236" t="s">
        <v>494</v>
      </c>
      <c r="D409" s="236" t="s">
        <v>165</v>
      </c>
      <c r="E409" s="237" t="s">
        <v>607</v>
      </c>
      <c r="F409" s="238" t="s">
        <v>608</v>
      </c>
      <c r="G409" s="239" t="s">
        <v>189</v>
      </c>
      <c r="H409" s="240">
        <v>8.5350000000000001</v>
      </c>
      <c r="I409" s="241"/>
      <c r="J409" s="242">
        <f>ROUND(I409*H409,2)</f>
        <v>0</v>
      </c>
      <c r="K409" s="238" t="s">
        <v>169</v>
      </c>
      <c r="L409" s="73"/>
      <c r="M409" s="243" t="s">
        <v>23</v>
      </c>
      <c r="N409" s="244" t="s">
        <v>45</v>
      </c>
      <c r="O409" s="48"/>
      <c r="P409" s="245">
        <f>O409*H409</f>
        <v>0</v>
      </c>
      <c r="Q409" s="245">
        <v>0.084000000000000005</v>
      </c>
      <c r="R409" s="245">
        <f>Q409*H409</f>
        <v>0.71694000000000002</v>
      </c>
      <c r="S409" s="245">
        <v>0</v>
      </c>
      <c r="T409" s="246">
        <f>S409*H409</f>
        <v>0</v>
      </c>
      <c r="AR409" s="25" t="s">
        <v>170</v>
      </c>
      <c r="AT409" s="25" t="s">
        <v>165</v>
      </c>
      <c r="AU409" s="25" t="s">
        <v>85</v>
      </c>
      <c r="AY409" s="25" t="s">
        <v>162</v>
      </c>
      <c r="BE409" s="247">
        <f>IF(N409="základní",J409,0)</f>
        <v>0</v>
      </c>
      <c r="BF409" s="247">
        <f>IF(N409="snížená",J409,0)</f>
        <v>0</v>
      </c>
      <c r="BG409" s="247">
        <f>IF(N409="zákl. přenesená",J409,0)</f>
        <v>0</v>
      </c>
      <c r="BH409" s="247">
        <f>IF(N409="sníž. přenesená",J409,0)</f>
        <v>0</v>
      </c>
      <c r="BI409" s="247">
        <f>IF(N409="nulová",J409,0)</f>
        <v>0</v>
      </c>
      <c r="BJ409" s="25" t="s">
        <v>85</v>
      </c>
      <c r="BK409" s="247">
        <f>ROUND(I409*H409,2)</f>
        <v>0</v>
      </c>
      <c r="BL409" s="25" t="s">
        <v>170</v>
      </c>
      <c r="BM409" s="25" t="s">
        <v>1677</v>
      </c>
    </row>
    <row r="410" s="1" customFormat="1">
      <c r="B410" s="47"/>
      <c r="C410" s="75"/>
      <c r="D410" s="250" t="s">
        <v>213</v>
      </c>
      <c r="E410" s="75"/>
      <c r="F410" s="281" t="s">
        <v>610</v>
      </c>
      <c r="G410" s="75"/>
      <c r="H410" s="75"/>
      <c r="I410" s="204"/>
      <c r="J410" s="75"/>
      <c r="K410" s="75"/>
      <c r="L410" s="73"/>
      <c r="M410" s="282"/>
      <c r="N410" s="48"/>
      <c r="O410" s="48"/>
      <c r="P410" s="48"/>
      <c r="Q410" s="48"/>
      <c r="R410" s="48"/>
      <c r="S410" s="48"/>
      <c r="T410" s="96"/>
      <c r="AT410" s="25" t="s">
        <v>213</v>
      </c>
      <c r="AU410" s="25" t="s">
        <v>85</v>
      </c>
    </row>
    <row r="411" s="13" customFormat="1">
      <c r="B411" s="260"/>
      <c r="C411" s="261"/>
      <c r="D411" s="250" t="s">
        <v>172</v>
      </c>
      <c r="E411" s="262" t="s">
        <v>23</v>
      </c>
      <c r="F411" s="263" t="s">
        <v>1678</v>
      </c>
      <c r="G411" s="261"/>
      <c r="H411" s="262" t="s">
        <v>23</v>
      </c>
      <c r="I411" s="264"/>
      <c r="J411" s="261"/>
      <c r="K411" s="261"/>
      <c r="L411" s="265"/>
      <c r="M411" s="266"/>
      <c r="N411" s="267"/>
      <c r="O411" s="267"/>
      <c r="P411" s="267"/>
      <c r="Q411" s="267"/>
      <c r="R411" s="267"/>
      <c r="S411" s="267"/>
      <c r="T411" s="268"/>
      <c r="AT411" s="269" t="s">
        <v>172</v>
      </c>
      <c r="AU411" s="269" t="s">
        <v>85</v>
      </c>
      <c r="AV411" s="13" t="s">
        <v>77</v>
      </c>
      <c r="AW411" s="13" t="s">
        <v>36</v>
      </c>
      <c r="AX411" s="13" t="s">
        <v>73</v>
      </c>
      <c r="AY411" s="269" t="s">
        <v>162</v>
      </c>
    </row>
    <row r="412" s="13" customFormat="1">
      <c r="B412" s="260"/>
      <c r="C412" s="261"/>
      <c r="D412" s="250" t="s">
        <v>172</v>
      </c>
      <c r="E412" s="262" t="s">
        <v>23</v>
      </c>
      <c r="F412" s="263" t="s">
        <v>520</v>
      </c>
      <c r="G412" s="261"/>
      <c r="H412" s="262" t="s">
        <v>23</v>
      </c>
      <c r="I412" s="264"/>
      <c r="J412" s="261"/>
      <c r="K412" s="261"/>
      <c r="L412" s="265"/>
      <c r="M412" s="266"/>
      <c r="N412" s="267"/>
      <c r="O412" s="267"/>
      <c r="P412" s="267"/>
      <c r="Q412" s="267"/>
      <c r="R412" s="267"/>
      <c r="S412" s="267"/>
      <c r="T412" s="268"/>
      <c r="AT412" s="269" t="s">
        <v>172</v>
      </c>
      <c r="AU412" s="269" t="s">
        <v>85</v>
      </c>
      <c r="AV412" s="13" t="s">
        <v>77</v>
      </c>
      <c r="AW412" s="13" t="s">
        <v>36</v>
      </c>
      <c r="AX412" s="13" t="s">
        <v>73</v>
      </c>
      <c r="AY412" s="269" t="s">
        <v>162</v>
      </c>
    </row>
    <row r="413" s="12" customFormat="1">
      <c r="B413" s="248"/>
      <c r="C413" s="249"/>
      <c r="D413" s="250" t="s">
        <v>172</v>
      </c>
      <c r="E413" s="251" t="s">
        <v>23</v>
      </c>
      <c r="F413" s="252" t="s">
        <v>1679</v>
      </c>
      <c r="G413" s="249"/>
      <c r="H413" s="253">
        <v>6.2850000000000001</v>
      </c>
      <c r="I413" s="254"/>
      <c r="J413" s="249"/>
      <c r="K413" s="249"/>
      <c r="L413" s="255"/>
      <c r="M413" s="256"/>
      <c r="N413" s="257"/>
      <c r="O413" s="257"/>
      <c r="P413" s="257"/>
      <c r="Q413" s="257"/>
      <c r="R413" s="257"/>
      <c r="S413" s="257"/>
      <c r="T413" s="258"/>
      <c r="AT413" s="259" t="s">
        <v>172</v>
      </c>
      <c r="AU413" s="259" t="s">
        <v>85</v>
      </c>
      <c r="AV413" s="12" t="s">
        <v>85</v>
      </c>
      <c r="AW413" s="12" t="s">
        <v>36</v>
      </c>
      <c r="AX413" s="12" t="s">
        <v>73</v>
      </c>
      <c r="AY413" s="259" t="s">
        <v>162</v>
      </c>
    </row>
    <row r="414" s="13" customFormat="1">
      <c r="B414" s="260"/>
      <c r="C414" s="261"/>
      <c r="D414" s="250" t="s">
        <v>172</v>
      </c>
      <c r="E414" s="262" t="s">
        <v>23</v>
      </c>
      <c r="F414" s="263" t="s">
        <v>397</v>
      </c>
      <c r="G414" s="261"/>
      <c r="H414" s="262" t="s">
        <v>23</v>
      </c>
      <c r="I414" s="264"/>
      <c r="J414" s="261"/>
      <c r="K414" s="261"/>
      <c r="L414" s="265"/>
      <c r="M414" s="266"/>
      <c r="N414" s="267"/>
      <c r="O414" s="267"/>
      <c r="P414" s="267"/>
      <c r="Q414" s="267"/>
      <c r="R414" s="267"/>
      <c r="S414" s="267"/>
      <c r="T414" s="268"/>
      <c r="AT414" s="269" t="s">
        <v>172</v>
      </c>
      <c r="AU414" s="269" t="s">
        <v>85</v>
      </c>
      <c r="AV414" s="13" t="s">
        <v>77</v>
      </c>
      <c r="AW414" s="13" t="s">
        <v>36</v>
      </c>
      <c r="AX414" s="13" t="s">
        <v>73</v>
      </c>
      <c r="AY414" s="269" t="s">
        <v>162</v>
      </c>
    </row>
    <row r="415" s="12" customFormat="1">
      <c r="B415" s="248"/>
      <c r="C415" s="249"/>
      <c r="D415" s="250" t="s">
        <v>172</v>
      </c>
      <c r="E415" s="251" t="s">
        <v>23</v>
      </c>
      <c r="F415" s="252" t="s">
        <v>1680</v>
      </c>
      <c r="G415" s="249"/>
      <c r="H415" s="253">
        <v>2.25</v>
      </c>
      <c r="I415" s="254"/>
      <c r="J415" s="249"/>
      <c r="K415" s="249"/>
      <c r="L415" s="255"/>
      <c r="M415" s="256"/>
      <c r="N415" s="257"/>
      <c r="O415" s="257"/>
      <c r="P415" s="257"/>
      <c r="Q415" s="257"/>
      <c r="R415" s="257"/>
      <c r="S415" s="257"/>
      <c r="T415" s="258"/>
      <c r="AT415" s="259" t="s">
        <v>172</v>
      </c>
      <c r="AU415" s="259" t="s">
        <v>85</v>
      </c>
      <c r="AV415" s="12" t="s">
        <v>85</v>
      </c>
      <c r="AW415" s="12" t="s">
        <v>36</v>
      </c>
      <c r="AX415" s="12" t="s">
        <v>73</v>
      </c>
      <c r="AY415" s="259" t="s">
        <v>162</v>
      </c>
    </row>
    <row r="416" s="14" customFormat="1">
      <c r="B416" s="270"/>
      <c r="C416" s="271"/>
      <c r="D416" s="250" t="s">
        <v>172</v>
      </c>
      <c r="E416" s="272" t="s">
        <v>23</v>
      </c>
      <c r="F416" s="273" t="s">
        <v>182</v>
      </c>
      <c r="G416" s="271"/>
      <c r="H416" s="274">
        <v>8.5350000000000001</v>
      </c>
      <c r="I416" s="275"/>
      <c r="J416" s="271"/>
      <c r="K416" s="271"/>
      <c r="L416" s="276"/>
      <c r="M416" s="277"/>
      <c r="N416" s="278"/>
      <c r="O416" s="278"/>
      <c r="P416" s="278"/>
      <c r="Q416" s="278"/>
      <c r="R416" s="278"/>
      <c r="S416" s="278"/>
      <c r="T416" s="279"/>
      <c r="AT416" s="280" t="s">
        <v>172</v>
      </c>
      <c r="AU416" s="280" t="s">
        <v>85</v>
      </c>
      <c r="AV416" s="14" t="s">
        <v>170</v>
      </c>
      <c r="AW416" s="14" t="s">
        <v>36</v>
      </c>
      <c r="AX416" s="14" t="s">
        <v>77</v>
      </c>
      <c r="AY416" s="280" t="s">
        <v>162</v>
      </c>
    </row>
    <row r="417" s="11" customFormat="1" ht="29.88" customHeight="1">
      <c r="B417" s="220"/>
      <c r="C417" s="221"/>
      <c r="D417" s="222" t="s">
        <v>72</v>
      </c>
      <c r="E417" s="234" t="s">
        <v>222</v>
      </c>
      <c r="F417" s="234" t="s">
        <v>1681</v>
      </c>
      <c r="G417" s="221"/>
      <c r="H417" s="221"/>
      <c r="I417" s="224"/>
      <c r="J417" s="235">
        <f>BK417</f>
        <v>0</v>
      </c>
      <c r="K417" s="221"/>
      <c r="L417" s="226"/>
      <c r="M417" s="227"/>
      <c r="N417" s="228"/>
      <c r="O417" s="228"/>
      <c r="P417" s="229">
        <f>SUM(P418:P430)</f>
        <v>0</v>
      </c>
      <c r="Q417" s="228"/>
      <c r="R417" s="229">
        <f>SUM(R418:R430)</f>
        <v>0.23505000000000004</v>
      </c>
      <c r="S417" s="228"/>
      <c r="T417" s="230">
        <f>SUM(T418:T430)</f>
        <v>0.0080000000000000002</v>
      </c>
      <c r="AR417" s="231" t="s">
        <v>77</v>
      </c>
      <c r="AT417" s="232" t="s">
        <v>72</v>
      </c>
      <c r="AU417" s="232" t="s">
        <v>77</v>
      </c>
      <c r="AY417" s="231" t="s">
        <v>162</v>
      </c>
      <c r="BK417" s="233">
        <f>SUM(BK418:BK430)</f>
        <v>0</v>
      </c>
    </row>
    <row r="418" s="1" customFormat="1" ht="25.5" customHeight="1">
      <c r="B418" s="47"/>
      <c r="C418" s="236" t="s">
        <v>500</v>
      </c>
      <c r="D418" s="236" t="s">
        <v>165</v>
      </c>
      <c r="E418" s="237" t="s">
        <v>1682</v>
      </c>
      <c r="F418" s="238" t="s">
        <v>1683</v>
      </c>
      <c r="G418" s="239" t="s">
        <v>168</v>
      </c>
      <c r="H418" s="240">
        <v>2</v>
      </c>
      <c r="I418" s="241"/>
      <c r="J418" s="242">
        <f>ROUND(I418*H418,2)</f>
        <v>0</v>
      </c>
      <c r="K418" s="238" t="s">
        <v>169</v>
      </c>
      <c r="L418" s="73"/>
      <c r="M418" s="243" t="s">
        <v>23</v>
      </c>
      <c r="N418" s="244" t="s">
        <v>45</v>
      </c>
      <c r="O418" s="48"/>
      <c r="P418" s="245">
        <f>O418*H418</f>
        <v>0</v>
      </c>
      <c r="Q418" s="245">
        <v>0.00069999999999999999</v>
      </c>
      <c r="R418" s="245">
        <f>Q418*H418</f>
        <v>0.0014</v>
      </c>
      <c r="S418" s="245">
        <v>0</v>
      </c>
      <c r="T418" s="246">
        <f>S418*H418</f>
        <v>0</v>
      </c>
      <c r="AR418" s="25" t="s">
        <v>170</v>
      </c>
      <c r="AT418" s="25" t="s">
        <v>165</v>
      </c>
      <c r="AU418" s="25" t="s">
        <v>85</v>
      </c>
      <c r="AY418" s="25" t="s">
        <v>162</v>
      </c>
      <c r="BE418" s="247">
        <f>IF(N418="základní",J418,0)</f>
        <v>0</v>
      </c>
      <c r="BF418" s="247">
        <f>IF(N418="snížená",J418,0)</f>
        <v>0</v>
      </c>
      <c r="BG418" s="247">
        <f>IF(N418="zákl. přenesená",J418,0)</f>
        <v>0</v>
      </c>
      <c r="BH418" s="247">
        <f>IF(N418="sníž. přenesená",J418,0)</f>
        <v>0</v>
      </c>
      <c r="BI418" s="247">
        <f>IF(N418="nulová",J418,0)</f>
        <v>0</v>
      </c>
      <c r="BJ418" s="25" t="s">
        <v>85</v>
      </c>
      <c r="BK418" s="247">
        <f>ROUND(I418*H418,2)</f>
        <v>0</v>
      </c>
      <c r="BL418" s="25" t="s">
        <v>170</v>
      </c>
      <c r="BM418" s="25" t="s">
        <v>1684</v>
      </c>
    </row>
    <row r="419" s="1" customFormat="1">
      <c r="B419" s="47"/>
      <c r="C419" s="75"/>
      <c r="D419" s="250" t="s">
        <v>213</v>
      </c>
      <c r="E419" s="75"/>
      <c r="F419" s="281" t="s">
        <v>1685</v>
      </c>
      <c r="G419" s="75"/>
      <c r="H419" s="75"/>
      <c r="I419" s="204"/>
      <c r="J419" s="75"/>
      <c r="K419" s="75"/>
      <c r="L419" s="73"/>
      <c r="M419" s="282"/>
      <c r="N419" s="48"/>
      <c r="O419" s="48"/>
      <c r="P419" s="48"/>
      <c r="Q419" s="48"/>
      <c r="R419" s="48"/>
      <c r="S419" s="48"/>
      <c r="T419" s="96"/>
      <c r="AT419" s="25" t="s">
        <v>213</v>
      </c>
      <c r="AU419" s="25" t="s">
        <v>85</v>
      </c>
    </row>
    <row r="420" s="12" customFormat="1">
      <c r="B420" s="248"/>
      <c r="C420" s="249"/>
      <c r="D420" s="250" t="s">
        <v>172</v>
      </c>
      <c r="E420" s="251" t="s">
        <v>23</v>
      </c>
      <c r="F420" s="252" t="s">
        <v>1686</v>
      </c>
      <c r="G420" s="249"/>
      <c r="H420" s="253">
        <v>2</v>
      </c>
      <c r="I420" s="254"/>
      <c r="J420" s="249"/>
      <c r="K420" s="249"/>
      <c r="L420" s="255"/>
      <c r="M420" s="256"/>
      <c r="N420" s="257"/>
      <c r="O420" s="257"/>
      <c r="P420" s="257"/>
      <c r="Q420" s="257"/>
      <c r="R420" s="257"/>
      <c r="S420" s="257"/>
      <c r="T420" s="258"/>
      <c r="AT420" s="259" t="s">
        <v>172</v>
      </c>
      <c r="AU420" s="259" t="s">
        <v>85</v>
      </c>
      <c r="AV420" s="12" t="s">
        <v>85</v>
      </c>
      <c r="AW420" s="12" t="s">
        <v>36</v>
      </c>
      <c r="AX420" s="12" t="s">
        <v>77</v>
      </c>
      <c r="AY420" s="259" t="s">
        <v>162</v>
      </c>
    </row>
    <row r="421" s="1" customFormat="1" ht="16.5" customHeight="1">
      <c r="B421" s="47"/>
      <c r="C421" s="236" t="s">
        <v>509</v>
      </c>
      <c r="D421" s="236" t="s">
        <v>165</v>
      </c>
      <c r="E421" s="237" t="s">
        <v>1687</v>
      </c>
      <c r="F421" s="238" t="s">
        <v>1688</v>
      </c>
      <c r="G421" s="239" t="s">
        <v>168</v>
      </c>
      <c r="H421" s="240">
        <v>2</v>
      </c>
      <c r="I421" s="241"/>
      <c r="J421" s="242">
        <f>ROUND(I421*H421,2)</f>
        <v>0</v>
      </c>
      <c r="K421" s="238" t="s">
        <v>169</v>
      </c>
      <c r="L421" s="73"/>
      <c r="M421" s="243" t="s">
        <v>23</v>
      </c>
      <c r="N421" s="244" t="s">
        <v>45</v>
      </c>
      <c r="O421" s="48"/>
      <c r="P421" s="245">
        <f>O421*H421</f>
        <v>0</v>
      </c>
      <c r="Q421" s="245">
        <v>0.11240500000000001</v>
      </c>
      <c r="R421" s="245">
        <f>Q421*H421</f>
        <v>0.22481000000000001</v>
      </c>
      <c r="S421" s="245">
        <v>0</v>
      </c>
      <c r="T421" s="246">
        <f>S421*H421</f>
        <v>0</v>
      </c>
      <c r="AR421" s="25" t="s">
        <v>170</v>
      </c>
      <c r="AT421" s="25" t="s">
        <v>165</v>
      </c>
      <c r="AU421" s="25" t="s">
        <v>85</v>
      </c>
      <c r="AY421" s="25" t="s">
        <v>162</v>
      </c>
      <c r="BE421" s="247">
        <f>IF(N421="základní",J421,0)</f>
        <v>0</v>
      </c>
      <c r="BF421" s="247">
        <f>IF(N421="snížená",J421,0)</f>
        <v>0</v>
      </c>
      <c r="BG421" s="247">
        <f>IF(N421="zákl. přenesená",J421,0)</f>
        <v>0</v>
      </c>
      <c r="BH421" s="247">
        <f>IF(N421="sníž. přenesená",J421,0)</f>
        <v>0</v>
      </c>
      <c r="BI421" s="247">
        <f>IF(N421="nulová",J421,0)</f>
        <v>0</v>
      </c>
      <c r="BJ421" s="25" t="s">
        <v>85</v>
      </c>
      <c r="BK421" s="247">
        <f>ROUND(I421*H421,2)</f>
        <v>0</v>
      </c>
      <c r="BL421" s="25" t="s">
        <v>170</v>
      </c>
      <c r="BM421" s="25" t="s">
        <v>1689</v>
      </c>
    </row>
    <row r="422" s="1" customFormat="1">
      <c r="B422" s="47"/>
      <c r="C422" s="75"/>
      <c r="D422" s="250" t="s">
        <v>213</v>
      </c>
      <c r="E422" s="75"/>
      <c r="F422" s="281" t="s">
        <v>1690</v>
      </c>
      <c r="G422" s="75"/>
      <c r="H422" s="75"/>
      <c r="I422" s="204"/>
      <c r="J422" s="75"/>
      <c r="K422" s="75"/>
      <c r="L422" s="73"/>
      <c r="M422" s="282"/>
      <c r="N422" s="48"/>
      <c r="O422" s="48"/>
      <c r="P422" s="48"/>
      <c r="Q422" s="48"/>
      <c r="R422" s="48"/>
      <c r="S422" s="48"/>
      <c r="T422" s="96"/>
      <c r="AT422" s="25" t="s">
        <v>213</v>
      </c>
      <c r="AU422" s="25" t="s">
        <v>85</v>
      </c>
    </row>
    <row r="423" s="12" customFormat="1">
      <c r="B423" s="248"/>
      <c r="C423" s="249"/>
      <c r="D423" s="250" t="s">
        <v>172</v>
      </c>
      <c r="E423" s="251" t="s">
        <v>23</v>
      </c>
      <c r="F423" s="252" t="s">
        <v>1686</v>
      </c>
      <c r="G423" s="249"/>
      <c r="H423" s="253">
        <v>2</v>
      </c>
      <c r="I423" s="254"/>
      <c r="J423" s="249"/>
      <c r="K423" s="249"/>
      <c r="L423" s="255"/>
      <c r="M423" s="256"/>
      <c r="N423" s="257"/>
      <c r="O423" s="257"/>
      <c r="P423" s="257"/>
      <c r="Q423" s="257"/>
      <c r="R423" s="257"/>
      <c r="S423" s="257"/>
      <c r="T423" s="258"/>
      <c r="AT423" s="259" t="s">
        <v>172</v>
      </c>
      <c r="AU423" s="259" t="s">
        <v>85</v>
      </c>
      <c r="AV423" s="12" t="s">
        <v>85</v>
      </c>
      <c r="AW423" s="12" t="s">
        <v>36</v>
      </c>
      <c r="AX423" s="12" t="s">
        <v>77</v>
      </c>
      <c r="AY423" s="259" t="s">
        <v>162</v>
      </c>
    </row>
    <row r="424" s="1" customFormat="1" ht="25.5" customHeight="1">
      <c r="B424" s="47"/>
      <c r="C424" s="236" t="s">
        <v>515</v>
      </c>
      <c r="D424" s="236" t="s">
        <v>165</v>
      </c>
      <c r="E424" s="237" t="s">
        <v>1691</v>
      </c>
      <c r="F424" s="238" t="s">
        <v>1692</v>
      </c>
      <c r="G424" s="239" t="s">
        <v>168</v>
      </c>
      <c r="H424" s="240">
        <v>1</v>
      </c>
      <c r="I424" s="241"/>
      <c r="J424" s="242">
        <f>ROUND(I424*H424,2)</f>
        <v>0</v>
      </c>
      <c r="K424" s="238" t="s">
        <v>23</v>
      </c>
      <c r="L424" s="73"/>
      <c r="M424" s="243" t="s">
        <v>23</v>
      </c>
      <c r="N424" s="244" t="s">
        <v>45</v>
      </c>
      <c r="O424" s="48"/>
      <c r="P424" s="245">
        <f>O424*H424</f>
        <v>0</v>
      </c>
      <c r="Q424" s="245">
        <v>0.0088400000000000006</v>
      </c>
      <c r="R424" s="245">
        <f>Q424*H424</f>
        <v>0.0088400000000000006</v>
      </c>
      <c r="S424" s="245">
        <v>0</v>
      </c>
      <c r="T424" s="246">
        <f>S424*H424</f>
        <v>0</v>
      </c>
      <c r="AR424" s="25" t="s">
        <v>170</v>
      </c>
      <c r="AT424" s="25" t="s">
        <v>165</v>
      </c>
      <c r="AU424" s="25" t="s">
        <v>85</v>
      </c>
      <c r="AY424" s="25" t="s">
        <v>162</v>
      </c>
      <c r="BE424" s="247">
        <f>IF(N424="základní",J424,0)</f>
        <v>0</v>
      </c>
      <c r="BF424" s="247">
        <f>IF(N424="snížená",J424,0)</f>
        <v>0</v>
      </c>
      <c r="BG424" s="247">
        <f>IF(N424="zákl. přenesená",J424,0)</f>
        <v>0</v>
      </c>
      <c r="BH424" s="247">
        <f>IF(N424="sníž. přenesená",J424,0)</f>
        <v>0</v>
      </c>
      <c r="BI424" s="247">
        <f>IF(N424="nulová",J424,0)</f>
        <v>0</v>
      </c>
      <c r="BJ424" s="25" t="s">
        <v>85</v>
      </c>
      <c r="BK424" s="247">
        <f>ROUND(I424*H424,2)</f>
        <v>0</v>
      </c>
      <c r="BL424" s="25" t="s">
        <v>170</v>
      </c>
      <c r="BM424" s="25" t="s">
        <v>1693</v>
      </c>
    </row>
    <row r="425" s="13" customFormat="1">
      <c r="B425" s="260"/>
      <c r="C425" s="261"/>
      <c r="D425" s="250" t="s">
        <v>172</v>
      </c>
      <c r="E425" s="262" t="s">
        <v>23</v>
      </c>
      <c r="F425" s="263" t="s">
        <v>1694</v>
      </c>
      <c r="G425" s="261"/>
      <c r="H425" s="262" t="s">
        <v>23</v>
      </c>
      <c r="I425" s="264"/>
      <c r="J425" s="261"/>
      <c r="K425" s="261"/>
      <c r="L425" s="265"/>
      <c r="M425" s="266"/>
      <c r="N425" s="267"/>
      <c r="O425" s="267"/>
      <c r="P425" s="267"/>
      <c r="Q425" s="267"/>
      <c r="R425" s="267"/>
      <c r="S425" s="267"/>
      <c r="T425" s="268"/>
      <c r="AT425" s="269" t="s">
        <v>172</v>
      </c>
      <c r="AU425" s="269" t="s">
        <v>85</v>
      </c>
      <c r="AV425" s="13" t="s">
        <v>77</v>
      </c>
      <c r="AW425" s="13" t="s">
        <v>36</v>
      </c>
      <c r="AX425" s="13" t="s">
        <v>73</v>
      </c>
      <c r="AY425" s="269" t="s">
        <v>162</v>
      </c>
    </row>
    <row r="426" s="13" customFormat="1">
      <c r="B426" s="260"/>
      <c r="C426" s="261"/>
      <c r="D426" s="250" t="s">
        <v>172</v>
      </c>
      <c r="E426" s="262" t="s">
        <v>23</v>
      </c>
      <c r="F426" s="263" t="s">
        <v>1695</v>
      </c>
      <c r="G426" s="261"/>
      <c r="H426" s="262" t="s">
        <v>23</v>
      </c>
      <c r="I426" s="264"/>
      <c r="J426" s="261"/>
      <c r="K426" s="261"/>
      <c r="L426" s="265"/>
      <c r="M426" s="266"/>
      <c r="N426" s="267"/>
      <c r="O426" s="267"/>
      <c r="P426" s="267"/>
      <c r="Q426" s="267"/>
      <c r="R426" s="267"/>
      <c r="S426" s="267"/>
      <c r="T426" s="268"/>
      <c r="AT426" s="269" t="s">
        <v>172</v>
      </c>
      <c r="AU426" s="269" t="s">
        <v>85</v>
      </c>
      <c r="AV426" s="13" t="s">
        <v>77</v>
      </c>
      <c r="AW426" s="13" t="s">
        <v>36</v>
      </c>
      <c r="AX426" s="13" t="s">
        <v>73</v>
      </c>
      <c r="AY426" s="269" t="s">
        <v>162</v>
      </c>
    </row>
    <row r="427" s="12" customFormat="1">
      <c r="B427" s="248"/>
      <c r="C427" s="249"/>
      <c r="D427" s="250" t="s">
        <v>172</v>
      </c>
      <c r="E427" s="251" t="s">
        <v>23</v>
      </c>
      <c r="F427" s="252" t="s">
        <v>1696</v>
      </c>
      <c r="G427" s="249"/>
      <c r="H427" s="253">
        <v>1</v>
      </c>
      <c r="I427" s="254"/>
      <c r="J427" s="249"/>
      <c r="K427" s="249"/>
      <c r="L427" s="255"/>
      <c r="M427" s="256"/>
      <c r="N427" s="257"/>
      <c r="O427" s="257"/>
      <c r="P427" s="257"/>
      <c r="Q427" s="257"/>
      <c r="R427" s="257"/>
      <c r="S427" s="257"/>
      <c r="T427" s="258"/>
      <c r="AT427" s="259" t="s">
        <v>172</v>
      </c>
      <c r="AU427" s="259" t="s">
        <v>85</v>
      </c>
      <c r="AV427" s="12" t="s">
        <v>85</v>
      </c>
      <c r="AW427" s="12" t="s">
        <v>36</v>
      </c>
      <c r="AX427" s="12" t="s">
        <v>77</v>
      </c>
      <c r="AY427" s="259" t="s">
        <v>162</v>
      </c>
    </row>
    <row r="428" s="1" customFormat="1" ht="38.25" customHeight="1">
      <c r="B428" s="47"/>
      <c r="C428" s="236" t="s">
        <v>529</v>
      </c>
      <c r="D428" s="236" t="s">
        <v>165</v>
      </c>
      <c r="E428" s="237" t="s">
        <v>1697</v>
      </c>
      <c r="F428" s="238" t="s">
        <v>1698</v>
      </c>
      <c r="G428" s="239" t="s">
        <v>168</v>
      </c>
      <c r="H428" s="240">
        <v>2</v>
      </c>
      <c r="I428" s="241"/>
      <c r="J428" s="242">
        <f>ROUND(I428*H428,2)</f>
        <v>0</v>
      </c>
      <c r="K428" s="238" t="s">
        <v>169</v>
      </c>
      <c r="L428" s="73"/>
      <c r="M428" s="243" t="s">
        <v>23</v>
      </c>
      <c r="N428" s="244" t="s">
        <v>45</v>
      </c>
      <c r="O428" s="48"/>
      <c r="P428" s="245">
        <f>O428*H428</f>
        <v>0</v>
      </c>
      <c r="Q428" s="245">
        <v>0</v>
      </c>
      <c r="R428" s="245">
        <f>Q428*H428</f>
        <v>0</v>
      </c>
      <c r="S428" s="245">
        <v>0.0040000000000000001</v>
      </c>
      <c r="T428" s="246">
        <f>S428*H428</f>
        <v>0.0080000000000000002</v>
      </c>
      <c r="AR428" s="25" t="s">
        <v>170</v>
      </c>
      <c r="AT428" s="25" t="s">
        <v>165</v>
      </c>
      <c r="AU428" s="25" t="s">
        <v>85</v>
      </c>
      <c r="AY428" s="25" t="s">
        <v>162</v>
      </c>
      <c r="BE428" s="247">
        <f>IF(N428="základní",J428,0)</f>
        <v>0</v>
      </c>
      <c r="BF428" s="247">
        <f>IF(N428="snížená",J428,0)</f>
        <v>0</v>
      </c>
      <c r="BG428" s="247">
        <f>IF(N428="zákl. přenesená",J428,0)</f>
        <v>0</v>
      </c>
      <c r="BH428" s="247">
        <f>IF(N428="sníž. přenesená",J428,0)</f>
        <v>0</v>
      </c>
      <c r="BI428" s="247">
        <f>IF(N428="nulová",J428,0)</f>
        <v>0</v>
      </c>
      <c r="BJ428" s="25" t="s">
        <v>85</v>
      </c>
      <c r="BK428" s="247">
        <f>ROUND(I428*H428,2)</f>
        <v>0</v>
      </c>
      <c r="BL428" s="25" t="s">
        <v>170</v>
      </c>
      <c r="BM428" s="25" t="s">
        <v>1699</v>
      </c>
    </row>
    <row r="429" s="1" customFormat="1">
      <c r="B429" s="47"/>
      <c r="C429" s="75"/>
      <c r="D429" s="250" t="s">
        <v>213</v>
      </c>
      <c r="E429" s="75"/>
      <c r="F429" s="281" t="s">
        <v>1700</v>
      </c>
      <c r="G429" s="75"/>
      <c r="H429" s="75"/>
      <c r="I429" s="204"/>
      <c r="J429" s="75"/>
      <c r="K429" s="75"/>
      <c r="L429" s="73"/>
      <c r="M429" s="282"/>
      <c r="N429" s="48"/>
      <c r="O429" s="48"/>
      <c r="P429" s="48"/>
      <c r="Q429" s="48"/>
      <c r="R429" s="48"/>
      <c r="S429" s="48"/>
      <c r="T429" s="96"/>
      <c r="AT429" s="25" t="s">
        <v>213</v>
      </c>
      <c r="AU429" s="25" t="s">
        <v>85</v>
      </c>
    </row>
    <row r="430" s="12" customFormat="1">
      <c r="B430" s="248"/>
      <c r="C430" s="249"/>
      <c r="D430" s="250" t="s">
        <v>172</v>
      </c>
      <c r="E430" s="251" t="s">
        <v>23</v>
      </c>
      <c r="F430" s="252" t="s">
        <v>1686</v>
      </c>
      <c r="G430" s="249"/>
      <c r="H430" s="253">
        <v>2</v>
      </c>
      <c r="I430" s="254"/>
      <c r="J430" s="249"/>
      <c r="K430" s="249"/>
      <c r="L430" s="255"/>
      <c r="M430" s="256"/>
      <c r="N430" s="257"/>
      <c r="O430" s="257"/>
      <c r="P430" s="257"/>
      <c r="Q430" s="257"/>
      <c r="R430" s="257"/>
      <c r="S430" s="257"/>
      <c r="T430" s="258"/>
      <c r="AT430" s="259" t="s">
        <v>172</v>
      </c>
      <c r="AU430" s="259" t="s">
        <v>85</v>
      </c>
      <c r="AV430" s="12" t="s">
        <v>85</v>
      </c>
      <c r="AW430" s="12" t="s">
        <v>36</v>
      </c>
      <c r="AX430" s="12" t="s">
        <v>77</v>
      </c>
      <c r="AY430" s="259" t="s">
        <v>162</v>
      </c>
    </row>
    <row r="431" s="11" customFormat="1" ht="29.88" customHeight="1">
      <c r="B431" s="220"/>
      <c r="C431" s="221"/>
      <c r="D431" s="222" t="s">
        <v>72</v>
      </c>
      <c r="E431" s="234" t="s">
        <v>670</v>
      </c>
      <c r="F431" s="234" t="s">
        <v>1701</v>
      </c>
      <c r="G431" s="221"/>
      <c r="H431" s="221"/>
      <c r="I431" s="224"/>
      <c r="J431" s="235">
        <f>BK431</f>
        <v>0</v>
      </c>
      <c r="K431" s="221"/>
      <c r="L431" s="226"/>
      <c r="M431" s="227"/>
      <c r="N431" s="228"/>
      <c r="O431" s="228"/>
      <c r="P431" s="229">
        <f>SUM(P432:P461)</f>
        <v>0</v>
      </c>
      <c r="Q431" s="228"/>
      <c r="R431" s="229">
        <f>SUM(R432:R461)</f>
        <v>0.043486379999999998</v>
      </c>
      <c r="S431" s="228"/>
      <c r="T431" s="230">
        <f>SUM(T432:T461)</f>
        <v>0</v>
      </c>
      <c r="AR431" s="231" t="s">
        <v>77</v>
      </c>
      <c r="AT431" s="232" t="s">
        <v>72</v>
      </c>
      <c r="AU431" s="232" t="s">
        <v>77</v>
      </c>
      <c r="AY431" s="231" t="s">
        <v>162</v>
      </c>
      <c r="BK431" s="233">
        <f>SUM(BK432:BK461)</f>
        <v>0</v>
      </c>
    </row>
    <row r="432" s="1" customFormat="1" ht="25.5" customHeight="1">
      <c r="B432" s="47"/>
      <c r="C432" s="236" t="s">
        <v>535</v>
      </c>
      <c r="D432" s="236" t="s">
        <v>165</v>
      </c>
      <c r="E432" s="237" t="s">
        <v>714</v>
      </c>
      <c r="F432" s="238" t="s">
        <v>715</v>
      </c>
      <c r="G432" s="239" t="s">
        <v>189</v>
      </c>
      <c r="H432" s="240">
        <v>439.86900000000003</v>
      </c>
      <c r="I432" s="241"/>
      <c r="J432" s="242">
        <f>ROUND(I432*H432,2)</f>
        <v>0</v>
      </c>
      <c r="K432" s="238" t="s">
        <v>169</v>
      </c>
      <c r="L432" s="73"/>
      <c r="M432" s="243" t="s">
        <v>23</v>
      </c>
      <c r="N432" s="244" t="s">
        <v>45</v>
      </c>
      <c r="O432" s="48"/>
      <c r="P432" s="245">
        <f>O432*H432</f>
        <v>0</v>
      </c>
      <c r="Q432" s="245">
        <v>0</v>
      </c>
      <c r="R432" s="245">
        <f>Q432*H432</f>
        <v>0</v>
      </c>
      <c r="S432" s="245">
        <v>0</v>
      </c>
      <c r="T432" s="246">
        <f>S432*H432</f>
        <v>0</v>
      </c>
      <c r="AR432" s="25" t="s">
        <v>170</v>
      </c>
      <c r="AT432" s="25" t="s">
        <v>165</v>
      </c>
      <c r="AU432" s="25" t="s">
        <v>85</v>
      </c>
      <c r="AY432" s="25" t="s">
        <v>162</v>
      </c>
      <c r="BE432" s="247">
        <f>IF(N432="základní",J432,0)</f>
        <v>0</v>
      </c>
      <c r="BF432" s="247">
        <f>IF(N432="snížená",J432,0)</f>
        <v>0</v>
      </c>
      <c r="BG432" s="247">
        <f>IF(N432="zákl. přenesená",J432,0)</f>
        <v>0</v>
      </c>
      <c r="BH432" s="247">
        <f>IF(N432="sníž. přenesená",J432,0)</f>
        <v>0</v>
      </c>
      <c r="BI432" s="247">
        <f>IF(N432="nulová",J432,0)</f>
        <v>0</v>
      </c>
      <c r="BJ432" s="25" t="s">
        <v>85</v>
      </c>
      <c r="BK432" s="247">
        <f>ROUND(I432*H432,2)</f>
        <v>0</v>
      </c>
      <c r="BL432" s="25" t="s">
        <v>170</v>
      </c>
      <c r="BM432" s="25" t="s">
        <v>1702</v>
      </c>
    </row>
    <row r="433" s="1" customFormat="1">
      <c r="B433" s="47"/>
      <c r="C433" s="75"/>
      <c r="D433" s="250" t="s">
        <v>213</v>
      </c>
      <c r="E433" s="75"/>
      <c r="F433" s="281" t="s">
        <v>717</v>
      </c>
      <c r="G433" s="75"/>
      <c r="H433" s="75"/>
      <c r="I433" s="204"/>
      <c r="J433" s="75"/>
      <c r="K433" s="75"/>
      <c r="L433" s="73"/>
      <c r="M433" s="282"/>
      <c r="N433" s="48"/>
      <c r="O433" s="48"/>
      <c r="P433" s="48"/>
      <c r="Q433" s="48"/>
      <c r="R433" s="48"/>
      <c r="S433" s="48"/>
      <c r="T433" s="96"/>
      <c r="AT433" s="25" t="s">
        <v>213</v>
      </c>
      <c r="AU433" s="25" t="s">
        <v>85</v>
      </c>
    </row>
    <row r="434" s="13" customFormat="1">
      <c r="B434" s="260"/>
      <c r="C434" s="261"/>
      <c r="D434" s="250" t="s">
        <v>172</v>
      </c>
      <c r="E434" s="262" t="s">
        <v>23</v>
      </c>
      <c r="F434" s="263" t="s">
        <v>1703</v>
      </c>
      <c r="G434" s="261"/>
      <c r="H434" s="262" t="s">
        <v>23</v>
      </c>
      <c r="I434" s="264"/>
      <c r="J434" s="261"/>
      <c r="K434" s="261"/>
      <c r="L434" s="265"/>
      <c r="M434" s="266"/>
      <c r="N434" s="267"/>
      <c r="O434" s="267"/>
      <c r="P434" s="267"/>
      <c r="Q434" s="267"/>
      <c r="R434" s="267"/>
      <c r="S434" s="267"/>
      <c r="T434" s="268"/>
      <c r="AT434" s="269" t="s">
        <v>172</v>
      </c>
      <c r="AU434" s="269" t="s">
        <v>85</v>
      </c>
      <c r="AV434" s="13" t="s">
        <v>77</v>
      </c>
      <c r="AW434" s="13" t="s">
        <v>36</v>
      </c>
      <c r="AX434" s="13" t="s">
        <v>73</v>
      </c>
      <c r="AY434" s="269" t="s">
        <v>162</v>
      </c>
    </row>
    <row r="435" s="12" customFormat="1">
      <c r="B435" s="248"/>
      <c r="C435" s="249"/>
      <c r="D435" s="250" t="s">
        <v>172</v>
      </c>
      <c r="E435" s="251" t="s">
        <v>23</v>
      </c>
      <c r="F435" s="252" t="s">
        <v>1704</v>
      </c>
      <c r="G435" s="249"/>
      <c r="H435" s="253">
        <v>270.94900000000001</v>
      </c>
      <c r="I435" s="254"/>
      <c r="J435" s="249"/>
      <c r="K435" s="249"/>
      <c r="L435" s="255"/>
      <c r="M435" s="256"/>
      <c r="N435" s="257"/>
      <c r="O435" s="257"/>
      <c r="P435" s="257"/>
      <c r="Q435" s="257"/>
      <c r="R435" s="257"/>
      <c r="S435" s="257"/>
      <c r="T435" s="258"/>
      <c r="AT435" s="259" t="s">
        <v>172</v>
      </c>
      <c r="AU435" s="259" t="s">
        <v>85</v>
      </c>
      <c r="AV435" s="12" t="s">
        <v>85</v>
      </c>
      <c r="AW435" s="12" t="s">
        <v>36</v>
      </c>
      <c r="AX435" s="12" t="s">
        <v>73</v>
      </c>
      <c r="AY435" s="259" t="s">
        <v>162</v>
      </c>
    </row>
    <row r="436" s="12" customFormat="1">
      <c r="B436" s="248"/>
      <c r="C436" s="249"/>
      <c r="D436" s="250" t="s">
        <v>172</v>
      </c>
      <c r="E436" s="251" t="s">
        <v>23</v>
      </c>
      <c r="F436" s="252" t="s">
        <v>1705</v>
      </c>
      <c r="G436" s="249"/>
      <c r="H436" s="253">
        <v>168.91999999999999</v>
      </c>
      <c r="I436" s="254"/>
      <c r="J436" s="249"/>
      <c r="K436" s="249"/>
      <c r="L436" s="255"/>
      <c r="M436" s="256"/>
      <c r="N436" s="257"/>
      <c r="O436" s="257"/>
      <c r="P436" s="257"/>
      <c r="Q436" s="257"/>
      <c r="R436" s="257"/>
      <c r="S436" s="257"/>
      <c r="T436" s="258"/>
      <c r="AT436" s="259" t="s">
        <v>172</v>
      </c>
      <c r="AU436" s="259" t="s">
        <v>85</v>
      </c>
      <c r="AV436" s="12" t="s">
        <v>85</v>
      </c>
      <c r="AW436" s="12" t="s">
        <v>36</v>
      </c>
      <c r="AX436" s="12" t="s">
        <v>73</v>
      </c>
      <c r="AY436" s="259" t="s">
        <v>162</v>
      </c>
    </row>
    <row r="437" s="14" customFormat="1">
      <c r="B437" s="270"/>
      <c r="C437" s="271"/>
      <c r="D437" s="250" t="s">
        <v>172</v>
      </c>
      <c r="E437" s="272" t="s">
        <v>23</v>
      </c>
      <c r="F437" s="273" t="s">
        <v>182</v>
      </c>
      <c r="G437" s="271"/>
      <c r="H437" s="274">
        <v>439.86900000000003</v>
      </c>
      <c r="I437" s="275"/>
      <c r="J437" s="271"/>
      <c r="K437" s="271"/>
      <c r="L437" s="276"/>
      <c r="M437" s="277"/>
      <c r="N437" s="278"/>
      <c r="O437" s="278"/>
      <c r="P437" s="278"/>
      <c r="Q437" s="278"/>
      <c r="R437" s="278"/>
      <c r="S437" s="278"/>
      <c r="T437" s="279"/>
      <c r="AT437" s="280" t="s">
        <v>172</v>
      </c>
      <c r="AU437" s="280" t="s">
        <v>85</v>
      </c>
      <c r="AV437" s="14" t="s">
        <v>170</v>
      </c>
      <c r="AW437" s="14" t="s">
        <v>36</v>
      </c>
      <c r="AX437" s="14" t="s">
        <v>77</v>
      </c>
      <c r="AY437" s="280" t="s">
        <v>162</v>
      </c>
    </row>
    <row r="438" s="1" customFormat="1" ht="25.5" customHeight="1">
      <c r="B438" s="47"/>
      <c r="C438" s="236" t="s">
        <v>541</v>
      </c>
      <c r="D438" s="236" t="s">
        <v>165</v>
      </c>
      <c r="E438" s="237" t="s">
        <v>719</v>
      </c>
      <c r="F438" s="238" t="s">
        <v>720</v>
      </c>
      <c r="G438" s="239" t="s">
        <v>189</v>
      </c>
      <c r="H438" s="240">
        <v>17594.759999999998</v>
      </c>
      <c r="I438" s="241"/>
      <c r="J438" s="242">
        <f>ROUND(I438*H438,2)</f>
        <v>0</v>
      </c>
      <c r="K438" s="238" t="s">
        <v>169</v>
      </c>
      <c r="L438" s="73"/>
      <c r="M438" s="243" t="s">
        <v>23</v>
      </c>
      <c r="N438" s="244" t="s">
        <v>45</v>
      </c>
      <c r="O438" s="48"/>
      <c r="P438" s="245">
        <f>O438*H438</f>
        <v>0</v>
      </c>
      <c r="Q438" s="245">
        <v>0</v>
      </c>
      <c r="R438" s="245">
        <f>Q438*H438</f>
        <v>0</v>
      </c>
      <c r="S438" s="245">
        <v>0</v>
      </c>
      <c r="T438" s="246">
        <f>S438*H438</f>
        <v>0</v>
      </c>
      <c r="AR438" s="25" t="s">
        <v>170</v>
      </c>
      <c r="AT438" s="25" t="s">
        <v>165</v>
      </c>
      <c r="AU438" s="25" t="s">
        <v>85</v>
      </c>
      <c r="AY438" s="25" t="s">
        <v>162</v>
      </c>
      <c r="BE438" s="247">
        <f>IF(N438="základní",J438,0)</f>
        <v>0</v>
      </c>
      <c r="BF438" s="247">
        <f>IF(N438="snížená",J438,0)</f>
        <v>0</v>
      </c>
      <c r="BG438" s="247">
        <f>IF(N438="zákl. přenesená",J438,0)</f>
        <v>0</v>
      </c>
      <c r="BH438" s="247">
        <f>IF(N438="sníž. přenesená",J438,0)</f>
        <v>0</v>
      </c>
      <c r="BI438" s="247">
        <f>IF(N438="nulová",J438,0)</f>
        <v>0</v>
      </c>
      <c r="BJ438" s="25" t="s">
        <v>85</v>
      </c>
      <c r="BK438" s="247">
        <f>ROUND(I438*H438,2)</f>
        <v>0</v>
      </c>
      <c r="BL438" s="25" t="s">
        <v>170</v>
      </c>
      <c r="BM438" s="25" t="s">
        <v>1706</v>
      </c>
    </row>
    <row r="439" s="1" customFormat="1">
      <c r="B439" s="47"/>
      <c r="C439" s="75"/>
      <c r="D439" s="250" t="s">
        <v>213</v>
      </c>
      <c r="E439" s="75"/>
      <c r="F439" s="281" t="s">
        <v>717</v>
      </c>
      <c r="G439" s="75"/>
      <c r="H439" s="75"/>
      <c r="I439" s="204"/>
      <c r="J439" s="75"/>
      <c r="K439" s="75"/>
      <c r="L439" s="73"/>
      <c r="M439" s="282"/>
      <c r="N439" s="48"/>
      <c r="O439" s="48"/>
      <c r="P439" s="48"/>
      <c r="Q439" s="48"/>
      <c r="R439" s="48"/>
      <c r="S439" s="48"/>
      <c r="T439" s="96"/>
      <c r="AT439" s="25" t="s">
        <v>213</v>
      </c>
      <c r="AU439" s="25" t="s">
        <v>85</v>
      </c>
    </row>
    <row r="440" s="13" customFormat="1">
      <c r="B440" s="260"/>
      <c r="C440" s="261"/>
      <c r="D440" s="250" t="s">
        <v>172</v>
      </c>
      <c r="E440" s="262" t="s">
        <v>23</v>
      </c>
      <c r="F440" s="263" t="s">
        <v>1707</v>
      </c>
      <c r="G440" s="261"/>
      <c r="H440" s="262" t="s">
        <v>23</v>
      </c>
      <c r="I440" s="264"/>
      <c r="J440" s="261"/>
      <c r="K440" s="261"/>
      <c r="L440" s="265"/>
      <c r="M440" s="266"/>
      <c r="N440" s="267"/>
      <c r="O440" s="267"/>
      <c r="P440" s="267"/>
      <c r="Q440" s="267"/>
      <c r="R440" s="267"/>
      <c r="S440" s="267"/>
      <c r="T440" s="268"/>
      <c r="AT440" s="269" t="s">
        <v>172</v>
      </c>
      <c r="AU440" s="269" t="s">
        <v>85</v>
      </c>
      <c r="AV440" s="13" t="s">
        <v>77</v>
      </c>
      <c r="AW440" s="13" t="s">
        <v>36</v>
      </c>
      <c r="AX440" s="13" t="s">
        <v>73</v>
      </c>
      <c r="AY440" s="269" t="s">
        <v>162</v>
      </c>
    </row>
    <row r="441" s="12" customFormat="1">
      <c r="B441" s="248"/>
      <c r="C441" s="249"/>
      <c r="D441" s="250" t="s">
        <v>172</v>
      </c>
      <c r="E441" s="251" t="s">
        <v>23</v>
      </c>
      <c r="F441" s="252" t="s">
        <v>1708</v>
      </c>
      <c r="G441" s="249"/>
      <c r="H441" s="253">
        <v>17594.759999999998</v>
      </c>
      <c r="I441" s="254"/>
      <c r="J441" s="249"/>
      <c r="K441" s="249"/>
      <c r="L441" s="255"/>
      <c r="M441" s="256"/>
      <c r="N441" s="257"/>
      <c r="O441" s="257"/>
      <c r="P441" s="257"/>
      <c r="Q441" s="257"/>
      <c r="R441" s="257"/>
      <c r="S441" s="257"/>
      <c r="T441" s="258"/>
      <c r="AT441" s="259" t="s">
        <v>172</v>
      </c>
      <c r="AU441" s="259" t="s">
        <v>85</v>
      </c>
      <c r="AV441" s="12" t="s">
        <v>85</v>
      </c>
      <c r="AW441" s="12" t="s">
        <v>36</v>
      </c>
      <c r="AX441" s="12" t="s">
        <v>77</v>
      </c>
      <c r="AY441" s="259" t="s">
        <v>162</v>
      </c>
    </row>
    <row r="442" s="1" customFormat="1" ht="25.5" customHeight="1">
      <c r="B442" s="47"/>
      <c r="C442" s="236" t="s">
        <v>546</v>
      </c>
      <c r="D442" s="236" t="s">
        <v>165</v>
      </c>
      <c r="E442" s="237" t="s">
        <v>723</v>
      </c>
      <c r="F442" s="238" t="s">
        <v>724</v>
      </c>
      <c r="G442" s="239" t="s">
        <v>189</v>
      </c>
      <c r="H442" s="240">
        <v>439.86900000000003</v>
      </c>
      <c r="I442" s="241"/>
      <c r="J442" s="242">
        <f>ROUND(I442*H442,2)</f>
        <v>0</v>
      </c>
      <c r="K442" s="238" t="s">
        <v>169</v>
      </c>
      <c r="L442" s="73"/>
      <c r="M442" s="243" t="s">
        <v>23</v>
      </c>
      <c r="N442" s="244" t="s">
        <v>45</v>
      </c>
      <c r="O442" s="48"/>
      <c r="P442" s="245">
        <f>O442*H442</f>
        <v>0</v>
      </c>
      <c r="Q442" s="245">
        <v>0</v>
      </c>
      <c r="R442" s="245">
        <f>Q442*H442</f>
        <v>0</v>
      </c>
      <c r="S442" s="245">
        <v>0</v>
      </c>
      <c r="T442" s="246">
        <f>S442*H442</f>
        <v>0</v>
      </c>
      <c r="AR442" s="25" t="s">
        <v>170</v>
      </c>
      <c r="AT442" s="25" t="s">
        <v>165</v>
      </c>
      <c r="AU442" s="25" t="s">
        <v>85</v>
      </c>
      <c r="AY442" s="25" t="s">
        <v>162</v>
      </c>
      <c r="BE442" s="247">
        <f>IF(N442="základní",J442,0)</f>
        <v>0</v>
      </c>
      <c r="BF442" s="247">
        <f>IF(N442="snížená",J442,0)</f>
        <v>0</v>
      </c>
      <c r="BG442" s="247">
        <f>IF(N442="zákl. přenesená",J442,0)</f>
        <v>0</v>
      </c>
      <c r="BH442" s="247">
        <f>IF(N442="sníž. přenesená",J442,0)</f>
        <v>0</v>
      </c>
      <c r="BI442" s="247">
        <f>IF(N442="nulová",J442,0)</f>
        <v>0</v>
      </c>
      <c r="BJ442" s="25" t="s">
        <v>85</v>
      </c>
      <c r="BK442" s="247">
        <f>ROUND(I442*H442,2)</f>
        <v>0</v>
      </c>
      <c r="BL442" s="25" t="s">
        <v>170</v>
      </c>
      <c r="BM442" s="25" t="s">
        <v>1709</v>
      </c>
    </row>
    <row r="443" s="13" customFormat="1">
      <c r="B443" s="260"/>
      <c r="C443" s="261"/>
      <c r="D443" s="250" t="s">
        <v>172</v>
      </c>
      <c r="E443" s="262" t="s">
        <v>23</v>
      </c>
      <c r="F443" s="263" t="s">
        <v>485</v>
      </c>
      <c r="G443" s="261"/>
      <c r="H443" s="262" t="s">
        <v>23</v>
      </c>
      <c r="I443" s="264"/>
      <c r="J443" s="261"/>
      <c r="K443" s="261"/>
      <c r="L443" s="265"/>
      <c r="M443" s="266"/>
      <c r="N443" s="267"/>
      <c r="O443" s="267"/>
      <c r="P443" s="267"/>
      <c r="Q443" s="267"/>
      <c r="R443" s="267"/>
      <c r="S443" s="267"/>
      <c r="T443" s="268"/>
      <c r="AT443" s="269" t="s">
        <v>172</v>
      </c>
      <c r="AU443" s="269" t="s">
        <v>85</v>
      </c>
      <c r="AV443" s="13" t="s">
        <v>77</v>
      </c>
      <c r="AW443" s="13" t="s">
        <v>36</v>
      </c>
      <c r="AX443" s="13" t="s">
        <v>73</v>
      </c>
      <c r="AY443" s="269" t="s">
        <v>162</v>
      </c>
    </row>
    <row r="444" s="12" customFormat="1">
      <c r="B444" s="248"/>
      <c r="C444" s="249"/>
      <c r="D444" s="250" t="s">
        <v>172</v>
      </c>
      <c r="E444" s="251" t="s">
        <v>23</v>
      </c>
      <c r="F444" s="252" t="s">
        <v>1710</v>
      </c>
      <c r="G444" s="249"/>
      <c r="H444" s="253">
        <v>439.86900000000003</v>
      </c>
      <c r="I444" s="254"/>
      <c r="J444" s="249"/>
      <c r="K444" s="249"/>
      <c r="L444" s="255"/>
      <c r="M444" s="256"/>
      <c r="N444" s="257"/>
      <c r="O444" s="257"/>
      <c r="P444" s="257"/>
      <c r="Q444" s="257"/>
      <c r="R444" s="257"/>
      <c r="S444" s="257"/>
      <c r="T444" s="258"/>
      <c r="AT444" s="259" t="s">
        <v>172</v>
      </c>
      <c r="AU444" s="259" t="s">
        <v>85</v>
      </c>
      <c r="AV444" s="12" t="s">
        <v>85</v>
      </c>
      <c r="AW444" s="12" t="s">
        <v>36</v>
      </c>
      <c r="AX444" s="12" t="s">
        <v>77</v>
      </c>
      <c r="AY444" s="259" t="s">
        <v>162</v>
      </c>
    </row>
    <row r="445" s="1" customFormat="1" ht="25.5" customHeight="1">
      <c r="B445" s="47"/>
      <c r="C445" s="236" t="s">
        <v>557</v>
      </c>
      <c r="D445" s="236" t="s">
        <v>165</v>
      </c>
      <c r="E445" s="237" t="s">
        <v>747</v>
      </c>
      <c r="F445" s="238" t="s">
        <v>748</v>
      </c>
      <c r="G445" s="239" t="s">
        <v>189</v>
      </c>
      <c r="H445" s="240">
        <v>74.549999999999997</v>
      </c>
      <c r="I445" s="241"/>
      <c r="J445" s="242">
        <f>ROUND(I445*H445,2)</f>
        <v>0</v>
      </c>
      <c r="K445" s="238" t="s">
        <v>169</v>
      </c>
      <c r="L445" s="73"/>
      <c r="M445" s="243" t="s">
        <v>23</v>
      </c>
      <c r="N445" s="244" t="s">
        <v>45</v>
      </c>
      <c r="O445" s="48"/>
      <c r="P445" s="245">
        <f>O445*H445</f>
        <v>0</v>
      </c>
      <c r="Q445" s="245">
        <v>0.00012999999999999999</v>
      </c>
      <c r="R445" s="245">
        <f>Q445*H445</f>
        <v>0.0096914999999999987</v>
      </c>
      <c r="S445" s="245">
        <v>0</v>
      </c>
      <c r="T445" s="246">
        <f>S445*H445</f>
        <v>0</v>
      </c>
      <c r="AR445" s="25" t="s">
        <v>170</v>
      </c>
      <c r="AT445" s="25" t="s">
        <v>165</v>
      </c>
      <c r="AU445" s="25" t="s">
        <v>85</v>
      </c>
      <c r="AY445" s="25" t="s">
        <v>162</v>
      </c>
      <c r="BE445" s="247">
        <f>IF(N445="základní",J445,0)</f>
        <v>0</v>
      </c>
      <c r="BF445" s="247">
        <f>IF(N445="snížená",J445,0)</f>
        <v>0</v>
      </c>
      <c r="BG445" s="247">
        <f>IF(N445="zákl. přenesená",J445,0)</f>
        <v>0</v>
      </c>
      <c r="BH445" s="247">
        <f>IF(N445="sníž. přenesená",J445,0)</f>
        <v>0</v>
      </c>
      <c r="BI445" s="247">
        <f>IF(N445="nulová",J445,0)</f>
        <v>0</v>
      </c>
      <c r="BJ445" s="25" t="s">
        <v>85</v>
      </c>
      <c r="BK445" s="247">
        <f>ROUND(I445*H445,2)</f>
        <v>0</v>
      </c>
      <c r="BL445" s="25" t="s">
        <v>170</v>
      </c>
      <c r="BM445" s="25" t="s">
        <v>1711</v>
      </c>
    </row>
    <row r="446" s="1" customFormat="1">
      <c r="B446" s="47"/>
      <c r="C446" s="75"/>
      <c r="D446" s="250" t="s">
        <v>213</v>
      </c>
      <c r="E446" s="75"/>
      <c r="F446" s="281" t="s">
        <v>750</v>
      </c>
      <c r="G446" s="75"/>
      <c r="H446" s="75"/>
      <c r="I446" s="204"/>
      <c r="J446" s="75"/>
      <c r="K446" s="75"/>
      <c r="L446" s="73"/>
      <c r="M446" s="282"/>
      <c r="N446" s="48"/>
      <c r="O446" s="48"/>
      <c r="P446" s="48"/>
      <c r="Q446" s="48"/>
      <c r="R446" s="48"/>
      <c r="S446" s="48"/>
      <c r="T446" s="96"/>
      <c r="AT446" s="25" t="s">
        <v>213</v>
      </c>
      <c r="AU446" s="25" t="s">
        <v>85</v>
      </c>
    </row>
    <row r="447" s="13" customFormat="1">
      <c r="B447" s="260"/>
      <c r="C447" s="261"/>
      <c r="D447" s="250" t="s">
        <v>172</v>
      </c>
      <c r="E447" s="262" t="s">
        <v>23</v>
      </c>
      <c r="F447" s="263" t="s">
        <v>751</v>
      </c>
      <c r="G447" s="261"/>
      <c r="H447" s="262" t="s">
        <v>23</v>
      </c>
      <c r="I447" s="264"/>
      <c r="J447" s="261"/>
      <c r="K447" s="261"/>
      <c r="L447" s="265"/>
      <c r="M447" s="266"/>
      <c r="N447" s="267"/>
      <c r="O447" s="267"/>
      <c r="P447" s="267"/>
      <c r="Q447" s="267"/>
      <c r="R447" s="267"/>
      <c r="S447" s="267"/>
      <c r="T447" s="268"/>
      <c r="AT447" s="269" t="s">
        <v>172</v>
      </c>
      <c r="AU447" s="269" t="s">
        <v>85</v>
      </c>
      <c r="AV447" s="13" t="s">
        <v>77</v>
      </c>
      <c r="AW447" s="13" t="s">
        <v>36</v>
      </c>
      <c r="AX447" s="13" t="s">
        <v>73</v>
      </c>
      <c r="AY447" s="269" t="s">
        <v>162</v>
      </c>
    </row>
    <row r="448" s="13" customFormat="1">
      <c r="B448" s="260"/>
      <c r="C448" s="261"/>
      <c r="D448" s="250" t="s">
        <v>172</v>
      </c>
      <c r="E448" s="262" t="s">
        <v>23</v>
      </c>
      <c r="F448" s="263" t="s">
        <v>178</v>
      </c>
      <c r="G448" s="261"/>
      <c r="H448" s="262" t="s">
        <v>23</v>
      </c>
      <c r="I448" s="264"/>
      <c r="J448" s="261"/>
      <c r="K448" s="261"/>
      <c r="L448" s="265"/>
      <c r="M448" s="266"/>
      <c r="N448" s="267"/>
      <c r="O448" s="267"/>
      <c r="P448" s="267"/>
      <c r="Q448" s="267"/>
      <c r="R448" s="267"/>
      <c r="S448" s="267"/>
      <c r="T448" s="268"/>
      <c r="AT448" s="269" t="s">
        <v>172</v>
      </c>
      <c r="AU448" s="269" t="s">
        <v>85</v>
      </c>
      <c r="AV448" s="13" t="s">
        <v>77</v>
      </c>
      <c r="AW448" s="13" t="s">
        <v>36</v>
      </c>
      <c r="AX448" s="13" t="s">
        <v>73</v>
      </c>
      <c r="AY448" s="269" t="s">
        <v>162</v>
      </c>
    </row>
    <row r="449" s="12" customFormat="1">
      <c r="B449" s="248"/>
      <c r="C449" s="249"/>
      <c r="D449" s="250" t="s">
        <v>172</v>
      </c>
      <c r="E449" s="251" t="s">
        <v>23</v>
      </c>
      <c r="F449" s="252" t="s">
        <v>1712</v>
      </c>
      <c r="G449" s="249"/>
      <c r="H449" s="253">
        <v>61.799999999999997</v>
      </c>
      <c r="I449" s="254"/>
      <c r="J449" s="249"/>
      <c r="K449" s="249"/>
      <c r="L449" s="255"/>
      <c r="M449" s="256"/>
      <c r="N449" s="257"/>
      <c r="O449" s="257"/>
      <c r="P449" s="257"/>
      <c r="Q449" s="257"/>
      <c r="R449" s="257"/>
      <c r="S449" s="257"/>
      <c r="T449" s="258"/>
      <c r="AT449" s="259" t="s">
        <v>172</v>
      </c>
      <c r="AU449" s="259" t="s">
        <v>85</v>
      </c>
      <c r="AV449" s="12" t="s">
        <v>85</v>
      </c>
      <c r="AW449" s="12" t="s">
        <v>36</v>
      </c>
      <c r="AX449" s="12" t="s">
        <v>73</v>
      </c>
      <c r="AY449" s="259" t="s">
        <v>162</v>
      </c>
    </row>
    <row r="450" s="13" customFormat="1">
      <c r="B450" s="260"/>
      <c r="C450" s="261"/>
      <c r="D450" s="250" t="s">
        <v>172</v>
      </c>
      <c r="E450" s="262" t="s">
        <v>23</v>
      </c>
      <c r="F450" s="263" t="s">
        <v>397</v>
      </c>
      <c r="G450" s="261"/>
      <c r="H450" s="262" t="s">
        <v>23</v>
      </c>
      <c r="I450" s="264"/>
      <c r="J450" s="261"/>
      <c r="K450" s="261"/>
      <c r="L450" s="265"/>
      <c r="M450" s="266"/>
      <c r="N450" s="267"/>
      <c r="O450" s="267"/>
      <c r="P450" s="267"/>
      <c r="Q450" s="267"/>
      <c r="R450" s="267"/>
      <c r="S450" s="267"/>
      <c r="T450" s="268"/>
      <c r="AT450" s="269" t="s">
        <v>172</v>
      </c>
      <c r="AU450" s="269" t="s">
        <v>85</v>
      </c>
      <c r="AV450" s="13" t="s">
        <v>77</v>
      </c>
      <c r="AW450" s="13" t="s">
        <v>36</v>
      </c>
      <c r="AX450" s="13" t="s">
        <v>73</v>
      </c>
      <c r="AY450" s="269" t="s">
        <v>162</v>
      </c>
    </row>
    <row r="451" s="12" customFormat="1">
      <c r="B451" s="248"/>
      <c r="C451" s="249"/>
      <c r="D451" s="250" t="s">
        <v>172</v>
      </c>
      <c r="E451" s="251" t="s">
        <v>23</v>
      </c>
      <c r="F451" s="252" t="s">
        <v>1713</v>
      </c>
      <c r="G451" s="249"/>
      <c r="H451" s="253">
        <v>12.75</v>
      </c>
      <c r="I451" s="254"/>
      <c r="J451" s="249"/>
      <c r="K451" s="249"/>
      <c r="L451" s="255"/>
      <c r="M451" s="256"/>
      <c r="N451" s="257"/>
      <c r="O451" s="257"/>
      <c r="P451" s="257"/>
      <c r="Q451" s="257"/>
      <c r="R451" s="257"/>
      <c r="S451" s="257"/>
      <c r="T451" s="258"/>
      <c r="AT451" s="259" t="s">
        <v>172</v>
      </c>
      <c r="AU451" s="259" t="s">
        <v>85</v>
      </c>
      <c r="AV451" s="12" t="s">
        <v>85</v>
      </c>
      <c r="AW451" s="12" t="s">
        <v>36</v>
      </c>
      <c r="AX451" s="12" t="s">
        <v>73</v>
      </c>
      <c r="AY451" s="259" t="s">
        <v>162</v>
      </c>
    </row>
    <row r="452" s="14" customFormat="1">
      <c r="B452" s="270"/>
      <c r="C452" s="271"/>
      <c r="D452" s="250" t="s">
        <v>172</v>
      </c>
      <c r="E452" s="272" t="s">
        <v>23</v>
      </c>
      <c r="F452" s="273" t="s">
        <v>182</v>
      </c>
      <c r="G452" s="271"/>
      <c r="H452" s="274">
        <v>74.549999999999997</v>
      </c>
      <c r="I452" s="275"/>
      <c r="J452" s="271"/>
      <c r="K452" s="271"/>
      <c r="L452" s="276"/>
      <c r="M452" s="277"/>
      <c r="N452" s="278"/>
      <c r="O452" s="278"/>
      <c r="P452" s="278"/>
      <c r="Q452" s="278"/>
      <c r="R452" s="278"/>
      <c r="S452" s="278"/>
      <c r="T452" s="279"/>
      <c r="AT452" s="280" t="s">
        <v>172</v>
      </c>
      <c r="AU452" s="280" t="s">
        <v>85</v>
      </c>
      <c r="AV452" s="14" t="s">
        <v>170</v>
      </c>
      <c r="AW452" s="14" t="s">
        <v>36</v>
      </c>
      <c r="AX452" s="14" t="s">
        <v>77</v>
      </c>
      <c r="AY452" s="280" t="s">
        <v>162</v>
      </c>
    </row>
    <row r="453" s="1" customFormat="1" ht="25.5" customHeight="1">
      <c r="B453" s="47"/>
      <c r="C453" s="236" t="s">
        <v>563</v>
      </c>
      <c r="D453" s="236" t="s">
        <v>165</v>
      </c>
      <c r="E453" s="237" t="s">
        <v>1714</v>
      </c>
      <c r="F453" s="238" t="s">
        <v>1715</v>
      </c>
      <c r="G453" s="239" t="s">
        <v>189</v>
      </c>
      <c r="H453" s="240">
        <v>160.928</v>
      </c>
      <c r="I453" s="241"/>
      <c r="J453" s="242">
        <f>ROUND(I453*H453,2)</f>
        <v>0</v>
      </c>
      <c r="K453" s="238" t="s">
        <v>169</v>
      </c>
      <c r="L453" s="73"/>
      <c r="M453" s="243" t="s">
        <v>23</v>
      </c>
      <c r="N453" s="244" t="s">
        <v>45</v>
      </c>
      <c r="O453" s="48"/>
      <c r="P453" s="245">
        <f>O453*H453</f>
        <v>0</v>
      </c>
      <c r="Q453" s="245">
        <v>0.00021000000000000001</v>
      </c>
      <c r="R453" s="245">
        <f>Q453*H453</f>
        <v>0.033794879999999999</v>
      </c>
      <c r="S453" s="245">
        <v>0</v>
      </c>
      <c r="T453" s="246">
        <f>S453*H453</f>
        <v>0</v>
      </c>
      <c r="AR453" s="25" t="s">
        <v>170</v>
      </c>
      <c r="AT453" s="25" t="s">
        <v>165</v>
      </c>
      <c r="AU453" s="25" t="s">
        <v>85</v>
      </c>
      <c r="AY453" s="25" t="s">
        <v>162</v>
      </c>
      <c r="BE453" s="247">
        <f>IF(N453="základní",J453,0)</f>
        <v>0</v>
      </c>
      <c r="BF453" s="247">
        <f>IF(N453="snížená",J453,0)</f>
        <v>0</v>
      </c>
      <c r="BG453" s="247">
        <f>IF(N453="zákl. přenesená",J453,0)</f>
        <v>0</v>
      </c>
      <c r="BH453" s="247">
        <f>IF(N453="sníž. přenesená",J453,0)</f>
        <v>0</v>
      </c>
      <c r="BI453" s="247">
        <f>IF(N453="nulová",J453,0)</f>
        <v>0</v>
      </c>
      <c r="BJ453" s="25" t="s">
        <v>85</v>
      </c>
      <c r="BK453" s="247">
        <f>ROUND(I453*H453,2)</f>
        <v>0</v>
      </c>
      <c r="BL453" s="25" t="s">
        <v>170</v>
      </c>
      <c r="BM453" s="25" t="s">
        <v>1716</v>
      </c>
    </row>
    <row r="454" s="1" customFormat="1">
      <c r="B454" s="47"/>
      <c r="C454" s="75"/>
      <c r="D454" s="250" t="s">
        <v>213</v>
      </c>
      <c r="E454" s="75"/>
      <c r="F454" s="281" t="s">
        <v>750</v>
      </c>
      <c r="G454" s="75"/>
      <c r="H454" s="75"/>
      <c r="I454" s="204"/>
      <c r="J454" s="75"/>
      <c r="K454" s="75"/>
      <c r="L454" s="73"/>
      <c r="M454" s="282"/>
      <c r="N454" s="48"/>
      <c r="O454" s="48"/>
      <c r="P454" s="48"/>
      <c r="Q454" s="48"/>
      <c r="R454" s="48"/>
      <c r="S454" s="48"/>
      <c r="T454" s="96"/>
      <c r="AT454" s="25" t="s">
        <v>213</v>
      </c>
      <c r="AU454" s="25" t="s">
        <v>85</v>
      </c>
    </row>
    <row r="455" s="13" customFormat="1">
      <c r="B455" s="260"/>
      <c r="C455" s="261"/>
      <c r="D455" s="250" t="s">
        <v>172</v>
      </c>
      <c r="E455" s="262" t="s">
        <v>23</v>
      </c>
      <c r="F455" s="263" t="s">
        <v>232</v>
      </c>
      <c r="G455" s="261"/>
      <c r="H455" s="262" t="s">
        <v>23</v>
      </c>
      <c r="I455" s="264"/>
      <c r="J455" s="261"/>
      <c r="K455" s="261"/>
      <c r="L455" s="265"/>
      <c r="M455" s="266"/>
      <c r="N455" s="267"/>
      <c r="O455" s="267"/>
      <c r="P455" s="267"/>
      <c r="Q455" s="267"/>
      <c r="R455" s="267"/>
      <c r="S455" s="267"/>
      <c r="T455" s="268"/>
      <c r="AT455" s="269" t="s">
        <v>172</v>
      </c>
      <c r="AU455" s="269" t="s">
        <v>85</v>
      </c>
      <c r="AV455" s="13" t="s">
        <v>77</v>
      </c>
      <c r="AW455" s="13" t="s">
        <v>36</v>
      </c>
      <c r="AX455" s="13" t="s">
        <v>73</v>
      </c>
      <c r="AY455" s="269" t="s">
        <v>162</v>
      </c>
    </row>
    <row r="456" s="12" customFormat="1">
      <c r="B456" s="248"/>
      <c r="C456" s="249"/>
      <c r="D456" s="250" t="s">
        <v>172</v>
      </c>
      <c r="E456" s="251" t="s">
        <v>23</v>
      </c>
      <c r="F456" s="252" t="s">
        <v>1717</v>
      </c>
      <c r="G456" s="249"/>
      <c r="H456" s="253">
        <v>77.153000000000006</v>
      </c>
      <c r="I456" s="254"/>
      <c r="J456" s="249"/>
      <c r="K456" s="249"/>
      <c r="L456" s="255"/>
      <c r="M456" s="256"/>
      <c r="N456" s="257"/>
      <c r="O456" s="257"/>
      <c r="P456" s="257"/>
      <c r="Q456" s="257"/>
      <c r="R456" s="257"/>
      <c r="S456" s="257"/>
      <c r="T456" s="258"/>
      <c r="AT456" s="259" t="s">
        <v>172</v>
      </c>
      <c r="AU456" s="259" t="s">
        <v>85</v>
      </c>
      <c r="AV456" s="12" t="s">
        <v>85</v>
      </c>
      <c r="AW456" s="12" t="s">
        <v>36</v>
      </c>
      <c r="AX456" s="12" t="s">
        <v>73</v>
      </c>
      <c r="AY456" s="259" t="s">
        <v>162</v>
      </c>
    </row>
    <row r="457" s="13" customFormat="1">
      <c r="B457" s="260"/>
      <c r="C457" s="261"/>
      <c r="D457" s="250" t="s">
        <v>172</v>
      </c>
      <c r="E457" s="262" t="s">
        <v>23</v>
      </c>
      <c r="F457" s="263" t="s">
        <v>178</v>
      </c>
      <c r="G457" s="261"/>
      <c r="H457" s="262" t="s">
        <v>23</v>
      </c>
      <c r="I457" s="264"/>
      <c r="J457" s="261"/>
      <c r="K457" s="261"/>
      <c r="L457" s="265"/>
      <c r="M457" s="266"/>
      <c r="N457" s="267"/>
      <c r="O457" s="267"/>
      <c r="P457" s="267"/>
      <c r="Q457" s="267"/>
      <c r="R457" s="267"/>
      <c r="S457" s="267"/>
      <c r="T457" s="268"/>
      <c r="AT457" s="269" t="s">
        <v>172</v>
      </c>
      <c r="AU457" s="269" t="s">
        <v>85</v>
      </c>
      <c r="AV457" s="13" t="s">
        <v>77</v>
      </c>
      <c r="AW457" s="13" t="s">
        <v>36</v>
      </c>
      <c r="AX457" s="13" t="s">
        <v>73</v>
      </c>
      <c r="AY457" s="269" t="s">
        <v>162</v>
      </c>
    </row>
    <row r="458" s="12" customFormat="1">
      <c r="B458" s="248"/>
      <c r="C458" s="249"/>
      <c r="D458" s="250" t="s">
        <v>172</v>
      </c>
      <c r="E458" s="251" t="s">
        <v>23</v>
      </c>
      <c r="F458" s="252" t="s">
        <v>1712</v>
      </c>
      <c r="G458" s="249"/>
      <c r="H458" s="253">
        <v>61.799999999999997</v>
      </c>
      <c r="I458" s="254"/>
      <c r="J458" s="249"/>
      <c r="K458" s="249"/>
      <c r="L458" s="255"/>
      <c r="M458" s="256"/>
      <c r="N458" s="257"/>
      <c r="O458" s="257"/>
      <c r="P458" s="257"/>
      <c r="Q458" s="257"/>
      <c r="R458" s="257"/>
      <c r="S458" s="257"/>
      <c r="T458" s="258"/>
      <c r="AT458" s="259" t="s">
        <v>172</v>
      </c>
      <c r="AU458" s="259" t="s">
        <v>85</v>
      </c>
      <c r="AV458" s="12" t="s">
        <v>85</v>
      </c>
      <c r="AW458" s="12" t="s">
        <v>36</v>
      </c>
      <c r="AX458" s="12" t="s">
        <v>73</v>
      </c>
      <c r="AY458" s="259" t="s">
        <v>162</v>
      </c>
    </row>
    <row r="459" s="13" customFormat="1">
      <c r="B459" s="260"/>
      <c r="C459" s="261"/>
      <c r="D459" s="250" t="s">
        <v>172</v>
      </c>
      <c r="E459" s="262" t="s">
        <v>23</v>
      </c>
      <c r="F459" s="263" t="s">
        <v>397</v>
      </c>
      <c r="G459" s="261"/>
      <c r="H459" s="262" t="s">
        <v>23</v>
      </c>
      <c r="I459" s="264"/>
      <c r="J459" s="261"/>
      <c r="K459" s="261"/>
      <c r="L459" s="265"/>
      <c r="M459" s="266"/>
      <c r="N459" s="267"/>
      <c r="O459" s="267"/>
      <c r="P459" s="267"/>
      <c r="Q459" s="267"/>
      <c r="R459" s="267"/>
      <c r="S459" s="267"/>
      <c r="T459" s="268"/>
      <c r="AT459" s="269" t="s">
        <v>172</v>
      </c>
      <c r="AU459" s="269" t="s">
        <v>85</v>
      </c>
      <c r="AV459" s="13" t="s">
        <v>77</v>
      </c>
      <c r="AW459" s="13" t="s">
        <v>36</v>
      </c>
      <c r="AX459" s="13" t="s">
        <v>73</v>
      </c>
      <c r="AY459" s="269" t="s">
        <v>162</v>
      </c>
    </row>
    <row r="460" s="12" customFormat="1">
      <c r="B460" s="248"/>
      <c r="C460" s="249"/>
      <c r="D460" s="250" t="s">
        <v>172</v>
      </c>
      <c r="E460" s="251" t="s">
        <v>23</v>
      </c>
      <c r="F460" s="252" t="s">
        <v>1718</v>
      </c>
      <c r="G460" s="249"/>
      <c r="H460" s="253">
        <v>21.975000000000001</v>
      </c>
      <c r="I460" s="254"/>
      <c r="J460" s="249"/>
      <c r="K460" s="249"/>
      <c r="L460" s="255"/>
      <c r="M460" s="256"/>
      <c r="N460" s="257"/>
      <c r="O460" s="257"/>
      <c r="P460" s="257"/>
      <c r="Q460" s="257"/>
      <c r="R460" s="257"/>
      <c r="S460" s="257"/>
      <c r="T460" s="258"/>
      <c r="AT460" s="259" t="s">
        <v>172</v>
      </c>
      <c r="AU460" s="259" t="s">
        <v>85</v>
      </c>
      <c r="AV460" s="12" t="s">
        <v>85</v>
      </c>
      <c r="AW460" s="12" t="s">
        <v>36</v>
      </c>
      <c r="AX460" s="12" t="s">
        <v>73</v>
      </c>
      <c r="AY460" s="259" t="s">
        <v>162</v>
      </c>
    </row>
    <row r="461" s="14" customFormat="1">
      <c r="B461" s="270"/>
      <c r="C461" s="271"/>
      <c r="D461" s="250" t="s">
        <v>172</v>
      </c>
      <c r="E461" s="272" t="s">
        <v>23</v>
      </c>
      <c r="F461" s="273" t="s">
        <v>182</v>
      </c>
      <c r="G461" s="271"/>
      <c r="H461" s="274">
        <v>160.928</v>
      </c>
      <c r="I461" s="275"/>
      <c r="J461" s="271"/>
      <c r="K461" s="271"/>
      <c r="L461" s="276"/>
      <c r="M461" s="277"/>
      <c r="N461" s="278"/>
      <c r="O461" s="278"/>
      <c r="P461" s="278"/>
      <c r="Q461" s="278"/>
      <c r="R461" s="278"/>
      <c r="S461" s="278"/>
      <c r="T461" s="279"/>
      <c r="AT461" s="280" t="s">
        <v>172</v>
      </c>
      <c r="AU461" s="280" t="s">
        <v>85</v>
      </c>
      <c r="AV461" s="14" t="s">
        <v>170</v>
      </c>
      <c r="AW461" s="14" t="s">
        <v>36</v>
      </c>
      <c r="AX461" s="14" t="s">
        <v>77</v>
      </c>
      <c r="AY461" s="280" t="s">
        <v>162</v>
      </c>
    </row>
    <row r="462" s="11" customFormat="1" ht="29.88" customHeight="1">
      <c r="B462" s="220"/>
      <c r="C462" s="221"/>
      <c r="D462" s="222" t="s">
        <v>72</v>
      </c>
      <c r="E462" s="234" t="s">
        <v>774</v>
      </c>
      <c r="F462" s="234" t="s">
        <v>775</v>
      </c>
      <c r="G462" s="221"/>
      <c r="H462" s="221"/>
      <c r="I462" s="224"/>
      <c r="J462" s="235">
        <f>BK462</f>
        <v>0</v>
      </c>
      <c r="K462" s="221"/>
      <c r="L462" s="226"/>
      <c r="M462" s="227"/>
      <c r="N462" s="228"/>
      <c r="O462" s="228"/>
      <c r="P462" s="229">
        <f>SUM(P463:P497)</f>
        <v>0</v>
      </c>
      <c r="Q462" s="228"/>
      <c r="R462" s="229">
        <f>SUM(R463:R497)</f>
        <v>0</v>
      </c>
      <c r="S462" s="228"/>
      <c r="T462" s="230">
        <f>SUM(T463:T497)</f>
        <v>5.8399019999999995</v>
      </c>
      <c r="AR462" s="231" t="s">
        <v>77</v>
      </c>
      <c r="AT462" s="232" t="s">
        <v>72</v>
      </c>
      <c r="AU462" s="232" t="s">
        <v>77</v>
      </c>
      <c r="AY462" s="231" t="s">
        <v>162</v>
      </c>
      <c r="BK462" s="233">
        <f>SUM(BK463:BK497)</f>
        <v>0</v>
      </c>
    </row>
    <row r="463" s="1" customFormat="1" ht="25.5" customHeight="1">
      <c r="B463" s="47"/>
      <c r="C463" s="236" t="s">
        <v>570</v>
      </c>
      <c r="D463" s="236" t="s">
        <v>165</v>
      </c>
      <c r="E463" s="237" t="s">
        <v>1719</v>
      </c>
      <c r="F463" s="238" t="s">
        <v>1720</v>
      </c>
      <c r="G463" s="239" t="s">
        <v>189</v>
      </c>
      <c r="H463" s="240">
        <v>27.359999999999999</v>
      </c>
      <c r="I463" s="241"/>
      <c r="J463" s="242">
        <f>ROUND(I463*H463,2)</f>
        <v>0</v>
      </c>
      <c r="K463" s="238" t="s">
        <v>169</v>
      </c>
      <c r="L463" s="73"/>
      <c r="M463" s="243" t="s">
        <v>23</v>
      </c>
      <c r="N463" s="244" t="s">
        <v>45</v>
      </c>
      <c r="O463" s="48"/>
      <c r="P463" s="245">
        <f>O463*H463</f>
        <v>0</v>
      </c>
      <c r="Q463" s="245">
        <v>0</v>
      </c>
      <c r="R463" s="245">
        <f>Q463*H463</f>
        <v>0</v>
      </c>
      <c r="S463" s="245">
        <v>0.082000000000000003</v>
      </c>
      <c r="T463" s="246">
        <f>S463*H463</f>
        <v>2.2435200000000002</v>
      </c>
      <c r="AR463" s="25" t="s">
        <v>170</v>
      </c>
      <c r="AT463" s="25" t="s">
        <v>165</v>
      </c>
      <c r="AU463" s="25" t="s">
        <v>85</v>
      </c>
      <c r="AY463" s="25" t="s">
        <v>162</v>
      </c>
      <c r="BE463" s="247">
        <f>IF(N463="základní",J463,0)</f>
        <v>0</v>
      </c>
      <c r="BF463" s="247">
        <f>IF(N463="snížená",J463,0)</f>
        <v>0</v>
      </c>
      <c r="BG463" s="247">
        <f>IF(N463="zákl. přenesená",J463,0)</f>
        <v>0</v>
      </c>
      <c r="BH463" s="247">
        <f>IF(N463="sníž. přenesená",J463,0)</f>
        <v>0</v>
      </c>
      <c r="BI463" s="247">
        <f>IF(N463="nulová",J463,0)</f>
        <v>0</v>
      </c>
      <c r="BJ463" s="25" t="s">
        <v>85</v>
      </c>
      <c r="BK463" s="247">
        <f>ROUND(I463*H463,2)</f>
        <v>0</v>
      </c>
      <c r="BL463" s="25" t="s">
        <v>170</v>
      </c>
      <c r="BM463" s="25" t="s">
        <v>1721</v>
      </c>
    </row>
    <row r="464" s="13" customFormat="1">
      <c r="B464" s="260"/>
      <c r="C464" s="261"/>
      <c r="D464" s="250" t="s">
        <v>172</v>
      </c>
      <c r="E464" s="262" t="s">
        <v>23</v>
      </c>
      <c r="F464" s="263" t="s">
        <v>178</v>
      </c>
      <c r="G464" s="261"/>
      <c r="H464" s="262" t="s">
        <v>23</v>
      </c>
      <c r="I464" s="264"/>
      <c r="J464" s="261"/>
      <c r="K464" s="261"/>
      <c r="L464" s="265"/>
      <c r="M464" s="266"/>
      <c r="N464" s="267"/>
      <c r="O464" s="267"/>
      <c r="P464" s="267"/>
      <c r="Q464" s="267"/>
      <c r="R464" s="267"/>
      <c r="S464" s="267"/>
      <c r="T464" s="268"/>
      <c r="AT464" s="269" t="s">
        <v>172</v>
      </c>
      <c r="AU464" s="269" t="s">
        <v>85</v>
      </c>
      <c r="AV464" s="13" t="s">
        <v>77</v>
      </c>
      <c r="AW464" s="13" t="s">
        <v>36</v>
      </c>
      <c r="AX464" s="13" t="s">
        <v>73</v>
      </c>
      <c r="AY464" s="269" t="s">
        <v>162</v>
      </c>
    </row>
    <row r="465" s="12" customFormat="1">
      <c r="B465" s="248"/>
      <c r="C465" s="249"/>
      <c r="D465" s="250" t="s">
        <v>172</v>
      </c>
      <c r="E465" s="251" t="s">
        <v>23</v>
      </c>
      <c r="F465" s="252" t="s">
        <v>1532</v>
      </c>
      <c r="G465" s="249"/>
      <c r="H465" s="253">
        <v>20.800000000000001</v>
      </c>
      <c r="I465" s="254"/>
      <c r="J465" s="249"/>
      <c r="K465" s="249"/>
      <c r="L465" s="255"/>
      <c r="M465" s="256"/>
      <c r="N465" s="257"/>
      <c r="O465" s="257"/>
      <c r="P465" s="257"/>
      <c r="Q465" s="257"/>
      <c r="R465" s="257"/>
      <c r="S465" s="257"/>
      <c r="T465" s="258"/>
      <c r="AT465" s="259" t="s">
        <v>172</v>
      </c>
      <c r="AU465" s="259" t="s">
        <v>85</v>
      </c>
      <c r="AV465" s="12" t="s">
        <v>85</v>
      </c>
      <c r="AW465" s="12" t="s">
        <v>36</v>
      </c>
      <c r="AX465" s="12" t="s">
        <v>73</v>
      </c>
      <c r="AY465" s="259" t="s">
        <v>162</v>
      </c>
    </row>
    <row r="466" s="12" customFormat="1">
      <c r="B466" s="248"/>
      <c r="C466" s="249"/>
      <c r="D466" s="250" t="s">
        <v>172</v>
      </c>
      <c r="E466" s="251" t="s">
        <v>23</v>
      </c>
      <c r="F466" s="252" t="s">
        <v>1533</v>
      </c>
      <c r="G466" s="249"/>
      <c r="H466" s="253">
        <v>2.3999999999999999</v>
      </c>
      <c r="I466" s="254"/>
      <c r="J466" s="249"/>
      <c r="K466" s="249"/>
      <c r="L466" s="255"/>
      <c r="M466" s="256"/>
      <c r="N466" s="257"/>
      <c r="O466" s="257"/>
      <c r="P466" s="257"/>
      <c r="Q466" s="257"/>
      <c r="R466" s="257"/>
      <c r="S466" s="257"/>
      <c r="T466" s="258"/>
      <c r="AT466" s="259" t="s">
        <v>172</v>
      </c>
      <c r="AU466" s="259" t="s">
        <v>85</v>
      </c>
      <c r="AV466" s="12" t="s">
        <v>85</v>
      </c>
      <c r="AW466" s="12" t="s">
        <v>36</v>
      </c>
      <c r="AX466" s="12" t="s">
        <v>73</v>
      </c>
      <c r="AY466" s="259" t="s">
        <v>162</v>
      </c>
    </row>
    <row r="467" s="12" customFormat="1">
      <c r="B467" s="248"/>
      <c r="C467" s="249"/>
      <c r="D467" s="250" t="s">
        <v>172</v>
      </c>
      <c r="E467" s="251" t="s">
        <v>23</v>
      </c>
      <c r="F467" s="252" t="s">
        <v>1534</v>
      </c>
      <c r="G467" s="249"/>
      <c r="H467" s="253">
        <v>4.1600000000000001</v>
      </c>
      <c r="I467" s="254"/>
      <c r="J467" s="249"/>
      <c r="K467" s="249"/>
      <c r="L467" s="255"/>
      <c r="M467" s="256"/>
      <c r="N467" s="257"/>
      <c r="O467" s="257"/>
      <c r="P467" s="257"/>
      <c r="Q467" s="257"/>
      <c r="R467" s="257"/>
      <c r="S467" s="257"/>
      <c r="T467" s="258"/>
      <c r="AT467" s="259" t="s">
        <v>172</v>
      </c>
      <c r="AU467" s="259" t="s">
        <v>85</v>
      </c>
      <c r="AV467" s="12" t="s">
        <v>85</v>
      </c>
      <c r="AW467" s="12" t="s">
        <v>36</v>
      </c>
      <c r="AX467" s="12" t="s">
        <v>73</v>
      </c>
      <c r="AY467" s="259" t="s">
        <v>162</v>
      </c>
    </row>
    <row r="468" s="14" customFormat="1">
      <c r="B468" s="270"/>
      <c r="C468" s="271"/>
      <c r="D468" s="250" t="s">
        <v>172</v>
      </c>
      <c r="E468" s="272" t="s">
        <v>23</v>
      </c>
      <c r="F468" s="273" t="s">
        <v>182</v>
      </c>
      <c r="G468" s="271"/>
      <c r="H468" s="274">
        <v>27.359999999999999</v>
      </c>
      <c r="I468" s="275"/>
      <c r="J468" s="271"/>
      <c r="K468" s="271"/>
      <c r="L468" s="276"/>
      <c r="M468" s="277"/>
      <c r="N468" s="278"/>
      <c r="O468" s="278"/>
      <c r="P468" s="278"/>
      <c r="Q468" s="278"/>
      <c r="R468" s="278"/>
      <c r="S468" s="278"/>
      <c r="T468" s="279"/>
      <c r="AT468" s="280" t="s">
        <v>172</v>
      </c>
      <c r="AU468" s="280" t="s">
        <v>85</v>
      </c>
      <c r="AV468" s="14" t="s">
        <v>170</v>
      </c>
      <c r="AW468" s="14" t="s">
        <v>36</v>
      </c>
      <c r="AX468" s="14" t="s">
        <v>77</v>
      </c>
      <c r="AY468" s="280" t="s">
        <v>162</v>
      </c>
    </row>
    <row r="469" s="1" customFormat="1" ht="25.5" customHeight="1">
      <c r="B469" s="47"/>
      <c r="C469" s="236" t="s">
        <v>578</v>
      </c>
      <c r="D469" s="236" t="s">
        <v>165</v>
      </c>
      <c r="E469" s="237" t="s">
        <v>1722</v>
      </c>
      <c r="F469" s="238" t="s">
        <v>1723</v>
      </c>
      <c r="G469" s="239" t="s">
        <v>189</v>
      </c>
      <c r="H469" s="240">
        <v>0.46800000000000003</v>
      </c>
      <c r="I469" s="241"/>
      <c r="J469" s="242">
        <f>ROUND(I469*H469,2)</f>
        <v>0</v>
      </c>
      <c r="K469" s="238" t="s">
        <v>169</v>
      </c>
      <c r="L469" s="73"/>
      <c r="M469" s="243" t="s">
        <v>23</v>
      </c>
      <c r="N469" s="244" t="s">
        <v>45</v>
      </c>
      <c r="O469" s="48"/>
      <c r="P469" s="245">
        <f>O469*H469</f>
        <v>0</v>
      </c>
      <c r="Q469" s="245">
        <v>0</v>
      </c>
      <c r="R469" s="245">
        <f>Q469*H469</f>
        <v>0</v>
      </c>
      <c r="S469" s="245">
        <v>0.048000000000000001</v>
      </c>
      <c r="T469" s="246">
        <f>S469*H469</f>
        <v>0.022464000000000001</v>
      </c>
      <c r="AR469" s="25" t="s">
        <v>170</v>
      </c>
      <c r="AT469" s="25" t="s">
        <v>165</v>
      </c>
      <c r="AU469" s="25" t="s">
        <v>85</v>
      </c>
      <c r="AY469" s="25" t="s">
        <v>162</v>
      </c>
      <c r="BE469" s="247">
        <f>IF(N469="základní",J469,0)</f>
        <v>0</v>
      </c>
      <c r="BF469" s="247">
        <f>IF(N469="snížená",J469,0)</f>
        <v>0</v>
      </c>
      <c r="BG469" s="247">
        <f>IF(N469="zákl. přenesená",J469,0)</f>
        <v>0</v>
      </c>
      <c r="BH469" s="247">
        <f>IF(N469="sníž. přenesená",J469,0)</f>
        <v>0</v>
      </c>
      <c r="BI469" s="247">
        <f>IF(N469="nulová",J469,0)</f>
        <v>0</v>
      </c>
      <c r="BJ469" s="25" t="s">
        <v>85</v>
      </c>
      <c r="BK469" s="247">
        <f>ROUND(I469*H469,2)</f>
        <v>0</v>
      </c>
      <c r="BL469" s="25" t="s">
        <v>170</v>
      </c>
      <c r="BM469" s="25" t="s">
        <v>1724</v>
      </c>
    </row>
    <row r="470" s="1" customFormat="1">
      <c r="B470" s="47"/>
      <c r="C470" s="75"/>
      <c r="D470" s="250" t="s">
        <v>213</v>
      </c>
      <c r="E470" s="75"/>
      <c r="F470" s="281" t="s">
        <v>818</v>
      </c>
      <c r="G470" s="75"/>
      <c r="H470" s="75"/>
      <c r="I470" s="204"/>
      <c r="J470" s="75"/>
      <c r="K470" s="75"/>
      <c r="L470" s="73"/>
      <c r="M470" s="282"/>
      <c r="N470" s="48"/>
      <c r="O470" s="48"/>
      <c r="P470" s="48"/>
      <c r="Q470" s="48"/>
      <c r="R470" s="48"/>
      <c r="S470" s="48"/>
      <c r="T470" s="96"/>
      <c r="AT470" s="25" t="s">
        <v>213</v>
      </c>
      <c r="AU470" s="25" t="s">
        <v>85</v>
      </c>
    </row>
    <row r="471" s="12" customFormat="1">
      <c r="B471" s="248"/>
      <c r="C471" s="249"/>
      <c r="D471" s="250" t="s">
        <v>172</v>
      </c>
      <c r="E471" s="251" t="s">
        <v>23</v>
      </c>
      <c r="F471" s="252" t="s">
        <v>1725</v>
      </c>
      <c r="G471" s="249"/>
      <c r="H471" s="253">
        <v>0.46800000000000003</v>
      </c>
      <c r="I471" s="254"/>
      <c r="J471" s="249"/>
      <c r="K471" s="249"/>
      <c r="L471" s="255"/>
      <c r="M471" s="256"/>
      <c r="N471" s="257"/>
      <c r="O471" s="257"/>
      <c r="P471" s="257"/>
      <c r="Q471" s="257"/>
      <c r="R471" s="257"/>
      <c r="S471" s="257"/>
      <c r="T471" s="258"/>
      <c r="AT471" s="259" t="s">
        <v>172</v>
      </c>
      <c r="AU471" s="259" t="s">
        <v>85</v>
      </c>
      <c r="AV471" s="12" t="s">
        <v>85</v>
      </c>
      <c r="AW471" s="12" t="s">
        <v>36</v>
      </c>
      <c r="AX471" s="12" t="s">
        <v>77</v>
      </c>
      <c r="AY471" s="259" t="s">
        <v>162</v>
      </c>
    </row>
    <row r="472" s="1" customFormat="1" ht="25.5" customHeight="1">
      <c r="B472" s="47"/>
      <c r="C472" s="236" t="s">
        <v>586</v>
      </c>
      <c r="D472" s="236" t="s">
        <v>165</v>
      </c>
      <c r="E472" s="237" t="s">
        <v>1726</v>
      </c>
      <c r="F472" s="238" t="s">
        <v>1727</v>
      </c>
      <c r="G472" s="239" t="s">
        <v>189</v>
      </c>
      <c r="H472" s="240">
        <v>21.274999999999999</v>
      </c>
      <c r="I472" s="241"/>
      <c r="J472" s="242">
        <f>ROUND(I472*H472,2)</f>
        <v>0</v>
      </c>
      <c r="K472" s="238" t="s">
        <v>169</v>
      </c>
      <c r="L472" s="73"/>
      <c r="M472" s="243" t="s">
        <v>23</v>
      </c>
      <c r="N472" s="244" t="s">
        <v>45</v>
      </c>
      <c r="O472" s="48"/>
      <c r="P472" s="245">
        <f>O472*H472</f>
        <v>0</v>
      </c>
      <c r="Q472" s="245">
        <v>0</v>
      </c>
      <c r="R472" s="245">
        <f>Q472*H472</f>
        <v>0</v>
      </c>
      <c r="S472" s="245">
        <v>0.034000000000000002</v>
      </c>
      <c r="T472" s="246">
        <f>S472*H472</f>
        <v>0.72335000000000005</v>
      </c>
      <c r="AR472" s="25" t="s">
        <v>170</v>
      </c>
      <c r="AT472" s="25" t="s">
        <v>165</v>
      </c>
      <c r="AU472" s="25" t="s">
        <v>85</v>
      </c>
      <c r="AY472" s="25" t="s">
        <v>162</v>
      </c>
      <c r="BE472" s="247">
        <f>IF(N472="základní",J472,0)</f>
        <v>0</v>
      </c>
      <c r="BF472" s="247">
        <f>IF(N472="snížená",J472,0)</f>
        <v>0</v>
      </c>
      <c r="BG472" s="247">
        <f>IF(N472="zákl. přenesená",J472,0)</f>
        <v>0</v>
      </c>
      <c r="BH472" s="247">
        <f>IF(N472="sníž. přenesená",J472,0)</f>
        <v>0</v>
      </c>
      <c r="BI472" s="247">
        <f>IF(N472="nulová",J472,0)</f>
        <v>0</v>
      </c>
      <c r="BJ472" s="25" t="s">
        <v>85</v>
      </c>
      <c r="BK472" s="247">
        <f>ROUND(I472*H472,2)</f>
        <v>0</v>
      </c>
      <c r="BL472" s="25" t="s">
        <v>170</v>
      </c>
      <c r="BM472" s="25" t="s">
        <v>1728</v>
      </c>
    </row>
    <row r="473" s="1" customFormat="1">
      <c r="B473" s="47"/>
      <c r="C473" s="75"/>
      <c r="D473" s="250" t="s">
        <v>213</v>
      </c>
      <c r="E473" s="75"/>
      <c r="F473" s="281" t="s">
        <v>818</v>
      </c>
      <c r="G473" s="75"/>
      <c r="H473" s="75"/>
      <c r="I473" s="204"/>
      <c r="J473" s="75"/>
      <c r="K473" s="75"/>
      <c r="L473" s="73"/>
      <c r="M473" s="282"/>
      <c r="N473" s="48"/>
      <c r="O473" s="48"/>
      <c r="P473" s="48"/>
      <c r="Q473" s="48"/>
      <c r="R473" s="48"/>
      <c r="S473" s="48"/>
      <c r="T473" s="96"/>
      <c r="AT473" s="25" t="s">
        <v>213</v>
      </c>
      <c r="AU473" s="25" t="s">
        <v>85</v>
      </c>
    </row>
    <row r="474" s="12" customFormat="1">
      <c r="B474" s="248"/>
      <c r="C474" s="249"/>
      <c r="D474" s="250" t="s">
        <v>172</v>
      </c>
      <c r="E474" s="251" t="s">
        <v>23</v>
      </c>
      <c r="F474" s="252" t="s">
        <v>1729</v>
      </c>
      <c r="G474" s="249"/>
      <c r="H474" s="253">
        <v>18.285</v>
      </c>
      <c r="I474" s="254"/>
      <c r="J474" s="249"/>
      <c r="K474" s="249"/>
      <c r="L474" s="255"/>
      <c r="M474" s="256"/>
      <c r="N474" s="257"/>
      <c r="O474" s="257"/>
      <c r="P474" s="257"/>
      <c r="Q474" s="257"/>
      <c r="R474" s="257"/>
      <c r="S474" s="257"/>
      <c r="T474" s="258"/>
      <c r="AT474" s="259" t="s">
        <v>172</v>
      </c>
      <c r="AU474" s="259" t="s">
        <v>85</v>
      </c>
      <c r="AV474" s="12" t="s">
        <v>85</v>
      </c>
      <c r="AW474" s="12" t="s">
        <v>36</v>
      </c>
      <c r="AX474" s="12" t="s">
        <v>73</v>
      </c>
      <c r="AY474" s="259" t="s">
        <v>162</v>
      </c>
    </row>
    <row r="475" s="12" customFormat="1">
      <c r="B475" s="248"/>
      <c r="C475" s="249"/>
      <c r="D475" s="250" t="s">
        <v>172</v>
      </c>
      <c r="E475" s="251" t="s">
        <v>23</v>
      </c>
      <c r="F475" s="252" t="s">
        <v>1730</v>
      </c>
      <c r="G475" s="249"/>
      <c r="H475" s="253">
        <v>2.9900000000000002</v>
      </c>
      <c r="I475" s="254"/>
      <c r="J475" s="249"/>
      <c r="K475" s="249"/>
      <c r="L475" s="255"/>
      <c r="M475" s="256"/>
      <c r="N475" s="257"/>
      <c r="O475" s="257"/>
      <c r="P475" s="257"/>
      <c r="Q475" s="257"/>
      <c r="R475" s="257"/>
      <c r="S475" s="257"/>
      <c r="T475" s="258"/>
      <c r="AT475" s="259" t="s">
        <v>172</v>
      </c>
      <c r="AU475" s="259" t="s">
        <v>85</v>
      </c>
      <c r="AV475" s="12" t="s">
        <v>85</v>
      </c>
      <c r="AW475" s="12" t="s">
        <v>36</v>
      </c>
      <c r="AX475" s="12" t="s">
        <v>73</v>
      </c>
      <c r="AY475" s="259" t="s">
        <v>162</v>
      </c>
    </row>
    <row r="476" s="14" customFormat="1">
      <c r="B476" s="270"/>
      <c r="C476" s="271"/>
      <c r="D476" s="250" t="s">
        <v>172</v>
      </c>
      <c r="E476" s="272" t="s">
        <v>23</v>
      </c>
      <c r="F476" s="273" t="s">
        <v>182</v>
      </c>
      <c r="G476" s="271"/>
      <c r="H476" s="274">
        <v>21.274999999999999</v>
      </c>
      <c r="I476" s="275"/>
      <c r="J476" s="271"/>
      <c r="K476" s="271"/>
      <c r="L476" s="276"/>
      <c r="M476" s="277"/>
      <c r="N476" s="278"/>
      <c r="O476" s="278"/>
      <c r="P476" s="278"/>
      <c r="Q476" s="278"/>
      <c r="R476" s="278"/>
      <c r="S476" s="278"/>
      <c r="T476" s="279"/>
      <c r="AT476" s="280" t="s">
        <v>172</v>
      </c>
      <c r="AU476" s="280" t="s">
        <v>85</v>
      </c>
      <c r="AV476" s="14" t="s">
        <v>170</v>
      </c>
      <c r="AW476" s="14" t="s">
        <v>36</v>
      </c>
      <c r="AX476" s="14" t="s">
        <v>77</v>
      </c>
      <c r="AY476" s="280" t="s">
        <v>162</v>
      </c>
    </row>
    <row r="477" s="1" customFormat="1" ht="25.5" customHeight="1">
      <c r="B477" s="47"/>
      <c r="C477" s="236" t="s">
        <v>600</v>
      </c>
      <c r="D477" s="236" t="s">
        <v>165</v>
      </c>
      <c r="E477" s="237" t="s">
        <v>1731</v>
      </c>
      <c r="F477" s="238" t="s">
        <v>1732</v>
      </c>
      <c r="G477" s="239" t="s">
        <v>189</v>
      </c>
      <c r="H477" s="240">
        <v>4.7999999999999998</v>
      </c>
      <c r="I477" s="241"/>
      <c r="J477" s="242">
        <f>ROUND(I477*H477,2)</f>
        <v>0</v>
      </c>
      <c r="K477" s="238" t="s">
        <v>169</v>
      </c>
      <c r="L477" s="73"/>
      <c r="M477" s="243" t="s">
        <v>23</v>
      </c>
      <c r="N477" s="244" t="s">
        <v>45</v>
      </c>
      <c r="O477" s="48"/>
      <c r="P477" s="245">
        <f>O477*H477</f>
        <v>0</v>
      </c>
      <c r="Q477" s="245">
        <v>0</v>
      </c>
      <c r="R477" s="245">
        <f>Q477*H477</f>
        <v>0</v>
      </c>
      <c r="S477" s="245">
        <v>0.032000000000000001</v>
      </c>
      <c r="T477" s="246">
        <f>S477*H477</f>
        <v>0.15359999999999999</v>
      </c>
      <c r="AR477" s="25" t="s">
        <v>170</v>
      </c>
      <c r="AT477" s="25" t="s">
        <v>165</v>
      </c>
      <c r="AU477" s="25" t="s">
        <v>85</v>
      </c>
      <c r="AY477" s="25" t="s">
        <v>162</v>
      </c>
      <c r="BE477" s="247">
        <f>IF(N477="základní",J477,0)</f>
        <v>0</v>
      </c>
      <c r="BF477" s="247">
        <f>IF(N477="snížená",J477,0)</f>
        <v>0</v>
      </c>
      <c r="BG477" s="247">
        <f>IF(N477="zákl. přenesená",J477,0)</f>
        <v>0</v>
      </c>
      <c r="BH477" s="247">
        <f>IF(N477="sníž. přenesená",J477,0)</f>
        <v>0</v>
      </c>
      <c r="BI477" s="247">
        <f>IF(N477="nulová",J477,0)</f>
        <v>0</v>
      </c>
      <c r="BJ477" s="25" t="s">
        <v>85</v>
      </c>
      <c r="BK477" s="247">
        <f>ROUND(I477*H477,2)</f>
        <v>0</v>
      </c>
      <c r="BL477" s="25" t="s">
        <v>170</v>
      </c>
      <c r="BM477" s="25" t="s">
        <v>1733</v>
      </c>
    </row>
    <row r="478" s="1" customFormat="1">
      <c r="B478" s="47"/>
      <c r="C478" s="75"/>
      <c r="D478" s="250" t="s">
        <v>213</v>
      </c>
      <c r="E478" s="75"/>
      <c r="F478" s="281" t="s">
        <v>818</v>
      </c>
      <c r="G478" s="75"/>
      <c r="H478" s="75"/>
      <c r="I478" s="204"/>
      <c r="J478" s="75"/>
      <c r="K478" s="75"/>
      <c r="L478" s="73"/>
      <c r="M478" s="282"/>
      <c r="N478" s="48"/>
      <c r="O478" s="48"/>
      <c r="P478" s="48"/>
      <c r="Q478" s="48"/>
      <c r="R478" s="48"/>
      <c r="S478" s="48"/>
      <c r="T478" s="96"/>
      <c r="AT478" s="25" t="s">
        <v>213</v>
      </c>
      <c r="AU478" s="25" t="s">
        <v>85</v>
      </c>
    </row>
    <row r="479" s="12" customFormat="1">
      <c r="B479" s="248"/>
      <c r="C479" s="249"/>
      <c r="D479" s="250" t="s">
        <v>172</v>
      </c>
      <c r="E479" s="251" t="s">
        <v>23</v>
      </c>
      <c r="F479" s="252" t="s">
        <v>1734</v>
      </c>
      <c r="G479" s="249"/>
      <c r="H479" s="253">
        <v>4.7999999999999998</v>
      </c>
      <c r="I479" s="254"/>
      <c r="J479" s="249"/>
      <c r="K479" s="249"/>
      <c r="L479" s="255"/>
      <c r="M479" s="256"/>
      <c r="N479" s="257"/>
      <c r="O479" s="257"/>
      <c r="P479" s="257"/>
      <c r="Q479" s="257"/>
      <c r="R479" s="257"/>
      <c r="S479" s="257"/>
      <c r="T479" s="258"/>
      <c r="AT479" s="259" t="s">
        <v>172</v>
      </c>
      <c r="AU479" s="259" t="s">
        <v>85</v>
      </c>
      <c r="AV479" s="12" t="s">
        <v>85</v>
      </c>
      <c r="AW479" s="12" t="s">
        <v>36</v>
      </c>
      <c r="AX479" s="12" t="s">
        <v>77</v>
      </c>
      <c r="AY479" s="259" t="s">
        <v>162</v>
      </c>
    </row>
    <row r="480" s="1" customFormat="1" ht="38.25" customHeight="1">
      <c r="B480" s="47"/>
      <c r="C480" s="236" t="s">
        <v>606</v>
      </c>
      <c r="D480" s="236" t="s">
        <v>165</v>
      </c>
      <c r="E480" s="237" t="s">
        <v>1735</v>
      </c>
      <c r="F480" s="238" t="s">
        <v>1736</v>
      </c>
      <c r="G480" s="239" t="s">
        <v>189</v>
      </c>
      <c r="H480" s="240">
        <v>3</v>
      </c>
      <c r="I480" s="241"/>
      <c r="J480" s="242">
        <f>ROUND(I480*H480,2)</f>
        <v>0</v>
      </c>
      <c r="K480" s="238" t="s">
        <v>169</v>
      </c>
      <c r="L480" s="73"/>
      <c r="M480" s="243" t="s">
        <v>23</v>
      </c>
      <c r="N480" s="244" t="s">
        <v>45</v>
      </c>
      <c r="O480" s="48"/>
      <c r="P480" s="245">
        <f>O480*H480</f>
        <v>0</v>
      </c>
      <c r="Q480" s="245">
        <v>0</v>
      </c>
      <c r="R480" s="245">
        <f>Q480*H480</f>
        <v>0</v>
      </c>
      <c r="S480" s="245">
        <v>0.0060000000000000001</v>
      </c>
      <c r="T480" s="246">
        <f>S480*H480</f>
        <v>0.018000000000000002</v>
      </c>
      <c r="AR480" s="25" t="s">
        <v>170</v>
      </c>
      <c r="AT480" s="25" t="s">
        <v>165</v>
      </c>
      <c r="AU480" s="25" t="s">
        <v>85</v>
      </c>
      <c r="AY480" s="25" t="s">
        <v>162</v>
      </c>
      <c r="BE480" s="247">
        <f>IF(N480="základní",J480,0)</f>
        <v>0</v>
      </c>
      <c r="BF480" s="247">
        <f>IF(N480="snížená",J480,0)</f>
        <v>0</v>
      </c>
      <c r="BG480" s="247">
        <f>IF(N480="zákl. přenesená",J480,0)</f>
        <v>0</v>
      </c>
      <c r="BH480" s="247">
        <f>IF(N480="sníž. přenesená",J480,0)</f>
        <v>0</v>
      </c>
      <c r="BI480" s="247">
        <f>IF(N480="nulová",J480,0)</f>
        <v>0</v>
      </c>
      <c r="BJ480" s="25" t="s">
        <v>85</v>
      </c>
      <c r="BK480" s="247">
        <f>ROUND(I480*H480,2)</f>
        <v>0</v>
      </c>
      <c r="BL480" s="25" t="s">
        <v>170</v>
      </c>
      <c r="BM480" s="25" t="s">
        <v>1737</v>
      </c>
    </row>
    <row r="481" s="1" customFormat="1">
      <c r="B481" s="47"/>
      <c r="C481" s="75"/>
      <c r="D481" s="250" t="s">
        <v>213</v>
      </c>
      <c r="E481" s="75"/>
      <c r="F481" s="281" t="s">
        <v>838</v>
      </c>
      <c r="G481" s="75"/>
      <c r="H481" s="75"/>
      <c r="I481" s="204"/>
      <c r="J481" s="75"/>
      <c r="K481" s="75"/>
      <c r="L481" s="73"/>
      <c r="M481" s="282"/>
      <c r="N481" s="48"/>
      <c r="O481" s="48"/>
      <c r="P481" s="48"/>
      <c r="Q481" s="48"/>
      <c r="R481" s="48"/>
      <c r="S481" s="48"/>
      <c r="T481" s="96"/>
      <c r="AT481" s="25" t="s">
        <v>213</v>
      </c>
      <c r="AU481" s="25" t="s">
        <v>85</v>
      </c>
    </row>
    <row r="482" s="12" customFormat="1">
      <c r="B482" s="248"/>
      <c r="C482" s="249"/>
      <c r="D482" s="250" t="s">
        <v>172</v>
      </c>
      <c r="E482" s="251" t="s">
        <v>23</v>
      </c>
      <c r="F482" s="252" t="s">
        <v>1738</v>
      </c>
      <c r="G482" s="249"/>
      <c r="H482" s="253">
        <v>3</v>
      </c>
      <c r="I482" s="254"/>
      <c r="J482" s="249"/>
      <c r="K482" s="249"/>
      <c r="L482" s="255"/>
      <c r="M482" s="256"/>
      <c r="N482" s="257"/>
      <c r="O482" s="257"/>
      <c r="P482" s="257"/>
      <c r="Q482" s="257"/>
      <c r="R482" s="257"/>
      <c r="S482" s="257"/>
      <c r="T482" s="258"/>
      <c r="AT482" s="259" t="s">
        <v>172</v>
      </c>
      <c r="AU482" s="259" t="s">
        <v>85</v>
      </c>
      <c r="AV482" s="12" t="s">
        <v>85</v>
      </c>
      <c r="AW482" s="12" t="s">
        <v>36</v>
      </c>
      <c r="AX482" s="12" t="s">
        <v>77</v>
      </c>
      <c r="AY482" s="259" t="s">
        <v>162</v>
      </c>
    </row>
    <row r="483" s="1" customFormat="1" ht="25.5" customHeight="1">
      <c r="B483" s="47"/>
      <c r="C483" s="236" t="s">
        <v>615</v>
      </c>
      <c r="D483" s="236" t="s">
        <v>165</v>
      </c>
      <c r="E483" s="237" t="s">
        <v>851</v>
      </c>
      <c r="F483" s="238" t="s">
        <v>852</v>
      </c>
      <c r="G483" s="239" t="s">
        <v>168</v>
      </c>
      <c r="H483" s="240">
        <v>1</v>
      </c>
      <c r="I483" s="241"/>
      <c r="J483" s="242">
        <f>ROUND(I483*H483,2)</f>
        <v>0</v>
      </c>
      <c r="K483" s="238" t="s">
        <v>169</v>
      </c>
      <c r="L483" s="73"/>
      <c r="M483" s="243" t="s">
        <v>23</v>
      </c>
      <c r="N483" s="244" t="s">
        <v>45</v>
      </c>
      <c r="O483" s="48"/>
      <c r="P483" s="245">
        <f>O483*H483</f>
        <v>0</v>
      </c>
      <c r="Q483" s="245">
        <v>0</v>
      </c>
      <c r="R483" s="245">
        <f>Q483*H483</f>
        <v>0</v>
      </c>
      <c r="S483" s="245">
        <v>0.001</v>
      </c>
      <c r="T483" s="246">
        <f>S483*H483</f>
        <v>0.001</v>
      </c>
      <c r="AR483" s="25" t="s">
        <v>170</v>
      </c>
      <c r="AT483" s="25" t="s">
        <v>165</v>
      </c>
      <c r="AU483" s="25" t="s">
        <v>85</v>
      </c>
      <c r="AY483" s="25" t="s">
        <v>162</v>
      </c>
      <c r="BE483" s="247">
        <f>IF(N483="základní",J483,0)</f>
        <v>0</v>
      </c>
      <c r="BF483" s="247">
        <f>IF(N483="snížená",J483,0)</f>
        <v>0</v>
      </c>
      <c r="BG483" s="247">
        <f>IF(N483="zákl. přenesená",J483,0)</f>
        <v>0</v>
      </c>
      <c r="BH483" s="247">
        <f>IF(N483="sníž. přenesená",J483,0)</f>
        <v>0</v>
      </c>
      <c r="BI483" s="247">
        <f>IF(N483="nulová",J483,0)</f>
        <v>0</v>
      </c>
      <c r="BJ483" s="25" t="s">
        <v>85</v>
      </c>
      <c r="BK483" s="247">
        <f>ROUND(I483*H483,2)</f>
        <v>0</v>
      </c>
      <c r="BL483" s="25" t="s">
        <v>170</v>
      </c>
      <c r="BM483" s="25" t="s">
        <v>1739</v>
      </c>
    </row>
    <row r="484" s="13" customFormat="1">
      <c r="B484" s="260"/>
      <c r="C484" s="261"/>
      <c r="D484" s="250" t="s">
        <v>172</v>
      </c>
      <c r="E484" s="262" t="s">
        <v>23</v>
      </c>
      <c r="F484" s="263" t="s">
        <v>1740</v>
      </c>
      <c r="G484" s="261"/>
      <c r="H484" s="262" t="s">
        <v>23</v>
      </c>
      <c r="I484" s="264"/>
      <c r="J484" s="261"/>
      <c r="K484" s="261"/>
      <c r="L484" s="265"/>
      <c r="M484" s="266"/>
      <c r="N484" s="267"/>
      <c r="O484" s="267"/>
      <c r="P484" s="267"/>
      <c r="Q484" s="267"/>
      <c r="R484" s="267"/>
      <c r="S484" s="267"/>
      <c r="T484" s="268"/>
      <c r="AT484" s="269" t="s">
        <v>172</v>
      </c>
      <c r="AU484" s="269" t="s">
        <v>85</v>
      </c>
      <c r="AV484" s="13" t="s">
        <v>77</v>
      </c>
      <c r="AW484" s="13" t="s">
        <v>36</v>
      </c>
      <c r="AX484" s="13" t="s">
        <v>73</v>
      </c>
      <c r="AY484" s="269" t="s">
        <v>162</v>
      </c>
    </row>
    <row r="485" s="12" customFormat="1">
      <c r="B485" s="248"/>
      <c r="C485" s="249"/>
      <c r="D485" s="250" t="s">
        <v>172</v>
      </c>
      <c r="E485" s="251" t="s">
        <v>23</v>
      </c>
      <c r="F485" s="252" t="s">
        <v>1696</v>
      </c>
      <c r="G485" s="249"/>
      <c r="H485" s="253">
        <v>1</v>
      </c>
      <c r="I485" s="254"/>
      <c r="J485" s="249"/>
      <c r="K485" s="249"/>
      <c r="L485" s="255"/>
      <c r="M485" s="256"/>
      <c r="N485" s="257"/>
      <c r="O485" s="257"/>
      <c r="P485" s="257"/>
      <c r="Q485" s="257"/>
      <c r="R485" s="257"/>
      <c r="S485" s="257"/>
      <c r="T485" s="258"/>
      <c r="AT485" s="259" t="s">
        <v>172</v>
      </c>
      <c r="AU485" s="259" t="s">
        <v>85</v>
      </c>
      <c r="AV485" s="12" t="s">
        <v>85</v>
      </c>
      <c r="AW485" s="12" t="s">
        <v>36</v>
      </c>
      <c r="AX485" s="12" t="s">
        <v>77</v>
      </c>
      <c r="AY485" s="259" t="s">
        <v>162</v>
      </c>
    </row>
    <row r="486" s="1" customFormat="1" ht="25.5" customHeight="1">
      <c r="B486" s="47"/>
      <c r="C486" s="236" t="s">
        <v>621</v>
      </c>
      <c r="D486" s="236" t="s">
        <v>165</v>
      </c>
      <c r="E486" s="237" t="s">
        <v>863</v>
      </c>
      <c r="F486" s="238" t="s">
        <v>864</v>
      </c>
      <c r="G486" s="239" t="s">
        <v>189</v>
      </c>
      <c r="H486" s="240">
        <v>167.37299999999999</v>
      </c>
      <c r="I486" s="241"/>
      <c r="J486" s="242">
        <f>ROUND(I486*H486,2)</f>
        <v>0</v>
      </c>
      <c r="K486" s="238" t="s">
        <v>169</v>
      </c>
      <c r="L486" s="73"/>
      <c r="M486" s="243" t="s">
        <v>23</v>
      </c>
      <c r="N486" s="244" t="s">
        <v>45</v>
      </c>
      <c r="O486" s="48"/>
      <c r="P486" s="245">
        <f>O486*H486</f>
        <v>0</v>
      </c>
      <c r="Q486" s="245">
        <v>0</v>
      </c>
      <c r="R486" s="245">
        <f>Q486*H486</f>
        <v>0</v>
      </c>
      <c r="S486" s="245">
        <v>0.016</v>
      </c>
      <c r="T486" s="246">
        <f>S486*H486</f>
        <v>2.6779679999999999</v>
      </c>
      <c r="AR486" s="25" t="s">
        <v>170</v>
      </c>
      <c r="AT486" s="25" t="s">
        <v>165</v>
      </c>
      <c r="AU486" s="25" t="s">
        <v>85</v>
      </c>
      <c r="AY486" s="25" t="s">
        <v>162</v>
      </c>
      <c r="BE486" s="247">
        <f>IF(N486="základní",J486,0)</f>
        <v>0</v>
      </c>
      <c r="BF486" s="247">
        <f>IF(N486="snížená",J486,0)</f>
        <v>0</v>
      </c>
      <c r="BG486" s="247">
        <f>IF(N486="zákl. přenesená",J486,0)</f>
        <v>0</v>
      </c>
      <c r="BH486" s="247">
        <f>IF(N486="sníž. přenesená",J486,0)</f>
        <v>0</v>
      </c>
      <c r="BI486" s="247">
        <f>IF(N486="nulová",J486,0)</f>
        <v>0</v>
      </c>
      <c r="BJ486" s="25" t="s">
        <v>85</v>
      </c>
      <c r="BK486" s="247">
        <f>ROUND(I486*H486,2)</f>
        <v>0</v>
      </c>
      <c r="BL486" s="25" t="s">
        <v>170</v>
      </c>
      <c r="BM486" s="25" t="s">
        <v>1741</v>
      </c>
    </row>
    <row r="487" s="13" customFormat="1">
      <c r="B487" s="260"/>
      <c r="C487" s="261"/>
      <c r="D487" s="250" t="s">
        <v>172</v>
      </c>
      <c r="E487" s="262" t="s">
        <v>23</v>
      </c>
      <c r="F487" s="263" t="s">
        <v>1742</v>
      </c>
      <c r="G487" s="261"/>
      <c r="H487" s="262" t="s">
        <v>23</v>
      </c>
      <c r="I487" s="264"/>
      <c r="J487" s="261"/>
      <c r="K487" s="261"/>
      <c r="L487" s="265"/>
      <c r="M487" s="266"/>
      <c r="N487" s="267"/>
      <c r="O487" s="267"/>
      <c r="P487" s="267"/>
      <c r="Q487" s="267"/>
      <c r="R487" s="267"/>
      <c r="S487" s="267"/>
      <c r="T487" s="268"/>
      <c r="AT487" s="269" t="s">
        <v>172</v>
      </c>
      <c r="AU487" s="269" t="s">
        <v>85</v>
      </c>
      <c r="AV487" s="13" t="s">
        <v>77</v>
      </c>
      <c r="AW487" s="13" t="s">
        <v>36</v>
      </c>
      <c r="AX487" s="13" t="s">
        <v>73</v>
      </c>
      <c r="AY487" s="269" t="s">
        <v>162</v>
      </c>
    </row>
    <row r="488" s="13" customFormat="1">
      <c r="B488" s="260"/>
      <c r="C488" s="261"/>
      <c r="D488" s="250" t="s">
        <v>172</v>
      </c>
      <c r="E488" s="262" t="s">
        <v>23</v>
      </c>
      <c r="F488" s="263" t="s">
        <v>232</v>
      </c>
      <c r="G488" s="261"/>
      <c r="H488" s="262" t="s">
        <v>23</v>
      </c>
      <c r="I488" s="264"/>
      <c r="J488" s="261"/>
      <c r="K488" s="261"/>
      <c r="L488" s="265"/>
      <c r="M488" s="266"/>
      <c r="N488" s="267"/>
      <c r="O488" s="267"/>
      <c r="P488" s="267"/>
      <c r="Q488" s="267"/>
      <c r="R488" s="267"/>
      <c r="S488" s="267"/>
      <c r="T488" s="268"/>
      <c r="AT488" s="269" t="s">
        <v>172</v>
      </c>
      <c r="AU488" s="269" t="s">
        <v>85</v>
      </c>
      <c r="AV488" s="13" t="s">
        <v>77</v>
      </c>
      <c r="AW488" s="13" t="s">
        <v>36</v>
      </c>
      <c r="AX488" s="13" t="s">
        <v>73</v>
      </c>
      <c r="AY488" s="269" t="s">
        <v>162</v>
      </c>
    </row>
    <row r="489" s="12" customFormat="1">
      <c r="B489" s="248"/>
      <c r="C489" s="249"/>
      <c r="D489" s="250" t="s">
        <v>172</v>
      </c>
      <c r="E489" s="251" t="s">
        <v>23</v>
      </c>
      <c r="F489" s="252" t="s">
        <v>1569</v>
      </c>
      <c r="G489" s="249"/>
      <c r="H489" s="253">
        <v>15.010999999999999</v>
      </c>
      <c r="I489" s="254"/>
      <c r="J489" s="249"/>
      <c r="K489" s="249"/>
      <c r="L489" s="255"/>
      <c r="M489" s="256"/>
      <c r="N489" s="257"/>
      <c r="O489" s="257"/>
      <c r="P489" s="257"/>
      <c r="Q489" s="257"/>
      <c r="R489" s="257"/>
      <c r="S489" s="257"/>
      <c r="T489" s="258"/>
      <c r="AT489" s="259" t="s">
        <v>172</v>
      </c>
      <c r="AU489" s="259" t="s">
        <v>85</v>
      </c>
      <c r="AV489" s="12" t="s">
        <v>85</v>
      </c>
      <c r="AW489" s="12" t="s">
        <v>36</v>
      </c>
      <c r="AX489" s="12" t="s">
        <v>73</v>
      </c>
      <c r="AY489" s="259" t="s">
        <v>162</v>
      </c>
    </row>
    <row r="490" s="12" customFormat="1">
      <c r="B490" s="248"/>
      <c r="C490" s="249"/>
      <c r="D490" s="250" t="s">
        <v>172</v>
      </c>
      <c r="E490" s="251" t="s">
        <v>23</v>
      </c>
      <c r="F490" s="252" t="s">
        <v>1570</v>
      </c>
      <c r="G490" s="249"/>
      <c r="H490" s="253">
        <v>9.8399999999999999</v>
      </c>
      <c r="I490" s="254"/>
      <c r="J490" s="249"/>
      <c r="K490" s="249"/>
      <c r="L490" s="255"/>
      <c r="M490" s="256"/>
      <c r="N490" s="257"/>
      <c r="O490" s="257"/>
      <c r="P490" s="257"/>
      <c r="Q490" s="257"/>
      <c r="R490" s="257"/>
      <c r="S490" s="257"/>
      <c r="T490" s="258"/>
      <c r="AT490" s="259" t="s">
        <v>172</v>
      </c>
      <c r="AU490" s="259" t="s">
        <v>85</v>
      </c>
      <c r="AV490" s="12" t="s">
        <v>85</v>
      </c>
      <c r="AW490" s="12" t="s">
        <v>36</v>
      </c>
      <c r="AX490" s="12" t="s">
        <v>73</v>
      </c>
      <c r="AY490" s="259" t="s">
        <v>162</v>
      </c>
    </row>
    <row r="491" s="13" customFormat="1">
      <c r="B491" s="260"/>
      <c r="C491" s="261"/>
      <c r="D491" s="250" t="s">
        <v>172</v>
      </c>
      <c r="E491" s="262" t="s">
        <v>23</v>
      </c>
      <c r="F491" s="263" t="s">
        <v>397</v>
      </c>
      <c r="G491" s="261"/>
      <c r="H491" s="262" t="s">
        <v>23</v>
      </c>
      <c r="I491" s="264"/>
      <c r="J491" s="261"/>
      <c r="K491" s="261"/>
      <c r="L491" s="265"/>
      <c r="M491" s="266"/>
      <c r="N491" s="267"/>
      <c r="O491" s="267"/>
      <c r="P491" s="267"/>
      <c r="Q491" s="267"/>
      <c r="R491" s="267"/>
      <c r="S491" s="267"/>
      <c r="T491" s="268"/>
      <c r="AT491" s="269" t="s">
        <v>172</v>
      </c>
      <c r="AU491" s="269" t="s">
        <v>85</v>
      </c>
      <c r="AV491" s="13" t="s">
        <v>77</v>
      </c>
      <c r="AW491" s="13" t="s">
        <v>36</v>
      </c>
      <c r="AX491" s="13" t="s">
        <v>73</v>
      </c>
      <c r="AY491" s="269" t="s">
        <v>162</v>
      </c>
    </row>
    <row r="492" s="12" customFormat="1">
      <c r="B492" s="248"/>
      <c r="C492" s="249"/>
      <c r="D492" s="250" t="s">
        <v>172</v>
      </c>
      <c r="E492" s="251" t="s">
        <v>23</v>
      </c>
      <c r="F492" s="252" t="s">
        <v>1571</v>
      </c>
      <c r="G492" s="249"/>
      <c r="H492" s="253">
        <v>53.094999999999999</v>
      </c>
      <c r="I492" s="254"/>
      <c r="J492" s="249"/>
      <c r="K492" s="249"/>
      <c r="L492" s="255"/>
      <c r="M492" s="256"/>
      <c r="N492" s="257"/>
      <c r="O492" s="257"/>
      <c r="P492" s="257"/>
      <c r="Q492" s="257"/>
      <c r="R492" s="257"/>
      <c r="S492" s="257"/>
      <c r="T492" s="258"/>
      <c r="AT492" s="259" t="s">
        <v>172</v>
      </c>
      <c r="AU492" s="259" t="s">
        <v>85</v>
      </c>
      <c r="AV492" s="12" t="s">
        <v>85</v>
      </c>
      <c r="AW492" s="12" t="s">
        <v>36</v>
      </c>
      <c r="AX492" s="12" t="s">
        <v>73</v>
      </c>
      <c r="AY492" s="259" t="s">
        <v>162</v>
      </c>
    </row>
    <row r="493" s="12" customFormat="1">
      <c r="B493" s="248"/>
      <c r="C493" s="249"/>
      <c r="D493" s="250" t="s">
        <v>172</v>
      </c>
      <c r="E493" s="251" t="s">
        <v>23</v>
      </c>
      <c r="F493" s="252" t="s">
        <v>1572</v>
      </c>
      <c r="G493" s="249"/>
      <c r="H493" s="253">
        <v>-26.25</v>
      </c>
      <c r="I493" s="254"/>
      <c r="J493" s="249"/>
      <c r="K493" s="249"/>
      <c r="L493" s="255"/>
      <c r="M493" s="256"/>
      <c r="N493" s="257"/>
      <c r="O493" s="257"/>
      <c r="P493" s="257"/>
      <c r="Q493" s="257"/>
      <c r="R493" s="257"/>
      <c r="S493" s="257"/>
      <c r="T493" s="258"/>
      <c r="AT493" s="259" t="s">
        <v>172</v>
      </c>
      <c r="AU493" s="259" t="s">
        <v>85</v>
      </c>
      <c r="AV493" s="12" t="s">
        <v>85</v>
      </c>
      <c r="AW493" s="12" t="s">
        <v>36</v>
      </c>
      <c r="AX493" s="12" t="s">
        <v>73</v>
      </c>
      <c r="AY493" s="259" t="s">
        <v>162</v>
      </c>
    </row>
    <row r="494" s="13" customFormat="1">
      <c r="B494" s="260"/>
      <c r="C494" s="261"/>
      <c r="D494" s="250" t="s">
        <v>172</v>
      </c>
      <c r="E494" s="262" t="s">
        <v>23</v>
      </c>
      <c r="F494" s="263" t="s">
        <v>178</v>
      </c>
      <c r="G494" s="261"/>
      <c r="H494" s="262" t="s">
        <v>23</v>
      </c>
      <c r="I494" s="264"/>
      <c r="J494" s="261"/>
      <c r="K494" s="261"/>
      <c r="L494" s="265"/>
      <c r="M494" s="266"/>
      <c r="N494" s="267"/>
      <c r="O494" s="267"/>
      <c r="P494" s="267"/>
      <c r="Q494" s="267"/>
      <c r="R494" s="267"/>
      <c r="S494" s="267"/>
      <c r="T494" s="268"/>
      <c r="AT494" s="269" t="s">
        <v>172</v>
      </c>
      <c r="AU494" s="269" t="s">
        <v>85</v>
      </c>
      <c r="AV494" s="13" t="s">
        <v>77</v>
      </c>
      <c r="AW494" s="13" t="s">
        <v>36</v>
      </c>
      <c r="AX494" s="13" t="s">
        <v>73</v>
      </c>
      <c r="AY494" s="269" t="s">
        <v>162</v>
      </c>
    </row>
    <row r="495" s="12" customFormat="1">
      <c r="B495" s="248"/>
      <c r="C495" s="249"/>
      <c r="D495" s="250" t="s">
        <v>172</v>
      </c>
      <c r="E495" s="251" t="s">
        <v>23</v>
      </c>
      <c r="F495" s="252" t="s">
        <v>1573</v>
      </c>
      <c r="G495" s="249"/>
      <c r="H495" s="253">
        <v>177.16</v>
      </c>
      <c r="I495" s="254"/>
      <c r="J495" s="249"/>
      <c r="K495" s="249"/>
      <c r="L495" s="255"/>
      <c r="M495" s="256"/>
      <c r="N495" s="257"/>
      <c r="O495" s="257"/>
      <c r="P495" s="257"/>
      <c r="Q495" s="257"/>
      <c r="R495" s="257"/>
      <c r="S495" s="257"/>
      <c r="T495" s="258"/>
      <c r="AT495" s="259" t="s">
        <v>172</v>
      </c>
      <c r="AU495" s="259" t="s">
        <v>85</v>
      </c>
      <c r="AV495" s="12" t="s">
        <v>85</v>
      </c>
      <c r="AW495" s="12" t="s">
        <v>36</v>
      </c>
      <c r="AX495" s="12" t="s">
        <v>73</v>
      </c>
      <c r="AY495" s="259" t="s">
        <v>162</v>
      </c>
    </row>
    <row r="496" s="12" customFormat="1">
      <c r="B496" s="248"/>
      <c r="C496" s="249"/>
      <c r="D496" s="250" t="s">
        <v>172</v>
      </c>
      <c r="E496" s="251" t="s">
        <v>23</v>
      </c>
      <c r="F496" s="252" t="s">
        <v>1574</v>
      </c>
      <c r="G496" s="249"/>
      <c r="H496" s="253">
        <v>-61.482999999999997</v>
      </c>
      <c r="I496" s="254"/>
      <c r="J496" s="249"/>
      <c r="K496" s="249"/>
      <c r="L496" s="255"/>
      <c r="M496" s="256"/>
      <c r="N496" s="257"/>
      <c r="O496" s="257"/>
      <c r="P496" s="257"/>
      <c r="Q496" s="257"/>
      <c r="R496" s="257"/>
      <c r="S496" s="257"/>
      <c r="T496" s="258"/>
      <c r="AT496" s="259" t="s">
        <v>172</v>
      </c>
      <c r="AU496" s="259" t="s">
        <v>85</v>
      </c>
      <c r="AV496" s="12" t="s">
        <v>85</v>
      </c>
      <c r="AW496" s="12" t="s">
        <v>36</v>
      </c>
      <c r="AX496" s="12" t="s">
        <v>73</v>
      </c>
      <c r="AY496" s="259" t="s">
        <v>162</v>
      </c>
    </row>
    <row r="497" s="14" customFormat="1">
      <c r="B497" s="270"/>
      <c r="C497" s="271"/>
      <c r="D497" s="250" t="s">
        <v>172</v>
      </c>
      <c r="E497" s="272" t="s">
        <v>23</v>
      </c>
      <c r="F497" s="273" t="s">
        <v>182</v>
      </c>
      <c r="G497" s="271"/>
      <c r="H497" s="274">
        <v>167.37299999999999</v>
      </c>
      <c r="I497" s="275"/>
      <c r="J497" s="271"/>
      <c r="K497" s="271"/>
      <c r="L497" s="276"/>
      <c r="M497" s="277"/>
      <c r="N497" s="278"/>
      <c r="O497" s="278"/>
      <c r="P497" s="278"/>
      <c r="Q497" s="278"/>
      <c r="R497" s="278"/>
      <c r="S497" s="278"/>
      <c r="T497" s="279"/>
      <c r="AT497" s="280" t="s">
        <v>172</v>
      </c>
      <c r="AU497" s="280" t="s">
        <v>85</v>
      </c>
      <c r="AV497" s="14" t="s">
        <v>170</v>
      </c>
      <c r="AW497" s="14" t="s">
        <v>36</v>
      </c>
      <c r="AX497" s="14" t="s">
        <v>77</v>
      </c>
      <c r="AY497" s="280" t="s">
        <v>162</v>
      </c>
    </row>
    <row r="498" s="11" customFormat="1" ht="29.88" customHeight="1">
      <c r="B498" s="220"/>
      <c r="C498" s="221"/>
      <c r="D498" s="222" t="s">
        <v>72</v>
      </c>
      <c r="E498" s="234" t="s">
        <v>867</v>
      </c>
      <c r="F498" s="234" t="s">
        <v>868</v>
      </c>
      <c r="G498" s="221"/>
      <c r="H498" s="221"/>
      <c r="I498" s="224"/>
      <c r="J498" s="235">
        <f>BK498</f>
        <v>0</v>
      </c>
      <c r="K498" s="221"/>
      <c r="L498" s="226"/>
      <c r="M498" s="227"/>
      <c r="N498" s="228"/>
      <c r="O498" s="228"/>
      <c r="P498" s="229">
        <f>SUM(P499:P509)</f>
        <v>0</v>
      </c>
      <c r="Q498" s="228"/>
      <c r="R498" s="229">
        <f>SUM(R499:R509)</f>
        <v>0</v>
      </c>
      <c r="S498" s="228"/>
      <c r="T498" s="230">
        <f>SUM(T499:T509)</f>
        <v>0</v>
      </c>
      <c r="AR498" s="231" t="s">
        <v>77</v>
      </c>
      <c r="AT498" s="232" t="s">
        <v>72</v>
      </c>
      <c r="AU498" s="232" t="s">
        <v>77</v>
      </c>
      <c r="AY498" s="231" t="s">
        <v>162</v>
      </c>
      <c r="BK498" s="233">
        <f>SUM(BK499:BK509)</f>
        <v>0</v>
      </c>
    </row>
    <row r="499" s="1" customFormat="1" ht="25.5" customHeight="1">
      <c r="B499" s="47"/>
      <c r="C499" s="236" t="s">
        <v>625</v>
      </c>
      <c r="D499" s="236" t="s">
        <v>165</v>
      </c>
      <c r="E499" s="237" t="s">
        <v>869</v>
      </c>
      <c r="F499" s="238" t="s">
        <v>870</v>
      </c>
      <c r="G499" s="239" t="s">
        <v>871</v>
      </c>
      <c r="H499" s="240">
        <v>6.3419999999999996</v>
      </c>
      <c r="I499" s="241"/>
      <c r="J499" s="242">
        <f>ROUND(I499*H499,2)</f>
        <v>0</v>
      </c>
      <c r="K499" s="238" t="s">
        <v>169</v>
      </c>
      <c r="L499" s="73"/>
      <c r="M499" s="243" t="s">
        <v>23</v>
      </c>
      <c r="N499" s="244" t="s">
        <v>45</v>
      </c>
      <c r="O499" s="48"/>
      <c r="P499" s="245">
        <f>O499*H499</f>
        <v>0</v>
      </c>
      <c r="Q499" s="245">
        <v>0</v>
      </c>
      <c r="R499" s="245">
        <f>Q499*H499</f>
        <v>0</v>
      </c>
      <c r="S499" s="245">
        <v>0</v>
      </c>
      <c r="T499" s="246">
        <f>S499*H499</f>
        <v>0</v>
      </c>
      <c r="AR499" s="25" t="s">
        <v>170</v>
      </c>
      <c r="AT499" s="25" t="s">
        <v>165</v>
      </c>
      <c r="AU499" s="25" t="s">
        <v>85</v>
      </c>
      <c r="AY499" s="25" t="s">
        <v>162</v>
      </c>
      <c r="BE499" s="247">
        <f>IF(N499="základní",J499,0)</f>
        <v>0</v>
      </c>
      <c r="BF499" s="247">
        <f>IF(N499="snížená",J499,0)</f>
        <v>0</v>
      </c>
      <c r="BG499" s="247">
        <f>IF(N499="zákl. přenesená",J499,0)</f>
        <v>0</v>
      </c>
      <c r="BH499" s="247">
        <f>IF(N499="sníž. přenesená",J499,0)</f>
        <v>0</v>
      </c>
      <c r="BI499" s="247">
        <f>IF(N499="nulová",J499,0)</f>
        <v>0</v>
      </c>
      <c r="BJ499" s="25" t="s">
        <v>85</v>
      </c>
      <c r="BK499" s="247">
        <f>ROUND(I499*H499,2)</f>
        <v>0</v>
      </c>
      <c r="BL499" s="25" t="s">
        <v>170</v>
      </c>
      <c r="BM499" s="25" t="s">
        <v>1743</v>
      </c>
    </row>
    <row r="500" s="1" customFormat="1">
      <c r="B500" s="47"/>
      <c r="C500" s="75"/>
      <c r="D500" s="250" t="s">
        <v>213</v>
      </c>
      <c r="E500" s="75"/>
      <c r="F500" s="281" t="s">
        <v>873</v>
      </c>
      <c r="G500" s="75"/>
      <c r="H500" s="75"/>
      <c r="I500" s="204"/>
      <c r="J500" s="75"/>
      <c r="K500" s="75"/>
      <c r="L500" s="73"/>
      <c r="M500" s="282"/>
      <c r="N500" s="48"/>
      <c r="O500" s="48"/>
      <c r="P500" s="48"/>
      <c r="Q500" s="48"/>
      <c r="R500" s="48"/>
      <c r="S500" s="48"/>
      <c r="T500" s="96"/>
      <c r="AT500" s="25" t="s">
        <v>213</v>
      </c>
      <c r="AU500" s="25" t="s">
        <v>85</v>
      </c>
    </row>
    <row r="501" s="1" customFormat="1" ht="25.5" customHeight="1">
      <c r="B501" s="47"/>
      <c r="C501" s="236" t="s">
        <v>631</v>
      </c>
      <c r="D501" s="236" t="s">
        <v>165</v>
      </c>
      <c r="E501" s="237" t="s">
        <v>875</v>
      </c>
      <c r="F501" s="238" t="s">
        <v>876</v>
      </c>
      <c r="G501" s="239" t="s">
        <v>871</v>
      </c>
      <c r="H501" s="240">
        <v>6.3419999999999996</v>
      </c>
      <c r="I501" s="241"/>
      <c r="J501" s="242">
        <f>ROUND(I501*H501,2)</f>
        <v>0</v>
      </c>
      <c r="K501" s="238" t="s">
        <v>169</v>
      </c>
      <c r="L501" s="73"/>
      <c r="M501" s="243" t="s">
        <v>23</v>
      </c>
      <c r="N501" s="244" t="s">
        <v>45</v>
      </c>
      <c r="O501" s="48"/>
      <c r="P501" s="245">
        <f>O501*H501</f>
        <v>0</v>
      </c>
      <c r="Q501" s="245">
        <v>0</v>
      </c>
      <c r="R501" s="245">
        <f>Q501*H501</f>
        <v>0</v>
      </c>
      <c r="S501" s="245">
        <v>0</v>
      </c>
      <c r="T501" s="246">
        <f>S501*H501</f>
        <v>0</v>
      </c>
      <c r="AR501" s="25" t="s">
        <v>170</v>
      </c>
      <c r="AT501" s="25" t="s">
        <v>165</v>
      </c>
      <c r="AU501" s="25" t="s">
        <v>85</v>
      </c>
      <c r="AY501" s="25" t="s">
        <v>162</v>
      </c>
      <c r="BE501" s="247">
        <f>IF(N501="základní",J501,0)</f>
        <v>0</v>
      </c>
      <c r="BF501" s="247">
        <f>IF(N501="snížená",J501,0)</f>
        <v>0</v>
      </c>
      <c r="BG501" s="247">
        <f>IF(N501="zákl. přenesená",J501,0)</f>
        <v>0</v>
      </c>
      <c r="BH501" s="247">
        <f>IF(N501="sníž. přenesená",J501,0)</f>
        <v>0</v>
      </c>
      <c r="BI501" s="247">
        <f>IF(N501="nulová",J501,0)</f>
        <v>0</v>
      </c>
      <c r="BJ501" s="25" t="s">
        <v>85</v>
      </c>
      <c r="BK501" s="247">
        <f>ROUND(I501*H501,2)</f>
        <v>0</v>
      </c>
      <c r="BL501" s="25" t="s">
        <v>170</v>
      </c>
      <c r="BM501" s="25" t="s">
        <v>1744</v>
      </c>
    </row>
    <row r="502" s="1" customFormat="1">
      <c r="B502" s="47"/>
      <c r="C502" s="75"/>
      <c r="D502" s="250" t="s">
        <v>213</v>
      </c>
      <c r="E502" s="75"/>
      <c r="F502" s="281" t="s">
        <v>878</v>
      </c>
      <c r="G502" s="75"/>
      <c r="H502" s="75"/>
      <c r="I502" s="204"/>
      <c r="J502" s="75"/>
      <c r="K502" s="75"/>
      <c r="L502" s="73"/>
      <c r="M502" s="282"/>
      <c r="N502" s="48"/>
      <c r="O502" s="48"/>
      <c r="P502" s="48"/>
      <c r="Q502" s="48"/>
      <c r="R502" s="48"/>
      <c r="S502" s="48"/>
      <c r="T502" s="96"/>
      <c r="AT502" s="25" t="s">
        <v>213</v>
      </c>
      <c r="AU502" s="25" t="s">
        <v>85</v>
      </c>
    </row>
    <row r="503" s="1" customFormat="1" ht="25.5" customHeight="1">
      <c r="B503" s="47"/>
      <c r="C503" s="236" t="s">
        <v>638</v>
      </c>
      <c r="D503" s="236" t="s">
        <v>165</v>
      </c>
      <c r="E503" s="237" t="s">
        <v>879</v>
      </c>
      <c r="F503" s="238" t="s">
        <v>880</v>
      </c>
      <c r="G503" s="239" t="s">
        <v>871</v>
      </c>
      <c r="H503" s="240">
        <v>76.103999999999999</v>
      </c>
      <c r="I503" s="241"/>
      <c r="J503" s="242">
        <f>ROUND(I503*H503,2)</f>
        <v>0</v>
      </c>
      <c r="K503" s="238" t="s">
        <v>169</v>
      </c>
      <c r="L503" s="73"/>
      <c r="M503" s="243" t="s">
        <v>23</v>
      </c>
      <c r="N503" s="244" t="s">
        <v>45</v>
      </c>
      <c r="O503" s="48"/>
      <c r="P503" s="245">
        <f>O503*H503</f>
        <v>0</v>
      </c>
      <c r="Q503" s="245">
        <v>0</v>
      </c>
      <c r="R503" s="245">
        <f>Q503*H503</f>
        <v>0</v>
      </c>
      <c r="S503" s="245">
        <v>0</v>
      </c>
      <c r="T503" s="246">
        <f>S503*H503</f>
        <v>0</v>
      </c>
      <c r="AR503" s="25" t="s">
        <v>170</v>
      </c>
      <c r="AT503" s="25" t="s">
        <v>165</v>
      </c>
      <c r="AU503" s="25" t="s">
        <v>85</v>
      </c>
      <c r="AY503" s="25" t="s">
        <v>162</v>
      </c>
      <c r="BE503" s="247">
        <f>IF(N503="základní",J503,0)</f>
        <v>0</v>
      </c>
      <c r="BF503" s="247">
        <f>IF(N503="snížená",J503,0)</f>
        <v>0</v>
      </c>
      <c r="BG503" s="247">
        <f>IF(N503="zákl. přenesená",J503,0)</f>
        <v>0</v>
      </c>
      <c r="BH503" s="247">
        <f>IF(N503="sníž. přenesená",J503,0)</f>
        <v>0</v>
      </c>
      <c r="BI503" s="247">
        <f>IF(N503="nulová",J503,0)</f>
        <v>0</v>
      </c>
      <c r="BJ503" s="25" t="s">
        <v>85</v>
      </c>
      <c r="BK503" s="247">
        <f>ROUND(I503*H503,2)</f>
        <v>0</v>
      </c>
      <c r="BL503" s="25" t="s">
        <v>170</v>
      </c>
      <c r="BM503" s="25" t="s">
        <v>1745</v>
      </c>
    </row>
    <row r="504" s="1" customFormat="1">
      <c r="B504" s="47"/>
      <c r="C504" s="75"/>
      <c r="D504" s="250" t="s">
        <v>213</v>
      </c>
      <c r="E504" s="75"/>
      <c r="F504" s="281" t="s">
        <v>878</v>
      </c>
      <c r="G504" s="75"/>
      <c r="H504" s="75"/>
      <c r="I504" s="204"/>
      <c r="J504" s="75"/>
      <c r="K504" s="75"/>
      <c r="L504" s="73"/>
      <c r="M504" s="282"/>
      <c r="N504" s="48"/>
      <c r="O504" s="48"/>
      <c r="P504" s="48"/>
      <c r="Q504" s="48"/>
      <c r="R504" s="48"/>
      <c r="S504" s="48"/>
      <c r="T504" s="96"/>
      <c r="AT504" s="25" t="s">
        <v>213</v>
      </c>
      <c r="AU504" s="25" t="s">
        <v>85</v>
      </c>
    </row>
    <row r="505" s="12" customFormat="1">
      <c r="B505" s="248"/>
      <c r="C505" s="249"/>
      <c r="D505" s="250" t="s">
        <v>172</v>
      </c>
      <c r="E505" s="249"/>
      <c r="F505" s="252" t="s">
        <v>1746</v>
      </c>
      <c r="G505" s="249"/>
      <c r="H505" s="253">
        <v>76.103999999999999</v>
      </c>
      <c r="I505" s="254"/>
      <c r="J505" s="249"/>
      <c r="K505" s="249"/>
      <c r="L505" s="255"/>
      <c r="M505" s="256"/>
      <c r="N505" s="257"/>
      <c r="O505" s="257"/>
      <c r="P505" s="257"/>
      <c r="Q505" s="257"/>
      <c r="R505" s="257"/>
      <c r="S505" s="257"/>
      <c r="T505" s="258"/>
      <c r="AT505" s="259" t="s">
        <v>172</v>
      </c>
      <c r="AU505" s="259" t="s">
        <v>85</v>
      </c>
      <c r="AV505" s="12" t="s">
        <v>85</v>
      </c>
      <c r="AW505" s="12" t="s">
        <v>6</v>
      </c>
      <c r="AX505" s="12" t="s">
        <v>77</v>
      </c>
      <c r="AY505" s="259" t="s">
        <v>162</v>
      </c>
    </row>
    <row r="506" s="1" customFormat="1" ht="25.5" customHeight="1">
      <c r="B506" s="47"/>
      <c r="C506" s="236" t="s">
        <v>644</v>
      </c>
      <c r="D506" s="236" t="s">
        <v>165</v>
      </c>
      <c r="E506" s="237" t="s">
        <v>884</v>
      </c>
      <c r="F506" s="238" t="s">
        <v>885</v>
      </c>
      <c r="G506" s="239" t="s">
        <v>871</v>
      </c>
      <c r="H506" s="240">
        <v>1.7529999999999999</v>
      </c>
      <c r="I506" s="241"/>
      <c r="J506" s="242">
        <f>ROUND(I506*H506,2)</f>
        <v>0</v>
      </c>
      <c r="K506" s="238" t="s">
        <v>169</v>
      </c>
      <c r="L506" s="73"/>
      <c r="M506" s="243" t="s">
        <v>23</v>
      </c>
      <c r="N506" s="244" t="s">
        <v>45</v>
      </c>
      <c r="O506" s="48"/>
      <c r="P506" s="245">
        <f>O506*H506</f>
        <v>0</v>
      </c>
      <c r="Q506" s="245">
        <v>0</v>
      </c>
      <c r="R506" s="245">
        <f>Q506*H506</f>
        <v>0</v>
      </c>
      <c r="S506" s="245">
        <v>0</v>
      </c>
      <c r="T506" s="246">
        <f>S506*H506</f>
        <v>0</v>
      </c>
      <c r="AR506" s="25" t="s">
        <v>170</v>
      </c>
      <c r="AT506" s="25" t="s">
        <v>165</v>
      </c>
      <c r="AU506" s="25" t="s">
        <v>85</v>
      </c>
      <c r="AY506" s="25" t="s">
        <v>162</v>
      </c>
      <c r="BE506" s="247">
        <f>IF(N506="základní",J506,0)</f>
        <v>0</v>
      </c>
      <c r="BF506" s="247">
        <f>IF(N506="snížená",J506,0)</f>
        <v>0</v>
      </c>
      <c r="BG506" s="247">
        <f>IF(N506="zákl. přenesená",J506,0)</f>
        <v>0</v>
      </c>
      <c r="BH506" s="247">
        <f>IF(N506="sníž. přenesená",J506,0)</f>
        <v>0</v>
      </c>
      <c r="BI506" s="247">
        <f>IF(N506="nulová",J506,0)</f>
        <v>0</v>
      </c>
      <c r="BJ506" s="25" t="s">
        <v>85</v>
      </c>
      <c r="BK506" s="247">
        <f>ROUND(I506*H506,2)</f>
        <v>0</v>
      </c>
      <c r="BL506" s="25" t="s">
        <v>170</v>
      </c>
      <c r="BM506" s="25" t="s">
        <v>1747</v>
      </c>
    </row>
    <row r="507" s="1" customFormat="1">
      <c r="B507" s="47"/>
      <c r="C507" s="75"/>
      <c r="D507" s="250" t="s">
        <v>213</v>
      </c>
      <c r="E507" s="75"/>
      <c r="F507" s="281" t="s">
        <v>887</v>
      </c>
      <c r="G507" s="75"/>
      <c r="H507" s="75"/>
      <c r="I507" s="204"/>
      <c r="J507" s="75"/>
      <c r="K507" s="75"/>
      <c r="L507" s="73"/>
      <c r="M507" s="282"/>
      <c r="N507" s="48"/>
      <c r="O507" s="48"/>
      <c r="P507" s="48"/>
      <c r="Q507" s="48"/>
      <c r="R507" s="48"/>
      <c r="S507" s="48"/>
      <c r="T507" s="96"/>
      <c r="AT507" s="25" t="s">
        <v>213</v>
      </c>
      <c r="AU507" s="25" t="s">
        <v>85</v>
      </c>
    </row>
    <row r="508" s="1" customFormat="1" ht="38.25" customHeight="1">
      <c r="B508" s="47"/>
      <c r="C508" s="236" t="s">
        <v>650</v>
      </c>
      <c r="D508" s="236" t="s">
        <v>165</v>
      </c>
      <c r="E508" s="237" t="s">
        <v>893</v>
      </c>
      <c r="F508" s="238" t="s">
        <v>894</v>
      </c>
      <c r="G508" s="239" t="s">
        <v>871</v>
      </c>
      <c r="H508" s="240">
        <v>6.3419999999999996</v>
      </c>
      <c r="I508" s="241"/>
      <c r="J508" s="242">
        <f>ROUND(I508*H508,2)</f>
        <v>0</v>
      </c>
      <c r="K508" s="238" t="s">
        <v>169</v>
      </c>
      <c r="L508" s="73"/>
      <c r="M508" s="243" t="s">
        <v>23</v>
      </c>
      <c r="N508" s="244" t="s">
        <v>45</v>
      </c>
      <c r="O508" s="48"/>
      <c r="P508" s="245">
        <f>O508*H508</f>
        <v>0</v>
      </c>
      <c r="Q508" s="245">
        <v>0</v>
      </c>
      <c r="R508" s="245">
        <f>Q508*H508</f>
        <v>0</v>
      </c>
      <c r="S508" s="245">
        <v>0</v>
      </c>
      <c r="T508" s="246">
        <f>S508*H508</f>
        <v>0</v>
      </c>
      <c r="AR508" s="25" t="s">
        <v>170</v>
      </c>
      <c r="AT508" s="25" t="s">
        <v>165</v>
      </c>
      <c r="AU508" s="25" t="s">
        <v>85</v>
      </c>
      <c r="AY508" s="25" t="s">
        <v>162</v>
      </c>
      <c r="BE508" s="247">
        <f>IF(N508="základní",J508,0)</f>
        <v>0</v>
      </c>
      <c r="BF508" s="247">
        <f>IF(N508="snížená",J508,0)</f>
        <v>0</v>
      </c>
      <c r="BG508" s="247">
        <f>IF(N508="zákl. přenesená",J508,0)</f>
        <v>0</v>
      </c>
      <c r="BH508" s="247">
        <f>IF(N508="sníž. přenesená",J508,0)</f>
        <v>0</v>
      </c>
      <c r="BI508" s="247">
        <f>IF(N508="nulová",J508,0)</f>
        <v>0</v>
      </c>
      <c r="BJ508" s="25" t="s">
        <v>85</v>
      </c>
      <c r="BK508" s="247">
        <f>ROUND(I508*H508,2)</f>
        <v>0</v>
      </c>
      <c r="BL508" s="25" t="s">
        <v>170</v>
      </c>
      <c r="BM508" s="25" t="s">
        <v>1748</v>
      </c>
    </row>
    <row r="509" s="1" customFormat="1">
      <c r="B509" s="47"/>
      <c r="C509" s="75"/>
      <c r="D509" s="250" t="s">
        <v>213</v>
      </c>
      <c r="E509" s="75"/>
      <c r="F509" s="281" t="s">
        <v>887</v>
      </c>
      <c r="G509" s="75"/>
      <c r="H509" s="75"/>
      <c r="I509" s="204"/>
      <c r="J509" s="75"/>
      <c r="K509" s="75"/>
      <c r="L509" s="73"/>
      <c r="M509" s="282"/>
      <c r="N509" s="48"/>
      <c r="O509" s="48"/>
      <c r="P509" s="48"/>
      <c r="Q509" s="48"/>
      <c r="R509" s="48"/>
      <c r="S509" s="48"/>
      <c r="T509" s="96"/>
      <c r="AT509" s="25" t="s">
        <v>213</v>
      </c>
      <c r="AU509" s="25" t="s">
        <v>85</v>
      </c>
    </row>
    <row r="510" s="11" customFormat="1" ht="29.88" customHeight="1">
      <c r="B510" s="220"/>
      <c r="C510" s="221"/>
      <c r="D510" s="222" t="s">
        <v>72</v>
      </c>
      <c r="E510" s="234" t="s">
        <v>897</v>
      </c>
      <c r="F510" s="234" t="s">
        <v>898</v>
      </c>
      <c r="G510" s="221"/>
      <c r="H510" s="221"/>
      <c r="I510" s="224"/>
      <c r="J510" s="235">
        <f>BK510</f>
        <v>0</v>
      </c>
      <c r="K510" s="221"/>
      <c r="L510" s="226"/>
      <c r="M510" s="227"/>
      <c r="N510" s="228"/>
      <c r="O510" s="228"/>
      <c r="P510" s="229">
        <f>SUM(P511:P512)</f>
        <v>0</v>
      </c>
      <c r="Q510" s="228"/>
      <c r="R510" s="229">
        <f>SUM(R511:R512)</f>
        <v>0</v>
      </c>
      <c r="S510" s="228"/>
      <c r="T510" s="230">
        <f>SUM(T511:T512)</f>
        <v>0</v>
      </c>
      <c r="AR510" s="231" t="s">
        <v>77</v>
      </c>
      <c r="AT510" s="232" t="s">
        <v>72</v>
      </c>
      <c r="AU510" s="232" t="s">
        <v>77</v>
      </c>
      <c r="AY510" s="231" t="s">
        <v>162</v>
      </c>
      <c r="BK510" s="233">
        <f>SUM(BK511:BK512)</f>
        <v>0</v>
      </c>
    </row>
    <row r="511" s="1" customFormat="1" ht="38.25" customHeight="1">
      <c r="B511" s="47"/>
      <c r="C511" s="236" t="s">
        <v>207</v>
      </c>
      <c r="D511" s="236" t="s">
        <v>165</v>
      </c>
      <c r="E511" s="237" t="s">
        <v>900</v>
      </c>
      <c r="F511" s="238" t="s">
        <v>901</v>
      </c>
      <c r="G511" s="239" t="s">
        <v>871</v>
      </c>
      <c r="H511" s="240">
        <v>34.351999999999997</v>
      </c>
      <c r="I511" s="241"/>
      <c r="J511" s="242">
        <f>ROUND(I511*H511,2)</f>
        <v>0</v>
      </c>
      <c r="K511" s="238" t="s">
        <v>169</v>
      </c>
      <c r="L511" s="73"/>
      <c r="M511" s="243" t="s">
        <v>23</v>
      </c>
      <c r="N511" s="244" t="s">
        <v>45</v>
      </c>
      <c r="O511" s="48"/>
      <c r="P511" s="245">
        <f>O511*H511</f>
        <v>0</v>
      </c>
      <c r="Q511" s="245">
        <v>0</v>
      </c>
      <c r="R511" s="245">
        <f>Q511*H511</f>
        <v>0</v>
      </c>
      <c r="S511" s="245">
        <v>0</v>
      </c>
      <c r="T511" s="246">
        <f>S511*H511</f>
        <v>0</v>
      </c>
      <c r="AR511" s="25" t="s">
        <v>170</v>
      </c>
      <c r="AT511" s="25" t="s">
        <v>165</v>
      </c>
      <c r="AU511" s="25" t="s">
        <v>85</v>
      </c>
      <c r="AY511" s="25" t="s">
        <v>162</v>
      </c>
      <c r="BE511" s="247">
        <f>IF(N511="základní",J511,0)</f>
        <v>0</v>
      </c>
      <c r="BF511" s="247">
        <f>IF(N511="snížená",J511,0)</f>
        <v>0</v>
      </c>
      <c r="BG511" s="247">
        <f>IF(N511="zákl. přenesená",J511,0)</f>
        <v>0</v>
      </c>
      <c r="BH511" s="247">
        <f>IF(N511="sníž. přenesená",J511,0)</f>
        <v>0</v>
      </c>
      <c r="BI511" s="247">
        <f>IF(N511="nulová",J511,0)</f>
        <v>0</v>
      </c>
      <c r="BJ511" s="25" t="s">
        <v>85</v>
      </c>
      <c r="BK511" s="247">
        <f>ROUND(I511*H511,2)</f>
        <v>0</v>
      </c>
      <c r="BL511" s="25" t="s">
        <v>170</v>
      </c>
      <c r="BM511" s="25" t="s">
        <v>1749</v>
      </c>
    </row>
    <row r="512" s="1" customFormat="1">
      <c r="B512" s="47"/>
      <c r="C512" s="75"/>
      <c r="D512" s="250" t="s">
        <v>213</v>
      </c>
      <c r="E512" s="75"/>
      <c r="F512" s="281" t="s">
        <v>903</v>
      </c>
      <c r="G512" s="75"/>
      <c r="H512" s="75"/>
      <c r="I512" s="204"/>
      <c r="J512" s="75"/>
      <c r="K512" s="75"/>
      <c r="L512" s="73"/>
      <c r="M512" s="282"/>
      <c r="N512" s="48"/>
      <c r="O512" s="48"/>
      <c r="P512" s="48"/>
      <c r="Q512" s="48"/>
      <c r="R512" s="48"/>
      <c r="S512" s="48"/>
      <c r="T512" s="96"/>
      <c r="AT512" s="25" t="s">
        <v>213</v>
      </c>
      <c r="AU512" s="25" t="s">
        <v>85</v>
      </c>
    </row>
    <row r="513" s="11" customFormat="1" ht="37.44001" customHeight="1">
      <c r="B513" s="220"/>
      <c r="C513" s="221"/>
      <c r="D513" s="222" t="s">
        <v>72</v>
      </c>
      <c r="E513" s="223" t="s">
        <v>904</v>
      </c>
      <c r="F513" s="223" t="s">
        <v>905</v>
      </c>
      <c r="G513" s="221"/>
      <c r="H513" s="221"/>
      <c r="I513" s="224"/>
      <c r="J513" s="225">
        <f>BK513</f>
        <v>0</v>
      </c>
      <c r="K513" s="221"/>
      <c r="L513" s="226"/>
      <c r="M513" s="227"/>
      <c r="N513" s="228"/>
      <c r="O513" s="228"/>
      <c r="P513" s="229">
        <f>P514+P517+P522+P531+P540+P556+P564+P566</f>
        <v>0</v>
      </c>
      <c r="Q513" s="228"/>
      <c r="R513" s="229">
        <f>R514+R517+R522+R531+R540+R556+R564+R566</f>
        <v>0.418650534425</v>
      </c>
      <c r="S513" s="228"/>
      <c r="T513" s="230">
        <f>T514+T517+T522+T531+T540+T556+T564+T566</f>
        <v>0.49372250000000001</v>
      </c>
      <c r="AR513" s="231" t="s">
        <v>85</v>
      </c>
      <c r="AT513" s="232" t="s">
        <v>72</v>
      </c>
      <c r="AU513" s="232" t="s">
        <v>73</v>
      </c>
      <c r="AY513" s="231" t="s">
        <v>162</v>
      </c>
      <c r="BK513" s="233">
        <f>BK514+BK517+BK522+BK531+BK540+BK556+BK564+BK566</f>
        <v>0</v>
      </c>
    </row>
    <row r="514" s="11" customFormat="1" ht="19.92" customHeight="1">
      <c r="B514" s="220"/>
      <c r="C514" s="221"/>
      <c r="D514" s="222" t="s">
        <v>72</v>
      </c>
      <c r="E514" s="234" t="s">
        <v>1750</v>
      </c>
      <c r="F514" s="234" t="s">
        <v>1751</v>
      </c>
      <c r="G514" s="221"/>
      <c r="H514" s="221"/>
      <c r="I514" s="224"/>
      <c r="J514" s="235">
        <f>BK514</f>
        <v>0</v>
      </c>
      <c r="K514" s="221"/>
      <c r="L514" s="226"/>
      <c r="M514" s="227"/>
      <c r="N514" s="228"/>
      <c r="O514" s="228"/>
      <c r="P514" s="229">
        <f>SUM(P515:P516)</f>
        <v>0</v>
      </c>
      <c r="Q514" s="228"/>
      <c r="R514" s="229">
        <f>SUM(R515:R516)</f>
        <v>0</v>
      </c>
      <c r="S514" s="228"/>
      <c r="T514" s="230">
        <f>SUM(T515:T516)</f>
        <v>0</v>
      </c>
      <c r="AR514" s="231" t="s">
        <v>85</v>
      </c>
      <c r="AT514" s="232" t="s">
        <v>72</v>
      </c>
      <c r="AU514" s="232" t="s">
        <v>77</v>
      </c>
      <c r="AY514" s="231" t="s">
        <v>162</v>
      </c>
      <c r="BK514" s="233">
        <f>SUM(BK515:BK516)</f>
        <v>0</v>
      </c>
    </row>
    <row r="515" s="1" customFormat="1" ht="16.5" customHeight="1">
      <c r="B515" s="47"/>
      <c r="C515" s="236" t="s">
        <v>343</v>
      </c>
      <c r="D515" s="236" t="s">
        <v>165</v>
      </c>
      <c r="E515" s="237" t="s">
        <v>1752</v>
      </c>
      <c r="F515" s="238" t="s">
        <v>1753</v>
      </c>
      <c r="G515" s="239" t="s">
        <v>168</v>
      </c>
      <c r="H515" s="240">
        <v>1</v>
      </c>
      <c r="I515" s="241"/>
      <c r="J515" s="242">
        <f>ROUND(I515*H515,2)</f>
        <v>0</v>
      </c>
      <c r="K515" s="238" t="s">
        <v>23</v>
      </c>
      <c r="L515" s="73"/>
      <c r="M515" s="243" t="s">
        <v>23</v>
      </c>
      <c r="N515" s="244" t="s">
        <v>45</v>
      </c>
      <c r="O515" s="48"/>
      <c r="P515" s="245">
        <f>O515*H515</f>
        <v>0</v>
      </c>
      <c r="Q515" s="245">
        <v>0</v>
      </c>
      <c r="R515" s="245">
        <f>Q515*H515</f>
        <v>0</v>
      </c>
      <c r="S515" s="245">
        <v>0</v>
      </c>
      <c r="T515" s="246">
        <f>S515*H515</f>
        <v>0</v>
      </c>
      <c r="AR515" s="25" t="s">
        <v>318</v>
      </c>
      <c r="AT515" s="25" t="s">
        <v>165</v>
      </c>
      <c r="AU515" s="25" t="s">
        <v>85</v>
      </c>
      <c r="AY515" s="25" t="s">
        <v>162</v>
      </c>
      <c r="BE515" s="247">
        <f>IF(N515="základní",J515,0)</f>
        <v>0</v>
      </c>
      <c r="BF515" s="247">
        <f>IF(N515="snížená",J515,0)</f>
        <v>0</v>
      </c>
      <c r="BG515" s="247">
        <f>IF(N515="zákl. přenesená",J515,0)</f>
        <v>0</v>
      </c>
      <c r="BH515" s="247">
        <f>IF(N515="sníž. přenesená",J515,0)</f>
        <v>0</v>
      </c>
      <c r="BI515" s="247">
        <f>IF(N515="nulová",J515,0)</f>
        <v>0</v>
      </c>
      <c r="BJ515" s="25" t="s">
        <v>85</v>
      </c>
      <c r="BK515" s="247">
        <f>ROUND(I515*H515,2)</f>
        <v>0</v>
      </c>
      <c r="BL515" s="25" t="s">
        <v>318</v>
      </c>
      <c r="BM515" s="25" t="s">
        <v>1754</v>
      </c>
    </row>
    <row r="516" s="12" customFormat="1">
      <c r="B516" s="248"/>
      <c r="C516" s="249"/>
      <c r="D516" s="250" t="s">
        <v>172</v>
      </c>
      <c r="E516" s="251" t="s">
        <v>23</v>
      </c>
      <c r="F516" s="252" t="s">
        <v>1755</v>
      </c>
      <c r="G516" s="249"/>
      <c r="H516" s="253">
        <v>1</v>
      </c>
      <c r="I516" s="254"/>
      <c r="J516" s="249"/>
      <c r="K516" s="249"/>
      <c r="L516" s="255"/>
      <c r="M516" s="256"/>
      <c r="N516" s="257"/>
      <c r="O516" s="257"/>
      <c r="P516" s="257"/>
      <c r="Q516" s="257"/>
      <c r="R516" s="257"/>
      <c r="S516" s="257"/>
      <c r="T516" s="258"/>
      <c r="AT516" s="259" t="s">
        <v>172</v>
      </c>
      <c r="AU516" s="259" t="s">
        <v>85</v>
      </c>
      <c r="AV516" s="12" t="s">
        <v>85</v>
      </c>
      <c r="AW516" s="12" t="s">
        <v>36</v>
      </c>
      <c r="AX516" s="12" t="s">
        <v>77</v>
      </c>
      <c r="AY516" s="259" t="s">
        <v>162</v>
      </c>
    </row>
    <row r="517" s="11" customFormat="1" ht="29.88" customHeight="1">
      <c r="B517" s="220"/>
      <c r="C517" s="221"/>
      <c r="D517" s="222" t="s">
        <v>72</v>
      </c>
      <c r="E517" s="234" t="s">
        <v>1756</v>
      </c>
      <c r="F517" s="234" t="s">
        <v>1757</v>
      </c>
      <c r="G517" s="221"/>
      <c r="H517" s="221"/>
      <c r="I517" s="224"/>
      <c r="J517" s="235">
        <f>BK517</f>
        <v>0</v>
      </c>
      <c r="K517" s="221"/>
      <c r="L517" s="226"/>
      <c r="M517" s="227"/>
      <c r="N517" s="228"/>
      <c r="O517" s="228"/>
      <c r="P517" s="229">
        <f>SUM(P518:P521)</f>
        <v>0</v>
      </c>
      <c r="Q517" s="228"/>
      <c r="R517" s="229">
        <f>SUM(R518:R521)</f>
        <v>0</v>
      </c>
      <c r="S517" s="228"/>
      <c r="T517" s="230">
        <f>SUM(T518:T521)</f>
        <v>0.42399999999999999</v>
      </c>
      <c r="AR517" s="231" t="s">
        <v>85</v>
      </c>
      <c r="AT517" s="232" t="s">
        <v>72</v>
      </c>
      <c r="AU517" s="232" t="s">
        <v>77</v>
      </c>
      <c r="AY517" s="231" t="s">
        <v>162</v>
      </c>
      <c r="BK517" s="233">
        <f>SUM(BK518:BK521)</f>
        <v>0</v>
      </c>
    </row>
    <row r="518" s="1" customFormat="1" ht="25.5" customHeight="1">
      <c r="B518" s="47"/>
      <c r="C518" s="236" t="s">
        <v>598</v>
      </c>
      <c r="D518" s="236" t="s">
        <v>165</v>
      </c>
      <c r="E518" s="237" t="s">
        <v>1758</v>
      </c>
      <c r="F518" s="238" t="s">
        <v>1759</v>
      </c>
      <c r="G518" s="239" t="s">
        <v>168</v>
      </c>
      <c r="H518" s="240">
        <v>8</v>
      </c>
      <c r="I518" s="241"/>
      <c r="J518" s="242">
        <f>ROUND(I518*H518,2)</f>
        <v>0</v>
      </c>
      <c r="K518" s="238" t="s">
        <v>169</v>
      </c>
      <c r="L518" s="73"/>
      <c r="M518" s="243" t="s">
        <v>23</v>
      </c>
      <c r="N518" s="244" t="s">
        <v>45</v>
      </c>
      <c r="O518" s="48"/>
      <c r="P518" s="245">
        <f>O518*H518</f>
        <v>0</v>
      </c>
      <c r="Q518" s="245">
        <v>0</v>
      </c>
      <c r="R518" s="245">
        <f>Q518*H518</f>
        <v>0</v>
      </c>
      <c r="S518" s="245">
        <v>0</v>
      </c>
      <c r="T518" s="246">
        <f>S518*H518</f>
        <v>0</v>
      </c>
      <c r="AR518" s="25" t="s">
        <v>318</v>
      </c>
      <c r="AT518" s="25" t="s">
        <v>165</v>
      </c>
      <c r="AU518" s="25" t="s">
        <v>85</v>
      </c>
      <c r="AY518" s="25" t="s">
        <v>162</v>
      </c>
      <c r="BE518" s="247">
        <f>IF(N518="základní",J518,0)</f>
        <v>0</v>
      </c>
      <c r="BF518" s="247">
        <f>IF(N518="snížená",J518,0)</f>
        <v>0</v>
      </c>
      <c r="BG518" s="247">
        <f>IF(N518="zákl. přenesená",J518,0)</f>
        <v>0</v>
      </c>
      <c r="BH518" s="247">
        <f>IF(N518="sníž. přenesená",J518,0)</f>
        <v>0</v>
      </c>
      <c r="BI518" s="247">
        <f>IF(N518="nulová",J518,0)</f>
        <v>0</v>
      </c>
      <c r="BJ518" s="25" t="s">
        <v>85</v>
      </c>
      <c r="BK518" s="247">
        <f>ROUND(I518*H518,2)</f>
        <v>0</v>
      </c>
      <c r="BL518" s="25" t="s">
        <v>318</v>
      </c>
      <c r="BM518" s="25" t="s">
        <v>1760</v>
      </c>
    </row>
    <row r="519" s="12" customFormat="1">
      <c r="B519" s="248"/>
      <c r="C519" s="249"/>
      <c r="D519" s="250" t="s">
        <v>172</v>
      </c>
      <c r="E519" s="251" t="s">
        <v>23</v>
      </c>
      <c r="F519" s="252" t="s">
        <v>1761</v>
      </c>
      <c r="G519" s="249"/>
      <c r="H519" s="253">
        <v>8</v>
      </c>
      <c r="I519" s="254"/>
      <c r="J519" s="249"/>
      <c r="K519" s="249"/>
      <c r="L519" s="255"/>
      <c r="M519" s="256"/>
      <c r="N519" s="257"/>
      <c r="O519" s="257"/>
      <c r="P519" s="257"/>
      <c r="Q519" s="257"/>
      <c r="R519" s="257"/>
      <c r="S519" s="257"/>
      <c r="T519" s="258"/>
      <c r="AT519" s="259" t="s">
        <v>172</v>
      </c>
      <c r="AU519" s="259" t="s">
        <v>85</v>
      </c>
      <c r="AV519" s="12" t="s">
        <v>85</v>
      </c>
      <c r="AW519" s="12" t="s">
        <v>36</v>
      </c>
      <c r="AX519" s="12" t="s">
        <v>77</v>
      </c>
      <c r="AY519" s="259" t="s">
        <v>162</v>
      </c>
    </row>
    <row r="520" s="1" customFormat="1" ht="25.5" customHeight="1">
      <c r="B520" s="47"/>
      <c r="C520" s="236" t="s">
        <v>678</v>
      </c>
      <c r="D520" s="236" t="s">
        <v>165</v>
      </c>
      <c r="E520" s="237" t="s">
        <v>1762</v>
      </c>
      <c r="F520" s="238" t="s">
        <v>1763</v>
      </c>
      <c r="G520" s="239" t="s">
        <v>168</v>
      </c>
      <c r="H520" s="240">
        <v>8</v>
      </c>
      <c r="I520" s="241"/>
      <c r="J520" s="242">
        <f>ROUND(I520*H520,2)</f>
        <v>0</v>
      </c>
      <c r="K520" s="238" t="s">
        <v>169</v>
      </c>
      <c r="L520" s="73"/>
      <c r="M520" s="243" t="s">
        <v>23</v>
      </c>
      <c r="N520" s="244" t="s">
        <v>45</v>
      </c>
      <c r="O520" s="48"/>
      <c r="P520" s="245">
        <f>O520*H520</f>
        <v>0</v>
      </c>
      <c r="Q520" s="245">
        <v>0</v>
      </c>
      <c r="R520" s="245">
        <f>Q520*H520</f>
        <v>0</v>
      </c>
      <c r="S520" s="245">
        <v>0.052999999999999998</v>
      </c>
      <c r="T520" s="246">
        <f>S520*H520</f>
        <v>0.42399999999999999</v>
      </c>
      <c r="AR520" s="25" t="s">
        <v>318</v>
      </c>
      <c r="AT520" s="25" t="s">
        <v>165</v>
      </c>
      <c r="AU520" s="25" t="s">
        <v>85</v>
      </c>
      <c r="AY520" s="25" t="s">
        <v>162</v>
      </c>
      <c r="BE520" s="247">
        <f>IF(N520="základní",J520,0)</f>
        <v>0</v>
      </c>
      <c r="BF520" s="247">
        <f>IF(N520="snížená",J520,0)</f>
        <v>0</v>
      </c>
      <c r="BG520" s="247">
        <f>IF(N520="zákl. přenesená",J520,0)</f>
        <v>0</v>
      </c>
      <c r="BH520" s="247">
        <f>IF(N520="sníž. přenesená",J520,0)</f>
        <v>0</v>
      </c>
      <c r="BI520" s="247">
        <f>IF(N520="nulová",J520,0)</f>
        <v>0</v>
      </c>
      <c r="BJ520" s="25" t="s">
        <v>85</v>
      </c>
      <c r="BK520" s="247">
        <f>ROUND(I520*H520,2)</f>
        <v>0</v>
      </c>
      <c r="BL520" s="25" t="s">
        <v>318</v>
      </c>
      <c r="BM520" s="25" t="s">
        <v>1764</v>
      </c>
    </row>
    <row r="521" s="12" customFormat="1">
      <c r="B521" s="248"/>
      <c r="C521" s="249"/>
      <c r="D521" s="250" t="s">
        <v>172</v>
      </c>
      <c r="E521" s="251" t="s">
        <v>23</v>
      </c>
      <c r="F521" s="252" t="s">
        <v>1761</v>
      </c>
      <c r="G521" s="249"/>
      <c r="H521" s="253">
        <v>8</v>
      </c>
      <c r="I521" s="254"/>
      <c r="J521" s="249"/>
      <c r="K521" s="249"/>
      <c r="L521" s="255"/>
      <c r="M521" s="256"/>
      <c r="N521" s="257"/>
      <c r="O521" s="257"/>
      <c r="P521" s="257"/>
      <c r="Q521" s="257"/>
      <c r="R521" s="257"/>
      <c r="S521" s="257"/>
      <c r="T521" s="258"/>
      <c r="AT521" s="259" t="s">
        <v>172</v>
      </c>
      <c r="AU521" s="259" t="s">
        <v>85</v>
      </c>
      <c r="AV521" s="12" t="s">
        <v>85</v>
      </c>
      <c r="AW521" s="12" t="s">
        <v>36</v>
      </c>
      <c r="AX521" s="12" t="s">
        <v>77</v>
      </c>
      <c r="AY521" s="259" t="s">
        <v>162</v>
      </c>
    </row>
    <row r="522" s="11" customFormat="1" ht="29.88" customHeight="1">
      <c r="B522" s="220"/>
      <c r="C522" s="221"/>
      <c r="D522" s="222" t="s">
        <v>72</v>
      </c>
      <c r="E522" s="234" t="s">
        <v>1135</v>
      </c>
      <c r="F522" s="234" t="s">
        <v>1136</v>
      </c>
      <c r="G522" s="221"/>
      <c r="H522" s="221"/>
      <c r="I522" s="224"/>
      <c r="J522" s="235">
        <f>BK522</f>
        <v>0</v>
      </c>
      <c r="K522" s="221"/>
      <c r="L522" s="226"/>
      <c r="M522" s="227"/>
      <c r="N522" s="228"/>
      <c r="O522" s="228"/>
      <c r="P522" s="229">
        <f>SUM(P523:P530)</f>
        <v>0</v>
      </c>
      <c r="Q522" s="228"/>
      <c r="R522" s="229">
        <f>SUM(R523:R530)</f>
        <v>0.093655335899999997</v>
      </c>
      <c r="S522" s="228"/>
      <c r="T522" s="230">
        <f>SUM(T523:T530)</f>
        <v>0</v>
      </c>
      <c r="AR522" s="231" t="s">
        <v>85</v>
      </c>
      <c r="AT522" s="232" t="s">
        <v>72</v>
      </c>
      <c r="AU522" s="232" t="s">
        <v>77</v>
      </c>
      <c r="AY522" s="231" t="s">
        <v>162</v>
      </c>
      <c r="BK522" s="233">
        <f>SUM(BK523:BK530)</f>
        <v>0</v>
      </c>
    </row>
    <row r="523" s="1" customFormat="1" ht="25.5" customHeight="1">
      <c r="B523" s="47"/>
      <c r="C523" s="236" t="s">
        <v>686</v>
      </c>
      <c r="D523" s="236" t="s">
        <v>165</v>
      </c>
      <c r="E523" s="237" t="s">
        <v>1765</v>
      </c>
      <c r="F523" s="238" t="s">
        <v>1766</v>
      </c>
      <c r="G523" s="239" t="s">
        <v>265</v>
      </c>
      <c r="H523" s="240">
        <v>26.149999999999999</v>
      </c>
      <c r="I523" s="241"/>
      <c r="J523" s="242">
        <f>ROUND(I523*H523,2)</f>
        <v>0</v>
      </c>
      <c r="K523" s="238" t="s">
        <v>169</v>
      </c>
      <c r="L523" s="73"/>
      <c r="M523" s="243" t="s">
        <v>23</v>
      </c>
      <c r="N523" s="244" t="s">
        <v>45</v>
      </c>
      <c r="O523" s="48"/>
      <c r="P523" s="245">
        <f>O523*H523</f>
        <v>0</v>
      </c>
      <c r="Q523" s="245">
        <v>0.0035814660000000002</v>
      </c>
      <c r="R523" s="245">
        <f>Q523*H523</f>
        <v>0.093655335899999997</v>
      </c>
      <c r="S523" s="245">
        <v>0</v>
      </c>
      <c r="T523" s="246">
        <f>S523*H523</f>
        <v>0</v>
      </c>
      <c r="AR523" s="25" t="s">
        <v>318</v>
      </c>
      <c r="AT523" s="25" t="s">
        <v>165</v>
      </c>
      <c r="AU523" s="25" t="s">
        <v>85</v>
      </c>
      <c r="AY523" s="25" t="s">
        <v>162</v>
      </c>
      <c r="BE523" s="247">
        <f>IF(N523="základní",J523,0)</f>
        <v>0</v>
      </c>
      <c r="BF523" s="247">
        <f>IF(N523="snížená",J523,0)</f>
        <v>0</v>
      </c>
      <c r="BG523" s="247">
        <f>IF(N523="zákl. přenesená",J523,0)</f>
        <v>0</v>
      </c>
      <c r="BH523" s="247">
        <f>IF(N523="sníž. přenesená",J523,0)</f>
        <v>0</v>
      </c>
      <c r="BI523" s="247">
        <f>IF(N523="nulová",J523,0)</f>
        <v>0</v>
      </c>
      <c r="BJ523" s="25" t="s">
        <v>85</v>
      </c>
      <c r="BK523" s="247">
        <f>ROUND(I523*H523,2)</f>
        <v>0</v>
      </c>
      <c r="BL523" s="25" t="s">
        <v>318</v>
      </c>
      <c r="BM523" s="25" t="s">
        <v>1767</v>
      </c>
    </row>
    <row r="524" s="12" customFormat="1">
      <c r="B524" s="248"/>
      <c r="C524" s="249"/>
      <c r="D524" s="250" t="s">
        <v>172</v>
      </c>
      <c r="E524" s="251" t="s">
        <v>23</v>
      </c>
      <c r="F524" s="252" t="s">
        <v>1768</v>
      </c>
      <c r="G524" s="249"/>
      <c r="H524" s="253">
        <v>4.2000000000000002</v>
      </c>
      <c r="I524" s="254"/>
      <c r="J524" s="249"/>
      <c r="K524" s="249"/>
      <c r="L524" s="255"/>
      <c r="M524" s="256"/>
      <c r="N524" s="257"/>
      <c r="O524" s="257"/>
      <c r="P524" s="257"/>
      <c r="Q524" s="257"/>
      <c r="R524" s="257"/>
      <c r="S524" s="257"/>
      <c r="T524" s="258"/>
      <c r="AT524" s="259" t="s">
        <v>172</v>
      </c>
      <c r="AU524" s="259" t="s">
        <v>85</v>
      </c>
      <c r="AV524" s="12" t="s">
        <v>85</v>
      </c>
      <c r="AW524" s="12" t="s">
        <v>36</v>
      </c>
      <c r="AX524" s="12" t="s">
        <v>73</v>
      </c>
      <c r="AY524" s="259" t="s">
        <v>162</v>
      </c>
    </row>
    <row r="525" s="12" customFormat="1">
      <c r="B525" s="248"/>
      <c r="C525" s="249"/>
      <c r="D525" s="250" t="s">
        <v>172</v>
      </c>
      <c r="E525" s="251" t="s">
        <v>23</v>
      </c>
      <c r="F525" s="252" t="s">
        <v>1769</v>
      </c>
      <c r="G525" s="249"/>
      <c r="H525" s="253">
        <v>2.4500000000000002</v>
      </c>
      <c r="I525" s="254"/>
      <c r="J525" s="249"/>
      <c r="K525" s="249"/>
      <c r="L525" s="255"/>
      <c r="M525" s="256"/>
      <c r="N525" s="257"/>
      <c r="O525" s="257"/>
      <c r="P525" s="257"/>
      <c r="Q525" s="257"/>
      <c r="R525" s="257"/>
      <c r="S525" s="257"/>
      <c r="T525" s="258"/>
      <c r="AT525" s="259" t="s">
        <v>172</v>
      </c>
      <c r="AU525" s="259" t="s">
        <v>85</v>
      </c>
      <c r="AV525" s="12" t="s">
        <v>85</v>
      </c>
      <c r="AW525" s="12" t="s">
        <v>36</v>
      </c>
      <c r="AX525" s="12" t="s">
        <v>73</v>
      </c>
      <c r="AY525" s="259" t="s">
        <v>162</v>
      </c>
    </row>
    <row r="526" s="12" customFormat="1">
      <c r="B526" s="248"/>
      <c r="C526" s="249"/>
      <c r="D526" s="250" t="s">
        <v>172</v>
      </c>
      <c r="E526" s="251" t="s">
        <v>23</v>
      </c>
      <c r="F526" s="252" t="s">
        <v>1770</v>
      </c>
      <c r="G526" s="249"/>
      <c r="H526" s="253">
        <v>18.899999999999999</v>
      </c>
      <c r="I526" s="254"/>
      <c r="J526" s="249"/>
      <c r="K526" s="249"/>
      <c r="L526" s="255"/>
      <c r="M526" s="256"/>
      <c r="N526" s="257"/>
      <c r="O526" s="257"/>
      <c r="P526" s="257"/>
      <c r="Q526" s="257"/>
      <c r="R526" s="257"/>
      <c r="S526" s="257"/>
      <c r="T526" s="258"/>
      <c r="AT526" s="259" t="s">
        <v>172</v>
      </c>
      <c r="AU526" s="259" t="s">
        <v>85</v>
      </c>
      <c r="AV526" s="12" t="s">
        <v>85</v>
      </c>
      <c r="AW526" s="12" t="s">
        <v>36</v>
      </c>
      <c r="AX526" s="12" t="s">
        <v>73</v>
      </c>
      <c r="AY526" s="259" t="s">
        <v>162</v>
      </c>
    </row>
    <row r="527" s="12" customFormat="1">
      <c r="B527" s="248"/>
      <c r="C527" s="249"/>
      <c r="D527" s="250" t="s">
        <v>172</v>
      </c>
      <c r="E527" s="251" t="s">
        <v>23</v>
      </c>
      <c r="F527" s="252" t="s">
        <v>1771</v>
      </c>
      <c r="G527" s="249"/>
      <c r="H527" s="253">
        <v>0.59999999999999998</v>
      </c>
      <c r="I527" s="254"/>
      <c r="J527" s="249"/>
      <c r="K527" s="249"/>
      <c r="L527" s="255"/>
      <c r="M527" s="256"/>
      <c r="N527" s="257"/>
      <c r="O527" s="257"/>
      <c r="P527" s="257"/>
      <c r="Q527" s="257"/>
      <c r="R527" s="257"/>
      <c r="S527" s="257"/>
      <c r="T527" s="258"/>
      <c r="AT527" s="259" t="s">
        <v>172</v>
      </c>
      <c r="AU527" s="259" t="s">
        <v>85</v>
      </c>
      <c r="AV527" s="12" t="s">
        <v>85</v>
      </c>
      <c r="AW527" s="12" t="s">
        <v>36</v>
      </c>
      <c r="AX527" s="12" t="s">
        <v>73</v>
      </c>
      <c r="AY527" s="259" t="s">
        <v>162</v>
      </c>
    </row>
    <row r="528" s="14" customFormat="1">
      <c r="B528" s="270"/>
      <c r="C528" s="271"/>
      <c r="D528" s="250" t="s">
        <v>172</v>
      </c>
      <c r="E528" s="272" t="s">
        <v>23</v>
      </c>
      <c r="F528" s="273" t="s">
        <v>182</v>
      </c>
      <c r="G528" s="271"/>
      <c r="H528" s="274">
        <v>26.149999999999999</v>
      </c>
      <c r="I528" s="275"/>
      <c r="J528" s="271"/>
      <c r="K528" s="271"/>
      <c r="L528" s="276"/>
      <c r="M528" s="277"/>
      <c r="N528" s="278"/>
      <c r="O528" s="278"/>
      <c r="P528" s="278"/>
      <c r="Q528" s="278"/>
      <c r="R528" s="278"/>
      <c r="S528" s="278"/>
      <c r="T528" s="279"/>
      <c r="AT528" s="280" t="s">
        <v>172</v>
      </c>
      <c r="AU528" s="280" t="s">
        <v>85</v>
      </c>
      <c r="AV528" s="14" t="s">
        <v>170</v>
      </c>
      <c r="AW528" s="14" t="s">
        <v>36</v>
      </c>
      <c r="AX528" s="14" t="s">
        <v>77</v>
      </c>
      <c r="AY528" s="280" t="s">
        <v>162</v>
      </c>
    </row>
    <row r="529" s="1" customFormat="1" ht="38.25" customHeight="1">
      <c r="B529" s="47"/>
      <c r="C529" s="236" t="s">
        <v>692</v>
      </c>
      <c r="D529" s="236" t="s">
        <v>165</v>
      </c>
      <c r="E529" s="237" t="s">
        <v>1199</v>
      </c>
      <c r="F529" s="238" t="s">
        <v>1200</v>
      </c>
      <c r="G529" s="239" t="s">
        <v>927</v>
      </c>
      <c r="H529" s="304"/>
      <c r="I529" s="241"/>
      <c r="J529" s="242">
        <f>ROUND(I529*H529,2)</f>
        <v>0</v>
      </c>
      <c r="K529" s="238" t="s">
        <v>169</v>
      </c>
      <c r="L529" s="73"/>
      <c r="M529" s="243" t="s">
        <v>23</v>
      </c>
      <c r="N529" s="244" t="s">
        <v>45</v>
      </c>
      <c r="O529" s="48"/>
      <c r="P529" s="245">
        <f>O529*H529</f>
        <v>0</v>
      </c>
      <c r="Q529" s="245">
        <v>0</v>
      </c>
      <c r="R529" s="245">
        <f>Q529*H529</f>
        <v>0</v>
      </c>
      <c r="S529" s="245">
        <v>0</v>
      </c>
      <c r="T529" s="246">
        <f>S529*H529</f>
        <v>0</v>
      </c>
      <c r="AR529" s="25" t="s">
        <v>318</v>
      </c>
      <c r="AT529" s="25" t="s">
        <v>165</v>
      </c>
      <c r="AU529" s="25" t="s">
        <v>85</v>
      </c>
      <c r="AY529" s="25" t="s">
        <v>162</v>
      </c>
      <c r="BE529" s="247">
        <f>IF(N529="základní",J529,0)</f>
        <v>0</v>
      </c>
      <c r="BF529" s="247">
        <f>IF(N529="snížená",J529,0)</f>
        <v>0</v>
      </c>
      <c r="BG529" s="247">
        <f>IF(N529="zákl. přenesená",J529,0)</f>
        <v>0</v>
      </c>
      <c r="BH529" s="247">
        <f>IF(N529="sníž. přenesená",J529,0)</f>
        <v>0</v>
      </c>
      <c r="BI529" s="247">
        <f>IF(N529="nulová",J529,0)</f>
        <v>0</v>
      </c>
      <c r="BJ529" s="25" t="s">
        <v>85</v>
      </c>
      <c r="BK529" s="247">
        <f>ROUND(I529*H529,2)</f>
        <v>0</v>
      </c>
      <c r="BL529" s="25" t="s">
        <v>318</v>
      </c>
      <c r="BM529" s="25" t="s">
        <v>1772</v>
      </c>
    </row>
    <row r="530" s="1" customFormat="1">
      <c r="B530" s="47"/>
      <c r="C530" s="75"/>
      <c r="D530" s="250" t="s">
        <v>213</v>
      </c>
      <c r="E530" s="75"/>
      <c r="F530" s="281" t="s">
        <v>1202</v>
      </c>
      <c r="G530" s="75"/>
      <c r="H530" s="75"/>
      <c r="I530" s="204"/>
      <c r="J530" s="75"/>
      <c r="K530" s="75"/>
      <c r="L530" s="73"/>
      <c r="M530" s="282"/>
      <c r="N530" s="48"/>
      <c r="O530" s="48"/>
      <c r="P530" s="48"/>
      <c r="Q530" s="48"/>
      <c r="R530" s="48"/>
      <c r="S530" s="48"/>
      <c r="T530" s="96"/>
      <c r="AT530" s="25" t="s">
        <v>213</v>
      </c>
      <c r="AU530" s="25" t="s">
        <v>85</v>
      </c>
    </row>
    <row r="531" s="11" customFormat="1" ht="29.88" customHeight="1">
      <c r="B531" s="220"/>
      <c r="C531" s="221"/>
      <c r="D531" s="222" t="s">
        <v>72</v>
      </c>
      <c r="E531" s="234" t="s">
        <v>1203</v>
      </c>
      <c r="F531" s="234" t="s">
        <v>1204</v>
      </c>
      <c r="G531" s="221"/>
      <c r="H531" s="221"/>
      <c r="I531" s="224"/>
      <c r="J531" s="235">
        <f>BK531</f>
        <v>0</v>
      </c>
      <c r="K531" s="221"/>
      <c r="L531" s="226"/>
      <c r="M531" s="227"/>
      <c r="N531" s="228"/>
      <c r="O531" s="228"/>
      <c r="P531" s="229">
        <f>SUM(P532:P539)</f>
        <v>0</v>
      </c>
      <c r="Q531" s="228"/>
      <c r="R531" s="229">
        <f>SUM(R532:R539)</f>
        <v>0</v>
      </c>
      <c r="S531" s="228"/>
      <c r="T531" s="230">
        <f>SUM(T532:T539)</f>
        <v>0.069722500000000007</v>
      </c>
      <c r="AR531" s="231" t="s">
        <v>85</v>
      </c>
      <c r="AT531" s="232" t="s">
        <v>72</v>
      </c>
      <c r="AU531" s="232" t="s">
        <v>77</v>
      </c>
      <c r="AY531" s="231" t="s">
        <v>162</v>
      </c>
      <c r="BK531" s="233">
        <f>SUM(BK532:BK539)</f>
        <v>0</v>
      </c>
    </row>
    <row r="532" s="1" customFormat="1" ht="16.5" customHeight="1">
      <c r="B532" s="47"/>
      <c r="C532" s="236" t="s">
        <v>697</v>
      </c>
      <c r="D532" s="236" t="s">
        <v>165</v>
      </c>
      <c r="E532" s="237" t="s">
        <v>1218</v>
      </c>
      <c r="F532" s="238" t="s">
        <v>1219</v>
      </c>
      <c r="G532" s="239" t="s">
        <v>265</v>
      </c>
      <c r="H532" s="240">
        <v>41.75</v>
      </c>
      <c r="I532" s="241"/>
      <c r="J532" s="242">
        <f>ROUND(I532*H532,2)</f>
        <v>0</v>
      </c>
      <c r="K532" s="238" t="s">
        <v>169</v>
      </c>
      <c r="L532" s="73"/>
      <c r="M532" s="243" t="s">
        <v>23</v>
      </c>
      <c r="N532" s="244" t="s">
        <v>45</v>
      </c>
      <c r="O532" s="48"/>
      <c r="P532" s="245">
        <f>O532*H532</f>
        <v>0</v>
      </c>
      <c r="Q532" s="245">
        <v>0</v>
      </c>
      <c r="R532" s="245">
        <f>Q532*H532</f>
        <v>0</v>
      </c>
      <c r="S532" s="245">
        <v>0.00167</v>
      </c>
      <c r="T532" s="246">
        <f>S532*H532</f>
        <v>0.069722500000000007</v>
      </c>
      <c r="AR532" s="25" t="s">
        <v>318</v>
      </c>
      <c r="AT532" s="25" t="s">
        <v>165</v>
      </c>
      <c r="AU532" s="25" t="s">
        <v>85</v>
      </c>
      <c r="AY532" s="25" t="s">
        <v>162</v>
      </c>
      <c r="BE532" s="247">
        <f>IF(N532="základní",J532,0)</f>
        <v>0</v>
      </c>
      <c r="BF532" s="247">
        <f>IF(N532="snížená",J532,0)</f>
        <v>0</v>
      </c>
      <c r="BG532" s="247">
        <f>IF(N532="zákl. přenesená",J532,0)</f>
        <v>0</v>
      </c>
      <c r="BH532" s="247">
        <f>IF(N532="sníž. přenesená",J532,0)</f>
        <v>0</v>
      </c>
      <c r="BI532" s="247">
        <f>IF(N532="nulová",J532,0)</f>
        <v>0</v>
      </c>
      <c r="BJ532" s="25" t="s">
        <v>85</v>
      </c>
      <c r="BK532" s="247">
        <f>ROUND(I532*H532,2)</f>
        <v>0</v>
      </c>
      <c r="BL532" s="25" t="s">
        <v>318</v>
      </c>
      <c r="BM532" s="25" t="s">
        <v>1773</v>
      </c>
    </row>
    <row r="533" s="12" customFormat="1">
      <c r="B533" s="248"/>
      <c r="C533" s="249"/>
      <c r="D533" s="250" t="s">
        <v>172</v>
      </c>
      <c r="E533" s="251" t="s">
        <v>23</v>
      </c>
      <c r="F533" s="252" t="s">
        <v>1768</v>
      </c>
      <c r="G533" s="249"/>
      <c r="H533" s="253">
        <v>4.2000000000000002</v>
      </c>
      <c r="I533" s="254"/>
      <c r="J533" s="249"/>
      <c r="K533" s="249"/>
      <c r="L533" s="255"/>
      <c r="M533" s="256"/>
      <c r="N533" s="257"/>
      <c r="O533" s="257"/>
      <c r="P533" s="257"/>
      <c r="Q533" s="257"/>
      <c r="R533" s="257"/>
      <c r="S533" s="257"/>
      <c r="T533" s="258"/>
      <c r="AT533" s="259" t="s">
        <v>172</v>
      </c>
      <c r="AU533" s="259" t="s">
        <v>85</v>
      </c>
      <c r="AV533" s="12" t="s">
        <v>85</v>
      </c>
      <c r="AW533" s="12" t="s">
        <v>36</v>
      </c>
      <c r="AX533" s="12" t="s">
        <v>73</v>
      </c>
      <c r="AY533" s="259" t="s">
        <v>162</v>
      </c>
    </row>
    <row r="534" s="12" customFormat="1">
      <c r="B534" s="248"/>
      <c r="C534" s="249"/>
      <c r="D534" s="250" t="s">
        <v>172</v>
      </c>
      <c r="E534" s="251" t="s">
        <v>23</v>
      </c>
      <c r="F534" s="252" t="s">
        <v>1769</v>
      </c>
      <c r="G534" s="249"/>
      <c r="H534" s="253">
        <v>2.4500000000000002</v>
      </c>
      <c r="I534" s="254"/>
      <c r="J534" s="249"/>
      <c r="K534" s="249"/>
      <c r="L534" s="255"/>
      <c r="M534" s="256"/>
      <c r="N534" s="257"/>
      <c r="O534" s="257"/>
      <c r="P534" s="257"/>
      <c r="Q534" s="257"/>
      <c r="R534" s="257"/>
      <c r="S534" s="257"/>
      <c r="T534" s="258"/>
      <c r="AT534" s="259" t="s">
        <v>172</v>
      </c>
      <c r="AU534" s="259" t="s">
        <v>85</v>
      </c>
      <c r="AV534" s="12" t="s">
        <v>85</v>
      </c>
      <c r="AW534" s="12" t="s">
        <v>36</v>
      </c>
      <c r="AX534" s="12" t="s">
        <v>73</v>
      </c>
      <c r="AY534" s="259" t="s">
        <v>162</v>
      </c>
    </row>
    <row r="535" s="12" customFormat="1">
      <c r="B535" s="248"/>
      <c r="C535" s="249"/>
      <c r="D535" s="250" t="s">
        <v>172</v>
      </c>
      <c r="E535" s="251" t="s">
        <v>23</v>
      </c>
      <c r="F535" s="252" t="s">
        <v>1770</v>
      </c>
      <c r="G535" s="249"/>
      <c r="H535" s="253">
        <v>18.899999999999999</v>
      </c>
      <c r="I535" s="254"/>
      <c r="J535" s="249"/>
      <c r="K535" s="249"/>
      <c r="L535" s="255"/>
      <c r="M535" s="256"/>
      <c r="N535" s="257"/>
      <c r="O535" s="257"/>
      <c r="P535" s="257"/>
      <c r="Q535" s="257"/>
      <c r="R535" s="257"/>
      <c r="S535" s="257"/>
      <c r="T535" s="258"/>
      <c r="AT535" s="259" t="s">
        <v>172</v>
      </c>
      <c r="AU535" s="259" t="s">
        <v>85</v>
      </c>
      <c r="AV535" s="12" t="s">
        <v>85</v>
      </c>
      <c r="AW535" s="12" t="s">
        <v>36</v>
      </c>
      <c r="AX535" s="12" t="s">
        <v>73</v>
      </c>
      <c r="AY535" s="259" t="s">
        <v>162</v>
      </c>
    </row>
    <row r="536" s="12" customFormat="1">
      <c r="B536" s="248"/>
      <c r="C536" s="249"/>
      <c r="D536" s="250" t="s">
        <v>172</v>
      </c>
      <c r="E536" s="251" t="s">
        <v>23</v>
      </c>
      <c r="F536" s="252" t="s">
        <v>1771</v>
      </c>
      <c r="G536" s="249"/>
      <c r="H536" s="253">
        <v>0.59999999999999998</v>
      </c>
      <c r="I536" s="254"/>
      <c r="J536" s="249"/>
      <c r="K536" s="249"/>
      <c r="L536" s="255"/>
      <c r="M536" s="256"/>
      <c r="N536" s="257"/>
      <c r="O536" s="257"/>
      <c r="P536" s="257"/>
      <c r="Q536" s="257"/>
      <c r="R536" s="257"/>
      <c r="S536" s="257"/>
      <c r="T536" s="258"/>
      <c r="AT536" s="259" t="s">
        <v>172</v>
      </c>
      <c r="AU536" s="259" t="s">
        <v>85</v>
      </c>
      <c r="AV536" s="12" t="s">
        <v>85</v>
      </c>
      <c r="AW536" s="12" t="s">
        <v>36</v>
      </c>
      <c r="AX536" s="12" t="s">
        <v>73</v>
      </c>
      <c r="AY536" s="259" t="s">
        <v>162</v>
      </c>
    </row>
    <row r="537" s="12" customFormat="1">
      <c r="B537" s="248"/>
      <c r="C537" s="249"/>
      <c r="D537" s="250" t="s">
        <v>172</v>
      </c>
      <c r="E537" s="251" t="s">
        <v>23</v>
      </c>
      <c r="F537" s="252" t="s">
        <v>1774</v>
      </c>
      <c r="G537" s="249"/>
      <c r="H537" s="253">
        <v>6</v>
      </c>
      <c r="I537" s="254"/>
      <c r="J537" s="249"/>
      <c r="K537" s="249"/>
      <c r="L537" s="255"/>
      <c r="M537" s="256"/>
      <c r="N537" s="257"/>
      <c r="O537" s="257"/>
      <c r="P537" s="257"/>
      <c r="Q537" s="257"/>
      <c r="R537" s="257"/>
      <c r="S537" s="257"/>
      <c r="T537" s="258"/>
      <c r="AT537" s="259" t="s">
        <v>172</v>
      </c>
      <c r="AU537" s="259" t="s">
        <v>85</v>
      </c>
      <c r="AV537" s="12" t="s">
        <v>85</v>
      </c>
      <c r="AW537" s="12" t="s">
        <v>36</v>
      </c>
      <c r="AX537" s="12" t="s">
        <v>73</v>
      </c>
      <c r="AY537" s="259" t="s">
        <v>162</v>
      </c>
    </row>
    <row r="538" s="12" customFormat="1">
      <c r="B538" s="248"/>
      <c r="C538" s="249"/>
      <c r="D538" s="250" t="s">
        <v>172</v>
      </c>
      <c r="E538" s="251" t="s">
        <v>23</v>
      </c>
      <c r="F538" s="252" t="s">
        <v>1775</v>
      </c>
      <c r="G538" s="249"/>
      <c r="H538" s="253">
        <v>9.5999999999999996</v>
      </c>
      <c r="I538" s="254"/>
      <c r="J538" s="249"/>
      <c r="K538" s="249"/>
      <c r="L538" s="255"/>
      <c r="M538" s="256"/>
      <c r="N538" s="257"/>
      <c r="O538" s="257"/>
      <c r="P538" s="257"/>
      <c r="Q538" s="257"/>
      <c r="R538" s="257"/>
      <c r="S538" s="257"/>
      <c r="T538" s="258"/>
      <c r="AT538" s="259" t="s">
        <v>172</v>
      </c>
      <c r="AU538" s="259" t="s">
        <v>85</v>
      </c>
      <c r="AV538" s="12" t="s">
        <v>85</v>
      </c>
      <c r="AW538" s="12" t="s">
        <v>36</v>
      </c>
      <c r="AX538" s="12" t="s">
        <v>73</v>
      </c>
      <c r="AY538" s="259" t="s">
        <v>162</v>
      </c>
    </row>
    <row r="539" s="14" customFormat="1">
      <c r="B539" s="270"/>
      <c r="C539" s="271"/>
      <c r="D539" s="250" t="s">
        <v>172</v>
      </c>
      <c r="E539" s="272" t="s">
        <v>23</v>
      </c>
      <c r="F539" s="273" t="s">
        <v>1776</v>
      </c>
      <c r="G539" s="271"/>
      <c r="H539" s="274">
        <v>41.75</v>
      </c>
      <c r="I539" s="275"/>
      <c r="J539" s="271"/>
      <c r="K539" s="271"/>
      <c r="L539" s="276"/>
      <c r="M539" s="277"/>
      <c r="N539" s="278"/>
      <c r="O539" s="278"/>
      <c r="P539" s="278"/>
      <c r="Q539" s="278"/>
      <c r="R539" s="278"/>
      <c r="S539" s="278"/>
      <c r="T539" s="279"/>
      <c r="AT539" s="280" t="s">
        <v>172</v>
      </c>
      <c r="AU539" s="280" t="s">
        <v>85</v>
      </c>
      <c r="AV539" s="14" t="s">
        <v>170</v>
      </c>
      <c r="AW539" s="14" t="s">
        <v>36</v>
      </c>
      <c r="AX539" s="14" t="s">
        <v>77</v>
      </c>
      <c r="AY539" s="280" t="s">
        <v>162</v>
      </c>
    </row>
    <row r="540" s="11" customFormat="1" ht="29.88" customHeight="1">
      <c r="B540" s="220"/>
      <c r="C540" s="221"/>
      <c r="D540" s="222" t="s">
        <v>72</v>
      </c>
      <c r="E540" s="234" t="s">
        <v>1256</v>
      </c>
      <c r="F540" s="234" t="s">
        <v>1257</v>
      </c>
      <c r="G540" s="221"/>
      <c r="H540" s="221"/>
      <c r="I540" s="224"/>
      <c r="J540" s="235">
        <f>BK540</f>
        <v>0</v>
      </c>
      <c r="K540" s="221"/>
      <c r="L540" s="226"/>
      <c r="M540" s="227"/>
      <c r="N540" s="228"/>
      <c r="O540" s="228"/>
      <c r="P540" s="229">
        <f>SUM(P541:P555)</f>
        <v>0</v>
      </c>
      <c r="Q540" s="228"/>
      <c r="R540" s="229">
        <f>SUM(R541:R555)</f>
        <v>0.32207417402500005</v>
      </c>
      <c r="S540" s="228"/>
      <c r="T540" s="230">
        <f>SUM(T541:T555)</f>
        <v>0</v>
      </c>
      <c r="AR540" s="231" t="s">
        <v>85</v>
      </c>
      <c r="AT540" s="232" t="s">
        <v>72</v>
      </c>
      <c r="AU540" s="232" t="s">
        <v>77</v>
      </c>
      <c r="AY540" s="231" t="s">
        <v>162</v>
      </c>
      <c r="BK540" s="233">
        <f>SUM(BK541:BK555)</f>
        <v>0</v>
      </c>
    </row>
    <row r="541" s="1" customFormat="1" ht="38.25" customHeight="1">
      <c r="B541" s="47"/>
      <c r="C541" s="236" t="s">
        <v>703</v>
      </c>
      <c r="D541" s="236" t="s">
        <v>165</v>
      </c>
      <c r="E541" s="237" t="s">
        <v>1268</v>
      </c>
      <c r="F541" s="238" t="s">
        <v>1269</v>
      </c>
      <c r="G541" s="239" t="s">
        <v>189</v>
      </c>
      <c r="H541" s="240">
        <v>26.132999999999999</v>
      </c>
      <c r="I541" s="241"/>
      <c r="J541" s="242">
        <f>ROUND(I541*H541,2)</f>
        <v>0</v>
      </c>
      <c r="K541" s="238" t="s">
        <v>169</v>
      </c>
      <c r="L541" s="73"/>
      <c r="M541" s="243" t="s">
        <v>23</v>
      </c>
      <c r="N541" s="244" t="s">
        <v>45</v>
      </c>
      <c r="O541" s="48"/>
      <c r="P541" s="245">
        <f>O541*H541</f>
        <v>0</v>
      </c>
      <c r="Q541" s="245">
        <v>0.000260425</v>
      </c>
      <c r="R541" s="245">
        <f>Q541*H541</f>
        <v>0.0068056865250000001</v>
      </c>
      <c r="S541" s="245">
        <v>0</v>
      </c>
      <c r="T541" s="246">
        <f>S541*H541</f>
        <v>0</v>
      </c>
      <c r="AR541" s="25" t="s">
        <v>318</v>
      </c>
      <c r="AT541" s="25" t="s">
        <v>165</v>
      </c>
      <c r="AU541" s="25" t="s">
        <v>85</v>
      </c>
      <c r="AY541" s="25" t="s">
        <v>162</v>
      </c>
      <c r="BE541" s="247">
        <f>IF(N541="základní",J541,0)</f>
        <v>0</v>
      </c>
      <c r="BF541" s="247">
        <f>IF(N541="snížená",J541,0)</f>
        <v>0</v>
      </c>
      <c r="BG541" s="247">
        <f>IF(N541="zákl. přenesená",J541,0)</f>
        <v>0</v>
      </c>
      <c r="BH541" s="247">
        <f>IF(N541="sníž. přenesená",J541,0)</f>
        <v>0</v>
      </c>
      <c r="BI541" s="247">
        <f>IF(N541="nulová",J541,0)</f>
        <v>0</v>
      </c>
      <c r="BJ541" s="25" t="s">
        <v>85</v>
      </c>
      <c r="BK541" s="247">
        <f>ROUND(I541*H541,2)</f>
        <v>0</v>
      </c>
      <c r="BL541" s="25" t="s">
        <v>318</v>
      </c>
      <c r="BM541" s="25" t="s">
        <v>1777</v>
      </c>
    </row>
    <row r="542" s="1" customFormat="1">
      <c r="B542" s="47"/>
      <c r="C542" s="75"/>
      <c r="D542" s="250" t="s">
        <v>213</v>
      </c>
      <c r="E542" s="75"/>
      <c r="F542" s="281" t="s">
        <v>1262</v>
      </c>
      <c r="G542" s="75"/>
      <c r="H542" s="75"/>
      <c r="I542" s="204"/>
      <c r="J542" s="75"/>
      <c r="K542" s="75"/>
      <c r="L542" s="73"/>
      <c r="M542" s="282"/>
      <c r="N542" s="48"/>
      <c r="O542" s="48"/>
      <c r="P542" s="48"/>
      <c r="Q542" s="48"/>
      <c r="R542" s="48"/>
      <c r="S542" s="48"/>
      <c r="T542" s="96"/>
      <c r="AT542" s="25" t="s">
        <v>213</v>
      </c>
      <c r="AU542" s="25" t="s">
        <v>85</v>
      </c>
    </row>
    <row r="543" s="12" customFormat="1">
      <c r="B543" s="248"/>
      <c r="C543" s="249"/>
      <c r="D543" s="250" t="s">
        <v>172</v>
      </c>
      <c r="E543" s="251" t="s">
        <v>23</v>
      </c>
      <c r="F543" s="252" t="s">
        <v>1778</v>
      </c>
      <c r="G543" s="249"/>
      <c r="H543" s="253">
        <v>4.7999999999999998</v>
      </c>
      <c r="I543" s="254"/>
      <c r="J543" s="249"/>
      <c r="K543" s="249"/>
      <c r="L543" s="255"/>
      <c r="M543" s="256"/>
      <c r="N543" s="257"/>
      <c r="O543" s="257"/>
      <c r="P543" s="257"/>
      <c r="Q543" s="257"/>
      <c r="R543" s="257"/>
      <c r="S543" s="257"/>
      <c r="T543" s="258"/>
      <c r="AT543" s="259" t="s">
        <v>172</v>
      </c>
      <c r="AU543" s="259" t="s">
        <v>85</v>
      </c>
      <c r="AV543" s="12" t="s">
        <v>85</v>
      </c>
      <c r="AW543" s="12" t="s">
        <v>36</v>
      </c>
      <c r="AX543" s="12" t="s">
        <v>73</v>
      </c>
      <c r="AY543" s="259" t="s">
        <v>162</v>
      </c>
    </row>
    <row r="544" s="12" customFormat="1">
      <c r="B544" s="248"/>
      <c r="C544" s="249"/>
      <c r="D544" s="250" t="s">
        <v>172</v>
      </c>
      <c r="E544" s="251" t="s">
        <v>23</v>
      </c>
      <c r="F544" s="252" t="s">
        <v>1779</v>
      </c>
      <c r="G544" s="249"/>
      <c r="H544" s="253">
        <v>18.285</v>
      </c>
      <c r="I544" s="254"/>
      <c r="J544" s="249"/>
      <c r="K544" s="249"/>
      <c r="L544" s="255"/>
      <c r="M544" s="256"/>
      <c r="N544" s="257"/>
      <c r="O544" s="257"/>
      <c r="P544" s="257"/>
      <c r="Q544" s="257"/>
      <c r="R544" s="257"/>
      <c r="S544" s="257"/>
      <c r="T544" s="258"/>
      <c r="AT544" s="259" t="s">
        <v>172</v>
      </c>
      <c r="AU544" s="259" t="s">
        <v>85</v>
      </c>
      <c r="AV544" s="12" t="s">
        <v>85</v>
      </c>
      <c r="AW544" s="12" t="s">
        <v>36</v>
      </c>
      <c r="AX544" s="12" t="s">
        <v>73</v>
      </c>
      <c r="AY544" s="259" t="s">
        <v>162</v>
      </c>
    </row>
    <row r="545" s="12" customFormat="1">
      <c r="B545" s="248"/>
      <c r="C545" s="249"/>
      <c r="D545" s="250" t="s">
        <v>172</v>
      </c>
      <c r="E545" s="251" t="s">
        <v>23</v>
      </c>
      <c r="F545" s="252" t="s">
        <v>1780</v>
      </c>
      <c r="G545" s="249"/>
      <c r="H545" s="253">
        <v>3.048</v>
      </c>
      <c r="I545" s="254"/>
      <c r="J545" s="249"/>
      <c r="K545" s="249"/>
      <c r="L545" s="255"/>
      <c r="M545" s="256"/>
      <c r="N545" s="257"/>
      <c r="O545" s="257"/>
      <c r="P545" s="257"/>
      <c r="Q545" s="257"/>
      <c r="R545" s="257"/>
      <c r="S545" s="257"/>
      <c r="T545" s="258"/>
      <c r="AT545" s="259" t="s">
        <v>172</v>
      </c>
      <c r="AU545" s="259" t="s">
        <v>85</v>
      </c>
      <c r="AV545" s="12" t="s">
        <v>85</v>
      </c>
      <c r="AW545" s="12" t="s">
        <v>36</v>
      </c>
      <c r="AX545" s="12" t="s">
        <v>73</v>
      </c>
      <c r="AY545" s="259" t="s">
        <v>162</v>
      </c>
    </row>
    <row r="546" s="14" customFormat="1">
      <c r="B546" s="270"/>
      <c r="C546" s="271"/>
      <c r="D546" s="250" t="s">
        <v>172</v>
      </c>
      <c r="E546" s="272" t="s">
        <v>23</v>
      </c>
      <c r="F546" s="273" t="s">
        <v>182</v>
      </c>
      <c r="G546" s="271"/>
      <c r="H546" s="274">
        <v>26.132999999999999</v>
      </c>
      <c r="I546" s="275"/>
      <c r="J546" s="271"/>
      <c r="K546" s="271"/>
      <c r="L546" s="276"/>
      <c r="M546" s="277"/>
      <c r="N546" s="278"/>
      <c r="O546" s="278"/>
      <c r="P546" s="278"/>
      <c r="Q546" s="278"/>
      <c r="R546" s="278"/>
      <c r="S546" s="278"/>
      <c r="T546" s="279"/>
      <c r="AT546" s="280" t="s">
        <v>172</v>
      </c>
      <c r="AU546" s="280" t="s">
        <v>85</v>
      </c>
      <c r="AV546" s="14" t="s">
        <v>170</v>
      </c>
      <c r="AW546" s="14" t="s">
        <v>36</v>
      </c>
      <c r="AX546" s="14" t="s">
        <v>77</v>
      </c>
      <c r="AY546" s="280" t="s">
        <v>162</v>
      </c>
    </row>
    <row r="547" s="1" customFormat="1" ht="38.25" customHeight="1">
      <c r="B547" s="47"/>
      <c r="C547" s="294" t="s">
        <v>708</v>
      </c>
      <c r="D547" s="294" t="s">
        <v>336</v>
      </c>
      <c r="E547" s="295" t="s">
        <v>1781</v>
      </c>
      <c r="F547" s="296" t="s">
        <v>1782</v>
      </c>
      <c r="G547" s="297" t="s">
        <v>168</v>
      </c>
      <c r="H547" s="298">
        <v>1</v>
      </c>
      <c r="I547" s="299"/>
      <c r="J547" s="300">
        <f>ROUND(I547*H547,2)</f>
        <v>0</v>
      </c>
      <c r="K547" s="296" t="s">
        <v>23</v>
      </c>
      <c r="L547" s="301"/>
      <c r="M547" s="302" t="s">
        <v>23</v>
      </c>
      <c r="N547" s="303" t="s">
        <v>45</v>
      </c>
      <c r="O547" s="48"/>
      <c r="P547" s="245">
        <f>O547*H547</f>
        <v>0</v>
      </c>
      <c r="Q547" s="245">
        <v>0.035000000000000003</v>
      </c>
      <c r="R547" s="245">
        <f>Q547*H547</f>
        <v>0.035000000000000003</v>
      </c>
      <c r="S547" s="245">
        <v>0</v>
      </c>
      <c r="T547" s="246">
        <f>S547*H547</f>
        <v>0</v>
      </c>
      <c r="AR547" s="25" t="s">
        <v>448</v>
      </c>
      <c r="AT547" s="25" t="s">
        <v>336</v>
      </c>
      <c r="AU547" s="25" t="s">
        <v>85</v>
      </c>
      <c r="AY547" s="25" t="s">
        <v>162</v>
      </c>
      <c r="BE547" s="247">
        <f>IF(N547="základní",J547,0)</f>
        <v>0</v>
      </c>
      <c r="BF547" s="247">
        <f>IF(N547="snížená",J547,0)</f>
        <v>0</v>
      </c>
      <c r="BG547" s="247">
        <f>IF(N547="zákl. přenesená",J547,0)</f>
        <v>0</v>
      </c>
      <c r="BH547" s="247">
        <f>IF(N547="sníž. přenesená",J547,0)</f>
        <v>0</v>
      </c>
      <c r="BI547" s="247">
        <f>IF(N547="nulová",J547,0)</f>
        <v>0</v>
      </c>
      <c r="BJ547" s="25" t="s">
        <v>85</v>
      </c>
      <c r="BK547" s="247">
        <f>ROUND(I547*H547,2)</f>
        <v>0</v>
      </c>
      <c r="BL547" s="25" t="s">
        <v>318</v>
      </c>
      <c r="BM547" s="25" t="s">
        <v>1783</v>
      </c>
    </row>
    <row r="548" s="1" customFormat="1" ht="38.25" customHeight="1">
      <c r="B548" s="47"/>
      <c r="C548" s="294" t="s">
        <v>713</v>
      </c>
      <c r="D548" s="294" t="s">
        <v>336</v>
      </c>
      <c r="E548" s="295" t="s">
        <v>1784</v>
      </c>
      <c r="F548" s="296" t="s">
        <v>1785</v>
      </c>
      <c r="G548" s="297" t="s">
        <v>168</v>
      </c>
      <c r="H548" s="298">
        <v>6</v>
      </c>
      <c r="I548" s="299"/>
      <c r="J548" s="300">
        <f>ROUND(I548*H548,2)</f>
        <v>0</v>
      </c>
      <c r="K548" s="296" t="s">
        <v>23</v>
      </c>
      <c r="L548" s="301"/>
      <c r="M548" s="302" t="s">
        <v>23</v>
      </c>
      <c r="N548" s="303" t="s">
        <v>45</v>
      </c>
      <c r="O548" s="48"/>
      <c r="P548" s="245">
        <f>O548*H548</f>
        <v>0</v>
      </c>
      <c r="Q548" s="245">
        <v>0.035000000000000003</v>
      </c>
      <c r="R548" s="245">
        <f>Q548*H548</f>
        <v>0.21000000000000002</v>
      </c>
      <c r="S548" s="245">
        <v>0</v>
      </c>
      <c r="T548" s="246">
        <f>S548*H548</f>
        <v>0</v>
      </c>
      <c r="AR548" s="25" t="s">
        <v>448</v>
      </c>
      <c r="AT548" s="25" t="s">
        <v>336</v>
      </c>
      <c r="AU548" s="25" t="s">
        <v>85</v>
      </c>
      <c r="AY548" s="25" t="s">
        <v>162</v>
      </c>
      <c r="BE548" s="247">
        <f>IF(N548="základní",J548,0)</f>
        <v>0</v>
      </c>
      <c r="BF548" s="247">
        <f>IF(N548="snížená",J548,0)</f>
        <v>0</v>
      </c>
      <c r="BG548" s="247">
        <f>IF(N548="zákl. přenesená",J548,0)</f>
        <v>0</v>
      </c>
      <c r="BH548" s="247">
        <f>IF(N548="sníž. přenesená",J548,0)</f>
        <v>0</v>
      </c>
      <c r="BI548" s="247">
        <f>IF(N548="nulová",J548,0)</f>
        <v>0</v>
      </c>
      <c r="BJ548" s="25" t="s">
        <v>85</v>
      </c>
      <c r="BK548" s="247">
        <f>ROUND(I548*H548,2)</f>
        <v>0</v>
      </c>
      <c r="BL548" s="25" t="s">
        <v>318</v>
      </c>
      <c r="BM548" s="25" t="s">
        <v>1786</v>
      </c>
    </row>
    <row r="549" s="1" customFormat="1" ht="38.25" customHeight="1">
      <c r="B549" s="47"/>
      <c r="C549" s="294" t="s">
        <v>718</v>
      </c>
      <c r="D549" s="294" t="s">
        <v>336</v>
      </c>
      <c r="E549" s="295" t="s">
        <v>1787</v>
      </c>
      <c r="F549" s="296" t="s">
        <v>1788</v>
      </c>
      <c r="G549" s="297" t="s">
        <v>168</v>
      </c>
      <c r="H549" s="298">
        <v>1</v>
      </c>
      <c r="I549" s="299"/>
      <c r="J549" s="300">
        <f>ROUND(I549*H549,2)</f>
        <v>0</v>
      </c>
      <c r="K549" s="296" t="s">
        <v>23</v>
      </c>
      <c r="L549" s="301"/>
      <c r="M549" s="302" t="s">
        <v>23</v>
      </c>
      <c r="N549" s="303" t="s">
        <v>45</v>
      </c>
      <c r="O549" s="48"/>
      <c r="P549" s="245">
        <f>O549*H549</f>
        <v>0</v>
      </c>
      <c r="Q549" s="245">
        <v>0.035000000000000003</v>
      </c>
      <c r="R549" s="245">
        <f>Q549*H549</f>
        <v>0.035000000000000003</v>
      </c>
      <c r="S549" s="245">
        <v>0</v>
      </c>
      <c r="T549" s="246">
        <f>S549*H549</f>
        <v>0</v>
      </c>
      <c r="AR549" s="25" t="s">
        <v>448</v>
      </c>
      <c r="AT549" s="25" t="s">
        <v>336</v>
      </c>
      <c r="AU549" s="25" t="s">
        <v>85</v>
      </c>
      <c r="AY549" s="25" t="s">
        <v>162</v>
      </c>
      <c r="BE549" s="247">
        <f>IF(N549="základní",J549,0)</f>
        <v>0</v>
      </c>
      <c r="BF549" s="247">
        <f>IF(N549="snížená",J549,0)</f>
        <v>0</v>
      </c>
      <c r="BG549" s="247">
        <f>IF(N549="zákl. přenesená",J549,0)</f>
        <v>0</v>
      </c>
      <c r="BH549" s="247">
        <f>IF(N549="sníž. přenesená",J549,0)</f>
        <v>0</v>
      </c>
      <c r="BI549" s="247">
        <f>IF(N549="nulová",J549,0)</f>
        <v>0</v>
      </c>
      <c r="BJ549" s="25" t="s">
        <v>85</v>
      </c>
      <c r="BK549" s="247">
        <f>ROUND(I549*H549,2)</f>
        <v>0</v>
      </c>
      <c r="BL549" s="25" t="s">
        <v>318</v>
      </c>
      <c r="BM549" s="25" t="s">
        <v>1789</v>
      </c>
    </row>
    <row r="550" s="1" customFormat="1" ht="25.5" customHeight="1">
      <c r="B550" s="47"/>
      <c r="C550" s="236" t="s">
        <v>722</v>
      </c>
      <c r="D550" s="236" t="s">
        <v>165</v>
      </c>
      <c r="E550" s="237" t="s">
        <v>1290</v>
      </c>
      <c r="F550" s="238" t="s">
        <v>1291</v>
      </c>
      <c r="G550" s="239" t="s">
        <v>168</v>
      </c>
      <c r="H550" s="240">
        <v>1</v>
      </c>
      <c r="I550" s="241"/>
      <c r="J550" s="242">
        <f>ROUND(I550*H550,2)</f>
        <v>0</v>
      </c>
      <c r="K550" s="238" t="s">
        <v>169</v>
      </c>
      <c r="L550" s="73"/>
      <c r="M550" s="243" t="s">
        <v>23</v>
      </c>
      <c r="N550" s="244" t="s">
        <v>45</v>
      </c>
      <c r="O550" s="48"/>
      <c r="P550" s="245">
        <f>O550*H550</f>
        <v>0</v>
      </c>
      <c r="Q550" s="245">
        <v>0.00026848749999999999</v>
      </c>
      <c r="R550" s="245">
        <f>Q550*H550</f>
        <v>0.00026848749999999999</v>
      </c>
      <c r="S550" s="245">
        <v>0</v>
      </c>
      <c r="T550" s="246">
        <f>S550*H550</f>
        <v>0</v>
      </c>
      <c r="AR550" s="25" t="s">
        <v>318</v>
      </c>
      <c r="AT550" s="25" t="s">
        <v>165</v>
      </c>
      <c r="AU550" s="25" t="s">
        <v>85</v>
      </c>
      <c r="AY550" s="25" t="s">
        <v>162</v>
      </c>
      <c r="BE550" s="247">
        <f>IF(N550="základní",J550,0)</f>
        <v>0</v>
      </c>
      <c r="BF550" s="247">
        <f>IF(N550="snížená",J550,0)</f>
        <v>0</v>
      </c>
      <c r="BG550" s="247">
        <f>IF(N550="zákl. přenesená",J550,0)</f>
        <v>0</v>
      </c>
      <c r="BH550" s="247">
        <f>IF(N550="sníž. přenesená",J550,0)</f>
        <v>0</v>
      </c>
      <c r="BI550" s="247">
        <f>IF(N550="nulová",J550,0)</f>
        <v>0</v>
      </c>
      <c r="BJ550" s="25" t="s">
        <v>85</v>
      </c>
      <c r="BK550" s="247">
        <f>ROUND(I550*H550,2)</f>
        <v>0</v>
      </c>
      <c r="BL550" s="25" t="s">
        <v>318</v>
      </c>
      <c r="BM550" s="25" t="s">
        <v>1790</v>
      </c>
    </row>
    <row r="551" s="1" customFormat="1">
      <c r="B551" s="47"/>
      <c r="C551" s="75"/>
      <c r="D551" s="250" t="s">
        <v>213</v>
      </c>
      <c r="E551" s="75"/>
      <c r="F551" s="281" t="s">
        <v>1262</v>
      </c>
      <c r="G551" s="75"/>
      <c r="H551" s="75"/>
      <c r="I551" s="204"/>
      <c r="J551" s="75"/>
      <c r="K551" s="75"/>
      <c r="L551" s="73"/>
      <c r="M551" s="282"/>
      <c r="N551" s="48"/>
      <c r="O551" s="48"/>
      <c r="P551" s="48"/>
      <c r="Q551" s="48"/>
      <c r="R551" s="48"/>
      <c r="S551" s="48"/>
      <c r="T551" s="96"/>
      <c r="AT551" s="25" t="s">
        <v>213</v>
      </c>
      <c r="AU551" s="25" t="s">
        <v>85</v>
      </c>
    </row>
    <row r="552" s="12" customFormat="1">
      <c r="B552" s="248"/>
      <c r="C552" s="249"/>
      <c r="D552" s="250" t="s">
        <v>172</v>
      </c>
      <c r="E552" s="251" t="s">
        <v>23</v>
      </c>
      <c r="F552" s="252" t="s">
        <v>1791</v>
      </c>
      <c r="G552" s="249"/>
      <c r="H552" s="253">
        <v>1</v>
      </c>
      <c r="I552" s="254"/>
      <c r="J552" s="249"/>
      <c r="K552" s="249"/>
      <c r="L552" s="255"/>
      <c r="M552" s="256"/>
      <c r="N552" s="257"/>
      <c r="O552" s="257"/>
      <c r="P552" s="257"/>
      <c r="Q552" s="257"/>
      <c r="R552" s="257"/>
      <c r="S552" s="257"/>
      <c r="T552" s="258"/>
      <c r="AT552" s="259" t="s">
        <v>172</v>
      </c>
      <c r="AU552" s="259" t="s">
        <v>85</v>
      </c>
      <c r="AV552" s="12" t="s">
        <v>85</v>
      </c>
      <c r="AW552" s="12" t="s">
        <v>36</v>
      </c>
      <c r="AX552" s="12" t="s">
        <v>77</v>
      </c>
      <c r="AY552" s="259" t="s">
        <v>162</v>
      </c>
    </row>
    <row r="553" s="1" customFormat="1" ht="25.5" customHeight="1">
      <c r="B553" s="47"/>
      <c r="C553" s="294" t="s">
        <v>727</v>
      </c>
      <c r="D553" s="294" t="s">
        <v>336</v>
      </c>
      <c r="E553" s="295" t="s">
        <v>1792</v>
      </c>
      <c r="F553" s="296" t="s">
        <v>1793</v>
      </c>
      <c r="G553" s="297" t="s">
        <v>168</v>
      </c>
      <c r="H553" s="298">
        <v>1</v>
      </c>
      <c r="I553" s="299"/>
      <c r="J553" s="300">
        <f>ROUND(I553*H553,2)</f>
        <v>0</v>
      </c>
      <c r="K553" s="296" t="s">
        <v>23</v>
      </c>
      <c r="L553" s="301"/>
      <c r="M553" s="302" t="s">
        <v>23</v>
      </c>
      <c r="N553" s="303" t="s">
        <v>45</v>
      </c>
      <c r="O553" s="48"/>
      <c r="P553" s="245">
        <f>O553*H553</f>
        <v>0</v>
      </c>
      <c r="Q553" s="245">
        <v>0.035000000000000003</v>
      </c>
      <c r="R553" s="245">
        <f>Q553*H553</f>
        <v>0.035000000000000003</v>
      </c>
      <c r="S553" s="245">
        <v>0</v>
      </c>
      <c r="T553" s="246">
        <f>S553*H553</f>
        <v>0</v>
      </c>
      <c r="AR553" s="25" t="s">
        <v>448</v>
      </c>
      <c r="AT553" s="25" t="s">
        <v>336</v>
      </c>
      <c r="AU553" s="25" t="s">
        <v>85</v>
      </c>
      <c r="AY553" s="25" t="s">
        <v>162</v>
      </c>
      <c r="BE553" s="247">
        <f>IF(N553="základní",J553,0)</f>
        <v>0</v>
      </c>
      <c r="BF553" s="247">
        <f>IF(N553="snížená",J553,0)</f>
        <v>0</v>
      </c>
      <c r="BG553" s="247">
        <f>IF(N553="zákl. přenesená",J553,0)</f>
        <v>0</v>
      </c>
      <c r="BH553" s="247">
        <f>IF(N553="sníž. přenesená",J553,0)</f>
        <v>0</v>
      </c>
      <c r="BI553" s="247">
        <f>IF(N553="nulová",J553,0)</f>
        <v>0</v>
      </c>
      <c r="BJ553" s="25" t="s">
        <v>85</v>
      </c>
      <c r="BK553" s="247">
        <f>ROUND(I553*H553,2)</f>
        <v>0</v>
      </c>
      <c r="BL553" s="25" t="s">
        <v>318</v>
      </c>
      <c r="BM553" s="25" t="s">
        <v>1794</v>
      </c>
    </row>
    <row r="554" s="1" customFormat="1" ht="38.25" customHeight="1">
      <c r="B554" s="47"/>
      <c r="C554" s="236" t="s">
        <v>735</v>
      </c>
      <c r="D554" s="236" t="s">
        <v>165</v>
      </c>
      <c r="E554" s="237" t="s">
        <v>1313</v>
      </c>
      <c r="F554" s="238" t="s">
        <v>1314</v>
      </c>
      <c r="G554" s="239" t="s">
        <v>927</v>
      </c>
      <c r="H554" s="304"/>
      <c r="I554" s="241"/>
      <c r="J554" s="242">
        <f>ROUND(I554*H554,2)</f>
        <v>0</v>
      </c>
      <c r="K554" s="238" t="s">
        <v>169</v>
      </c>
      <c r="L554" s="73"/>
      <c r="M554" s="243" t="s">
        <v>23</v>
      </c>
      <c r="N554" s="244" t="s">
        <v>45</v>
      </c>
      <c r="O554" s="48"/>
      <c r="P554" s="245">
        <f>O554*H554</f>
        <v>0</v>
      </c>
      <c r="Q554" s="245">
        <v>0</v>
      </c>
      <c r="R554" s="245">
        <f>Q554*H554</f>
        <v>0</v>
      </c>
      <c r="S554" s="245">
        <v>0</v>
      </c>
      <c r="T554" s="246">
        <f>S554*H554</f>
        <v>0</v>
      </c>
      <c r="AR554" s="25" t="s">
        <v>318</v>
      </c>
      <c r="AT554" s="25" t="s">
        <v>165</v>
      </c>
      <c r="AU554" s="25" t="s">
        <v>85</v>
      </c>
      <c r="AY554" s="25" t="s">
        <v>162</v>
      </c>
      <c r="BE554" s="247">
        <f>IF(N554="základní",J554,0)</f>
        <v>0</v>
      </c>
      <c r="BF554" s="247">
        <f>IF(N554="snížená",J554,0)</f>
        <v>0</v>
      </c>
      <c r="BG554" s="247">
        <f>IF(N554="zákl. přenesená",J554,0)</f>
        <v>0</v>
      </c>
      <c r="BH554" s="247">
        <f>IF(N554="sníž. přenesená",J554,0)</f>
        <v>0</v>
      </c>
      <c r="BI554" s="247">
        <f>IF(N554="nulová",J554,0)</f>
        <v>0</v>
      </c>
      <c r="BJ554" s="25" t="s">
        <v>85</v>
      </c>
      <c r="BK554" s="247">
        <f>ROUND(I554*H554,2)</f>
        <v>0</v>
      </c>
      <c r="BL554" s="25" t="s">
        <v>318</v>
      </c>
      <c r="BM554" s="25" t="s">
        <v>1795</v>
      </c>
    </row>
    <row r="555" s="1" customFormat="1">
      <c r="B555" s="47"/>
      <c r="C555" s="75"/>
      <c r="D555" s="250" t="s">
        <v>213</v>
      </c>
      <c r="E555" s="75"/>
      <c r="F555" s="281" t="s">
        <v>1316</v>
      </c>
      <c r="G555" s="75"/>
      <c r="H555" s="75"/>
      <c r="I555" s="204"/>
      <c r="J555" s="75"/>
      <c r="K555" s="75"/>
      <c r="L555" s="73"/>
      <c r="M555" s="282"/>
      <c r="N555" s="48"/>
      <c r="O555" s="48"/>
      <c r="P555" s="48"/>
      <c r="Q555" s="48"/>
      <c r="R555" s="48"/>
      <c r="S555" s="48"/>
      <c r="T555" s="96"/>
      <c r="AT555" s="25" t="s">
        <v>213</v>
      </c>
      <c r="AU555" s="25" t="s">
        <v>85</v>
      </c>
    </row>
    <row r="556" s="11" customFormat="1" ht="29.88" customHeight="1">
      <c r="B556" s="220"/>
      <c r="C556" s="221"/>
      <c r="D556" s="222" t="s">
        <v>72</v>
      </c>
      <c r="E556" s="234" t="s">
        <v>1317</v>
      </c>
      <c r="F556" s="234" t="s">
        <v>1318</v>
      </c>
      <c r="G556" s="221"/>
      <c r="H556" s="221"/>
      <c r="I556" s="224"/>
      <c r="J556" s="235">
        <f>BK556</f>
        <v>0</v>
      </c>
      <c r="K556" s="221"/>
      <c r="L556" s="226"/>
      <c r="M556" s="227"/>
      <c r="N556" s="228"/>
      <c r="O556" s="228"/>
      <c r="P556" s="229">
        <f>SUM(P557:P563)</f>
        <v>0</v>
      </c>
      <c r="Q556" s="228"/>
      <c r="R556" s="229">
        <f>SUM(R557:R563)</f>
        <v>0.0025500000000000002</v>
      </c>
      <c r="S556" s="228"/>
      <c r="T556" s="230">
        <f>SUM(T557:T563)</f>
        <v>0</v>
      </c>
      <c r="AR556" s="231" t="s">
        <v>85</v>
      </c>
      <c r="AT556" s="232" t="s">
        <v>72</v>
      </c>
      <c r="AU556" s="232" t="s">
        <v>77</v>
      </c>
      <c r="AY556" s="231" t="s">
        <v>162</v>
      </c>
      <c r="BK556" s="233">
        <f>SUM(BK557:BK563)</f>
        <v>0</v>
      </c>
    </row>
    <row r="557" s="1" customFormat="1" ht="25.5" customHeight="1">
      <c r="B557" s="47"/>
      <c r="C557" s="236" t="s">
        <v>740</v>
      </c>
      <c r="D557" s="236" t="s">
        <v>165</v>
      </c>
      <c r="E557" s="237" t="s">
        <v>1796</v>
      </c>
      <c r="F557" s="238" t="s">
        <v>1797</v>
      </c>
      <c r="G557" s="239" t="s">
        <v>189</v>
      </c>
      <c r="H557" s="240">
        <v>3</v>
      </c>
      <c r="I557" s="241"/>
      <c r="J557" s="242">
        <f>ROUND(I557*H557,2)</f>
        <v>0</v>
      </c>
      <c r="K557" s="238" t="s">
        <v>23</v>
      </c>
      <c r="L557" s="73"/>
      <c r="M557" s="243" t="s">
        <v>23</v>
      </c>
      <c r="N557" s="244" t="s">
        <v>45</v>
      </c>
      <c r="O557" s="48"/>
      <c r="P557" s="245">
        <f>O557*H557</f>
        <v>0</v>
      </c>
      <c r="Q557" s="245">
        <v>0.00038000000000000002</v>
      </c>
      <c r="R557" s="245">
        <f>Q557*H557</f>
        <v>0.00114</v>
      </c>
      <c r="S557" s="245">
        <v>0</v>
      </c>
      <c r="T557" s="246">
        <f>S557*H557</f>
        <v>0</v>
      </c>
      <c r="AR557" s="25" t="s">
        <v>318</v>
      </c>
      <c r="AT557" s="25" t="s">
        <v>165</v>
      </c>
      <c r="AU557" s="25" t="s">
        <v>85</v>
      </c>
      <c r="AY557" s="25" t="s">
        <v>162</v>
      </c>
      <c r="BE557" s="247">
        <f>IF(N557="základní",J557,0)</f>
        <v>0</v>
      </c>
      <c r="BF557" s="247">
        <f>IF(N557="snížená",J557,0)</f>
        <v>0</v>
      </c>
      <c r="BG557" s="247">
        <f>IF(N557="zákl. přenesená",J557,0)</f>
        <v>0</v>
      </c>
      <c r="BH557" s="247">
        <f>IF(N557="sníž. přenesená",J557,0)</f>
        <v>0</v>
      </c>
      <c r="BI557" s="247">
        <f>IF(N557="nulová",J557,0)</f>
        <v>0</v>
      </c>
      <c r="BJ557" s="25" t="s">
        <v>85</v>
      </c>
      <c r="BK557" s="247">
        <f>ROUND(I557*H557,2)</f>
        <v>0</v>
      </c>
      <c r="BL557" s="25" t="s">
        <v>318</v>
      </c>
      <c r="BM557" s="25" t="s">
        <v>1798</v>
      </c>
    </row>
    <row r="558" s="13" customFormat="1">
      <c r="B558" s="260"/>
      <c r="C558" s="261"/>
      <c r="D558" s="250" t="s">
        <v>172</v>
      </c>
      <c r="E558" s="262" t="s">
        <v>23</v>
      </c>
      <c r="F558" s="263" t="s">
        <v>1799</v>
      </c>
      <c r="G558" s="261"/>
      <c r="H558" s="262" t="s">
        <v>23</v>
      </c>
      <c r="I558" s="264"/>
      <c r="J558" s="261"/>
      <c r="K558" s="261"/>
      <c r="L558" s="265"/>
      <c r="M558" s="266"/>
      <c r="N558" s="267"/>
      <c r="O558" s="267"/>
      <c r="P558" s="267"/>
      <c r="Q558" s="267"/>
      <c r="R558" s="267"/>
      <c r="S558" s="267"/>
      <c r="T558" s="268"/>
      <c r="AT558" s="269" t="s">
        <v>172</v>
      </c>
      <c r="AU558" s="269" t="s">
        <v>85</v>
      </c>
      <c r="AV558" s="13" t="s">
        <v>77</v>
      </c>
      <c r="AW558" s="13" t="s">
        <v>36</v>
      </c>
      <c r="AX558" s="13" t="s">
        <v>73</v>
      </c>
      <c r="AY558" s="269" t="s">
        <v>162</v>
      </c>
    </row>
    <row r="559" s="12" customFormat="1">
      <c r="B559" s="248"/>
      <c r="C559" s="249"/>
      <c r="D559" s="250" t="s">
        <v>172</v>
      </c>
      <c r="E559" s="251" t="s">
        <v>23</v>
      </c>
      <c r="F559" s="252" t="s">
        <v>1800</v>
      </c>
      <c r="G559" s="249"/>
      <c r="H559" s="253">
        <v>3</v>
      </c>
      <c r="I559" s="254"/>
      <c r="J559" s="249"/>
      <c r="K559" s="249"/>
      <c r="L559" s="255"/>
      <c r="M559" s="256"/>
      <c r="N559" s="257"/>
      <c r="O559" s="257"/>
      <c r="P559" s="257"/>
      <c r="Q559" s="257"/>
      <c r="R559" s="257"/>
      <c r="S559" s="257"/>
      <c r="T559" s="258"/>
      <c r="AT559" s="259" t="s">
        <v>172</v>
      </c>
      <c r="AU559" s="259" t="s">
        <v>85</v>
      </c>
      <c r="AV559" s="12" t="s">
        <v>85</v>
      </c>
      <c r="AW559" s="12" t="s">
        <v>36</v>
      </c>
      <c r="AX559" s="12" t="s">
        <v>77</v>
      </c>
      <c r="AY559" s="259" t="s">
        <v>162</v>
      </c>
    </row>
    <row r="560" s="1" customFormat="1" ht="16.5" customHeight="1">
      <c r="B560" s="47"/>
      <c r="C560" s="236" t="s">
        <v>746</v>
      </c>
      <c r="D560" s="236" t="s">
        <v>165</v>
      </c>
      <c r="E560" s="237" t="s">
        <v>1801</v>
      </c>
      <c r="F560" s="238" t="s">
        <v>1802</v>
      </c>
      <c r="G560" s="239" t="s">
        <v>189</v>
      </c>
      <c r="H560" s="240">
        <v>3</v>
      </c>
      <c r="I560" s="241"/>
      <c r="J560" s="242">
        <f>ROUND(I560*H560,2)</f>
        <v>0</v>
      </c>
      <c r="K560" s="238" t="s">
        <v>23</v>
      </c>
      <c r="L560" s="73"/>
      <c r="M560" s="243" t="s">
        <v>23</v>
      </c>
      <c r="N560" s="244" t="s">
        <v>45</v>
      </c>
      <c r="O560" s="48"/>
      <c r="P560" s="245">
        <f>O560*H560</f>
        <v>0</v>
      </c>
      <c r="Q560" s="245">
        <v>0.00046999999999999999</v>
      </c>
      <c r="R560" s="245">
        <f>Q560*H560</f>
        <v>0.00141</v>
      </c>
      <c r="S560" s="245">
        <v>0</v>
      </c>
      <c r="T560" s="246">
        <f>S560*H560</f>
        <v>0</v>
      </c>
      <c r="AR560" s="25" t="s">
        <v>318</v>
      </c>
      <c r="AT560" s="25" t="s">
        <v>165</v>
      </c>
      <c r="AU560" s="25" t="s">
        <v>85</v>
      </c>
      <c r="AY560" s="25" t="s">
        <v>162</v>
      </c>
      <c r="BE560" s="247">
        <f>IF(N560="základní",J560,0)</f>
        <v>0</v>
      </c>
      <c r="BF560" s="247">
        <f>IF(N560="snížená",J560,0)</f>
        <v>0</v>
      </c>
      <c r="BG560" s="247">
        <f>IF(N560="zákl. přenesená",J560,0)</f>
        <v>0</v>
      </c>
      <c r="BH560" s="247">
        <f>IF(N560="sníž. přenesená",J560,0)</f>
        <v>0</v>
      </c>
      <c r="BI560" s="247">
        <f>IF(N560="nulová",J560,0)</f>
        <v>0</v>
      </c>
      <c r="BJ560" s="25" t="s">
        <v>85</v>
      </c>
      <c r="BK560" s="247">
        <f>ROUND(I560*H560,2)</f>
        <v>0</v>
      </c>
      <c r="BL560" s="25" t="s">
        <v>318</v>
      </c>
      <c r="BM560" s="25" t="s">
        <v>1803</v>
      </c>
    </row>
    <row r="561" s="1" customFormat="1">
      <c r="B561" s="47"/>
      <c r="C561" s="75"/>
      <c r="D561" s="250" t="s">
        <v>213</v>
      </c>
      <c r="E561" s="75"/>
      <c r="F561" s="281" t="s">
        <v>1804</v>
      </c>
      <c r="G561" s="75"/>
      <c r="H561" s="75"/>
      <c r="I561" s="204"/>
      <c r="J561" s="75"/>
      <c r="K561" s="75"/>
      <c r="L561" s="73"/>
      <c r="M561" s="282"/>
      <c r="N561" s="48"/>
      <c r="O561" s="48"/>
      <c r="P561" s="48"/>
      <c r="Q561" s="48"/>
      <c r="R561" s="48"/>
      <c r="S561" s="48"/>
      <c r="T561" s="96"/>
      <c r="AT561" s="25" t="s">
        <v>213</v>
      </c>
      <c r="AU561" s="25" t="s">
        <v>85</v>
      </c>
    </row>
    <row r="562" s="12" customFormat="1">
      <c r="B562" s="248"/>
      <c r="C562" s="249"/>
      <c r="D562" s="250" t="s">
        <v>172</v>
      </c>
      <c r="E562" s="251" t="s">
        <v>23</v>
      </c>
      <c r="F562" s="252" t="s">
        <v>1805</v>
      </c>
      <c r="G562" s="249"/>
      <c r="H562" s="253">
        <v>3</v>
      </c>
      <c r="I562" s="254"/>
      <c r="J562" s="249"/>
      <c r="K562" s="249"/>
      <c r="L562" s="255"/>
      <c r="M562" s="256"/>
      <c r="N562" s="257"/>
      <c r="O562" s="257"/>
      <c r="P562" s="257"/>
      <c r="Q562" s="257"/>
      <c r="R562" s="257"/>
      <c r="S562" s="257"/>
      <c r="T562" s="258"/>
      <c r="AT562" s="259" t="s">
        <v>172</v>
      </c>
      <c r="AU562" s="259" t="s">
        <v>85</v>
      </c>
      <c r="AV562" s="12" t="s">
        <v>85</v>
      </c>
      <c r="AW562" s="12" t="s">
        <v>36</v>
      </c>
      <c r="AX562" s="12" t="s">
        <v>77</v>
      </c>
      <c r="AY562" s="259" t="s">
        <v>162</v>
      </c>
    </row>
    <row r="563" s="1" customFormat="1" ht="102" customHeight="1">
      <c r="B563" s="47"/>
      <c r="C563" s="294" t="s">
        <v>756</v>
      </c>
      <c r="D563" s="294" t="s">
        <v>336</v>
      </c>
      <c r="E563" s="295" t="s">
        <v>1806</v>
      </c>
      <c r="F563" s="296" t="s">
        <v>1807</v>
      </c>
      <c r="G563" s="297" t="s">
        <v>1808</v>
      </c>
      <c r="H563" s="298">
        <v>1</v>
      </c>
      <c r="I563" s="299"/>
      <c r="J563" s="300">
        <f>ROUND(I563*H563,2)</f>
        <v>0</v>
      </c>
      <c r="K563" s="296" t="s">
        <v>23</v>
      </c>
      <c r="L563" s="301"/>
      <c r="M563" s="302" t="s">
        <v>23</v>
      </c>
      <c r="N563" s="303" t="s">
        <v>45</v>
      </c>
      <c r="O563" s="48"/>
      <c r="P563" s="245">
        <f>O563*H563</f>
        <v>0</v>
      </c>
      <c r="Q563" s="245">
        <v>0</v>
      </c>
      <c r="R563" s="245">
        <f>Q563*H563</f>
        <v>0</v>
      </c>
      <c r="S563" s="245">
        <v>0</v>
      </c>
      <c r="T563" s="246">
        <f>S563*H563</f>
        <v>0</v>
      </c>
      <c r="AR563" s="25" t="s">
        <v>448</v>
      </c>
      <c r="AT563" s="25" t="s">
        <v>336</v>
      </c>
      <c r="AU563" s="25" t="s">
        <v>85</v>
      </c>
      <c r="AY563" s="25" t="s">
        <v>162</v>
      </c>
      <c r="BE563" s="247">
        <f>IF(N563="základní",J563,0)</f>
        <v>0</v>
      </c>
      <c r="BF563" s="247">
        <f>IF(N563="snížená",J563,0)</f>
        <v>0</v>
      </c>
      <c r="BG563" s="247">
        <f>IF(N563="zákl. přenesená",J563,0)</f>
        <v>0</v>
      </c>
      <c r="BH563" s="247">
        <f>IF(N563="sníž. přenesená",J563,0)</f>
        <v>0</v>
      </c>
      <c r="BI563" s="247">
        <f>IF(N563="nulová",J563,0)</f>
        <v>0</v>
      </c>
      <c r="BJ563" s="25" t="s">
        <v>85</v>
      </c>
      <c r="BK563" s="247">
        <f>ROUND(I563*H563,2)</f>
        <v>0</v>
      </c>
      <c r="BL563" s="25" t="s">
        <v>318</v>
      </c>
      <c r="BM563" s="25" t="s">
        <v>1809</v>
      </c>
    </row>
    <row r="564" s="11" customFormat="1" ht="29.88" customHeight="1">
      <c r="B564" s="220"/>
      <c r="C564" s="221"/>
      <c r="D564" s="222" t="s">
        <v>72</v>
      </c>
      <c r="E564" s="234" t="s">
        <v>1369</v>
      </c>
      <c r="F564" s="234" t="s">
        <v>1370</v>
      </c>
      <c r="G564" s="221"/>
      <c r="H564" s="221"/>
      <c r="I564" s="224"/>
      <c r="J564" s="235">
        <f>BK564</f>
        <v>0</v>
      </c>
      <c r="K564" s="221"/>
      <c r="L564" s="226"/>
      <c r="M564" s="227"/>
      <c r="N564" s="228"/>
      <c r="O564" s="228"/>
      <c r="P564" s="229">
        <f>P565</f>
        <v>0</v>
      </c>
      <c r="Q564" s="228"/>
      <c r="R564" s="229">
        <f>R565</f>
        <v>0</v>
      </c>
      <c r="S564" s="228"/>
      <c r="T564" s="230">
        <f>T565</f>
        <v>0</v>
      </c>
      <c r="AR564" s="231" t="s">
        <v>85</v>
      </c>
      <c r="AT564" s="232" t="s">
        <v>72</v>
      </c>
      <c r="AU564" s="232" t="s">
        <v>77</v>
      </c>
      <c r="AY564" s="231" t="s">
        <v>162</v>
      </c>
      <c r="BK564" s="233">
        <f>BK565</f>
        <v>0</v>
      </c>
    </row>
    <row r="565" s="1" customFormat="1" ht="25.5" customHeight="1">
      <c r="B565" s="47"/>
      <c r="C565" s="236" t="s">
        <v>764</v>
      </c>
      <c r="D565" s="236" t="s">
        <v>165</v>
      </c>
      <c r="E565" s="237" t="s">
        <v>1320</v>
      </c>
      <c r="F565" s="238" t="s">
        <v>1810</v>
      </c>
      <c r="G565" s="239" t="s">
        <v>168</v>
      </c>
      <c r="H565" s="240">
        <v>3</v>
      </c>
      <c r="I565" s="241"/>
      <c r="J565" s="242">
        <f>ROUND(I565*H565,2)</f>
        <v>0</v>
      </c>
      <c r="K565" s="238" t="s">
        <v>23</v>
      </c>
      <c r="L565" s="73"/>
      <c r="M565" s="243" t="s">
        <v>23</v>
      </c>
      <c r="N565" s="244" t="s">
        <v>45</v>
      </c>
      <c r="O565" s="48"/>
      <c r="P565" s="245">
        <f>O565*H565</f>
        <v>0</v>
      </c>
      <c r="Q565" s="245">
        <v>0</v>
      </c>
      <c r="R565" s="245">
        <f>Q565*H565</f>
        <v>0</v>
      </c>
      <c r="S565" s="245">
        <v>0</v>
      </c>
      <c r="T565" s="246">
        <f>S565*H565</f>
        <v>0</v>
      </c>
      <c r="AR565" s="25" t="s">
        <v>318</v>
      </c>
      <c r="AT565" s="25" t="s">
        <v>165</v>
      </c>
      <c r="AU565" s="25" t="s">
        <v>85</v>
      </c>
      <c r="AY565" s="25" t="s">
        <v>162</v>
      </c>
      <c r="BE565" s="247">
        <f>IF(N565="základní",J565,0)</f>
        <v>0</v>
      </c>
      <c r="BF565" s="247">
        <f>IF(N565="snížená",J565,0)</f>
        <v>0</v>
      </c>
      <c r="BG565" s="247">
        <f>IF(N565="zákl. přenesená",J565,0)</f>
        <v>0</v>
      </c>
      <c r="BH565" s="247">
        <f>IF(N565="sníž. přenesená",J565,0)</f>
        <v>0</v>
      </c>
      <c r="BI565" s="247">
        <f>IF(N565="nulová",J565,0)</f>
        <v>0</v>
      </c>
      <c r="BJ565" s="25" t="s">
        <v>85</v>
      </c>
      <c r="BK565" s="247">
        <f>ROUND(I565*H565,2)</f>
        <v>0</v>
      </c>
      <c r="BL565" s="25" t="s">
        <v>318</v>
      </c>
      <c r="BM565" s="25" t="s">
        <v>1811</v>
      </c>
    </row>
    <row r="566" s="11" customFormat="1" ht="29.88" customHeight="1">
      <c r="B566" s="220"/>
      <c r="C566" s="221"/>
      <c r="D566" s="222" t="s">
        <v>72</v>
      </c>
      <c r="E566" s="234" t="s">
        <v>1440</v>
      </c>
      <c r="F566" s="234" t="s">
        <v>1812</v>
      </c>
      <c r="G566" s="221"/>
      <c r="H566" s="221"/>
      <c r="I566" s="224"/>
      <c r="J566" s="235">
        <f>BK566</f>
        <v>0</v>
      </c>
      <c r="K566" s="221"/>
      <c r="L566" s="226"/>
      <c r="M566" s="227"/>
      <c r="N566" s="228"/>
      <c r="O566" s="228"/>
      <c r="P566" s="229">
        <f>SUM(P567:P574)</f>
        <v>0</v>
      </c>
      <c r="Q566" s="228"/>
      <c r="R566" s="229">
        <f>SUM(R567:R574)</f>
        <v>0.00037102450000000008</v>
      </c>
      <c r="S566" s="228"/>
      <c r="T566" s="230">
        <f>SUM(T567:T574)</f>
        <v>0</v>
      </c>
      <c r="AR566" s="231" t="s">
        <v>85</v>
      </c>
      <c r="AT566" s="232" t="s">
        <v>72</v>
      </c>
      <c r="AU566" s="232" t="s">
        <v>77</v>
      </c>
      <c r="AY566" s="231" t="s">
        <v>162</v>
      </c>
      <c r="BK566" s="233">
        <f>SUM(BK567:BK574)</f>
        <v>0</v>
      </c>
    </row>
    <row r="567" s="1" customFormat="1" ht="25.5" customHeight="1">
      <c r="B567" s="47"/>
      <c r="C567" s="236" t="s">
        <v>769</v>
      </c>
      <c r="D567" s="236" t="s">
        <v>165</v>
      </c>
      <c r="E567" s="237" t="s">
        <v>1813</v>
      </c>
      <c r="F567" s="238" t="s">
        <v>1814</v>
      </c>
      <c r="G567" s="239" t="s">
        <v>189</v>
      </c>
      <c r="H567" s="240">
        <v>0.77000000000000002</v>
      </c>
      <c r="I567" s="241"/>
      <c r="J567" s="242">
        <f>ROUND(I567*H567,2)</f>
        <v>0</v>
      </c>
      <c r="K567" s="238" t="s">
        <v>169</v>
      </c>
      <c r="L567" s="73"/>
      <c r="M567" s="243" t="s">
        <v>23</v>
      </c>
      <c r="N567" s="244" t="s">
        <v>45</v>
      </c>
      <c r="O567" s="48"/>
      <c r="P567" s="245">
        <f>O567*H567</f>
        <v>0</v>
      </c>
      <c r="Q567" s="245">
        <v>6.7000000000000002E-05</v>
      </c>
      <c r="R567" s="245">
        <f>Q567*H567</f>
        <v>5.1590000000000006E-05</v>
      </c>
      <c r="S567" s="245">
        <v>0</v>
      </c>
      <c r="T567" s="246">
        <f>S567*H567</f>
        <v>0</v>
      </c>
      <c r="AR567" s="25" t="s">
        <v>318</v>
      </c>
      <c r="AT567" s="25" t="s">
        <v>165</v>
      </c>
      <c r="AU567" s="25" t="s">
        <v>85</v>
      </c>
      <c r="AY567" s="25" t="s">
        <v>162</v>
      </c>
      <c r="BE567" s="247">
        <f>IF(N567="základní",J567,0)</f>
        <v>0</v>
      </c>
      <c r="BF567" s="247">
        <f>IF(N567="snížená",J567,0)</f>
        <v>0</v>
      </c>
      <c r="BG567" s="247">
        <f>IF(N567="zákl. přenesená",J567,0)</f>
        <v>0</v>
      </c>
      <c r="BH567" s="247">
        <f>IF(N567="sníž. přenesená",J567,0)</f>
        <v>0</v>
      </c>
      <c r="BI567" s="247">
        <f>IF(N567="nulová",J567,0)</f>
        <v>0</v>
      </c>
      <c r="BJ567" s="25" t="s">
        <v>85</v>
      </c>
      <c r="BK567" s="247">
        <f>ROUND(I567*H567,2)</f>
        <v>0</v>
      </c>
      <c r="BL567" s="25" t="s">
        <v>318</v>
      </c>
      <c r="BM567" s="25" t="s">
        <v>1815</v>
      </c>
    </row>
    <row r="568" s="12" customFormat="1">
      <c r="B568" s="248"/>
      <c r="C568" s="249"/>
      <c r="D568" s="250" t="s">
        <v>172</v>
      </c>
      <c r="E568" s="251" t="s">
        <v>23</v>
      </c>
      <c r="F568" s="252" t="s">
        <v>1816</v>
      </c>
      <c r="G568" s="249"/>
      <c r="H568" s="253">
        <v>0.77000000000000002</v>
      </c>
      <c r="I568" s="254"/>
      <c r="J568" s="249"/>
      <c r="K568" s="249"/>
      <c r="L568" s="255"/>
      <c r="M568" s="256"/>
      <c r="N568" s="257"/>
      <c r="O568" s="257"/>
      <c r="P568" s="257"/>
      <c r="Q568" s="257"/>
      <c r="R568" s="257"/>
      <c r="S568" s="257"/>
      <c r="T568" s="258"/>
      <c r="AT568" s="259" t="s">
        <v>172</v>
      </c>
      <c r="AU568" s="259" t="s">
        <v>85</v>
      </c>
      <c r="AV568" s="12" t="s">
        <v>85</v>
      </c>
      <c r="AW568" s="12" t="s">
        <v>36</v>
      </c>
      <c r="AX568" s="12" t="s">
        <v>77</v>
      </c>
      <c r="AY568" s="259" t="s">
        <v>162</v>
      </c>
    </row>
    <row r="569" s="1" customFormat="1" ht="25.5" customHeight="1">
      <c r="B569" s="47"/>
      <c r="C569" s="236" t="s">
        <v>776</v>
      </c>
      <c r="D569" s="236" t="s">
        <v>165</v>
      </c>
      <c r="E569" s="237" t="s">
        <v>1443</v>
      </c>
      <c r="F569" s="238" t="s">
        <v>1444</v>
      </c>
      <c r="G569" s="239" t="s">
        <v>189</v>
      </c>
      <c r="H569" s="240">
        <v>0.77000000000000002</v>
      </c>
      <c r="I569" s="241"/>
      <c r="J569" s="242">
        <f>ROUND(I569*H569,2)</f>
        <v>0</v>
      </c>
      <c r="K569" s="238" t="s">
        <v>169</v>
      </c>
      <c r="L569" s="73"/>
      <c r="M569" s="243" t="s">
        <v>23</v>
      </c>
      <c r="N569" s="244" t="s">
        <v>45</v>
      </c>
      <c r="O569" s="48"/>
      <c r="P569" s="245">
        <f>O569*H569</f>
        <v>0</v>
      </c>
      <c r="Q569" s="245">
        <v>0.00016875000000000001</v>
      </c>
      <c r="R569" s="245">
        <f>Q569*H569</f>
        <v>0.00012993750000000001</v>
      </c>
      <c r="S569" s="245">
        <v>0</v>
      </c>
      <c r="T569" s="246">
        <f>S569*H569</f>
        <v>0</v>
      </c>
      <c r="AR569" s="25" t="s">
        <v>318</v>
      </c>
      <c r="AT569" s="25" t="s">
        <v>165</v>
      </c>
      <c r="AU569" s="25" t="s">
        <v>85</v>
      </c>
      <c r="AY569" s="25" t="s">
        <v>162</v>
      </c>
      <c r="BE569" s="247">
        <f>IF(N569="základní",J569,0)</f>
        <v>0</v>
      </c>
      <c r="BF569" s="247">
        <f>IF(N569="snížená",J569,0)</f>
        <v>0</v>
      </c>
      <c r="BG569" s="247">
        <f>IF(N569="zákl. přenesená",J569,0)</f>
        <v>0</v>
      </c>
      <c r="BH569" s="247">
        <f>IF(N569="sníž. přenesená",J569,0)</f>
        <v>0</v>
      </c>
      <c r="BI569" s="247">
        <f>IF(N569="nulová",J569,0)</f>
        <v>0</v>
      </c>
      <c r="BJ569" s="25" t="s">
        <v>85</v>
      </c>
      <c r="BK569" s="247">
        <f>ROUND(I569*H569,2)</f>
        <v>0</v>
      </c>
      <c r="BL569" s="25" t="s">
        <v>318</v>
      </c>
      <c r="BM569" s="25" t="s">
        <v>1817</v>
      </c>
    </row>
    <row r="570" s="12" customFormat="1">
      <c r="B570" s="248"/>
      <c r="C570" s="249"/>
      <c r="D570" s="250" t="s">
        <v>172</v>
      </c>
      <c r="E570" s="251" t="s">
        <v>23</v>
      </c>
      <c r="F570" s="252" t="s">
        <v>1816</v>
      </c>
      <c r="G570" s="249"/>
      <c r="H570" s="253">
        <v>0.77000000000000002</v>
      </c>
      <c r="I570" s="254"/>
      <c r="J570" s="249"/>
      <c r="K570" s="249"/>
      <c r="L570" s="255"/>
      <c r="M570" s="256"/>
      <c r="N570" s="257"/>
      <c r="O570" s="257"/>
      <c r="P570" s="257"/>
      <c r="Q570" s="257"/>
      <c r="R570" s="257"/>
      <c r="S570" s="257"/>
      <c r="T570" s="258"/>
      <c r="AT570" s="259" t="s">
        <v>172</v>
      </c>
      <c r="AU570" s="259" t="s">
        <v>85</v>
      </c>
      <c r="AV570" s="12" t="s">
        <v>85</v>
      </c>
      <c r="AW570" s="12" t="s">
        <v>36</v>
      </c>
      <c r="AX570" s="12" t="s">
        <v>77</v>
      </c>
      <c r="AY570" s="259" t="s">
        <v>162</v>
      </c>
    </row>
    <row r="571" s="1" customFormat="1" ht="16.5" customHeight="1">
      <c r="B571" s="47"/>
      <c r="C571" s="236" t="s">
        <v>783</v>
      </c>
      <c r="D571" s="236" t="s">
        <v>165</v>
      </c>
      <c r="E571" s="237" t="s">
        <v>1451</v>
      </c>
      <c r="F571" s="238" t="s">
        <v>1452</v>
      </c>
      <c r="G571" s="239" t="s">
        <v>189</v>
      </c>
      <c r="H571" s="240">
        <v>0.77000000000000002</v>
      </c>
      <c r="I571" s="241"/>
      <c r="J571" s="242">
        <f>ROUND(I571*H571,2)</f>
        <v>0</v>
      </c>
      <c r="K571" s="238" t="s">
        <v>169</v>
      </c>
      <c r="L571" s="73"/>
      <c r="M571" s="243" t="s">
        <v>23</v>
      </c>
      <c r="N571" s="244" t="s">
        <v>45</v>
      </c>
      <c r="O571" s="48"/>
      <c r="P571" s="245">
        <f>O571*H571</f>
        <v>0</v>
      </c>
      <c r="Q571" s="245">
        <v>0.00012305000000000001</v>
      </c>
      <c r="R571" s="245">
        <f>Q571*H571</f>
        <v>9.4748500000000016E-05</v>
      </c>
      <c r="S571" s="245">
        <v>0</v>
      </c>
      <c r="T571" s="246">
        <f>S571*H571</f>
        <v>0</v>
      </c>
      <c r="AR571" s="25" t="s">
        <v>318</v>
      </c>
      <c r="AT571" s="25" t="s">
        <v>165</v>
      </c>
      <c r="AU571" s="25" t="s">
        <v>85</v>
      </c>
      <c r="AY571" s="25" t="s">
        <v>162</v>
      </c>
      <c r="BE571" s="247">
        <f>IF(N571="základní",J571,0)</f>
        <v>0</v>
      </c>
      <c r="BF571" s="247">
        <f>IF(N571="snížená",J571,0)</f>
        <v>0</v>
      </c>
      <c r="BG571" s="247">
        <f>IF(N571="zákl. přenesená",J571,0)</f>
        <v>0</v>
      </c>
      <c r="BH571" s="247">
        <f>IF(N571="sníž. přenesená",J571,0)</f>
        <v>0</v>
      </c>
      <c r="BI571" s="247">
        <f>IF(N571="nulová",J571,0)</f>
        <v>0</v>
      </c>
      <c r="BJ571" s="25" t="s">
        <v>85</v>
      </c>
      <c r="BK571" s="247">
        <f>ROUND(I571*H571,2)</f>
        <v>0</v>
      </c>
      <c r="BL571" s="25" t="s">
        <v>318</v>
      </c>
      <c r="BM571" s="25" t="s">
        <v>1818</v>
      </c>
    </row>
    <row r="572" s="12" customFormat="1">
      <c r="B572" s="248"/>
      <c r="C572" s="249"/>
      <c r="D572" s="250" t="s">
        <v>172</v>
      </c>
      <c r="E572" s="251" t="s">
        <v>23</v>
      </c>
      <c r="F572" s="252" t="s">
        <v>1816</v>
      </c>
      <c r="G572" s="249"/>
      <c r="H572" s="253">
        <v>0.77000000000000002</v>
      </c>
      <c r="I572" s="254"/>
      <c r="J572" s="249"/>
      <c r="K572" s="249"/>
      <c r="L572" s="255"/>
      <c r="M572" s="256"/>
      <c r="N572" s="257"/>
      <c r="O572" s="257"/>
      <c r="P572" s="257"/>
      <c r="Q572" s="257"/>
      <c r="R572" s="257"/>
      <c r="S572" s="257"/>
      <c r="T572" s="258"/>
      <c r="AT572" s="259" t="s">
        <v>172</v>
      </c>
      <c r="AU572" s="259" t="s">
        <v>85</v>
      </c>
      <c r="AV572" s="12" t="s">
        <v>85</v>
      </c>
      <c r="AW572" s="12" t="s">
        <v>36</v>
      </c>
      <c r="AX572" s="12" t="s">
        <v>77</v>
      </c>
      <c r="AY572" s="259" t="s">
        <v>162</v>
      </c>
    </row>
    <row r="573" s="1" customFormat="1" ht="25.5" customHeight="1">
      <c r="B573" s="47"/>
      <c r="C573" s="236" t="s">
        <v>790</v>
      </c>
      <c r="D573" s="236" t="s">
        <v>165</v>
      </c>
      <c r="E573" s="237" t="s">
        <v>1455</v>
      </c>
      <c r="F573" s="238" t="s">
        <v>1456</v>
      </c>
      <c r="G573" s="239" t="s">
        <v>189</v>
      </c>
      <c r="H573" s="240">
        <v>0.77000000000000002</v>
      </c>
      <c r="I573" s="241"/>
      <c r="J573" s="242">
        <f>ROUND(I573*H573,2)</f>
        <v>0</v>
      </c>
      <c r="K573" s="238" t="s">
        <v>169</v>
      </c>
      <c r="L573" s="73"/>
      <c r="M573" s="243" t="s">
        <v>23</v>
      </c>
      <c r="N573" s="244" t="s">
        <v>45</v>
      </c>
      <c r="O573" s="48"/>
      <c r="P573" s="245">
        <f>O573*H573</f>
        <v>0</v>
      </c>
      <c r="Q573" s="245">
        <v>0.00012305000000000001</v>
      </c>
      <c r="R573" s="245">
        <f>Q573*H573</f>
        <v>9.4748500000000016E-05</v>
      </c>
      <c r="S573" s="245">
        <v>0</v>
      </c>
      <c r="T573" s="246">
        <f>S573*H573</f>
        <v>0</v>
      </c>
      <c r="AR573" s="25" t="s">
        <v>318</v>
      </c>
      <c r="AT573" s="25" t="s">
        <v>165</v>
      </c>
      <c r="AU573" s="25" t="s">
        <v>85</v>
      </c>
      <c r="AY573" s="25" t="s">
        <v>162</v>
      </c>
      <c r="BE573" s="247">
        <f>IF(N573="základní",J573,0)</f>
        <v>0</v>
      </c>
      <c r="BF573" s="247">
        <f>IF(N573="snížená",J573,0)</f>
        <v>0</v>
      </c>
      <c r="BG573" s="247">
        <f>IF(N573="zákl. přenesená",J573,0)</f>
        <v>0</v>
      </c>
      <c r="BH573" s="247">
        <f>IF(N573="sníž. přenesená",J573,0)</f>
        <v>0</v>
      </c>
      <c r="BI573" s="247">
        <f>IF(N573="nulová",J573,0)</f>
        <v>0</v>
      </c>
      <c r="BJ573" s="25" t="s">
        <v>85</v>
      </c>
      <c r="BK573" s="247">
        <f>ROUND(I573*H573,2)</f>
        <v>0</v>
      </c>
      <c r="BL573" s="25" t="s">
        <v>318</v>
      </c>
      <c r="BM573" s="25" t="s">
        <v>1819</v>
      </c>
    </row>
    <row r="574" s="12" customFormat="1">
      <c r="B574" s="248"/>
      <c r="C574" s="249"/>
      <c r="D574" s="250" t="s">
        <v>172</v>
      </c>
      <c r="E574" s="251" t="s">
        <v>23</v>
      </c>
      <c r="F574" s="252" t="s">
        <v>1816</v>
      </c>
      <c r="G574" s="249"/>
      <c r="H574" s="253">
        <v>0.77000000000000002</v>
      </c>
      <c r="I574" s="254"/>
      <c r="J574" s="249"/>
      <c r="K574" s="249"/>
      <c r="L574" s="255"/>
      <c r="M574" s="256"/>
      <c r="N574" s="257"/>
      <c r="O574" s="257"/>
      <c r="P574" s="257"/>
      <c r="Q574" s="257"/>
      <c r="R574" s="257"/>
      <c r="S574" s="257"/>
      <c r="T574" s="258"/>
      <c r="AT574" s="259" t="s">
        <v>172</v>
      </c>
      <c r="AU574" s="259" t="s">
        <v>85</v>
      </c>
      <c r="AV574" s="12" t="s">
        <v>85</v>
      </c>
      <c r="AW574" s="12" t="s">
        <v>36</v>
      </c>
      <c r="AX574" s="12" t="s">
        <v>77</v>
      </c>
      <c r="AY574" s="259" t="s">
        <v>162</v>
      </c>
    </row>
    <row r="575" s="11" customFormat="1" ht="37.44001" customHeight="1">
      <c r="B575" s="220"/>
      <c r="C575" s="221"/>
      <c r="D575" s="222" t="s">
        <v>72</v>
      </c>
      <c r="E575" s="223" t="s">
        <v>336</v>
      </c>
      <c r="F575" s="223" t="s">
        <v>1479</v>
      </c>
      <c r="G575" s="221"/>
      <c r="H575" s="221"/>
      <c r="I575" s="224"/>
      <c r="J575" s="225">
        <f>BK575</f>
        <v>0</v>
      </c>
      <c r="K575" s="221"/>
      <c r="L575" s="226"/>
      <c r="M575" s="227"/>
      <c r="N575" s="228"/>
      <c r="O575" s="228"/>
      <c r="P575" s="229">
        <f>P576</f>
        <v>0</v>
      </c>
      <c r="Q575" s="228"/>
      <c r="R575" s="229">
        <f>R576</f>
        <v>0</v>
      </c>
      <c r="S575" s="228"/>
      <c r="T575" s="230">
        <f>T576</f>
        <v>0</v>
      </c>
      <c r="AR575" s="231" t="s">
        <v>163</v>
      </c>
      <c r="AT575" s="232" t="s">
        <v>72</v>
      </c>
      <c r="AU575" s="232" t="s">
        <v>73</v>
      </c>
      <c r="AY575" s="231" t="s">
        <v>162</v>
      </c>
      <c r="BK575" s="233">
        <f>BK576</f>
        <v>0</v>
      </c>
    </row>
    <row r="576" s="11" customFormat="1" ht="19.92" customHeight="1">
      <c r="B576" s="220"/>
      <c r="C576" s="221"/>
      <c r="D576" s="222" t="s">
        <v>72</v>
      </c>
      <c r="E576" s="234" t="s">
        <v>1480</v>
      </c>
      <c r="F576" s="234" t="s">
        <v>1481</v>
      </c>
      <c r="G576" s="221"/>
      <c r="H576" s="221"/>
      <c r="I576" s="224"/>
      <c r="J576" s="235">
        <f>BK576</f>
        <v>0</v>
      </c>
      <c r="K576" s="221"/>
      <c r="L576" s="226"/>
      <c r="M576" s="227"/>
      <c r="N576" s="228"/>
      <c r="O576" s="228"/>
      <c r="P576" s="229">
        <f>SUM(P577:P578)</f>
        <v>0</v>
      </c>
      <c r="Q576" s="228"/>
      <c r="R576" s="229">
        <f>SUM(R577:R578)</f>
        <v>0</v>
      </c>
      <c r="S576" s="228"/>
      <c r="T576" s="230">
        <f>SUM(T577:T578)</f>
        <v>0</v>
      </c>
      <c r="AR576" s="231" t="s">
        <v>163</v>
      </c>
      <c r="AT576" s="232" t="s">
        <v>72</v>
      </c>
      <c r="AU576" s="232" t="s">
        <v>77</v>
      </c>
      <c r="AY576" s="231" t="s">
        <v>162</v>
      </c>
      <c r="BK576" s="233">
        <f>SUM(BK577:BK578)</f>
        <v>0</v>
      </c>
    </row>
    <row r="577" s="1" customFormat="1" ht="25.5" customHeight="1">
      <c r="B577" s="47"/>
      <c r="C577" s="236" t="s">
        <v>795</v>
      </c>
      <c r="D577" s="236" t="s">
        <v>165</v>
      </c>
      <c r="E577" s="237" t="s">
        <v>1499</v>
      </c>
      <c r="F577" s="238" t="s">
        <v>1820</v>
      </c>
      <c r="G577" s="239" t="s">
        <v>168</v>
      </c>
      <c r="H577" s="240">
        <v>1</v>
      </c>
      <c r="I577" s="241"/>
      <c r="J577" s="242">
        <f>ROUND(I577*H577,2)</f>
        <v>0</v>
      </c>
      <c r="K577" s="238" t="s">
        <v>23</v>
      </c>
      <c r="L577" s="73"/>
      <c r="M577" s="243" t="s">
        <v>23</v>
      </c>
      <c r="N577" s="244" t="s">
        <v>45</v>
      </c>
      <c r="O577" s="48"/>
      <c r="P577" s="245">
        <f>O577*H577</f>
        <v>0</v>
      </c>
      <c r="Q577" s="245">
        <v>0</v>
      </c>
      <c r="R577" s="245">
        <f>Q577*H577</f>
        <v>0</v>
      </c>
      <c r="S577" s="245">
        <v>0</v>
      </c>
      <c r="T577" s="246">
        <f>S577*H577</f>
        <v>0</v>
      </c>
      <c r="AR577" s="25" t="s">
        <v>678</v>
      </c>
      <c r="AT577" s="25" t="s">
        <v>165</v>
      </c>
      <c r="AU577" s="25" t="s">
        <v>85</v>
      </c>
      <c r="AY577" s="25" t="s">
        <v>162</v>
      </c>
      <c r="BE577" s="247">
        <f>IF(N577="základní",J577,0)</f>
        <v>0</v>
      </c>
      <c r="BF577" s="247">
        <f>IF(N577="snížená",J577,0)</f>
        <v>0</v>
      </c>
      <c r="BG577" s="247">
        <f>IF(N577="zákl. přenesená",J577,0)</f>
        <v>0</v>
      </c>
      <c r="BH577" s="247">
        <f>IF(N577="sníž. přenesená",J577,0)</f>
        <v>0</v>
      </c>
      <c r="BI577" s="247">
        <f>IF(N577="nulová",J577,0)</f>
        <v>0</v>
      </c>
      <c r="BJ577" s="25" t="s">
        <v>85</v>
      </c>
      <c r="BK577" s="247">
        <f>ROUND(I577*H577,2)</f>
        <v>0</v>
      </c>
      <c r="BL577" s="25" t="s">
        <v>678</v>
      </c>
      <c r="BM577" s="25" t="s">
        <v>1821</v>
      </c>
    </row>
    <row r="578" s="12" customFormat="1">
      <c r="B578" s="248"/>
      <c r="C578" s="249"/>
      <c r="D578" s="250" t="s">
        <v>172</v>
      </c>
      <c r="E578" s="251" t="s">
        <v>23</v>
      </c>
      <c r="F578" s="252" t="s">
        <v>1822</v>
      </c>
      <c r="G578" s="249"/>
      <c r="H578" s="253">
        <v>1</v>
      </c>
      <c r="I578" s="254"/>
      <c r="J578" s="249"/>
      <c r="K578" s="249"/>
      <c r="L578" s="255"/>
      <c r="M578" s="309"/>
      <c r="N578" s="310"/>
      <c r="O578" s="310"/>
      <c r="P578" s="310"/>
      <c r="Q578" s="310"/>
      <c r="R578" s="310"/>
      <c r="S578" s="310"/>
      <c r="T578" s="311"/>
      <c r="AT578" s="259" t="s">
        <v>172</v>
      </c>
      <c r="AU578" s="259" t="s">
        <v>85</v>
      </c>
      <c r="AV578" s="12" t="s">
        <v>85</v>
      </c>
      <c r="AW578" s="12" t="s">
        <v>36</v>
      </c>
      <c r="AX578" s="12" t="s">
        <v>77</v>
      </c>
      <c r="AY578" s="259" t="s">
        <v>162</v>
      </c>
    </row>
    <row r="579" s="1" customFormat="1" ht="6.96" customHeight="1">
      <c r="B579" s="68"/>
      <c r="C579" s="69"/>
      <c r="D579" s="69"/>
      <c r="E579" s="69"/>
      <c r="F579" s="69"/>
      <c r="G579" s="69"/>
      <c r="H579" s="69"/>
      <c r="I579" s="179"/>
      <c r="J579" s="69"/>
      <c r="K579" s="69"/>
      <c r="L579" s="73"/>
    </row>
  </sheetData>
  <sheetProtection sheet="1" autoFilter="0" formatColumns="0" formatRows="0" objects="1" scenarios="1" spinCount="100000" saltValue="7tGAo8LIrb8QcSdo5MNJ7EGy1H2vqm155IbE9rRZ9jNjZFI5bgvjWWlfAxfNEVOLr5WjrjYuEKNDS8tqfaMlLA==" hashValue="u7+Sc/Dhc+T3geyQy6Hj8D3dxBt8UUXbU53oRbXT1H3lIeue3kVRwPsBWGqmI6Ub2cOtcfvfQI1rcxFI8yblyQ==" algorithmName="SHA-512" password="CC35"/>
  <autoFilter ref="C102:K578"/>
  <mergeCells count="13">
    <mergeCell ref="E7:H7"/>
    <mergeCell ref="E9:H9"/>
    <mergeCell ref="E11:H11"/>
    <mergeCell ref="E26:H26"/>
    <mergeCell ref="E47:H47"/>
    <mergeCell ref="E49:H49"/>
    <mergeCell ref="E51:H51"/>
    <mergeCell ref="J55:J56"/>
    <mergeCell ref="E91:H91"/>
    <mergeCell ref="E93:H93"/>
    <mergeCell ref="E95:H95"/>
    <mergeCell ref="G1:H1"/>
    <mergeCell ref="L2:V2"/>
  </mergeCells>
  <hyperlinks>
    <hyperlink ref="F1:G1" location="C2" display="1) Krycí list soupisu"/>
    <hyperlink ref="G1:H1" location="C58" display="2) Rekapitulace"/>
    <hyperlink ref="J1" location="C10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104</v>
      </c>
      <c r="G1" s="152" t="s">
        <v>105</v>
      </c>
      <c r="H1" s="152"/>
      <c r="I1" s="153"/>
      <c r="J1" s="152" t="s">
        <v>106</v>
      </c>
      <c r="K1" s="151" t="s">
        <v>107</v>
      </c>
      <c r="L1" s="152" t="s">
        <v>108</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92</v>
      </c>
    </row>
    <row r="3" ht="6.96" customHeight="1">
      <c r="B3" s="26"/>
      <c r="C3" s="27"/>
      <c r="D3" s="27"/>
      <c r="E3" s="27"/>
      <c r="F3" s="27"/>
      <c r="G3" s="27"/>
      <c r="H3" s="27"/>
      <c r="I3" s="154"/>
      <c r="J3" s="27"/>
      <c r="K3" s="28"/>
      <c r="AT3" s="25" t="s">
        <v>77</v>
      </c>
    </row>
    <row r="4" ht="36.96" customHeight="1">
      <c r="B4" s="29"/>
      <c r="C4" s="30"/>
      <c r="D4" s="31" t="s">
        <v>109</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HORNÍ NÁMĚSTÍ 33,34 A 35, VÝMĚNA OKEN A ZATEPLENÍ</v>
      </c>
      <c r="F7" s="41"/>
      <c r="G7" s="41"/>
      <c r="H7" s="41"/>
      <c r="I7" s="155"/>
      <c r="J7" s="30"/>
      <c r="K7" s="32"/>
    </row>
    <row r="8">
      <c r="B8" s="29"/>
      <c r="C8" s="30"/>
      <c r="D8" s="41" t="s">
        <v>110</v>
      </c>
      <c r="E8" s="30"/>
      <c r="F8" s="30"/>
      <c r="G8" s="30"/>
      <c r="H8" s="30"/>
      <c r="I8" s="155"/>
      <c r="J8" s="30"/>
      <c r="K8" s="32"/>
    </row>
    <row r="9" s="1" customFormat="1" ht="16.5" customHeight="1">
      <c r="B9" s="47"/>
      <c r="C9" s="48"/>
      <c r="D9" s="48"/>
      <c r="E9" s="156" t="s">
        <v>111</v>
      </c>
      <c r="F9" s="48"/>
      <c r="G9" s="48"/>
      <c r="H9" s="48"/>
      <c r="I9" s="157"/>
      <c r="J9" s="48"/>
      <c r="K9" s="52"/>
    </row>
    <row r="10" s="1" customFormat="1">
      <c r="B10" s="47"/>
      <c r="C10" s="48"/>
      <c r="D10" s="41" t="s">
        <v>112</v>
      </c>
      <c r="E10" s="48"/>
      <c r="F10" s="48"/>
      <c r="G10" s="48"/>
      <c r="H10" s="48"/>
      <c r="I10" s="157"/>
      <c r="J10" s="48"/>
      <c r="K10" s="52"/>
    </row>
    <row r="11" s="1" customFormat="1" ht="36.96" customHeight="1">
      <c r="B11" s="47"/>
      <c r="C11" s="48"/>
      <c r="D11" s="48"/>
      <c r="E11" s="158" t="s">
        <v>1823</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23</v>
      </c>
      <c r="K13" s="52"/>
    </row>
    <row r="14" s="1" customFormat="1" ht="14.4" customHeight="1">
      <c r="B14" s="47"/>
      <c r="C14" s="48"/>
      <c r="D14" s="41" t="s">
        <v>24</v>
      </c>
      <c r="E14" s="48"/>
      <c r="F14" s="36" t="s">
        <v>25</v>
      </c>
      <c r="G14" s="48"/>
      <c r="H14" s="48"/>
      <c r="I14" s="159" t="s">
        <v>26</v>
      </c>
      <c r="J14" s="160" t="str">
        <f>'Rekapitulace stavby'!AN8</f>
        <v>4. 12. 2018</v>
      </c>
      <c r="K14" s="52"/>
    </row>
    <row r="15" s="1" customFormat="1" ht="10.8" customHeight="1">
      <c r="B15" s="47"/>
      <c r="C15" s="48"/>
      <c r="D15" s="48"/>
      <c r="E15" s="48"/>
      <c r="F15" s="48"/>
      <c r="G15" s="48"/>
      <c r="H15" s="48"/>
      <c r="I15" s="157"/>
      <c r="J15" s="48"/>
      <c r="K15" s="52"/>
    </row>
    <row r="16" s="1" customFormat="1" ht="14.4" customHeight="1">
      <c r="B16" s="47"/>
      <c r="C16" s="48"/>
      <c r="D16" s="41" t="s">
        <v>28</v>
      </c>
      <c r="E16" s="48"/>
      <c r="F16" s="48"/>
      <c r="G16" s="48"/>
      <c r="H16" s="48"/>
      <c r="I16" s="159" t="s">
        <v>29</v>
      </c>
      <c r="J16" s="36" t="s">
        <v>23</v>
      </c>
      <c r="K16" s="52"/>
    </row>
    <row r="17" s="1" customFormat="1" ht="18" customHeight="1">
      <c r="B17" s="47"/>
      <c r="C17" s="48"/>
      <c r="D17" s="48"/>
      <c r="E17" s="36" t="s">
        <v>30</v>
      </c>
      <c r="F17" s="48"/>
      <c r="G17" s="48"/>
      <c r="H17" s="48"/>
      <c r="I17" s="159" t="s">
        <v>31</v>
      </c>
      <c r="J17" s="36" t="s">
        <v>23</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29</v>
      </c>
      <c r="J22" s="36" t="s">
        <v>23</v>
      </c>
      <c r="K22" s="52"/>
    </row>
    <row r="23" s="1" customFormat="1" ht="18" customHeight="1">
      <c r="B23" s="47"/>
      <c r="C23" s="48"/>
      <c r="D23" s="48"/>
      <c r="E23" s="36" t="s">
        <v>35</v>
      </c>
      <c r="F23" s="48"/>
      <c r="G23" s="48"/>
      <c r="H23" s="48"/>
      <c r="I23" s="159" t="s">
        <v>31</v>
      </c>
      <c r="J23" s="36" t="s">
        <v>23</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23</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39</v>
      </c>
      <c r="E29" s="48"/>
      <c r="F29" s="48"/>
      <c r="G29" s="48"/>
      <c r="H29" s="48"/>
      <c r="I29" s="157"/>
      <c r="J29" s="168">
        <f>ROUND(J84,2)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41</v>
      </c>
      <c r="G31" s="48"/>
      <c r="H31" s="48"/>
      <c r="I31" s="169" t="s">
        <v>40</v>
      </c>
      <c r="J31" s="53" t="s">
        <v>42</v>
      </c>
      <c r="K31" s="52"/>
    </row>
    <row r="32" s="1" customFormat="1" ht="14.4" customHeight="1">
      <c r="B32" s="47"/>
      <c r="C32" s="48"/>
      <c r="D32" s="56" t="s">
        <v>43</v>
      </c>
      <c r="E32" s="56" t="s">
        <v>44</v>
      </c>
      <c r="F32" s="170">
        <f>ROUND(SUM(BE84:BE88), 2)</f>
        <v>0</v>
      </c>
      <c r="G32" s="48"/>
      <c r="H32" s="48"/>
      <c r="I32" s="171">
        <v>0.20999999999999999</v>
      </c>
      <c r="J32" s="170">
        <f>ROUND(ROUND((SUM(BE84:BE88)), 2)*I32, 2)</f>
        <v>0</v>
      </c>
      <c r="K32" s="52"/>
    </row>
    <row r="33" s="1" customFormat="1" ht="14.4" customHeight="1">
      <c r="B33" s="47"/>
      <c r="C33" s="48"/>
      <c r="D33" s="48"/>
      <c r="E33" s="56" t="s">
        <v>45</v>
      </c>
      <c r="F33" s="170">
        <f>ROUND(SUM(BF84:BF88), 2)</f>
        <v>0</v>
      </c>
      <c r="G33" s="48"/>
      <c r="H33" s="48"/>
      <c r="I33" s="171">
        <v>0.14999999999999999</v>
      </c>
      <c r="J33" s="170">
        <f>ROUND(ROUND((SUM(BF84:BF88)), 2)*I33, 2)</f>
        <v>0</v>
      </c>
      <c r="K33" s="52"/>
    </row>
    <row r="34" hidden="1" s="1" customFormat="1" ht="14.4" customHeight="1">
      <c r="B34" s="47"/>
      <c r="C34" s="48"/>
      <c r="D34" s="48"/>
      <c r="E34" s="56" t="s">
        <v>46</v>
      </c>
      <c r="F34" s="170">
        <f>ROUND(SUM(BG84:BG88), 2)</f>
        <v>0</v>
      </c>
      <c r="G34" s="48"/>
      <c r="H34" s="48"/>
      <c r="I34" s="171">
        <v>0.20999999999999999</v>
      </c>
      <c r="J34" s="170">
        <v>0</v>
      </c>
      <c r="K34" s="52"/>
    </row>
    <row r="35" hidden="1" s="1" customFormat="1" ht="14.4" customHeight="1">
      <c r="B35" s="47"/>
      <c r="C35" s="48"/>
      <c r="D35" s="48"/>
      <c r="E35" s="56" t="s">
        <v>47</v>
      </c>
      <c r="F35" s="170">
        <f>ROUND(SUM(BH84:BH88), 2)</f>
        <v>0</v>
      </c>
      <c r="G35" s="48"/>
      <c r="H35" s="48"/>
      <c r="I35" s="171">
        <v>0.14999999999999999</v>
      </c>
      <c r="J35" s="170">
        <v>0</v>
      </c>
      <c r="K35" s="52"/>
    </row>
    <row r="36" hidden="1" s="1" customFormat="1" ht="14.4" customHeight="1">
      <c r="B36" s="47"/>
      <c r="C36" s="48"/>
      <c r="D36" s="48"/>
      <c r="E36" s="56" t="s">
        <v>48</v>
      </c>
      <c r="F36" s="170">
        <f>ROUND(SUM(BI84:BI88),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49</v>
      </c>
      <c r="E38" s="99"/>
      <c r="F38" s="99"/>
      <c r="G38" s="174" t="s">
        <v>50</v>
      </c>
      <c r="H38" s="175" t="s">
        <v>51</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HORNÍ NÁMĚSTÍ 33,34 A 35, VÝMĚNA OKEN A ZATEPLENÍ</v>
      </c>
      <c r="F47" s="41"/>
      <c r="G47" s="41"/>
      <c r="H47" s="41"/>
      <c r="I47" s="157"/>
      <c r="J47" s="48"/>
      <c r="K47" s="52"/>
    </row>
    <row r="48">
      <c r="B48" s="29"/>
      <c r="C48" s="41" t="s">
        <v>110</v>
      </c>
      <c r="D48" s="30"/>
      <c r="E48" s="30"/>
      <c r="F48" s="30"/>
      <c r="G48" s="30"/>
      <c r="H48" s="30"/>
      <c r="I48" s="155"/>
      <c r="J48" s="30"/>
      <c r="K48" s="32"/>
    </row>
    <row r="49" s="1" customFormat="1" ht="16.5" customHeight="1">
      <c r="B49" s="47"/>
      <c r="C49" s="48"/>
      <c r="D49" s="48"/>
      <c r="E49" s="156" t="s">
        <v>111</v>
      </c>
      <c r="F49" s="48"/>
      <c r="G49" s="48"/>
      <c r="H49" s="48"/>
      <c r="I49" s="157"/>
      <c r="J49" s="48"/>
      <c r="K49" s="52"/>
    </row>
    <row r="50" s="1" customFormat="1" ht="14.4" customHeight="1">
      <c r="B50" s="47"/>
      <c r="C50" s="41" t="s">
        <v>112</v>
      </c>
      <c r="D50" s="48"/>
      <c r="E50" s="48"/>
      <c r="F50" s="48"/>
      <c r="G50" s="48"/>
      <c r="H50" s="48"/>
      <c r="I50" s="157"/>
      <c r="J50" s="48"/>
      <c r="K50" s="52"/>
    </row>
    <row r="51" s="1" customFormat="1" ht="17.25" customHeight="1">
      <c r="B51" s="47"/>
      <c r="C51" s="48"/>
      <c r="D51" s="48"/>
      <c r="E51" s="158" t="str">
        <f>E11</f>
        <v>1.3 - Hromosvod</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24</v>
      </c>
      <c r="D53" s="48"/>
      <c r="E53" s="48"/>
      <c r="F53" s="36" t="str">
        <f>F14</f>
        <v>Horní náměstí č. 33,34 a 35</v>
      </c>
      <c r="G53" s="48"/>
      <c r="H53" s="48"/>
      <c r="I53" s="159" t="s">
        <v>26</v>
      </c>
      <c r="J53" s="160" t="str">
        <f>IF(J14="","",J14)</f>
        <v>4. 12. 2018</v>
      </c>
      <c r="K53" s="52"/>
    </row>
    <row r="54" s="1" customFormat="1" ht="6.96" customHeight="1">
      <c r="B54" s="47"/>
      <c r="C54" s="48"/>
      <c r="D54" s="48"/>
      <c r="E54" s="48"/>
      <c r="F54" s="48"/>
      <c r="G54" s="48"/>
      <c r="H54" s="48"/>
      <c r="I54" s="157"/>
      <c r="J54" s="48"/>
      <c r="K54" s="52"/>
    </row>
    <row r="55" s="1" customFormat="1">
      <c r="B55" s="47"/>
      <c r="C55" s="41" t="s">
        <v>28</v>
      </c>
      <c r="D55" s="48"/>
      <c r="E55" s="48"/>
      <c r="F55" s="36" t="str">
        <f>E17</f>
        <v>Statutární město Opava, Horní náměstí 69 , Opava</v>
      </c>
      <c r="G55" s="48"/>
      <c r="H55" s="48"/>
      <c r="I55" s="159" t="s">
        <v>34</v>
      </c>
      <c r="J55" s="45" t="str">
        <f>E23</f>
        <v>Architektonická kancelář ing. arch.J.Chvátal</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115</v>
      </c>
      <c r="D58" s="172"/>
      <c r="E58" s="172"/>
      <c r="F58" s="172"/>
      <c r="G58" s="172"/>
      <c r="H58" s="172"/>
      <c r="I58" s="186"/>
      <c r="J58" s="187" t="s">
        <v>116</v>
      </c>
      <c r="K58" s="188"/>
    </row>
    <row r="59" s="1" customFormat="1" ht="10.32" customHeight="1">
      <c r="B59" s="47"/>
      <c r="C59" s="48"/>
      <c r="D59" s="48"/>
      <c r="E59" s="48"/>
      <c r="F59" s="48"/>
      <c r="G59" s="48"/>
      <c r="H59" s="48"/>
      <c r="I59" s="157"/>
      <c r="J59" s="48"/>
      <c r="K59" s="52"/>
    </row>
    <row r="60" s="1" customFormat="1" ht="29.28" customHeight="1">
      <c r="B60" s="47"/>
      <c r="C60" s="189" t="s">
        <v>117</v>
      </c>
      <c r="D60" s="48"/>
      <c r="E60" s="48"/>
      <c r="F60" s="48"/>
      <c r="G60" s="48"/>
      <c r="H60" s="48"/>
      <c r="I60" s="157"/>
      <c r="J60" s="168">
        <f>J84</f>
        <v>0</v>
      </c>
      <c r="K60" s="52"/>
      <c r="AU60" s="25" t="s">
        <v>118</v>
      </c>
    </row>
    <row r="61" s="8" customFormat="1" ht="24.96" customHeight="1">
      <c r="B61" s="190"/>
      <c r="C61" s="191"/>
      <c r="D61" s="192" t="s">
        <v>143</v>
      </c>
      <c r="E61" s="193"/>
      <c r="F61" s="193"/>
      <c r="G61" s="193"/>
      <c r="H61" s="193"/>
      <c r="I61" s="194"/>
      <c r="J61" s="195">
        <f>J85</f>
        <v>0</v>
      </c>
      <c r="K61" s="196"/>
    </row>
    <row r="62" s="9" customFormat="1" ht="19.92" customHeight="1">
      <c r="B62" s="197"/>
      <c r="C62" s="198"/>
      <c r="D62" s="199" t="s">
        <v>1824</v>
      </c>
      <c r="E62" s="200"/>
      <c r="F62" s="200"/>
      <c r="G62" s="200"/>
      <c r="H62" s="200"/>
      <c r="I62" s="201"/>
      <c r="J62" s="202">
        <f>J86</f>
        <v>0</v>
      </c>
      <c r="K62" s="203"/>
    </row>
    <row r="63" s="1" customFormat="1" ht="21.84" customHeight="1">
      <c r="B63" s="47"/>
      <c r="C63" s="48"/>
      <c r="D63" s="48"/>
      <c r="E63" s="48"/>
      <c r="F63" s="48"/>
      <c r="G63" s="48"/>
      <c r="H63" s="48"/>
      <c r="I63" s="157"/>
      <c r="J63" s="48"/>
      <c r="K63" s="52"/>
    </row>
    <row r="64" s="1" customFormat="1" ht="6.96" customHeight="1">
      <c r="B64" s="68"/>
      <c r="C64" s="69"/>
      <c r="D64" s="69"/>
      <c r="E64" s="69"/>
      <c r="F64" s="69"/>
      <c r="G64" s="69"/>
      <c r="H64" s="69"/>
      <c r="I64" s="179"/>
      <c r="J64" s="69"/>
      <c r="K64" s="70"/>
    </row>
    <row r="68" s="1" customFormat="1" ht="6.96" customHeight="1">
      <c r="B68" s="71"/>
      <c r="C68" s="72"/>
      <c r="D68" s="72"/>
      <c r="E68" s="72"/>
      <c r="F68" s="72"/>
      <c r="G68" s="72"/>
      <c r="H68" s="72"/>
      <c r="I68" s="182"/>
      <c r="J68" s="72"/>
      <c r="K68" s="72"/>
      <c r="L68" s="73"/>
    </row>
    <row r="69" s="1" customFormat="1" ht="36.96" customHeight="1">
      <c r="B69" s="47"/>
      <c r="C69" s="74" t="s">
        <v>146</v>
      </c>
      <c r="D69" s="75"/>
      <c r="E69" s="75"/>
      <c r="F69" s="75"/>
      <c r="G69" s="75"/>
      <c r="H69" s="75"/>
      <c r="I69" s="204"/>
      <c r="J69" s="75"/>
      <c r="K69" s="75"/>
      <c r="L69" s="73"/>
    </row>
    <row r="70" s="1" customFormat="1" ht="6.96" customHeight="1">
      <c r="B70" s="47"/>
      <c r="C70" s="75"/>
      <c r="D70" s="75"/>
      <c r="E70" s="75"/>
      <c r="F70" s="75"/>
      <c r="G70" s="75"/>
      <c r="H70" s="75"/>
      <c r="I70" s="204"/>
      <c r="J70" s="75"/>
      <c r="K70" s="75"/>
      <c r="L70" s="73"/>
    </row>
    <row r="71" s="1" customFormat="1" ht="14.4" customHeight="1">
      <c r="B71" s="47"/>
      <c r="C71" s="77" t="s">
        <v>18</v>
      </c>
      <c r="D71" s="75"/>
      <c r="E71" s="75"/>
      <c r="F71" s="75"/>
      <c r="G71" s="75"/>
      <c r="H71" s="75"/>
      <c r="I71" s="204"/>
      <c r="J71" s="75"/>
      <c r="K71" s="75"/>
      <c r="L71" s="73"/>
    </row>
    <row r="72" s="1" customFormat="1" ht="16.5" customHeight="1">
      <c r="B72" s="47"/>
      <c r="C72" s="75"/>
      <c r="D72" s="75"/>
      <c r="E72" s="205" t="str">
        <f>E7</f>
        <v>HORNÍ NÁMĚSTÍ 33,34 A 35, VÝMĚNA OKEN A ZATEPLENÍ</v>
      </c>
      <c r="F72" s="77"/>
      <c r="G72" s="77"/>
      <c r="H72" s="77"/>
      <c r="I72" s="204"/>
      <c r="J72" s="75"/>
      <c r="K72" s="75"/>
      <c r="L72" s="73"/>
    </row>
    <row r="73">
      <c r="B73" s="29"/>
      <c r="C73" s="77" t="s">
        <v>110</v>
      </c>
      <c r="D73" s="206"/>
      <c r="E73" s="206"/>
      <c r="F73" s="206"/>
      <c r="G73" s="206"/>
      <c r="H73" s="206"/>
      <c r="I73" s="149"/>
      <c r="J73" s="206"/>
      <c r="K73" s="206"/>
      <c r="L73" s="207"/>
    </row>
    <row r="74" s="1" customFormat="1" ht="16.5" customHeight="1">
      <c r="B74" s="47"/>
      <c r="C74" s="75"/>
      <c r="D74" s="75"/>
      <c r="E74" s="205" t="s">
        <v>111</v>
      </c>
      <c r="F74" s="75"/>
      <c r="G74" s="75"/>
      <c r="H74" s="75"/>
      <c r="I74" s="204"/>
      <c r="J74" s="75"/>
      <c r="K74" s="75"/>
      <c r="L74" s="73"/>
    </row>
    <row r="75" s="1" customFormat="1" ht="14.4" customHeight="1">
      <c r="B75" s="47"/>
      <c r="C75" s="77" t="s">
        <v>112</v>
      </c>
      <c r="D75" s="75"/>
      <c r="E75" s="75"/>
      <c r="F75" s="75"/>
      <c r="G75" s="75"/>
      <c r="H75" s="75"/>
      <c r="I75" s="204"/>
      <c r="J75" s="75"/>
      <c r="K75" s="75"/>
      <c r="L75" s="73"/>
    </row>
    <row r="76" s="1" customFormat="1" ht="17.25" customHeight="1">
      <c r="B76" s="47"/>
      <c r="C76" s="75"/>
      <c r="D76" s="75"/>
      <c r="E76" s="83" t="str">
        <f>E11</f>
        <v>1.3 - Hromosvod</v>
      </c>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8" customHeight="1">
      <c r="B78" s="47"/>
      <c r="C78" s="77" t="s">
        <v>24</v>
      </c>
      <c r="D78" s="75"/>
      <c r="E78" s="75"/>
      <c r="F78" s="208" t="str">
        <f>F14</f>
        <v>Horní náměstí č. 33,34 a 35</v>
      </c>
      <c r="G78" s="75"/>
      <c r="H78" s="75"/>
      <c r="I78" s="209" t="s">
        <v>26</v>
      </c>
      <c r="J78" s="86" t="str">
        <f>IF(J14="","",J14)</f>
        <v>4. 12. 2018</v>
      </c>
      <c r="K78" s="75"/>
      <c r="L78" s="73"/>
    </row>
    <row r="79" s="1" customFormat="1" ht="6.96" customHeight="1">
      <c r="B79" s="47"/>
      <c r="C79" s="75"/>
      <c r="D79" s="75"/>
      <c r="E79" s="75"/>
      <c r="F79" s="75"/>
      <c r="G79" s="75"/>
      <c r="H79" s="75"/>
      <c r="I79" s="204"/>
      <c r="J79" s="75"/>
      <c r="K79" s="75"/>
      <c r="L79" s="73"/>
    </row>
    <row r="80" s="1" customFormat="1">
      <c r="B80" s="47"/>
      <c r="C80" s="77" t="s">
        <v>28</v>
      </c>
      <c r="D80" s="75"/>
      <c r="E80" s="75"/>
      <c r="F80" s="208" t="str">
        <f>E17</f>
        <v>Statutární město Opava, Horní náměstí 69 , Opava</v>
      </c>
      <c r="G80" s="75"/>
      <c r="H80" s="75"/>
      <c r="I80" s="209" t="s">
        <v>34</v>
      </c>
      <c r="J80" s="208" t="str">
        <f>E23</f>
        <v>Architektonická kancelář ing. arch.J.Chvátal</v>
      </c>
      <c r="K80" s="75"/>
      <c r="L80" s="73"/>
    </row>
    <row r="81" s="1" customFormat="1" ht="14.4" customHeight="1">
      <c r="B81" s="47"/>
      <c r="C81" s="77" t="s">
        <v>32</v>
      </c>
      <c r="D81" s="75"/>
      <c r="E81" s="75"/>
      <c r="F81" s="208" t="str">
        <f>IF(E20="","",E20)</f>
        <v/>
      </c>
      <c r="G81" s="75"/>
      <c r="H81" s="75"/>
      <c r="I81" s="204"/>
      <c r="J81" s="75"/>
      <c r="K81" s="75"/>
      <c r="L81" s="73"/>
    </row>
    <row r="82" s="1" customFormat="1" ht="10.32" customHeight="1">
      <c r="B82" s="47"/>
      <c r="C82" s="75"/>
      <c r="D82" s="75"/>
      <c r="E82" s="75"/>
      <c r="F82" s="75"/>
      <c r="G82" s="75"/>
      <c r="H82" s="75"/>
      <c r="I82" s="204"/>
      <c r="J82" s="75"/>
      <c r="K82" s="75"/>
      <c r="L82" s="73"/>
    </row>
    <row r="83" s="10" customFormat="1" ht="29.28" customHeight="1">
      <c r="B83" s="210"/>
      <c r="C83" s="211" t="s">
        <v>147</v>
      </c>
      <c r="D83" s="212" t="s">
        <v>58</v>
      </c>
      <c r="E83" s="212" t="s">
        <v>54</v>
      </c>
      <c r="F83" s="212" t="s">
        <v>148</v>
      </c>
      <c r="G83" s="212" t="s">
        <v>149</v>
      </c>
      <c r="H83" s="212" t="s">
        <v>150</v>
      </c>
      <c r="I83" s="213" t="s">
        <v>151</v>
      </c>
      <c r="J83" s="212" t="s">
        <v>116</v>
      </c>
      <c r="K83" s="214" t="s">
        <v>152</v>
      </c>
      <c r="L83" s="215"/>
      <c r="M83" s="103" t="s">
        <v>153</v>
      </c>
      <c r="N83" s="104" t="s">
        <v>43</v>
      </c>
      <c r="O83" s="104" t="s">
        <v>154</v>
      </c>
      <c r="P83" s="104" t="s">
        <v>155</v>
      </c>
      <c r="Q83" s="104" t="s">
        <v>156</v>
      </c>
      <c r="R83" s="104" t="s">
        <v>157</v>
      </c>
      <c r="S83" s="104" t="s">
        <v>158</v>
      </c>
      <c r="T83" s="105" t="s">
        <v>159</v>
      </c>
    </row>
    <row r="84" s="1" customFormat="1" ht="29.28" customHeight="1">
      <c r="B84" s="47"/>
      <c r="C84" s="109" t="s">
        <v>117</v>
      </c>
      <c r="D84" s="75"/>
      <c r="E84" s="75"/>
      <c r="F84" s="75"/>
      <c r="G84" s="75"/>
      <c r="H84" s="75"/>
      <c r="I84" s="204"/>
      <c r="J84" s="216">
        <f>BK84</f>
        <v>0</v>
      </c>
      <c r="K84" s="75"/>
      <c r="L84" s="73"/>
      <c r="M84" s="106"/>
      <c r="N84" s="107"/>
      <c r="O84" s="107"/>
      <c r="P84" s="217">
        <f>P85</f>
        <v>0</v>
      </c>
      <c r="Q84" s="107"/>
      <c r="R84" s="217">
        <f>R85</f>
        <v>0</v>
      </c>
      <c r="S84" s="107"/>
      <c r="T84" s="218">
        <f>T85</f>
        <v>0</v>
      </c>
      <c r="AT84" s="25" t="s">
        <v>72</v>
      </c>
      <c r="AU84" s="25" t="s">
        <v>118</v>
      </c>
      <c r="BK84" s="219">
        <f>BK85</f>
        <v>0</v>
      </c>
    </row>
    <row r="85" s="11" customFormat="1" ht="37.44001" customHeight="1">
      <c r="B85" s="220"/>
      <c r="C85" s="221"/>
      <c r="D85" s="222" t="s">
        <v>72</v>
      </c>
      <c r="E85" s="223" t="s">
        <v>336</v>
      </c>
      <c r="F85" s="223" t="s">
        <v>1479</v>
      </c>
      <c r="G85" s="221"/>
      <c r="H85" s="221"/>
      <c r="I85" s="224"/>
      <c r="J85" s="225">
        <f>BK85</f>
        <v>0</v>
      </c>
      <c r="K85" s="221"/>
      <c r="L85" s="226"/>
      <c r="M85" s="227"/>
      <c r="N85" s="228"/>
      <c r="O85" s="228"/>
      <c r="P85" s="229">
        <f>P86</f>
        <v>0</v>
      </c>
      <c r="Q85" s="228"/>
      <c r="R85" s="229">
        <f>R86</f>
        <v>0</v>
      </c>
      <c r="S85" s="228"/>
      <c r="T85" s="230">
        <f>T86</f>
        <v>0</v>
      </c>
      <c r="AR85" s="231" t="s">
        <v>163</v>
      </c>
      <c r="AT85" s="232" t="s">
        <v>72</v>
      </c>
      <c r="AU85" s="232" t="s">
        <v>73</v>
      </c>
      <c r="AY85" s="231" t="s">
        <v>162</v>
      </c>
      <c r="BK85" s="233">
        <f>BK86</f>
        <v>0</v>
      </c>
    </row>
    <row r="86" s="11" customFormat="1" ht="19.92" customHeight="1">
      <c r="B86" s="220"/>
      <c r="C86" s="221"/>
      <c r="D86" s="222" t="s">
        <v>72</v>
      </c>
      <c r="E86" s="234" t="s">
        <v>1480</v>
      </c>
      <c r="F86" s="234" t="s">
        <v>1825</v>
      </c>
      <c r="G86" s="221"/>
      <c r="H86" s="221"/>
      <c r="I86" s="224"/>
      <c r="J86" s="235">
        <f>BK86</f>
        <v>0</v>
      </c>
      <c r="K86" s="221"/>
      <c r="L86" s="226"/>
      <c r="M86" s="227"/>
      <c r="N86" s="228"/>
      <c r="O86" s="228"/>
      <c r="P86" s="229">
        <f>SUM(P87:P88)</f>
        <v>0</v>
      </c>
      <c r="Q86" s="228"/>
      <c r="R86" s="229">
        <f>SUM(R87:R88)</f>
        <v>0</v>
      </c>
      <c r="S86" s="228"/>
      <c r="T86" s="230">
        <f>SUM(T87:T88)</f>
        <v>0</v>
      </c>
      <c r="AR86" s="231" t="s">
        <v>163</v>
      </c>
      <c r="AT86" s="232" t="s">
        <v>72</v>
      </c>
      <c r="AU86" s="232" t="s">
        <v>77</v>
      </c>
      <c r="AY86" s="231" t="s">
        <v>162</v>
      </c>
      <c r="BK86" s="233">
        <f>SUM(BK87:BK88)</f>
        <v>0</v>
      </c>
    </row>
    <row r="87" s="1" customFormat="1" ht="16.5" customHeight="1">
      <c r="B87" s="47"/>
      <c r="C87" s="236" t="s">
        <v>77</v>
      </c>
      <c r="D87" s="236" t="s">
        <v>165</v>
      </c>
      <c r="E87" s="237" t="s">
        <v>1826</v>
      </c>
      <c r="F87" s="238" t="s">
        <v>1827</v>
      </c>
      <c r="G87" s="239" t="s">
        <v>1828</v>
      </c>
      <c r="H87" s="240">
        <v>1</v>
      </c>
      <c r="I87" s="241"/>
      <c r="J87" s="242">
        <f>ROUND(I87*H87,2)</f>
        <v>0</v>
      </c>
      <c r="K87" s="238" t="s">
        <v>23</v>
      </c>
      <c r="L87" s="73"/>
      <c r="M87" s="243" t="s">
        <v>23</v>
      </c>
      <c r="N87" s="244" t="s">
        <v>45</v>
      </c>
      <c r="O87" s="48"/>
      <c r="P87" s="245">
        <f>O87*H87</f>
        <v>0</v>
      </c>
      <c r="Q87" s="245">
        <v>0</v>
      </c>
      <c r="R87" s="245">
        <f>Q87*H87</f>
        <v>0</v>
      </c>
      <c r="S87" s="245">
        <v>0</v>
      </c>
      <c r="T87" s="246">
        <f>S87*H87</f>
        <v>0</v>
      </c>
      <c r="AR87" s="25" t="s">
        <v>678</v>
      </c>
      <c r="AT87" s="25" t="s">
        <v>165</v>
      </c>
      <c r="AU87" s="25" t="s">
        <v>85</v>
      </c>
      <c r="AY87" s="25" t="s">
        <v>162</v>
      </c>
      <c r="BE87" s="247">
        <f>IF(N87="základní",J87,0)</f>
        <v>0</v>
      </c>
      <c r="BF87" s="247">
        <f>IF(N87="snížená",J87,0)</f>
        <v>0</v>
      </c>
      <c r="BG87" s="247">
        <f>IF(N87="zákl. přenesená",J87,0)</f>
        <v>0</v>
      </c>
      <c r="BH87" s="247">
        <f>IF(N87="sníž. přenesená",J87,0)</f>
        <v>0</v>
      </c>
      <c r="BI87" s="247">
        <f>IF(N87="nulová",J87,0)</f>
        <v>0</v>
      </c>
      <c r="BJ87" s="25" t="s">
        <v>85</v>
      </c>
      <c r="BK87" s="247">
        <f>ROUND(I87*H87,2)</f>
        <v>0</v>
      </c>
      <c r="BL87" s="25" t="s">
        <v>678</v>
      </c>
      <c r="BM87" s="25" t="s">
        <v>1829</v>
      </c>
    </row>
    <row r="88" s="1" customFormat="1" ht="25.5" customHeight="1">
      <c r="B88" s="47"/>
      <c r="C88" s="236" t="s">
        <v>85</v>
      </c>
      <c r="D88" s="236" t="s">
        <v>165</v>
      </c>
      <c r="E88" s="237" t="s">
        <v>1830</v>
      </c>
      <c r="F88" s="238" t="s">
        <v>1831</v>
      </c>
      <c r="G88" s="239" t="s">
        <v>1828</v>
      </c>
      <c r="H88" s="240">
        <v>1</v>
      </c>
      <c r="I88" s="241"/>
      <c r="J88" s="242">
        <f>ROUND(I88*H88,2)</f>
        <v>0</v>
      </c>
      <c r="K88" s="238" t="s">
        <v>23</v>
      </c>
      <c r="L88" s="73"/>
      <c r="M88" s="243" t="s">
        <v>23</v>
      </c>
      <c r="N88" s="305" t="s">
        <v>45</v>
      </c>
      <c r="O88" s="306"/>
      <c r="P88" s="307">
        <f>O88*H88</f>
        <v>0</v>
      </c>
      <c r="Q88" s="307">
        <v>0</v>
      </c>
      <c r="R88" s="307">
        <f>Q88*H88</f>
        <v>0</v>
      </c>
      <c r="S88" s="307">
        <v>0</v>
      </c>
      <c r="T88" s="308">
        <f>S88*H88</f>
        <v>0</v>
      </c>
      <c r="AR88" s="25" t="s">
        <v>678</v>
      </c>
      <c r="AT88" s="25" t="s">
        <v>165</v>
      </c>
      <c r="AU88" s="25" t="s">
        <v>85</v>
      </c>
      <c r="AY88" s="25" t="s">
        <v>162</v>
      </c>
      <c r="BE88" s="247">
        <f>IF(N88="základní",J88,0)</f>
        <v>0</v>
      </c>
      <c r="BF88" s="247">
        <f>IF(N88="snížená",J88,0)</f>
        <v>0</v>
      </c>
      <c r="BG88" s="247">
        <f>IF(N88="zákl. přenesená",J88,0)</f>
        <v>0</v>
      </c>
      <c r="BH88" s="247">
        <f>IF(N88="sníž. přenesená",J88,0)</f>
        <v>0</v>
      </c>
      <c r="BI88" s="247">
        <f>IF(N88="nulová",J88,0)</f>
        <v>0</v>
      </c>
      <c r="BJ88" s="25" t="s">
        <v>85</v>
      </c>
      <c r="BK88" s="247">
        <f>ROUND(I88*H88,2)</f>
        <v>0</v>
      </c>
      <c r="BL88" s="25" t="s">
        <v>678</v>
      </c>
      <c r="BM88" s="25" t="s">
        <v>1832</v>
      </c>
    </row>
    <row r="89" s="1" customFormat="1" ht="6.96" customHeight="1">
      <c r="B89" s="68"/>
      <c r="C89" s="69"/>
      <c r="D89" s="69"/>
      <c r="E89" s="69"/>
      <c r="F89" s="69"/>
      <c r="G89" s="69"/>
      <c r="H89" s="69"/>
      <c r="I89" s="179"/>
      <c r="J89" s="69"/>
      <c r="K89" s="69"/>
      <c r="L89" s="73"/>
    </row>
  </sheetData>
  <sheetProtection sheet="1" autoFilter="0" formatColumns="0" formatRows="0" objects="1" scenarios="1" spinCount="100000" saltValue="H+QJ5zx6954odZfTZTeaqwLSXSQTWpiuRQya9jo9JIOe6uwmHFIwmTqeKI972nY0rrXEbulpokqxOq6QRY1/9w==" hashValue="Lnsbyi5eb637UG+6Mi7YbCOkKl5+KhVC51vIEc1QtGOzmJCoJPxQHa+rGu4PZ4yuras00BRb2obgmv8jOe1wUg==" algorithmName="SHA-512" password="CC35"/>
  <autoFilter ref="C83:K88"/>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104</v>
      </c>
      <c r="G1" s="152" t="s">
        <v>105</v>
      </c>
      <c r="H1" s="152"/>
      <c r="I1" s="153"/>
      <c r="J1" s="152" t="s">
        <v>106</v>
      </c>
      <c r="K1" s="151" t="s">
        <v>107</v>
      </c>
      <c r="L1" s="152" t="s">
        <v>108</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95</v>
      </c>
    </row>
    <row r="3" ht="6.96" customHeight="1">
      <c r="B3" s="26"/>
      <c r="C3" s="27"/>
      <c r="D3" s="27"/>
      <c r="E3" s="27"/>
      <c r="F3" s="27"/>
      <c r="G3" s="27"/>
      <c r="H3" s="27"/>
      <c r="I3" s="154"/>
      <c r="J3" s="27"/>
      <c r="K3" s="28"/>
      <c r="AT3" s="25" t="s">
        <v>77</v>
      </c>
    </row>
    <row r="4" ht="36.96" customHeight="1">
      <c r="B4" s="29"/>
      <c r="C4" s="30"/>
      <c r="D4" s="31" t="s">
        <v>109</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HORNÍ NÁMĚSTÍ 33,34 A 35, VÝMĚNA OKEN A ZATEPLENÍ</v>
      </c>
      <c r="F7" s="41"/>
      <c r="G7" s="41"/>
      <c r="H7" s="41"/>
      <c r="I7" s="155"/>
      <c r="J7" s="30"/>
      <c r="K7" s="32"/>
    </row>
    <row r="8">
      <c r="B8" s="29"/>
      <c r="C8" s="30"/>
      <c r="D8" s="41" t="s">
        <v>110</v>
      </c>
      <c r="E8" s="30"/>
      <c r="F8" s="30"/>
      <c r="G8" s="30"/>
      <c r="H8" s="30"/>
      <c r="I8" s="155"/>
      <c r="J8" s="30"/>
      <c r="K8" s="32"/>
    </row>
    <row r="9" s="1" customFormat="1" ht="16.5" customHeight="1">
      <c r="B9" s="47"/>
      <c r="C9" s="48"/>
      <c r="D9" s="48"/>
      <c r="E9" s="156" t="s">
        <v>111</v>
      </c>
      <c r="F9" s="48"/>
      <c r="G9" s="48"/>
      <c r="H9" s="48"/>
      <c r="I9" s="157"/>
      <c r="J9" s="48"/>
      <c r="K9" s="52"/>
    </row>
    <row r="10" s="1" customFormat="1">
      <c r="B10" s="47"/>
      <c r="C10" s="48"/>
      <c r="D10" s="41" t="s">
        <v>112</v>
      </c>
      <c r="E10" s="48"/>
      <c r="F10" s="48"/>
      <c r="G10" s="48"/>
      <c r="H10" s="48"/>
      <c r="I10" s="157"/>
      <c r="J10" s="48"/>
      <c r="K10" s="52"/>
    </row>
    <row r="11" s="1" customFormat="1" ht="36.96" customHeight="1">
      <c r="B11" s="47"/>
      <c r="C11" s="48"/>
      <c r="D11" s="48"/>
      <c r="E11" s="158" t="s">
        <v>1833</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23</v>
      </c>
      <c r="K13" s="52"/>
    </row>
    <row r="14" s="1" customFormat="1" ht="14.4" customHeight="1">
      <c r="B14" s="47"/>
      <c r="C14" s="48"/>
      <c r="D14" s="41" t="s">
        <v>24</v>
      </c>
      <c r="E14" s="48"/>
      <c r="F14" s="36" t="s">
        <v>25</v>
      </c>
      <c r="G14" s="48"/>
      <c r="H14" s="48"/>
      <c r="I14" s="159" t="s">
        <v>26</v>
      </c>
      <c r="J14" s="160" t="str">
        <f>'Rekapitulace stavby'!AN8</f>
        <v>4. 12. 2018</v>
      </c>
      <c r="K14" s="52"/>
    </row>
    <row r="15" s="1" customFormat="1" ht="10.8" customHeight="1">
      <c r="B15" s="47"/>
      <c r="C15" s="48"/>
      <c r="D15" s="48"/>
      <c r="E15" s="48"/>
      <c r="F15" s="48"/>
      <c r="G15" s="48"/>
      <c r="H15" s="48"/>
      <c r="I15" s="157"/>
      <c r="J15" s="48"/>
      <c r="K15" s="52"/>
    </row>
    <row r="16" s="1" customFormat="1" ht="14.4" customHeight="1">
      <c r="B16" s="47"/>
      <c r="C16" s="48"/>
      <c r="D16" s="41" t="s">
        <v>28</v>
      </c>
      <c r="E16" s="48"/>
      <c r="F16" s="48"/>
      <c r="G16" s="48"/>
      <c r="H16" s="48"/>
      <c r="I16" s="159" t="s">
        <v>29</v>
      </c>
      <c r="J16" s="36" t="s">
        <v>23</v>
      </c>
      <c r="K16" s="52"/>
    </row>
    <row r="17" s="1" customFormat="1" ht="18" customHeight="1">
      <c r="B17" s="47"/>
      <c r="C17" s="48"/>
      <c r="D17" s="48"/>
      <c r="E17" s="36" t="s">
        <v>30</v>
      </c>
      <c r="F17" s="48"/>
      <c r="G17" s="48"/>
      <c r="H17" s="48"/>
      <c r="I17" s="159" t="s">
        <v>31</v>
      </c>
      <c r="J17" s="36" t="s">
        <v>23</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29</v>
      </c>
      <c r="J22" s="36" t="s">
        <v>23</v>
      </c>
      <c r="K22" s="52"/>
    </row>
    <row r="23" s="1" customFormat="1" ht="18" customHeight="1">
      <c r="B23" s="47"/>
      <c r="C23" s="48"/>
      <c r="D23" s="48"/>
      <c r="E23" s="36" t="s">
        <v>35</v>
      </c>
      <c r="F23" s="48"/>
      <c r="G23" s="48"/>
      <c r="H23" s="48"/>
      <c r="I23" s="159" t="s">
        <v>31</v>
      </c>
      <c r="J23" s="36" t="s">
        <v>23</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23</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39</v>
      </c>
      <c r="E29" s="48"/>
      <c r="F29" s="48"/>
      <c r="G29" s="48"/>
      <c r="H29" s="48"/>
      <c r="I29" s="157"/>
      <c r="J29" s="168">
        <f>ROUND(J83,2)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41</v>
      </c>
      <c r="G31" s="48"/>
      <c r="H31" s="48"/>
      <c r="I31" s="169" t="s">
        <v>40</v>
      </c>
      <c r="J31" s="53" t="s">
        <v>42</v>
      </c>
      <c r="K31" s="52"/>
    </row>
    <row r="32" s="1" customFormat="1" ht="14.4" customHeight="1">
      <c r="B32" s="47"/>
      <c r="C32" s="48"/>
      <c r="D32" s="56" t="s">
        <v>43</v>
      </c>
      <c r="E32" s="56" t="s">
        <v>44</v>
      </c>
      <c r="F32" s="170">
        <f>ROUND(SUM(BE83:BE90), 2)</f>
        <v>0</v>
      </c>
      <c r="G32" s="48"/>
      <c r="H32" s="48"/>
      <c r="I32" s="171">
        <v>0.20999999999999999</v>
      </c>
      <c r="J32" s="170">
        <f>ROUND(ROUND((SUM(BE83:BE90)), 2)*I32, 2)</f>
        <v>0</v>
      </c>
      <c r="K32" s="52"/>
    </row>
    <row r="33" s="1" customFormat="1" ht="14.4" customHeight="1">
      <c r="B33" s="47"/>
      <c r="C33" s="48"/>
      <c r="D33" s="48"/>
      <c r="E33" s="56" t="s">
        <v>45</v>
      </c>
      <c r="F33" s="170">
        <f>ROUND(SUM(BF83:BF90), 2)</f>
        <v>0</v>
      </c>
      <c r="G33" s="48"/>
      <c r="H33" s="48"/>
      <c r="I33" s="171">
        <v>0.14999999999999999</v>
      </c>
      <c r="J33" s="170">
        <f>ROUND(ROUND((SUM(BF83:BF90)), 2)*I33, 2)</f>
        <v>0</v>
      </c>
      <c r="K33" s="52"/>
    </row>
    <row r="34" hidden="1" s="1" customFormat="1" ht="14.4" customHeight="1">
      <c r="B34" s="47"/>
      <c r="C34" s="48"/>
      <c r="D34" s="48"/>
      <c r="E34" s="56" t="s">
        <v>46</v>
      </c>
      <c r="F34" s="170">
        <f>ROUND(SUM(BG83:BG90), 2)</f>
        <v>0</v>
      </c>
      <c r="G34" s="48"/>
      <c r="H34" s="48"/>
      <c r="I34" s="171">
        <v>0.20999999999999999</v>
      </c>
      <c r="J34" s="170">
        <v>0</v>
      </c>
      <c r="K34" s="52"/>
    </row>
    <row r="35" hidden="1" s="1" customFormat="1" ht="14.4" customHeight="1">
      <c r="B35" s="47"/>
      <c r="C35" s="48"/>
      <c r="D35" s="48"/>
      <c r="E35" s="56" t="s">
        <v>47</v>
      </c>
      <c r="F35" s="170">
        <f>ROUND(SUM(BH83:BH90), 2)</f>
        <v>0</v>
      </c>
      <c r="G35" s="48"/>
      <c r="H35" s="48"/>
      <c r="I35" s="171">
        <v>0.14999999999999999</v>
      </c>
      <c r="J35" s="170">
        <v>0</v>
      </c>
      <c r="K35" s="52"/>
    </row>
    <row r="36" hidden="1" s="1" customFormat="1" ht="14.4" customHeight="1">
      <c r="B36" s="47"/>
      <c r="C36" s="48"/>
      <c r="D36" s="48"/>
      <c r="E36" s="56" t="s">
        <v>48</v>
      </c>
      <c r="F36" s="170">
        <f>ROUND(SUM(BI83:BI90),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49</v>
      </c>
      <c r="E38" s="99"/>
      <c r="F38" s="99"/>
      <c r="G38" s="174" t="s">
        <v>50</v>
      </c>
      <c r="H38" s="175" t="s">
        <v>51</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HORNÍ NÁMĚSTÍ 33,34 A 35, VÝMĚNA OKEN A ZATEPLENÍ</v>
      </c>
      <c r="F47" s="41"/>
      <c r="G47" s="41"/>
      <c r="H47" s="41"/>
      <c r="I47" s="157"/>
      <c r="J47" s="48"/>
      <c r="K47" s="52"/>
    </row>
    <row r="48">
      <c r="B48" s="29"/>
      <c r="C48" s="41" t="s">
        <v>110</v>
      </c>
      <c r="D48" s="30"/>
      <c r="E48" s="30"/>
      <c r="F48" s="30"/>
      <c r="G48" s="30"/>
      <c r="H48" s="30"/>
      <c r="I48" s="155"/>
      <c r="J48" s="30"/>
      <c r="K48" s="32"/>
    </row>
    <row r="49" s="1" customFormat="1" ht="16.5" customHeight="1">
      <c r="B49" s="47"/>
      <c r="C49" s="48"/>
      <c r="D49" s="48"/>
      <c r="E49" s="156" t="s">
        <v>111</v>
      </c>
      <c r="F49" s="48"/>
      <c r="G49" s="48"/>
      <c r="H49" s="48"/>
      <c r="I49" s="157"/>
      <c r="J49" s="48"/>
      <c r="K49" s="52"/>
    </row>
    <row r="50" s="1" customFormat="1" ht="14.4" customHeight="1">
      <c r="B50" s="47"/>
      <c r="C50" s="41" t="s">
        <v>112</v>
      </c>
      <c r="D50" s="48"/>
      <c r="E50" s="48"/>
      <c r="F50" s="48"/>
      <c r="G50" s="48"/>
      <c r="H50" s="48"/>
      <c r="I50" s="157"/>
      <c r="J50" s="48"/>
      <c r="K50" s="52"/>
    </row>
    <row r="51" s="1" customFormat="1" ht="17.25" customHeight="1">
      <c r="B51" s="47"/>
      <c r="C51" s="48"/>
      <c r="D51" s="48"/>
      <c r="E51" s="158" t="str">
        <f>E11</f>
        <v>1.4 - Všeobecné konstrukce a práce</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24</v>
      </c>
      <c r="D53" s="48"/>
      <c r="E53" s="48"/>
      <c r="F53" s="36" t="str">
        <f>F14</f>
        <v>Horní náměstí č. 33,34 a 35</v>
      </c>
      <c r="G53" s="48"/>
      <c r="H53" s="48"/>
      <c r="I53" s="159" t="s">
        <v>26</v>
      </c>
      <c r="J53" s="160" t="str">
        <f>IF(J14="","",J14)</f>
        <v>4. 12. 2018</v>
      </c>
      <c r="K53" s="52"/>
    </row>
    <row r="54" s="1" customFormat="1" ht="6.96" customHeight="1">
      <c r="B54" s="47"/>
      <c r="C54" s="48"/>
      <c r="D54" s="48"/>
      <c r="E54" s="48"/>
      <c r="F54" s="48"/>
      <c r="G54" s="48"/>
      <c r="H54" s="48"/>
      <c r="I54" s="157"/>
      <c r="J54" s="48"/>
      <c r="K54" s="52"/>
    </row>
    <row r="55" s="1" customFormat="1">
      <c r="B55" s="47"/>
      <c r="C55" s="41" t="s">
        <v>28</v>
      </c>
      <c r="D55" s="48"/>
      <c r="E55" s="48"/>
      <c r="F55" s="36" t="str">
        <f>E17</f>
        <v>Statutární město Opava, Horní náměstí 69 , Opava</v>
      </c>
      <c r="G55" s="48"/>
      <c r="H55" s="48"/>
      <c r="I55" s="159" t="s">
        <v>34</v>
      </c>
      <c r="J55" s="45" t="str">
        <f>E23</f>
        <v>Architektonická kancelář ing. arch.J.Chvátal</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115</v>
      </c>
      <c r="D58" s="172"/>
      <c r="E58" s="172"/>
      <c r="F58" s="172"/>
      <c r="G58" s="172"/>
      <c r="H58" s="172"/>
      <c r="I58" s="186"/>
      <c r="J58" s="187" t="s">
        <v>116</v>
      </c>
      <c r="K58" s="188"/>
    </row>
    <row r="59" s="1" customFormat="1" ht="10.32" customHeight="1">
      <c r="B59" s="47"/>
      <c r="C59" s="48"/>
      <c r="D59" s="48"/>
      <c r="E59" s="48"/>
      <c r="F59" s="48"/>
      <c r="G59" s="48"/>
      <c r="H59" s="48"/>
      <c r="I59" s="157"/>
      <c r="J59" s="48"/>
      <c r="K59" s="52"/>
    </row>
    <row r="60" s="1" customFormat="1" ht="29.28" customHeight="1">
      <c r="B60" s="47"/>
      <c r="C60" s="189" t="s">
        <v>117</v>
      </c>
      <c r="D60" s="48"/>
      <c r="E60" s="48"/>
      <c r="F60" s="48"/>
      <c r="G60" s="48"/>
      <c r="H60" s="48"/>
      <c r="I60" s="157"/>
      <c r="J60" s="168">
        <f>J83</f>
        <v>0</v>
      </c>
      <c r="K60" s="52"/>
      <c r="AU60" s="25" t="s">
        <v>118</v>
      </c>
    </row>
    <row r="61" s="8" customFormat="1" ht="24.96" customHeight="1">
      <c r="B61" s="190"/>
      <c r="C61" s="191"/>
      <c r="D61" s="192" t="s">
        <v>145</v>
      </c>
      <c r="E61" s="193"/>
      <c r="F61" s="193"/>
      <c r="G61" s="193"/>
      <c r="H61" s="193"/>
      <c r="I61" s="194"/>
      <c r="J61" s="195">
        <f>J84</f>
        <v>0</v>
      </c>
      <c r="K61" s="196"/>
    </row>
    <row r="62" s="1" customFormat="1" ht="21.84" customHeight="1">
      <c r="B62" s="47"/>
      <c r="C62" s="48"/>
      <c r="D62" s="48"/>
      <c r="E62" s="48"/>
      <c r="F62" s="48"/>
      <c r="G62" s="48"/>
      <c r="H62" s="48"/>
      <c r="I62" s="157"/>
      <c r="J62" s="48"/>
      <c r="K62" s="52"/>
    </row>
    <row r="63" s="1" customFormat="1" ht="6.96" customHeight="1">
      <c r="B63" s="68"/>
      <c r="C63" s="69"/>
      <c r="D63" s="69"/>
      <c r="E63" s="69"/>
      <c r="F63" s="69"/>
      <c r="G63" s="69"/>
      <c r="H63" s="69"/>
      <c r="I63" s="179"/>
      <c r="J63" s="69"/>
      <c r="K63" s="70"/>
    </row>
    <row r="67" s="1" customFormat="1" ht="6.96" customHeight="1">
      <c r="B67" s="71"/>
      <c r="C67" s="72"/>
      <c r="D67" s="72"/>
      <c r="E67" s="72"/>
      <c r="F67" s="72"/>
      <c r="G67" s="72"/>
      <c r="H67" s="72"/>
      <c r="I67" s="182"/>
      <c r="J67" s="72"/>
      <c r="K67" s="72"/>
      <c r="L67" s="73"/>
    </row>
    <row r="68" s="1" customFormat="1" ht="36.96" customHeight="1">
      <c r="B68" s="47"/>
      <c r="C68" s="74" t="s">
        <v>146</v>
      </c>
      <c r="D68" s="75"/>
      <c r="E68" s="75"/>
      <c r="F68" s="75"/>
      <c r="G68" s="75"/>
      <c r="H68" s="75"/>
      <c r="I68" s="204"/>
      <c r="J68" s="75"/>
      <c r="K68" s="75"/>
      <c r="L68" s="73"/>
    </row>
    <row r="69" s="1" customFormat="1" ht="6.96" customHeight="1">
      <c r="B69" s="47"/>
      <c r="C69" s="75"/>
      <c r="D69" s="75"/>
      <c r="E69" s="75"/>
      <c r="F69" s="75"/>
      <c r="G69" s="75"/>
      <c r="H69" s="75"/>
      <c r="I69" s="204"/>
      <c r="J69" s="75"/>
      <c r="K69" s="75"/>
      <c r="L69" s="73"/>
    </row>
    <row r="70" s="1" customFormat="1" ht="14.4" customHeight="1">
      <c r="B70" s="47"/>
      <c r="C70" s="77" t="s">
        <v>18</v>
      </c>
      <c r="D70" s="75"/>
      <c r="E70" s="75"/>
      <c r="F70" s="75"/>
      <c r="G70" s="75"/>
      <c r="H70" s="75"/>
      <c r="I70" s="204"/>
      <c r="J70" s="75"/>
      <c r="K70" s="75"/>
      <c r="L70" s="73"/>
    </row>
    <row r="71" s="1" customFormat="1" ht="16.5" customHeight="1">
      <c r="B71" s="47"/>
      <c r="C71" s="75"/>
      <c r="D71" s="75"/>
      <c r="E71" s="205" t="str">
        <f>E7</f>
        <v>HORNÍ NÁMĚSTÍ 33,34 A 35, VÝMĚNA OKEN A ZATEPLENÍ</v>
      </c>
      <c r="F71" s="77"/>
      <c r="G71" s="77"/>
      <c r="H71" s="77"/>
      <c r="I71" s="204"/>
      <c r="J71" s="75"/>
      <c r="K71" s="75"/>
      <c r="L71" s="73"/>
    </row>
    <row r="72">
      <c r="B72" s="29"/>
      <c r="C72" s="77" t="s">
        <v>110</v>
      </c>
      <c r="D72" s="206"/>
      <c r="E72" s="206"/>
      <c r="F72" s="206"/>
      <c r="G72" s="206"/>
      <c r="H72" s="206"/>
      <c r="I72" s="149"/>
      <c r="J72" s="206"/>
      <c r="K72" s="206"/>
      <c r="L72" s="207"/>
    </row>
    <row r="73" s="1" customFormat="1" ht="16.5" customHeight="1">
      <c r="B73" s="47"/>
      <c r="C73" s="75"/>
      <c r="D73" s="75"/>
      <c r="E73" s="205" t="s">
        <v>111</v>
      </c>
      <c r="F73" s="75"/>
      <c r="G73" s="75"/>
      <c r="H73" s="75"/>
      <c r="I73" s="204"/>
      <c r="J73" s="75"/>
      <c r="K73" s="75"/>
      <c r="L73" s="73"/>
    </row>
    <row r="74" s="1" customFormat="1" ht="14.4" customHeight="1">
      <c r="B74" s="47"/>
      <c r="C74" s="77" t="s">
        <v>112</v>
      </c>
      <c r="D74" s="75"/>
      <c r="E74" s="75"/>
      <c r="F74" s="75"/>
      <c r="G74" s="75"/>
      <c r="H74" s="75"/>
      <c r="I74" s="204"/>
      <c r="J74" s="75"/>
      <c r="K74" s="75"/>
      <c r="L74" s="73"/>
    </row>
    <row r="75" s="1" customFormat="1" ht="17.25" customHeight="1">
      <c r="B75" s="47"/>
      <c r="C75" s="75"/>
      <c r="D75" s="75"/>
      <c r="E75" s="83" t="str">
        <f>E11</f>
        <v>1.4 - Všeobecné konstrukce a práce</v>
      </c>
      <c r="F75" s="75"/>
      <c r="G75" s="75"/>
      <c r="H75" s="75"/>
      <c r="I75" s="204"/>
      <c r="J75" s="75"/>
      <c r="K75" s="75"/>
      <c r="L75" s="73"/>
    </row>
    <row r="76" s="1" customFormat="1" ht="6.96" customHeight="1">
      <c r="B76" s="47"/>
      <c r="C76" s="75"/>
      <c r="D76" s="75"/>
      <c r="E76" s="75"/>
      <c r="F76" s="75"/>
      <c r="G76" s="75"/>
      <c r="H76" s="75"/>
      <c r="I76" s="204"/>
      <c r="J76" s="75"/>
      <c r="K76" s="75"/>
      <c r="L76" s="73"/>
    </row>
    <row r="77" s="1" customFormat="1" ht="18" customHeight="1">
      <c r="B77" s="47"/>
      <c r="C77" s="77" t="s">
        <v>24</v>
      </c>
      <c r="D77" s="75"/>
      <c r="E77" s="75"/>
      <c r="F77" s="208" t="str">
        <f>F14</f>
        <v>Horní náměstí č. 33,34 a 35</v>
      </c>
      <c r="G77" s="75"/>
      <c r="H77" s="75"/>
      <c r="I77" s="209" t="s">
        <v>26</v>
      </c>
      <c r="J77" s="86" t="str">
        <f>IF(J14="","",J14)</f>
        <v>4. 12. 2018</v>
      </c>
      <c r="K77" s="75"/>
      <c r="L77" s="73"/>
    </row>
    <row r="78" s="1" customFormat="1" ht="6.96" customHeight="1">
      <c r="B78" s="47"/>
      <c r="C78" s="75"/>
      <c r="D78" s="75"/>
      <c r="E78" s="75"/>
      <c r="F78" s="75"/>
      <c r="G78" s="75"/>
      <c r="H78" s="75"/>
      <c r="I78" s="204"/>
      <c r="J78" s="75"/>
      <c r="K78" s="75"/>
      <c r="L78" s="73"/>
    </row>
    <row r="79" s="1" customFormat="1">
      <c r="B79" s="47"/>
      <c r="C79" s="77" t="s">
        <v>28</v>
      </c>
      <c r="D79" s="75"/>
      <c r="E79" s="75"/>
      <c r="F79" s="208" t="str">
        <f>E17</f>
        <v>Statutární město Opava, Horní náměstí 69 , Opava</v>
      </c>
      <c r="G79" s="75"/>
      <c r="H79" s="75"/>
      <c r="I79" s="209" t="s">
        <v>34</v>
      </c>
      <c r="J79" s="208" t="str">
        <f>E23</f>
        <v>Architektonická kancelář ing. arch.J.Chvátal</v>
      </c>
      <c r="K79" s="75"/>
      <c r="L79" s="73"/>
    </row>
    <row r="80" s="1" customFormat="1" ht="14.4" customHeight="1">
      <c r="B80" s="47"/>
      <c r="C80" s="77" t="s">
        <v>32</v>
      </c>
      <c r="D80" s="75"/>
      <c r="E80" s="75"/>
      <c r="F80" s="208" t="str">
        <f>IF(E20="","",E20)</f>
        <v/>
      </c>
      <c r="G80" s="75"/>
      <c r="H80" s="75"/>
      <c r="I80" s="204"/>
      <c r="J80" s="75"/>
      <c r="K80" s="75"/>
      <c r="L80" s="73"/>
    </row>
    <row r="81" s="1" customFormat="1" ht="10.32" customHeight="1">
      <c r="B81" s="47"/>
      <c r="C81" s="75"/>
      <c r="D81" s="75"/>
      <c r="E81" s="75"/>
      <c r="F81" s="75"/>
      <c r="G81" s="75"/>
      <c r="H81" s="75"/>
      <c r="I81" s="204"/>
      <c r="J81" s="75"/>
      <c r="K81" s="75"/>
      <c r="L81" s="73"/>
    </row>
    <row r="82" s="10" customFormat="1" ht="29.28" customHeight="1">
      <c r="B82" s="210"/>
      <c r="C82" s="211" t="s">
        <v>147</v>
      </c>
      <c r="D82" s="212" t="s">
        <v>58</v>
      </c>
      <c r="E82" s="212" t="s">
        <v>54</v>
      </c>
      <c r="F82" s="212" t="s">
        <v>148</v>
      </c>
      <c r="G82" s="212" t="s">
        <v>149</v>
      </c>
      <c r="H82" s="212" t="s">
        <v>150</v>
      </c>
      <c r="I82" s="213" t="s">
        <v>151</v>
      </c>
      <c r="J82" s="212" t="s">
        <v>116</v>
      </c>
      <c r="K82" s="214" t="s">
        <v>152</v>
      </c>
      <c r="L82" s="215"/>
      <c r="M82" s="103" t="s">
        <v>153</v>
      </c>
      <c r="N82" s="104" t="s">
        <v>43</v>
      </c>
      <c r="O82" s="104" t="s">
        <v>154</v>
      </c>
      <c r="P82" s="104" t="s">
        <v>155</v>
      </c>
      <c r="Q82" s="104" t="s">
        <v>156</v>
      </c>
      <c r="R82" s="104" t="s">
        <v>157</v>
      </c>
      <c r="S82" s="104" t="s">
        <v>158</v>
      </c>
      <c r="T82" s="105" t="s">
        <v>159</v>
      </c>
    </row>
    <row r="83" s="1" customFormat="1" ht="29.28" customHeight="1">
      <c r="B83" s="47"/>
      <c r="C83" s="109" t="s">
        <v>117</v>
      </c>
      <c r="D83" s="75"/>
      <c r="E83" s="75"/>
      <c r="F83" s="75"/>
      <c r="G83" s="75"/>
      <c r="H83" s="75"/>
      <c r="I83" s="204"/>
      <c r="J83" s="216">
        <f>BK83</f>
        <v>0</v>
      </c>
      <c r="K83" s="75"/>
      <c r="L83" s="73"/>
      <c r="M83" s="106"/>
      <c r="N83" s="107"/>
      <c r="O83" s="107"/>
      <c r="P83" s="217">
        <f>P84</f>
        <v>0</v>
      </c>
      <c r="Q83" s="107"/>
      <c r="R83" s="217">
        <f>R84</f>
        <v>0</v>
      </c>
      <c r="S83" s="107"/>
      <c r="T83" s="218">
        <f>T84</f>
        <v>0</v>
      </c>
      <c r="AT83" s="25" t="s">
        <v>72</v>
      </c>
      <c r="AU83" s="25" t="s">
        <v>118</v>
      </c>
      <c r="BK83" s="219">
        <f>BK84</f>
        <v>0</v>
      </c>
    </row>
    <row r="84" s="11" customFormat="1" ht="37.44001" customHeight="1">
      <c r="B84" s="220"/>
      <c r="C84" s="221"/>
      <c r="D84" s="222" t="s">
        <v>72</v>
      </c>
      <c r="E84" s="223" t="s">
        <v>1503</v>
      </c>
      <c r="F84" s="223" t="s">
        <v>1504</v>
      </c>
      <c r="G84" s="221"/>
      <c r="H84" s="221"/>
      <c r="I84" s="224"/>
      <c r="J84" s="225">
        <f>BK84</f>
        <v>0</v>
      </c>
      <c r="K84" s="221"/>
      <c r="L84" s="226"/>
      <c r="M84" s="227"/>
      <c r="N84" s="228"/>
      <c r="O84" s="228"/>
      <c r="P84" s="229">
        <f>SUM(P85:P90)</f>
        <v>0</v>
      </c>
      <c r="Q84" s="228"/>
      <c r="R84" s="229">
        <f>SUM(R85:R90)</f>
        <v>0</v>
      </c>
      <c r="S84" s="228"/>
      <c r="T84" s="230">
        <f>SUM(T85:T90)</f>
        <v>0</v>
      </c>
      <c r="AR84" s="231" t="s">
        <v>170</v>
      </c>
      <c r="AT84" s="232" t="s">
        <v>72</v>
      </c>
      <c r="AU84" s="232" t="s">
        <v>73</v>
      </c>
      <c r="AY84" s="231" t="s">
        <v>162</v>
      </c>
      <c r="BK84" s="233">
        <f>SUM(BK85:BK90)</f>
        <v>0</v>
      </c>
    </row>
    <row r="85" s="1" customFormat="1" ht="51" customHeight="1">
      <c r="B85" s="47"/>
      <c r="C85" s="236" t="s">
        <v>77</v>
      </c>
      <c r="D85" s="236" t="s">
        <v>165</v>
      </c>
      <c r="E85" s="237" t="s">
        <v>1834</v>
      </c>
      <c r="F85" s="238" t="s">
        <v>1835</v>
      </c>
      <c r="G85" s="239" t="s">
        <v>168</v>
      </c>
      <c r="H85" s="240">
        <v>1</v>
      </c>
      <c r="I85" s="241"/>
      <c r="J85" s="242">
        <f>ROUND(I85*H85,2)</f>
        <v>0</v>
      </c>
      <c r="K85" s="238" t="s">
        <v>23</v>
      </c>
      <c r="L85" s="73"/>
      <c r="M85" s="243" t="s">
        <v>23</v>
      </c>
      <c r="N85" s="244" t="s">
        <v>45</v>
      </c>
      <c r="O85" s="48"/>
      <c r="P85" s="245">
        <f>O85*H85</f>
        <v>0</v>
      </c>
      <c r="Q85" s="245">
        <v>0</v>
      </c>
      <c r="R85" s="245">
        <f>Q85*H85</f>
        <v>0</v>
      </c>
      <c r="S85" s="245">
        <v>0</v>
      </c>
      <c r="T85" s="246">
        <f>S85*H85</f>
        <v>0</v>
      </c>
      <c r="AR85" s="25" t="s">
        <v>1508</v>
      </c>
      <c r="AT85" s="25" t="s">
        <v>165</v>
      </c>
      <c r="AU85" s="25" t="s">
        <v>77</v>
      </c>
      <c r="AY85" s="25" t="s">
        <v>162</v>
      </c>
      <c r="BE85" s="247">
        <f>IF(N85="základní",J85,0)</f>
        <v>0</v>
      </c>
      <c r="BF85" s="247">
        <f>IF(N85="snížená",J85,0)</f>
        <v>0</v>
      </c>
      <c r="BG85" s="247">
        <f>IF(N85="zákl. přenesená",J85,0)</f>
        <v>0</v>
      </c>
      <c r="BH85" s="247">
        <f>IF(N85="sníž. přenesená",J85,0)</f>
        <v>0</v>
      </c>
      <c r="BI85" s="247">
        <f>IF(N85="nulová",J85,0)</f>
        <v>0</v>
      </c>
      <c r="BJ85" s="25" t="s">
        <v>85</v>
      </c>
      <c r="BK85" s="247">
        <f>ROUND(I85*H85,2)</f>
        <v>0</v>
      </c>
      <c r="BL85" s="25" t="s">
        <v>1508</v>
      </c>
      <c r="BM85" s="25" t="s">
        <v>1836</v>
      </c>
    </row>
    <row r="86" s="1" customFormat="1" ht="51" customHeight="1">
      <c r="B86" s="47"/>
      <c r="C86" s="236" t="s">
        <v>85</v>
      </c>
      <c r="D86" s="236" t="s">
        <v>165</v>
      </c>
      <c r="E86" s="237" t="s">
        <v>1837</v>
      </c>
      <c r="F86" s="238" t="s">
        <v>1838</v>
      </c>
      <c r="G86" s="239" t="s">
        <v>168</v>
      </c>
      <c r="H86" s="240">
        <v>1</v>
      </c>
      <c r="I86" s="241"/>
      <c r="J86" s="242">
        <f>ROUND(I86*H86,2)</f>
        <v>0</v>
      </c>
      <c r="K86" s="238" t="s">
        <v>23</v>
      </c>
      <c r="L86" s="73"/>
      <c r="M86" s="243" t="s">
        <v>23</v>
      </c>
      <c r="N86" s="244" t="s">
        <v>45</v>
      </c>
      <c r="O86" s="48"/>
      <c r="P86" s="245">
        <f>O86*H86</f>
        <v>0</v>
      </c>
      <c r="Q86" s="245">
        <v>0</v>
      </c>
      <c r="R86" s="245">
        <f>Q86*H86</f>
        <v>0</v>
      </c>
      <c r="S86" s="245">
        <v>0</v>
      </c>
      <c r="T86" s="246">
        <f>S86*H86</f>
        <v>0</v>
      </c>
      <c r="AR86" s="25" t="s">
        <v>1508</v>
      </c>
      <c r="AT86" s="25" t="s">
        <v>165</v>
      </c>
      <c r="AU86" s="25" t="s">
        <v>77</v>
      </c>
      <c r="AY86" s="25" t="s">
        <v>162</v>
      </c>
      <c r="BE86" s="247">
        <f>IF(N86="základní",J86,0)</f>
        <v>0</v>
      </c>
      <c r="BF86" s="247">
        <f>IF(N86="snížená",J86,0)</f>
        <v>0</v>
      </c>
      <c r="BG86" s="247">
        <f>IF(N86="zákl. přenesená",J86,0)</f>
        <v>0</v>
      </c>
      <c r="BH86" s="247">
        <f>IF(N86="sníž. přenesená",J86,0)</f>
        <v>0</v>
      </c>
      <c r="BI86" s="247">
        <f>IF(N86="nulová",J86,0)</f>
        <v>0</v>
      </c>
      <c r="BJ86" s="25" t="s">
        <v>85</v>
      </c>
      <c r="BK86" s="247">
        <f>ROUND(I86*H86,2)</f>
        <v>0</v>
      </c>
      <c r="BL86" s="25" t="s">
        <v>1508</v>
      </c>
      <c r="BM86" s="25" t="s">
        <v>1839</v>
      </c>
    </row>
    <row r="87" s="1" customFormat="1" ht="51" customHeight="1">
      <c r="B87" s="47"/>
      <c r="C87" s="236" t="s">
        <v>163</v>
      </c>
      <c r="D87" s="236" t="s">
        <v>165</v>
      </c>
      <c r="E87" s="237" t="s">
        <v>1840</v>
      </c>
      <c r="F87" s="238" t="s">
        <v>1841</v>
      </c>
      <c r="G87" s="239" t="s">
        <v>168</v>
      </c>
      <c r="H87" s="240">
        <v>1</v>
      </c>
      <c r="I87" s="241"/>
      <c r="J87" s="242">
        <f>ROUND(I87*H87,2)</f>
        <v>0</v>
      </c>
      <c r="K87" s="238" t="s">
        <v>23</v>
      </c>
      <c r="L87" s="73"/>
      <c r="M87" s="243" t="s">
        <v>23</v>
      </c>
      <c r="N87" s="244" t="s">
        <v>45</v>
      </c>
      <c r="O87" s="48"/>
      <c r="P87" s="245">
        <f>O87*H87</f>
        <v>0</v>
      </c>
      <c r="Q87" s="245">
        <v>0</v>
      </c>
      <c r="R87" s="245">
        <f>Q87*H87</f>
        <v>0</v>
      </c>
      <c r="S87" s="245">
        <v>0</v>
      </c>
      <c r="T87" s="246">
        <f>S87*H87</f>
        <v>0</v>
      </c>
      <c r="AR87" s="25" t="s">
        <v>170</v>
      </c>
      <c r="AT87" s="25" t="s">
        <v>165</v>
      </c>
      <c r="AU87" s="25" t="s">
        <v>77</v>
      </c>
      <c r="AY87" s="25" t="s">
        <v>162</v>
      </c>
      <c r="BE87" s="247">
        <f>IF(N87="základní",J87,0)</f>
        <v>0</v>
      </c>
      <c r="BF87" s="247">
        <f>IF(N87="snížená",J87,0)</f>
        <v>0</v>
      </c>
      <c r="BG87" s="247">
        <f>IF(N87="zákl. přenesená",J87,0)</f>
        <v>0</v>
      </c>
      <c r="BH87" s="247">
        <f>IF(N87="sníž. přenesená",J87,0)</f>
        <v>0</v>
      </c>
      <c r="BI87" s="247">
        <f>IF(N87="nulová",J87,0)</f>
        <v>0</v>
      </c>
      <c r="BJ87" s="25" t="s">
        <v>85</v>
      </c>
      <c r="BK87" s="247">
        <f>ROUND(I87*H87,2)</f>
        <v>0</v>
      </c>
      <c r="BL87" s="25" t="s">
        <v>170</v>
      </c>
      <c r="BM87" s="25" t="s">
        <v>1842</v>
      </c>
    </row>
    <row r="88" s="1" customFormat="1" ht="16.5" customHeight="1">
      <c r="B88" s="47"/>
      <c r="C88" s="236" t="s">
        <v>170</v>
      </c>
      <c r="D88" s="236" t="s">
        <v>165</v>
      </c>
      <c r="E88" s="237" t="s">
        <v>1843</v>
      </c>
      <c r="F88" s="238" t="s">
        <v>1844</v>
      </c>
      <c r="G88" s="239" t="s">
        <v>168</v>
      </c>
      <c r="H88" s="240">
        <v>1</v>
      </c>
      <c r="I88" s="241"/>
      <c r="J88" s="242">
        <f>ROUND(I88*H88,2)</f>
        <v>0</v>
      </c>
      <c r="K88" s="238" t="s">
        <v>23</v>
      </c>
      <c r="L88" s="73"/>
      <c r="M88" s="243" t="s">
        <v>23</v>
      </c>
      <c r="N88" s="244" t="s">
        <v>45</v>
      </c>
      <c r="O88" s="48"/>
      <c r="P88" s="245">
        <f>O88*H88</f>
        <v>0</v>
      </c>
      <c r="Q88" s="245">
        <v>0</v>
      </c>
      <c r="R88" s="245">
        <f>Q88*H88</f>
        <v>0</v>
      </c>
      <c r="S88" s="245">
        <v>0</v>
      </c>
      <c r="T88" s="246">
        <f>S88*H88</f>
        <v>0</v>
      </c>
      <c r="AR88" s="25" t="s">
        <v>1508</v>
      </c>
      <c r="AT88" s="25" t="s">
        <v>165</v>
      </c>
      <c r="AU88" s="25" t="s">
        <v>77</v>
      </c>
      <c r="AY88" s="25" t="s">
        <v>162</v>
      </c>
      <c r="BE88" s="247">
        <f>IF(N88="základní",J88,0)</f>
        <v>0</v>
      </c>
      <c r="BF88" s="247">
        <f>IF(N88="snížená",J88,0)</f>
        <v>0</v>
      </c>
      <c r="BG88" s="247">
        <f>IF(N88="zákl. přenesená",J88,0)</f>
        <v>0</v>
      </c>
      <c r="BH88" s="247">
        <f>IF(N88="sníž. přenesená",J88,0)</f>
        <v>0</v>
      </c>
      <c r="BI88" s="247">
        <f>IF(N88="nulová",J88,0)</f>
        <v>0</v>
      </c>
      <c r="BJ88" s="25" t="s">
        <v>85</v>
      </c>
      <c r="BK88" s="247">
        <f>ROUND(I88*H88,2)</f>
        <v>0</v>
      </c>
      <c r="BL88" s="25" t="s">
        <v>1508</v>
      </c>
      <c r="BM88" s="25" t="s">
        <v>1845</v>
      </c>
    </row>
    <row r="89" s="1" customFormat="1" ht="25.5" customHeight="1">
      <c r="B89" s="47"/>
      <c r="C89" s="236" t="s">
        <v>192</v>
      </c>
      <c r="D89" s="236" t="s">
        <v>165</v>
      </c>
      <c r="E89" s="237" t="s">
        <v>1846</v>
      </c>
      <c r="F89" s="238" t="s">
        <v>1847</v>
      </c>
      <c r="G89" s="239" t="s">
        <v>168</v>
      </c>
      <c r="H89" s="240">
        <v>3</v>
      </c>
      <c r="I89" s="241"/>
      <c r="J89" s="242">
        <f>ROUND(I89*H89,2)</f>
        <v>0</v>
      </c>
      <c r="K89" s="238" t="s">
        <v>23</v>
      </c>
      <c r="L89" s="73"/>
      <c r="M89" s="243" t="s">
        <v>23</v>
      </c>
      <c r="N89" s="244" t="s">
        <v>45</v>
      </c>
      <c r="O89" s="48"/>
      <c r="P89" s="245">
        <f>O89*H89</f>
        <v>0</v>
      </c>
      <c r="Q89" s="245">
        <v>0</v>
      </c>
      <c r="R89" s="245">
        <f>Q89*H89</f>
        <v>0</v>
      </c>
      <c r="S89" s="245">
        <v>0</v>
      </c>
      <c r="T89" s="246">
        <f>S89*H89</f>
        <v>0</v>
      </c>
      <c r="AR89" s="25" t="s">
        <v>1508</v>
      </c>
      <c r="AT89" s="25" t="s">
        <v>165</v>
      </c>
      <c r="AU89" s="25" t="s">
        <v>77</v>
      </c>
      <c r="AY89" s="25" t="s">
        <v>162</v>
      </c>
      <c r="BE89" s="247">
        <f>IF(N89="základní",J89,0)</f>
        <v>0</v>
      </c>
      <c r="BF89" s="247">
        <f>IF(N89="snížená",J89,0)</f>
        <v>0</v>
      </c>
      <c r="BG89" s="247">
        <f>IF(N89="zákl. přenesená",J89,0)</f>
        <v>0</v>
      </c>
      <c r="BH89" s="247">
        <f>IF(N89="sníž. přenesená",J89,0)</f>
        <v>0</v>
      </c>
      <c r="BI89" s="247">
        <f>IF(N89="nulová",J89,0)</f>
        <v>0</v>
      </c>
      <c r="BJ89" s="25" t="s">
        <v>85</v>
      </c>
      <c r="BK89" s="247">
        <f>ROUND(I89*H89,2)</f>
        <v>0</v>
      </c>
      <c r="BL89" s="25" t="s">
        <v>1508</v>
      </c>
      <c r="BM89" s="25" t="s">
        <v>1848</v>
      </c>
    </row>
    <row r="90" s="1" customFormat="1" ht="16.5" customHeight="1">
      <c r="B90" s="47"/>
      <c r="C90" s="236" t="s">
        <v>200</v>
      </c>
      <c r="D90" s="236" t="s">
        <v>165</v>
      </c>
      <c r="E90" s="237" t="s">
        <v>1849</v>
      </c>
      <c r="F90" s="238" t="s">
        <v>1850</v>
      </c>
      <c r="G90" s="239" t="s">
        <v>168</v>
      </c>
      <c r="H90" s="240">
        <v>20</v>
      </c>
      <c r="I90" s="241"/>
      <c r="J90" s="242">
        <f>ROUND(I90*H90,2)</f>
        <v>0</v>
      </c>
      <c r="K90" s="238" t="s">
        <v>23</v>
      </c>
      <c r="L90" s="73"/>
      <c r="M90" s="243" t="s">
        <v>23</v>
      </c>
      <c r="N90" s="305" t="s">
        <v>45</v>
      </c>
      <c r="O90" s="306"/>
      <c r="P90" s="307">
        <f>O90*H90</f>
        <v>0</v>
      </c>
      <c r="Q90" s="307">
        <v>0</v>
      </c>
      <c r="R90" s="307">
        <f>Q90*H90</f>
        <v>0</v>
      </c>
      <c r="S90" s="307">
        <v>0</v>
      </c>
      <c r="T90" s="308">
        <f>S90*H90</f>
        <v>0</v>
      </c>
      <c r="AR90" s="25" t="s">
        <v>1508</v>
      </c>
      <c r="AT90" s="25" t="s">
        <v>165</v>
      </c>
      <c r="AU90" s="25" t="s">
        <v>77</v>
      </c>
      <c r="AY90" s="25" t="s">
        <v>162</v>
      </c>
      <c r="BE90" s="247">
        <f>IF(N90="základní",J90,0)</f>
        <v>0</v>
      </c>
      <c r="BF90" s="247">
        <f>IF(N90="snížená",J90,0)</f>
        <v>0</v>
      </c>
      <c r="BG90" s="247">
        <f>IF(N90="zákl. přenesená",J90,0)</f>
        <v>0</v>
      </c>
      <c r="BH90" s="247">
        <f>IF(N90="sníž. přenesená",J90,0)</f>
        <v>0</v>
      </c>
      <c r="BI90" s="247">
        <f>IF(N90="nulová",J90,0)</f>
        <v>0</v>
      </c>
      <c r="BJ90" s="25" t="s">
        <v>85</v>
      </c>
      <c r="BK90" s="247">
        <f>ROUND(I90*H90,2)</f>
        <v>0</v>
      </c>
      <c r="BL90" s="25" t="s">
        <v>1508</v>
      </c>
      <c r="BM90" s="25" t="s">
        <v>1851</v>
      </c>
    </row>
    <row r="91" s="1" customFormat="1" ht="6.96" customHeight="1">
      <c r="B91" s="68"/>
      <c r="C91" s="69"/>
      <c r="D91" s="69"/>
      <c r="E91" s="69"/>
      <c r="F91" s="69"/>
      <c r="G91" s="69"/>
      <c r="H91" s="69"/>
      <c r="I91" s="179"/>
      <c r="J91" s="69"/>
      <c r="K91" s="69"/>
      <c r="L91" s="73"/>
    </row>
  </sheetData>
  <sheetProtection sheet="1" autoFilter="0" formatColumns="0" formatRows="0" objects="1" scenarios="1" spinCount="100000" saltValue="H2zFTJx3X8U6gM6H17JmeFPP6HgvXIXxCz9j5ps9EESNZhKEZW0Mk+f0o+JZMAlTF23IFe6TmpB1hghoTLdNFA==" hashValue="ThPbd2EUfAJ5OMslo1SNmV8u8kZbQqc+PzCRGuQBx+qfO8e1hJhVhKqqdPX65avm0cIYYwPeyP39Awi3inVU9w==" algorithmName="SHA-512" password="CC35"/>
  <autoFilter ref="C82:K90"/>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104</v>
      </c>
      <c r="G1" s="152" t="s">
        <v>105</v>
      </c>
      <c r="H1" s="152"/>
      <c r="I1" s="153"/>
      <c r="J1" s="152" t="s">
        <v>106</v>
      </c>
      <c r="K1" s="151" t="s">
        <v>107</v>
      </c>
      <c r="L1" s="152" t="s">
        <v>108</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99</v>
      </c>
    </row>
    <row r="3" ht="6.96" customHeight="1">
      <c r="B3" s="26"/>
      <c r="C3" s="27"/>
      <c r="D3" s="27"/>
      <c r="E3" s="27"/>
      <c r="F3" s="27"/>
      <c r="G3" s="27"/>
      <c r="H3" s="27"/>
      <c r="I3" s="154"/>
      <c r="J3" s="27"/>
      <c r="K3" s="28"/>
      <c r="AT3" s="25" t="s">
        <v>77</v>
      </c>
    </row>
    <row r="4" ht="36.96" customHeight="1">
      <c r="B4" s="29"/>
      <c r="C4" s="30"/>
      <c r="D4" s="31" t="s">
        <v>109</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HORNÍ NÁMĚSTÍ 33,34 A 35, VÝMĚNA OKEN A ZATEPLENÍ</v>
      </c>
      <c r="F7" s="41"/>
      <c r="G7" s="41"/>
      <c r="H7" s="41"/>
      <c r="I7" s="155"/>
      <c r="J7" s="30"/>
      <c r="K7" s="32"/>
    </row>
    <row r="8">
      <c r="B8" s="29"/>
      <c r="C8" s="30"/>
      <c r="D8" s="41" t="s">
        <v>110</v>
      </c>
      <c r="E8" s="30"/>
      <c r="F8" s="30"/>
      <c r="G8" s="30"/>
      <c r="H8" s="30"/>
      <c r="I8" s="155"/>
      <c r="J8" s="30"/>
      <c r="K8" s="32"/>
    </row>
    <row r="9" s="1" customFormat="1" ht="16.5" customHeight="1">
      <c r="B9" s="47"/>
      <c r="C9" s="48"/>
      <c r="D9" s="48"/>
      <c r="E9" s="156" t="s">
        <v>1852</v>
      </c>
      <c r="F9" s="48"/>
      <c r="G9" s="48"/>
      <c r="H9" s="48"/>
      <c r="I9" s="157"/>
      <c r="J9" s="48"/>
      <c r="K9" s="52"/>
    </row>
    <row r="10" s="1" customFormat="1">
      <c r="B10" s="47"/>
      <c r="C10" s="48"/>
      <c r="D10" s="41" t="s">
        <v>112</v>
      </c>
      <c r="E10" s="48"/>
      <c r="F10" s="48"/>
      <c r="G10" s="48"/>
      <c r="H10" s="48"/>
      <c r="I10" s="157"/>
      <c r="J10" s="48"/>
      <c r="K10" s="52"/>
    </row>
    <row r="11" s="1" customFormat="1" ht="36.96" customHeight="1">
      <c r="B11" s="47"/>
      <c r="C11" s="48"/>
      <c r="D11" s="48"/>
      <c r="E11" s="158" t="s">
        <v>1853</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23</v>
      </c>
      <c r="K13" s="52"/>
    </row>
    <row r="14" s="1" customFormat="1" ht="14.4" customHeight="1">
      <c r="B14" s="47"/>
      <c r="C14" s="48"/>
      <c r="D14" s="41" t="s">
        <v>24</v>
      </c>
      <c r="E14" s="48"/>
      <c r="F14" s="36" t="s">
        <v>25</v>
      </c>
      <c r="G14" s="48"/>
      <c r="H14" s="48"/>
      <c r="I14" s="159" t="s">
        <v>26</v>
      </c>
      <c r="J14" s="160" t="str">
        <f>'Rekapitulace stavby'!AN8</f>
        <v>4. 12. 2018</v>
      </c>
      <c r="K14" s="52"/>
    </row>
    <row r="15" s="1" customFormat="1" ht="10.8" customHeight="1">
      <c r="B15" s="47"/>
      <c r="C15" s="48"/>
      <c r="D15" s="48"/>
      <c r="E15" s="48"/>
      <c r="F15" s="48"/>
      <c r="G15" s="48"/>
      <c r="H15" s="48"/>
      <c r="I15" s="157"/>
      <c r="J15" s="48"/>
      <c r="K15" s="52"/>
    </row>
    <row r="16" s="1" customFormat="1" ht="14.4" customHeight="1">
      <c r="B16" s="47"/>
      <c r="C16" s="48"/>
      <c r="D16" s="41" t="s">
        <v>28</v>
      </c>
      <c r="E16" s="48"/>
      <c r="F16" s="48"/>
      <c r="G16" s="48"/>
      <c r="H16" s="48"/>
      <c r="I16" s="159" t="s">
        <v>29</v>
      </c>
      <c r="J16" s="36" t="s">
        <v>23</v>
      </c>
      <c r="K16" s="52"/>
    </row>
    <row r="17" s="1" customFormat="1" ht="18" customHeight="1">
      <c r="B17" s="47"/>
      <c r="C17" s="48"/>
      <c r="D17" s="48"/>
      <c r="E17" s="36" t="s">
        <v>30</v>
      </c>
      <c r="F17" s="48"/>
      <c r="G17" s="48"/>
      <c r="H17" s="48"/>
      <c r="I17" s="159" t="s">
        <v>31</v>
      </c>
      <c r="J17" s="36" t="s">
        <v>23</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29</v>
      </c>
      <c r="J22" s="36" t="s">
        <v>23</v>
      </c>
      <c r="K22" s="52"/>
    </row>
    <row r="23" s="1" customFormat="1" ht="18" customHeight="1">
      <c r="B23" s="47"/>
      <c r="C23" s="48"/>
      <c r="D23" s="48"/>
      <c r="E23" s="36" t="s">
        <v>35</v>
      </c>
      <c r="F23" s="48"/>
      <c r="G23" s="48"/>
      <c r="H23" s="48"/>
      <c r="I23" s="159" t="s">
        <v>31</v>
      </c>
      <c r="J23" s="36" t="s">
        <v>23</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23</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39</v>
      </c>
      <c r="E29" s="48"/>
      <c r="F29" s="48"/>
      <c r="G29" s="48"/>
      <c r="H29" s="48"/>
      <c r="I29" s="157"/>
      <c r="J29" s="168">
        <f>ROUND(J108,2)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41</v>
      </c>
      <c r="G31" s="48"/>
      <c r="H31" s="48"/>
      <c r="I31" s="169" t="s">
        <v>40</v>
      </c>
      <c r="J31" s="53" t="s">
        <v>42</v>
      </c>
      <c r="K31" s="52"/>
    </row>
    <row r="32" s="1" customFormat="1" ht="14.4" customHeight="1">
      <c r="B32" s="47"/>
      <c r="C32" s="48"/>
      <c r="D32" s="56" t="s">
        <v>43</v>
      </c>
      <c r="E32" s="56" t="s">
        <v>44</v>
      </c>
      <c r="F32" s="170">
        <f>ROUND(SUM(BE108:BE655), 2)</f>
        <v>0</v>
      </c>
      <c r="G32" s="48"/>
      <c r="H32" s="48"/>
      <c r="I32" s="171">
        <v>0.20999999999999999</v>
      </c>
      <c r="J32" s="170">
        <f>ROUND(ROUND((SUM(BE108:BE655)), 2)*I32, 2)</f>
        <v>0</v>
      </c>
      <c r="K32" s="52"/>
    </row>
    <row r="33" s="1" customFormat="1" ht="14.4" customHeight="1">
      <c r="B33" s="47"/>
      <c r="C33" s="48"/>
      <c r="D33" s="48"/>
      <c r="E33" s="56" t="s">
        <v>45</v>
      </c>
      <c r="F33" s="170">
        <f>ROUND(SUM(BF108:BF655), 2)</f>
        <v>0</v>
      </c>
      <c r="G33" s="48"/>
      <c r="H33" s="48"/>
      <c r="I33" s="171">
        <v>0.14999999999999999</v>
      </c>
      <c r="J33" s="170">
        <f>ROUND(ROUND((SUM(BF108:BF655)), 2)*I33, 2)</f>
        <v>0</v>
      </c>
      <c r="K33" s="52"/>
    </row>
    <row r="34" hidden="1" s="1" customFormat="1" ht="14.4" customHeight="1">
      <c r="B34" s="47"/>
      <c r="C34" s="48"/>
      <c r="D34" s="48"/>
      <c r="E34" s="56" t="s">
        <v>46</v>
      </c>
      <c r="F34" s="170">
        <f>ROUND(SUM(BG108:BG655), 2)</f>
        <v>0</v>
      </c>
      <c r="G34" s="48"/>
      <c r="H34" s="48"/>
      <c r="I34" s="171">
        <v>0.20999999999999999</v>
      </c>
      <c r="J34" s="170">
        <v>0</v>
      </c>
      <c r="K34" s="52"/>
    </row>
    <row r="35" hidden="1" s="1" customFormat="1" ht="14.4" customHeight="1">
      <c r="B35" s="47"/>
      <c r="C35" s="48"/>
      <c r="D35" s="48"/>
      <c r="E35" s="56" t="s">
        <v>47</v>
      </c>
      <c r="F35" s="170">
        <f>ROUND(SUM(BH108:BH655), 2)</f>
        <v>0</v>
      </c>
      <c r="G35" s="48"/>
      <c r="H35" s="48"/>
      <c r="I35" s="171">
        <v>0.14999999999999999</v>
      </c>
      <c r="J35" s="170">
        <v>0</v>
      </c>
      <c r="K35" s="52"/>
    </row>
    <row r="36" hidden="1" s="1" customFormat="1" ht="14.4" customHeight="1">
      <c r="B36" s="47"/>
      <c r="C36" s="48"/>
      <c r="D36" s="48"/>
      <c r="E36" s="56" t="s">
        <v>48</v>
      </c>
      <c r="F36" s="170">
        <f>ROUND(SUM(BI108:BI655),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49</v>
      </c>
      <c r="E38" s="99"/>
      <c r="F38" s="99"/>
      <c r="G38" s="174" t="s">
        <v>50</v>
      </c>
      <c r="H38" s="175" t="s">
        <v>51</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HORNÍ NÁMĚSTÍ 33,34 A 35, VÝMĚNA OKEN A ZATEPLENÍ</v>
      </c>
      <c r="F47" s="41"/>
      <c r="G47" s="41"/>
      <c r="H47" s="41"/>
      <c r="I47" s="157"/>
      <c r="J47" s="48"/>
      <c r="K47" s="52"/>
    </row>
    <row r="48">
      <c r="B48" s="29"/>
      <c r="C48" s="41" t="s">
        <v>110</v>
      </c>
      <c r="D48" s="30"/>
      <c r="E48" s="30"/>
      <c r="F48" s="30"/>
      <c r="G48" s="30"/>
      <c r="H48" s="30"/>
      <c r="I48" s="155"/>
      <c r="J48" s="30"/>
      <c r="K48" s="32"/>
    </row>
    <row r="49" s="1" customFormat="1" ht="16.5" customHeight="1">
      <c r="B49" s="47"/>
      <c r="C49" s="48"/>
      <c r="D49" s="48"/>
      <c r="E49" s="156" t="s">
        <v>1852</v>
      </c>
      <c r="F49" s="48"/>
      <c r="G49" s="48"/>
      <c r="H49" s="48"/>
      <c r="I49" s="157"/>
      <c r="J49" s="48"/>
      <c r="K49" s="52"/>
    </row>
    <row r="50" s="1" customFormat="1" ht="14.4" customHeight="1">
      <c r="B50" s="47"/>
      <c r="C50" s="41" t="s">
        <v>112</v>
      </c>
      <c r="D50" s="48"/>
      <c r="E50" s="48"/>
      <c r="F50" s="48"/>
      <c r="G50" s="48"/>
      <c r="H50" s="48"/>
      <c r="I50" s="157"/>
      <c r="J50" s="48"/>
      <c r="K50" s="52"/>
    </row>
    <row r="51" s="1" customFormat="1" ht="17.25" customHeight="1">
      <c r="B51" s="47"/>
      <c r="C51" s="48"/>
      <c r="D51" s="48"/>
      <c r="E51" s="158" t="str">
        <f>E11</f>
        <v>2.1 - Bytové prostory</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24</v>
      </c>
      <c r="D53" s="48"/>
      <c r="E53" s="48"/>
      <c r="F53" s="36" t="str">
        <f>F14</f>
        <v>Horní náměstí č. 33,34 a 35</v>
      </c>
      <c r="G53" s="48"/>
      <c r="H53" s="48"/>
      <c r="I53" s="159" t="s">
        <v>26</v>
      </c>
      <c r="J53" s="160" t="str">
        <f>IF(J14="","",J14)</f>
        <v>4. 12. 2018</v>
      </c>
      <c r="K53" s="52"/>
    </row>
    <row r="54" s="1" customFormat="1" ht="6.96" customHeight="1">
      <c r="B54" s="47"/>
      <c r="C54" s="48"/>
      <c r="D54" s="48"/>
      <c r="E54" s="48"/>
      <c r="F54" s="48"/>
      <c r="G54" s="48"/>
      <c r="H54" s="48"/>
      <c r="I54" s="157"/>
      <c r="J54" s="48"/>
      <c r="K54" s="52"/>
    </row>
    <row r="55" s="1" customFormat="1">
      <c r="B55" s="47"/>
      <c r="C55" s="41" t="s">
        <v>28</v>
      </c>
      <c r="D55" s="48"/>
      <c r="E55" s="48"/>
      <c r="F55" s="36" t="str">
        <f>E17</f>
        <v>Statutární město Opava, Horní náměstí 69 , Opava</v>
      </c>
      <c r="G55" s="48"/>
      <c r="H55" s="48"/>
      <c r="I55" s="159" t="s">
        <v>34</v>
      </c>
      <c r="J55" s="45" t="str">
        <f>E23</f>
        <v>Architektonická kancelář ing. arch.J.Chvátal</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115</v>
      </c>
      <c r="D58" s="172"/>
      <c r="E58" s="172"/>
      <c r="F58" s="172"/>
      <c r="G58" s="172"/>
      <c r="H58" s="172"/>
      <c r="I58" s="186"/>
      <c r="J58" s="187" t="s">
        <v>116</v>
      </c>
      <c r="K58" s="188"/>
    </row>
    <row r="59" s="1" customFormat="1" ht="10.32" customHeight="1">
      <c r="B59" s="47"/>
      <c r="C59" s="48"/>
      <c r="D59" s="48"/>
      <c r="E59" s="48"/>
      <c r="F59" s="48"/>
      <c r="G59" s="48"/>
      <c r="H59" s="48"/>
      <c r="I59" s="157"/>
      <c r="J59" s="48"/>
      <c r="K59" s="52"/>
    </row>
    <row r="60" s="1" customFormat="1" ht="29.28" customHeight="1">
      <c r="B60" s="47"/>
      <c r="C60" s="189" t="s">
        <v>117</v>
      </c>
      <c r="D60" s="48"/>
      <c r="E60" s="48"/>
      <c r="F60" s="48"/>
      <c r="G60" s="48"/>
      <c r="H60" s="48"/>
      <c r="I60" s="157"/>
      <c r="J60" s="168">
        <f>J108</f>
        <v>0</v>
      </c>
      <c r="K60" s="52"/>
      <c r="AU60" s="25" t="s">
        <v>118</v>
      </c>
    </row>
    <row r="61" s="8" customFormat="1" ht="24.96" customHeight="1">
      <c r="B61" s="190"/>
      <c r="C61" s="191"/>
      <c r="D61" s="192" t="s">
        <v>119</v>
      </c>
      <c r="E61" s="193"/>
      <c r="F61" s="193"/>
      <c r="G61" s="193"/>
      <c r="H61" s="193"/>
      <c r="I61" s="194"/>
      <c r="J61" s="195">
        <f>J109</f>
        <v>0</v>
      </c>
      <c r="K61" s="196"/>
    </row>
    <row r="62" s="9" customFormat="1" ht="19.92" customHeight="1">
      <c r="B62" s="197"/>
      <c r="C62" s="198"/>
      <c r="D62" s="199" t="s">
        <v>1854</v>
      </c>
      <c r="E62" s="200"/>
      <c r="F62" s="200"/>
      <c r="G62" s="200"/>
      <c r="H62" s="200"/>
      <c r="I62" s="201"/>
      <c r="J62" s="202">
        <f>J110</f>
        <v>0</v>
      </c>
      <c r="K62" s="203"/>
    </row>
    <row r="63" s="9" customFormat="1" ht="19.92" customHeight="1">
      <c r="B63" s="197"/>
      <c r="C63" s="198"/>
      <c r="D63" s="199" t="s">
        <v>1855</v>
      </c>
      <c r="E63" s="200"/>
      <c r="F63" s="200"/>
      <c r="G63" s="200"/>
      <c r="H63" s="200"/>
      <c r="I63" s="201"/>
      <c r="J63" s="202">
        <f>J156</f>
        <v>0</v>
      </c>
      <c r="K63" s="203"/>
    </row>
    <row r="64" s="9" customFormat="1" ht="19.92" customHeight="1">
      <c r="B64" s="197"/>
      <c r="C64" s="198"/>
      <c r="D64" s="199" t="s">
        <v>120</v>
      </c>
      <c r="E64" s="200"/>
      <c r="F64" s="200"/>
      <c r="G64" s="200"/>
      <c r="H64" s="200"/>
      <c r="I64" s="201"/>
      <c r="J64" s="202">
        <f>J199</f>
        <v>0</v>
      </c>
      <c r="K64" s="203"/>
    </row>
    <row r="65" s="9" customFormat="1" ht="19.92" customHeight="1">
      <c r="B65" s="197"/>
      <c r="C65" s="198"/>
      <c r="D65" s="199" t="s">
        <v>123</v>
      </c>
      <c r="E65" s="200"/>
      <c r="F65" s="200"/>
      <c r="G65" s="200"/>
      <c r="H65" s="200"/>
      <c r="I65" s="201"/>
      <c r="J65" s="202">
        <f>J207</f>
        <v>0</v>
      </c>
      <c r="K65" s="203"/>
    </row>
    <row r="66" s="9" customFormat="1" ht="19.92" customHeight="1">
      <c r="B66" s="197"/>
      <c r="C66" s="198"/>
      <c r="D66" s="199" t="s">
        <v>1520</v>
      </c>
      <c r="E66" s="200"/>
      <c r="F66" s="200"/>
      <c r="G66" s="200"/>
      <c r="H66" s="200"/>
      <c r="I66" s="201"/>
      <c r="J66" s="202">
        <f>J264</f>
        <v>0</v>
      </c>
      <c r="K66" s="203"/>
    </row>
    <row r="67" s="9" customFormat="1" ht="19.92" customHeight="1">
      <c r="B67" s="197"/>
      <c r="C67" s="198"/>
      <c r="D67" s="199" t="s">
        <v>125</v>
      </c>
      <c r="E67" s="200"/>
      <c r="F67" s="200"/>
      <c r="G67" s="200"/>
      <c r="H67" s="200"/>
      <c r="I67" s="201"/>
      <c r="J67" s="202">
        <f>J289</f>
        <v>0</v>
      </c>
      <c r="K67" s="203"/>
    </row>
    <row r="68" s="9" customFormat="1" ht="19.92" customHeight="1">
      <c r="B68" s="197"/>
      <c r="C68" s="198"/>
      <c r="D68" s="199" t="s">
        <v>1856</v>
      </c>
      <c r="E68" s="200"/>
      <c r="F68" s="200"/>
      <c r="G68" s="200"/>
      <c r="H68" s="200"/>
      <c r="I68" s="201"/>
      <c r="J68" s="202">
        <f>J316</f>
        <v>0</v>
      </c>
      <c r="K68" s="203"/>
    </row>
    <row r="69" s="9" customFormat="1" ht="19.92" customHeight="1">
      <c r="B69" s="197"/>
      <c r="C69" s="198"/>
      <c r="D69" s="199" t="s">
        <v>127</v>
      </c>
      <c r="E69" s="200"/>
      <c r="F69" s="200"/>
      <c r="G69" s="200"/>
      <c r="H69" s="200"/>
      <c r="I69" s="201"/>
      <c r="J69" s="202">
        <f>J329</f>
        <v>0</v>
      </c>
      <c r="K69" s="203"/>
    </row>
    <row r="70" s="9" customFormat="1" ht="19.92" customHeight="1">
      <c r="B70" s="197"/>
      <c r="C70" s="198"/>
      <c r="D70" s="199" t="s">
        <v>128</v>
      </c>
      <c r="E70" s="200"/>
      <c r="F70" s="200"/>
      <c r="G70" s="200"/>
      <c r="H70" s="200"/>
      <c r="I70" s="201"/>
      <c r="J70" s="202">
        <f>J346</f>
        <v>0</v>
      </c>
      <c r="K70" s="203"/>
    </row>
    <row r="71" s="9" customFormat="1" ht="19.92" customHeight="1">
      <c r="B71" s="197"/>
      <c r="C71" s="198"/>
      <c r="D71" s="199" t="s">
        <v>129</v>
      </c>
      <c r="E71" s="200"/>
      <c r="F71" s="200"/>
      <c r="G71" s="200"/>
      <c r="H71" s="200"/>
      <c r="I71" s="201"/>
      <c r="J71" s="202">
        <f>J359</f>
        <v>0</v>
      </c>
      <c r="K71" s="203"/>
    </row>
    <row r="72" s="8" customFormat="1" ht="24.96" customHeight="1">
      <c r="B72" s="190"/>
      <c r="C72" s="191"/>
      <c r="D72" s="192" t="s">
        <v>130</v>
      </c>
      <c r="E72" s="193"/>
      <c r="F72" s="193"/>
      <c r="G72" s="193"/>
      <c r="H72" s="193"/>
      <c r="I72" s="194"/>
      <c r="J72" s="195">
        <f>J362</f>
        <v>0</v>
      </c>
      <c r="K72" s="196"/>
    </row>
    <row r="73" s="9" customFormat="1" ht="19.92" customHeight="1">
      <c r="B73" s="197"/>
      <c r="C73" s="198"/>
      <c r="D73" s="199" t="s">
        <v>1857</v>
      </c>
      <c r="E73" s="200"/>
      <c r="F73" s="200"/>
      <c r="G73" s="200"/>
      <c r="H73" s="200"/>
      <c r="I73" s="201"/>
      <c r="J73" s="202">
        <f>J363</f>
        <v>0</v>
      </c>
      <c r="K73" s="203"/>
    </row>
    <row r="74" s="9" customFormat="1" ht="19.92" customHeight="1">
      <c r="B74" s="197"/>
      <c r="C74" s="198"/>
      <c r="D74" s="199" t="s">
        <v>132</v>
      </c>
      <c r="E74" s="200"/>
      <c r="F74" s="200"/>
      <c r="G74" s="200"/>
      <c r="H74" s="200"/>
      <c r="I74" s="201"/>
      <c r="J74" s="202">
        <f>J390</f>
        <v>0</v>
      </c>
      <c r="K74" s="203"/>
    </row>
    <row r="75" s="9" customFormat="1" ht="19.92" customHeight="1">
      <c r="B75" s="197"/>
      <c r="C75" s="198"/>
      <c r="D75" s="199" t="s">
        <v>1858</v>
      </c>
      <c r="E75" s="200"/>
      <c r="F75" s="200"/>
      <c r="G75" s="200"/>
      <c r="H75" s="200"/>
      <c r="I75" s="201"/>
      <c r="J75" s="202">
        <f>J445</f>
        <v>0</v>
      </c>
      <c r="K75" s="203"/>
    </row>
    <row r="76" s="9" customFormat="1" ht="19.92" customHeight="1">
      <c r="B76" s="197"/>
      <c r="C76" s="198"/>
      <c r="D76" s="199" t="s">
        <v>136</v>
      </c>
      <c r="E76" s="200"/>
      <c r="F76" s="200"/>
      <c r="G76" s="200"/>
      <c r="H76" s="200"/>
      <c r="I76" s="201"/>
      <c r="J76" s="202">
        <f>J456</f>
        <v>0</v>
      </c>
      <c r="K76" s="203"/>
    </row>
    <row r="77" s="9" customFormat="1" ht="19.92" customHeight="1">
      <c r="B77" s="197"/>
      <c r="C77" s="198"/>
      <c r="D77" s="199" t="s">
        <v>137</v>
      </c>
      <c r="E77" s="200"/>
      <c r="F77" s="200"/>
      <c r="G77" s="200"/>
      <c r="H77" s="200"/>
      <c r="I77" s="201"/>
      <c r="J77" s="202">
        <f>J495</f>
        <v>0</v>
      </c>
      <c r="K77" s="203"/>
    </row>
    <row r="78" s="9" customFormat="1" ht="19.92" customHeight="1">
      <c r="B78" s="197"/>
      <c r="C78" s="198"/>
      <c r="D78" s="199" t="s">
        <v>138</v>
      </c>
      <c r="E78" s="200"/>
      <c r="F78" s="200"/>
      <c r="G78" s="200"/>
      <c r="H78" s="200"/>
      <c r="I78" s="201"/>
      <c r="J78" s="202">
        <f>J499</f>
        <v>0</v>
      </c>
      <c r="K78" s="203"/>
    </row>
    <row r="79" s="9" customFormat="1" ht="19.92" customHeight="1">
      <c r="B79" s="197"/>
      <c r="C79" s="198"/>
      <c r="D79" s="199" t="s">
        <v>1859</v>
      </c>
      <c r="E79" s="200"/>
      <c r="F79" s="200"/>
      <c r="G79" s="200"/>
      <c r="H79" s="200"/>
      <c r="I79" s="201"/>
      <c r="J79" s="202">
        <f>J519</f>
        <v>0</v>
      </c>
      <c r="K79" s="203"/>
    </row>
    <row r="80" s="9" customFormat="1" ht="19.92" customHeight="1">
      <c r="B80" s="197"/>
      <c r="C80" s="198"/>
      <c r="D80" s="199" t="s">
        <v>139</v>
      </c>
      <c r="E80" s="200"/>
      <c r="F80" s="200"/>
      <c r="G80" s="200"/>
      <c r="H80" s="200"/>
      <c r="I80" s="201"/>
      <c r="J80" s="202">
        <f>J525</f>
        <v>0</v>
      </c>
      <c r="K80" s="203"/>
    </row>
    <row r="81" s="9" customFormat="1" ht="19.92" customHeight="1">
      <c r="B81" s="197"/>
      <c r="C81" s="198"/>
      <c r="D81" s="199" t="s">
        <v>140</v>
      </c>
      <c r="E81" s="200"/>
      <c r="F81" s="200"/>
      <c r="G81" s="200"/>
      <c r="H81" s="200"/>
      <c r="I81" s="201"/>
      <c r="J81" s="202">
        <f>J562</f>
        <v>0</v>
      </c>
      <c r="K81" s="203"/>
    </row>
    <row r="82" s="9" customFormat="1" ht="19.92" customHeight="1">
      <c r="B82" s="197"/>
      <c r="C82" s="198"/>
      <c r="D82" s="199" t="s">
        <v>1860</v>
      </c>
      <c r="E82" s="200"/>
      <c r="F82" s="200"/>
      <c r="G82" s="200"/>
      <c r="H82" s="200"/>
      <c r="I82" s="201"/>
      <c r="J82" s="202">
        <f>J574</f>
        <v>0</v>
      </c>
      <c r="K82" s="203"/>
    </row>
    <row r="83" s="9" customFormat="1" ht="19.92" customHeight="1">
      <c r="B83" s="197"/>
      <c r="C83" s="198"/>
      <c r="D83" s="199" t="s">
        <v>1861</v>
      </c>
      <c r="E83" s="200"/>
      <c r="F83" s="200"/>
      <c r="G83" s="200"/>
      <c r="H83" s="200"/>
      <c r="I83" s="201"/>
      <c r="J83" s="202">
        <f>J591</f>
        <v>0</v>
      </c>
      <c r="K83" s="203"/>
    </row>
    <row r="84" s="9" customFormat="1" ht="19.92" customHeight="1">
      <c r="B84" s="197"/>
      <c r="C84" s="198"/>
      <c r="D84" s="199" t="s">
        <v>1862</v>
      </c>
      <c r="E84" s="200"/>
      <c r="F84" s="200"/>
      <c r="G84" s="200"/>
      <c r="H84" s="200"/>
      <c r="I84" s="201"/>
      <c r="J84" s="202">
        <f>J637</f>
        <v>0</v>
      </c>
      <c r="K84" s="203"/>
    </row>
    <row r="85" s="8" customFormat="1" ht="24.96" customHeight="1">
      <c r="B85" s="190"/>
      <c r="C85" s="191"/>
      <c r="D85" s="192" t="s">
        <v>143</v>
      </c>
      <c r="E85" s="193"/>
      <c r="F85" s="193"/>
      <c r="G85" s="193"/>
      <c r="H85" s="193"/>
      <c r="I85" s="194"/>
      <c r="J85" s="195">
        <f>J653</f>
        <v>0</v>
      </c>
      <c r="K85" s="196"/>
    </row>
    <row r="86" s="9" customFormat="1" ht="19.92" customHeight="1">
      <c r="B86" s="197"/>
      <c r="C86" s="198"/>
      <c r="D86" s="199" t="s">
        <v>144</v>
      </c>
      <c r="E86" s="200"/>
      <c r="F86" s="200"/>
      <c r="G86" s="200"/>
      <c r="H86" s="200"/>
      <c r="I86" s="201"/>
      <c r="J86" s="202">
        <f>J654</f>
        <v>0</v>
      </c>
      <c r="K86" s="203"/>
    </row>
    <row r="87" s="1" customFormat="1" ht="21.84" customHeight="1">
      <c r="B87" s="47"/>
      <c r="C87" s="48"/>
      <c r="D87" s="48"/>
      <c r="E87" s="48"/>
      <c r="F87" s="48"/>
      <c r="G87" s="48"/>
      <c r="H87" s="48"/>
      <c r="I87" s="157"/>
      <c r="J87" s="48"/>
      <c r="K87" s="52"/>
    </row>
    <row r="88" s="1" customFormat="1" ht="6.96" customHeight="1">
      <c r="B88" s="68"/>
      <c r="C88" s="69"/>
      <c r="D88" s="69"/>
      <c r="E88" s="69"/>
      <c r="F88" s="69"/>
      <c r="G88" s="69"/>
      <c r="H88" s="69"/>
      <c r="I88" s="179"/>
      <c r="J88" s="69"/>
      <c r="K88" s="70"/>
    </row>
    <row r="92" s="1" customFormat="1" ht="6.96" customHeight="1">
      <c r="B92" s="71"/>
      <c r="C92" s="72"/>
      <c r="D92" s="72"/>
      <c r="E92" s="72"/>
      <c r="F92" s="72"/>
      <c r="G92" s="72"/>
      <c r="H92" s="72"/>
      <c r="I92" s="182"/>
      <c r="J92" s="72"/>
      <c r="K92" s="72"/>
      <c r="L92" s="73"/>
    </row>
    <row r="93" s="1" customFormat="1" ht="36.96" customHeight="1">
      <c r="B93" s="47"/>
      <c r="C93" s="74" t="s">
        <v>146</v>
      </c>
      <c r="D93" s="75"/>
      <c r="E93" s="75"/>
      <c r="F93" s="75"/>
      <c r="G93" s="75"/>
      <c r="H93" s="75"/>
      <c r="I93" s="204"/>
      <c r="J93" s="75"/>
      <c r="K93" s="75"/>
      <c r="L93" s="73"/>
    </row>
    <row r="94" s="1" customFormat="1" ht="6.96" customHeight="1">
      <c r="B94" s="47"/>
      <c r="C94" s="75"/>
      <c r="D94" s="75"/>
      <c r="E94" s="75"/>
      <c r="F94" s="75"/>
      <c r="G94" s="75"/>
      <c r="H94" s="75"/>
      <c r="I94" s="204"/>
      <c r="J94" s="75"/>
      <c r="K94" s="75"/>
      <c r="L94" s="73"/>
    </row>
    <row r="95" s="1" customFormat="1" ht="14.4" customHeight="1">
      <c r="B95" s="47"/>
      <c r="C95" s="77" t="s">
        <v>18</v>
      </c>
      <c r="D95" s="75"/>
      <c r="E95" s="75"/>
      <c r="F95" s="75"/>
      <c r="G95" s="75"/>
      <c r="H95" s="75"/>
      <c r="I95" s="204"/>
      <c r="J95" s="75"/>
      <c r="K95" s="75"/>
      <c r="L95" s="73"/>
    </row>
    <row r="96" s="1" customFormat="1" ht="16.5" customHeight="1">
      <c r="B96" s="47"/>
      <c r="C96" s="75"/>
      <c r="D96" s="75"/>
      <c r="E96" s="205" t="str">
        <f>E7</f>
        <v>HORNÍ NÁMĚSTÍ 33,34 A 35, VÝMĚNA OKEN A ZATEPLENÍ</v>
      </c>
      <c r="F96" s="77"/>
      <c r="G96" s="77"/>
      <c r="H96" s="77"/>
      <c r="I96" s="204"/>
      <c r="J96" s="75"/>
      <c r="K96" s="75"/>
      <c r="L96" s="73"/>
    </row>
    <row r="97">
      <c r="B97" s="29"/>
      <c r="C97" s="77" t="s">
        <v>110</v>
      </c>
      <c r="D97" s="206"/>
      <c r="E97" s="206"/>
      <c r="F97" s="206"/>
      <c r="G97" s="206"/>
      <c r="H97" s="206"/>
      <c r="I97" s="149"/>
      <c r="J97" s="206"/>
      <c r="K97" s="206"/>
      <c r="L97" s="207"/>
    </row>
    <row r="98" s="1" customFormat="1" ht="16.5" customHeight="1">
      <c r="B98" s="47"/>
      <c r="C98" s="75"/>
      <c r="D98" s="75"/>
      <c r="E98" s="205" t="s">
        <v>1852</v>
      </c>
      <c r="F98" s="75"/>
      <c r="G98" s="75"/>
      <c r="H98" s="75"/>
      <c r="I98" s="204"/>
      <c r="J98" s="75"/>
      <c r="K98" s="75"/>
      <c r="L98" s="73"/>
    </row>
    <row r="99" s="1" customFormat="1" ht="14.4" customHeight="1">
      <c r="B99" s="47"/>
      <c r="C99" s="77" t="s">
        <v>112</v>
      </c>
      <c r="D99" s="75"/>
      <c r="E99" s="75"/>
      <c r="F99" s="75"/>
      <c r="G99" s="75"/>
      <c r="H99" s="75"/>
      <c r="I99" s="204"/>
      <c r="J99" s="75"/>
      <c r="K99" s="75"/>
      <c r="L99" s="73"/>
    </row>
    <row r="100" s="1" customFormat="1" ht="17.25" customHeight="1">
      <c r="B100" s="47"/>
      <c r="C100" s="75"/>
      <c r="D100" s="75"/>
      <c r="E100" s="83" t="str">
        <f>E11</f>
        <v>2.1 - Bytové prostory</v>
      </c>
      <c r="F100" s="75"/>
      <c r="G100" s="75"/>
      <c r="H100" s="75"/>
      <c r="I100" s="204"/>
      <c r="J100" s="75"/>
      <c r="K100" s="75"/>
      <c r="L100" s="73"/>
    </row>
    <row r="101" s="1" customFormat="1" ht="6.96" customHeight="1">
      <c r="B101" s="47"/>
      <c r="C101" s="75"/>
      <c r="D101" s="75"/>
      <c r="E101" s="75"/>
      <c r="F101" s="75"/>
      <c r="G101" s="75"/>
      <c r="H101" s="75"/>
      <c r="I101" s="204"/>
      <c r="J101" s="75"/>
      <c r="K101" s="75"/>
      <c r="L101" s="73"/>
    </row>
    <row r="102" s="1" customFormat="1" ht="18" customHeight="1">
      <c r="B102" s="47"/>
      <c r="C102" s="77" t="s">
        <v>24</v>
      </c>
      <c r="D102" s="75"/>
      <c r="E102" s="75"/>
      <c r="F102" s="208" t="str">
        <f>F14</f>
        <v>Horní náměstí č. 33,34 a 35</v>
      </c>
      <c r="G102" s="75"/>
      <c r="H102" s="75"/>
      <c r="I102" s="209" t="s">
        <v>26</v>
      </c>
      <c r="J102" s="86" t="str">
        <f>IF(J14="","",J14)</f>
        <v>4. 12. 2018</v>
      </c>
      <c r="K102" s="75"/>
      <c r="L102" s="73"/>
    </row>
    <row r="103" s="1" customFormat="1" ht="6.96" customHeight="1">
      <c r="B103" s="47"/>
      <c r="C103" s="75"/>
      <c r="D103" s="75"/>
      <c r="E103" s="75"/>
      <c r="F103" s="75"/>
      <c r="G103" s="75"/>
      <c r="H103" s="75"/>
      <c r="I103" s="204"/>
      <c r="J103" s="75"/>
      <c r="K103" s="75"/>
      <c r="L103" s="73"/>
    </row>
    <row r="104" s="1" customFormat="1">
      <c r="B104" s="47"/>
      <c r="C104" s="77" t="s">
        <v>28</v>
      </c>
      <c r="D104" s="75"/>
      <c r="E104" s="75"/>
      <c r="F104" s="208" t="str">
        <f>E17</f>
        <v>Statutární město Opava, Horní náměstí 69 , Opava</v>
      </c>
      <c r="G104" s="75"/>
      <c r="H104" s="75"/>
      <c r="I104" s="209" t="s">
        <v>34</v>
      </c>
      <c r="J104" s="208" t="str">
        <f>E23</f>
        <v>Architektonická kancelář ing. arch.J.Chvátal</v>
      </c>
      <c r="K104" s="75"/>
      <c r="L104" s="73"/>
    </row>
    <row r="105" s="1" customFormat="1" ht="14.4" customHeight="1">
      <c r="B105" s="47"/>
      <c r="C105" s="77" t="s">
        <v>32</v>
      </c>
      <c r="D105" s="75"/>
      <c r="E105" s="75"/>
      <c r="F105" s="208" t="str">
        <f>IF(E20="","",E20)</f>
        <v/>
      </c>
      <c r="G105" s="75"/>
      <c r="H105" s="75"/>
      <c r="I105" s="204"/>
      <c r="J105" s="75"/>
      <c r="K105" s="75"/>
      <c r="L105" s="73"/>
    </row>
    <row r="106" s="1" customFormat="1" ht="10.32" customHeight="1">
      <c r="B106" s="47"/>
      <c r="C106" s="75"/>
      <c r="D106" s="75"/>
      <c r="E106" s="75"/>
      <c r="F106" s="75"/>
      <c r="G106" s="75"/>
      <c r="H106" s="75"/>
      <c r="I106" s="204"/>
      <c r="J106" s="75"/>
      <c r="K106" s="75"/>
      <c r="L106" s="73"/>
    </row>
    <row r="107" s="10" customFormat="1" ht="29.28" customHeight="1">
      <c r="B107" s="210"/>
      <c r="C107" s="211" t="s">
        <v>147</v>
      </c>
      <c r="D107" s="212" t="s">
        <v>58</v>
      </c>
      <c r="E107" s="212" t="s">
        <v>54</v>
      </c>
      <c r="F107" s="212" t="s">
        <v>148</v>
      </c>
      <c r="G107" s="212" t="s">
        <v>149</v>
      </c>
      <c r="H107" s="212" t="s">
        <v>150</v>
      </c>
      <c r="I107" s="213" t="s">
        <v>151</v>
      </c>
      <c r="J107" s="212" t="s">
        <v>116</v>
      </c>
      <c r="K107" s="214" t="s">
        <v>152</v>
      </c>
      <c r="L107" s="215"/>
      <c r="M107" s="103" t="s">
        <v>153</v>
      </c>
      <c r="N107" s="104" t="s">
        <v>43</v>
      </c>
      <c r="O107" s="104" t="s">
        <v>154</v>
      </c>
      <c r="P107" s="104" t="s">
        <v>155</v>
      </c>
      <c r="Q107" s="104" t="s">
        <v>156</v>
      </c>
      <c r="R107" s="104" t="s">
        <v>157</v>
      </c>
      <c r="S107" s="104" t="s">
        <v>158</v>
      </c>
      <c r="T107" s="105" t="s">
        <v>159</v>
      </c>
    </row>
    <row r="108" s="1" customFormat="1" ht="29.28" customHeight="1">
      <c r="B108" s="47"/>
      <c r="C108" s="109" t="s">
        <v>117</v>
      </c>
      <c r="D108" s="75"/>
      <c r="E108" s="75"/>
      <c r="F108" s="75"/>
      <c r="G108" s="75"/>
      <c r="H108" s="75"/>
      <c r="I108" s="204"/>
      <c r="J108" s="216">
        <f>BK108</f>
        <v>0</v>
      </c>
      <c r="K108" s="75"/>
      <c r="L108" s="73"/>
      <c r="M108" s="106"/>
      <c r="N108" s="107"/>
      <c r="O108" s="107"/>
      <c r="P108" s="217">
        <f>P109+P362+P653</f>
        <v>0</v>
      </c>
      <c r="Q108" s="107"/>
      <c r="R108" s="217">
        <f>R109+R362+R653</f>
        <v>46.042773783760495</v>
      </c>
      <c r="S108" s="107"/>
      <c r="T108" s="218">
        <f>T109+T362+T653</f>
        <v>55.814556230000001</v>
      </c>
      <c r="AT108" s="25" t="s">
        <v>72</v>
      </c>
      <c r="AU108" s="25" t="s">
        <v>118</v>
      </c>
      <c r="BK108" s="219">
        <f>BK109+BK362+BK653</f>
        <v>0</v>
      </c>
    </row>
    <row r="109" s="11" customFormat="1" ht="37.44001" customHeight="1">
      <c r="B109" s="220"/>
      <c r="C109" s="221"/>
      <c r="D109" s="222" t="s">
        <v>72</v>
      </c>
      <c r="E109" s="223" t="s">
        <v>160</v>
      </c>
      <c r="F109" s="223" t="s">
        <v>161</v>
      </c>
      <c r="G109" s="221"/>
      <c r="H109" s="221"/>
      <c r="I109" s="224"/>
      <c r="J109" s="225">
        <f>BK109</f>
        <v>0</v>
      </c>
      <c r="K109" s="221"/>
      <c r="L109" s="226"/>
      <c r="M109" s="227"/>
      <c r="N109" s="228"/>
      <c r="O109" s="228"/>
      <c r="P109" s="229">
        <f>P110+P156+P199+P207+P264+P289+P316+P329+P346+P359</f>
        <v>0</v>
      </c>
      <c r="Q109" s="228"/>
      <c r="R109" s="229">
        <f>R110+R156+R199+R207+R264+R289+R316+R329+R346+R359</f>
        <v>31.666027906960498</v>
      </c>
      <c r="S109" s="228"/>
      <c r="T109" s="230">
        <f>T110+T156+T199+T207+T264+T289+T316+T329+T346+T359</f>
        <v>54.364620000000002</v>
      </c>
      <c r="AR109" s="231" t="s">
        <v>77</v>
      </c>
      <c r="AT109" s="232" t="s">
        <v>72</v>
      </c>
      <c r="AU109" s="232" t="s">
        <v>73</v>
      </c>
      <c r="AY109" s="231" t="s">
        <v>162</v>
      </c>
      <c r="BK109" s="233">
        <f>BK110+BK156+BK199+BK207+BK264+BK289+BK316+BK329+BK346+BK359</f>
        <v>0</v>
      </c>
    </row>
    <row r="110" s="11" customFormat="1" ht="19.92" customHeight="1">
      <c r="B110" s="220"/>
      <c r="C110" s="221"/>
      <c r="D110" s="222" t="s">
        <v>72</v>
      </c>
      <c r="E110" s="234" t="s">
        <v>77</v>
      </c>
      <c r="F110" s="234" t="s">
        <v>1863</v>
      </c>
      <c r="G110" s="221"/>
      <c r="H110" s="221"/>
      <c r="I110" s="224"/>
      <c r="J110" s="235">
        <f>BK110</f>
        <v>0</v>
      </c>
      <c r="K110" s="221"/>
      <c r="L110" s="226"/>
      <c r="M110" s="227"/>
      <c r="N110" s="228"/>
      <c r="O110" s="228"/>
      <c r="P110" s="229">
        <f>SUM(P111:P155)</f>
        <v>0</v>
      </c>
      <c r="Q110" s="228"/>
      <c r="R110" s="229">
        <f>SUM(R111:R155)</f>
        <v>0.066555944519999993</v>
      </c>
      <c r="S110" s="228"/>
      <c r="T110" s="230">
        <f>SUM(T111:T155)</f>
        <v>24.753599999999999</v>
      </c>
      <c r="AR110" s="231" t="s">
        <v>77</v>
      </c>
      <c r="AT110" s="232" t="s">
        <v>72</v>
      </c>
      <c r="AU110" s="232" t="s">
        <v>77</v>
      </c>
      <c r="AY110" s="231" t="s">
        <v>162</v>
      </c>
      <c r="BK110" s="233">
        <f>SUM(BK111:BK155)</f>
        <v>0</v>
      </c>
    </row>
    <row r="111" s="1" customFormat="1" ht="38.25" customHeight="1">
      <c r="B111" s="47"/>
      <c r="C111" s="236" t="s">
        <v>77</v>
      </c>
      <c r="D111" s="236" t="s">
        <v>165</v>
      </c>
      <c r="E111" s="237" t="s">
        <v>1864</v>
      </c>
      <c r="F111" s="238" t="s">
        <v>1865</v>
      </c>
      <c r="G111" s="239" t="s">
        <v>189</v>
      </c>
      <c r="H111" s="240">
        <v>51.57</v>
      </c>
      <c r="I111" s="241"/>
      <c r="J111" s="242">
        <f>ROUND(I111*H111,2)</f>
        <v>0</v>
      </c>
      <c r="K111" s="238" t="s">
        <v>169</v>
      </c>
      <c r="L111" s="73"/>
      <c r="M111" s="243" t="s">
        <v>23</v>
      </c>
      <c r="N111" s="244" t="s">
        <v>45</v>
      </c>
      <c r="O111" s="48"/>
      <c r="P111" s="245">
        <f>O111*H111</f>
        <v>0</v>
      </c>
      <c r="Q111" s="245">
        <v>0</v>
      </c>
      <c r="R111" s="245">
        <f>Q111*H111</f>
        <v>0</v>
      </c>
      <c r="S111" s="245">
        <v>0.47999999999999998</v>
      </c>
      <c r="T111" s="246">
        <f>S111*H111</f>
        <v>24.753599999999999</v>
      </c>
      <c r="AR111" s="25" t="s">
        <v>170</v>
      </c>
      <c r="AT111" s="25" t="s">
        <v>165</v>
      </c>
      <c r="AU111" s="25" t="s">
        <v>85</v>
      </c>
      <c r="AY111" s="25" t="s">
        <v>162</v>
      </c>
      <c r="BE111" s="247">
        <f>IF(N111="základní",J111,0)</f>
        <v>0</v>
      </c>
      <c r="BF111" s="247">
        <f>IF(N111="snížená",J111,0)</f>
        <v>0</v>
      </c>
      <c r="BG111" s="247">
        <f>IF(N111="zákl. přenesená",J111,0)</f>
        <v>0</v>
      </c>
      <c r="BH111" s="247">
        <f>IF(N111="sníž. přenesená",J111,0)</f>
        <v>0</v>
      </c>
      <c r="BI111" s="247">
        <f>IF(N111="nulová",J111,0)</f>
        <v>0</v>
      </c>
      <c r="BJ111" s="25" t="s">
        <v>85</v>
      </c>
      <c r="BK111" s="247">
        <f>ROUND(I111*H111,2)</f>
        <v>0</v>
      </c>
      <c r="BL111" s="25" t="s">
        <v>170</v>
      </c>
      <c r="BM111" s="25" t="s">
        <v>1866</v>
      </c>
    </row>
    <row r="112" s="1" customFormat="1">
      <c r="B112" s="47"/>
      <c r="C112" s="75"/>
      <c r="D112" s="250" t="s">
        <v>213</v>
      </c>
      <c r="E112" s="75"/>
      <c r="F112" s="281" t="s">
        <v>1867</v>
      </c>
      <c r="G112" s="75"/>
      <c r="H112" s="75"/>
      <c r="I112" s="204"/>
      <c r="J112" s="75"/>
      <c r="K112" s="75"/>
      <c r="L112" s="73"/>
      <c r="M112" s="282"/>
      <c r="N112" s="48"/>
      <c r="O112" s="48"/>
      <c r="P112" s="48"/>
      <c r="Q112" s="48"/>
      <c r="R112" s="48"/>
      <c r="S112" s="48"/>
      <c r="T112" s="96"/>
      <c r="AT112" s="25" t="s">
        <v>213</v>
      </c>
      <c r="AU112" s="25" t="s">
        <v>85</v>
      </c>
    </row>
    <row r="113" s="13" customFormat="1">
      <c r="B113" s="260"/>
      <c r="C113" s="261"/>
      <c r="D113" s="250" t="s">
        <v>172</v>
      </c>
      <c r="E113" s="262" t="s">
        <v>23</v>
      </c>
      <c r="F113" s="263" t="s">
        <v>1868</v>
      </c>
      <c r="G113" s="261"/>
      <c r="H113" s="262" t="s">
        <v>23</v>
      </c>
      <c r="I113" s="264"/>
      <c r="J113" s="261"/>
      <c r="K113" s="261"/>
      <c r="L113" s="265"/>
      <c r="M113" s="266"/>
      <c r="N113" s="267"/>
      <c r="O113" s="267"/>
      <c r="P113" s="267"/>
      <c r="Q113" s="267"/>
      <c r="R113" s="267"/>
      <c r="S113" s="267"/>
      <c r="T113" s="268"/>
      <c r="AT113" s="269" t="s">
        <v>172</v>
      </c>
      <c r="AU113" s="269" t="s">
        <v>85</v>
      </c>
      <c r="AV113" s="13" t="s">
        <v>77</v>
      </c>
      <c r="AW113" s="13" t="s">
        <v>36</v>
      </c>
      <c r="AX113" s="13" t="s">
        <v>73</v>
      </c>
      <c r="AY113" s="269" t="s">
        <v>162</v>
      </c>
    </row>
    <row r="114" s="12" customFormat="1">
      <c r="B114" s="248"/>
      <c r="C114" s="249"/>
      <c r="D114" s="250" t="s">
        <v>172</v>
      </c>
      <c r="E114" s="251" t="s">
        <v>23</v>
      </c>
      <c r="F114" s="252" t="s">
        <v>1869</v>
      </c>
      <c r="G114" s="249"/>
      <c r="H114" s="253">
        <v>19.135000000000002</v>
      </c>
      <c r="I114" s="254"/>
      <c r="J114" s="249"/>
      <c r="K114" s="249"/>
      <c r="L114" s="255"/>
      <c r="M114" s="256"/>
      <c r="N114" s="257"/>
      <c r="O114" s="257"/>
      <c r="P114" s="257"/>
      <c r="Q114" s="257"/>
      <c r="R114" s="257"/>
      <c r="S114" s="257"/>
      <c r="T114" s="258"/>
      <c r="AT114" s="259" t="s">
        <v>172</v>
      </c>
      <c r="AU114" s="259" t="s">
        <v>85</v>
      </c>
      <c r="AV114" s="12" t="s">
        <v>85</v>
      </c>
      <c r="AW114" s="12" t="s">
        <v>36</v>
      </c>
      <c r="AX114" s="12" t="s">
        <v>73</v>
      </c>
      <c r="AY114" s="259" t="s">
        <v>162</v>
      </c>
    </row>
    <row r="115" s="12" customFormat="1">
      <c r="B115" s="248"/>
      <c r="C115" s="249"/>
      <c r="D115" s="250" t="s">
        <v>172</v>
      </c>
      <c r="E115" s="251" t="s">
        <v>23</v>
      </c>
      <c r="F115" s="252" t="s">
        <v>1870</v>
      </c>
      <c r="G115" s="249"/>
      <c r="H115" s="253">
        <v>26.66</v>
      </c>
      <c r="I115" s="254"/>
      <c r="J115" s="249"/>
      <c r="K115" s="249"/>
      <c r="L115" s="255"/>
      <c r="M115" s="256"/>
      <c r="N115" s="257"/>
      <c r="O115" s="257"/>
      <c r="P115" s="257"/>
      <c r="Q115" s="257"/>
      <c r="R115" s="257"/>
      <c r="S115" s="257"/>
      <c r="T115" s="258"/>
      <c r="AT115" s="259" t="s">
        <v>172</v>
      </c>
      <c r="AU115" s="259" t="s">
        <v>85</v>
      </c>
      <c r="AV115" s="12" t="s">
        <v>85</v>
      </c>
      <c r="AW115" s="12" t="s">
        <v>36</v>
      </c>
      <c r="AX115" s="12" t="s">
        <v>73</v>
      </c>
      <c r="AY115" s="259" t="s">
        <v>162</v>
      </c>
    </row>
    <row r="116" s="12" customFormat="1">
      <c r="B116" s="248"/>
      <c r="C116" s="249"/>
      <c r="D116" s="250" t="s">
        <v>172</v>
      </c>
      <c r="E116" s="251" t="s">
        <v>23</v>
      </c>
      <c r="F116" s="252" t="s">
        <v>1871</v>
      </c>
      <c r="G116" s="249"/>
      <c r="H116" s="253">
        <v>5.7750000000000004</v>
      </c>
      <c r="I116" s="254"/>
      <c r="J116" s="249"/>
      <c r="K116" s="249"/>
      <c r="L116" s="255"/>
      <c r="M116" s="256"/>
      <c r="N116" s="257"/>
      <c r="O116" s="257"/>
      <c r="P116" s="257"/>
      <c r="Q116" s="257"/>
      <c r="R116" s="257"/>
      <c r="S116" s="257"/>
      <c r="T116" s="258"/>
      <c r="AT116" s="259" t="s">
        <v>172</v>
      </c>
      <c r="AU116" s="259" t="s">
        <v>85</v>
      </c>
      <c r="AV116" s="12" t="s">
        <v>85</v>
      </c>
      <c r="AW116" s="12" t="s">
        <v>36</v>
      </c>
      <c r="AX116" s="12" t="s">
        <v>73</v>
      </c>
      <c r="AY116" s="259" t="s">
        <v>162</v>
      </c>
    </row>
    <row r="117" s="14" customFormat="1">
      <c r="B117" s="270"/>
      <c r="C117" s="271"/>
      <c r="D117" s="250" t="s">
        <v>172</v>
      </c>
      <c r="E117" s="272" t="s">
        <v>23</v>
      </c>
      <c r="F117" s="273" t="s">
        <v>182</v>
      </c>
      <c r="G117" s="271"/>
      <c r="H117" s="274">
        <v>51.57</v>
      </c>
      <c r="I117" s="275"/>
      <c r="J117" s="271"/>
      <c r="K117" s="271"/>
      <c r="L117" s="276"/>
      <c r="M117" s="277"/>
      <c r="N117" s="278"/>
      <c r="O117" s="278"/>
      <c r="P117" s="278"/>
      <c r="Q117" s="278"/>
      <c r="R117" s="278"/>
      <c r="S117" s="278"/>
      <c r="T117" s="279"/>
      <c r="AT117" s="280" t="s">
        <v>172</v>
      </c>
      <c r="AU117" s="280" t="s">
        <v>85</v>
      </c>
      <c r="AV117" s="14" t="s">
        <v>170</v>
      </c>
      <c r="AW117" s="14" t="s">
        <v>36</v>
      </c>
      <c r="AX117" s="14" t="s">
        <v>77</v>
      </c>
      <c r="AY117" s="280" t="s">
        <v>162</v>
      </c>
    </row>
    <row r="118" s="1" customFormat="1" ht="38.25" customHeight="1">
      <c r="B118" s="47"/>
      <c r="C118" s="236" t="s">
        <v>85</v>
      </c>
      <c r="D118" s="236" t="s">
        <v>165</v>
      </c>
      <c r="E118" s="237" t="s">
        <v>1872</v>
      </c>
      <c r="F118" s="238" t="s">
        <v>1873</v>
      </c>
      <c r="G118" s="239" t="s">
        <v>176</v>
      </c>
      <c r="H118" s="240">
        <v>40.130000000000003</v>
      </c>
      <c r="I118" s="241"/>
      <c r="J118" s="242">
        <f>ROUND(I118*H118,2)</f>
        <v>0</v>
      </c>
      <c r="K118" s="238" t="s">
        <v>169</v>
      </c>
      <c r="L118" s="73"/>
      <c r="M118" s="243" t="s">
        <v>23</v>
      </c>
      <c r="N118" s="244" t="s">
        <v>45</v>
      </c>
      <c r="O118" s="48"/>
      <c r="P118" s="245">
        <f>O118*H118</f>
        <v>0</v>
      </c>
      <c r="Q118" s="245">
        <v>0</v>
      </c>
      <c r="R118" s="245">
        <f>Q118*H118</f>
        <v>0</v>
      </c>
      <c r="S118" s="245">
        <v>0</v>
      </c>
      <c r="T118" s="246">
        <f>S118*H118</f>
        <v>0</v>
      </c>
      <c r="AR118" s="25" t="s">
        <v>170</v>
      </c>
      <c r="AT118" s="25" t="s">
        <v>165</v>
      </c>
      <c r="AU118" s="25" t="s">
        <v>85</v>
      </c>
      <c r="AY118" s="25" t="s">
        <v>162</v>
      </c>
      <c r="BE118" s="247">
        <f>IF(N118="základní",J118,0)</f>
        <v>0</v>
      </c>
      <c r="BF118" s="247">
        <f>IF(N118="snížená",J118,0)</f>
        <v>0</v>
      </c>
      <c r="BG118" s="247">
        <f>IF(N118="zákl. přenesená",J118,0)</f>
        <v>0</v>
      </c>
      <c r="BH118" s="247">
        <f>IF(N118="sníž. přenesená",J118,0)</f>
        <v>0</v>
      </c>
      <c r="BI118" s="247">
        <f>IF(N118="nulová",J118,0)</f>
        <v>0</v>
      </c>
      <c r="BJ118" s="25" t="s">
        <v>85</v>
      </c>
      <c r="BK118" s="247">
        <f>ROUND(I118*H118,2)</f>
        <v>0</v>
      </c>
      <c r="BL118" s="25" t="s">
        <v>170</v>
      </c>
      <c r="BM118" s="25" t="s">
        <v>1874</v>
      </c>
    </row>
    <row r="119" s="1" customFormat="1">
      <c r="B119" s="47"/>
      <c r="C119" s="75"/>
      <c r="D119" s="250" t="s">
        <v>213</v>
      </c>
      <c r="E119" s="75"/>
      <c r="F119" s="281" t="s">
        <v>1875</v>
      </c>
      <c r="G119" s="75"/>
      <c r="H119" s="75"/>
      <c r="I119" s="204"/>
      <c r="J119" s="75"/>
      <c r="K119" s="75"/>
      <c r="L119" s="73"/>
      <c r="M119" s="282"/>
      <c r="N119" s="48"/>
      <c r="O119" s="48"/>
      <c r="P119" s="48"/>
      <c r="Q119" s="48"/>
      <c r="R119" s="48"/>
      <c r="S119" s="48"/>
      <c r="T119" s="96"/>
      <c r="AT119" s="25" t="s">
        <v>213</v>
      </c>
      <c r="AU119" s="25" t="s">
        <v>85</v>
      </c>
    </row>
    <row r="120" s="13" customFormat="1">
      <c r="B120" s="260"/>
      <c r="C120" s="261"/>
      <c r="D120" s="250" t="s">
        <v>172</v>
      </c>
      <c r="E120" s="262" t="s">
        <v>23</v>
      </c>
      <c r="F120" s="263" t="s">
        <v>1876</v>
      </c>
      <c r="G120" s="261"/>
      <c r="H120" s="262" t="s">
        <v>23</v>
      </c>
      <c r="I120" s="264"/>
      <c r="J120" s="261"/>
      <c r="K120" s="261"/>
      <c r="L120" s="265"/>
      <c r="M120" s="266"/>
      <c r="N120" s="267"/>
      <c r="O120" s="267"/>
      <c r="P120" s="267"/>
      <c r="Q120" s="267"/>
      <c r="R120" s="267"/>
      <c r="S120" s="267"/>
      <c r="T120" s="268"/>
      <c r="AT120" s="269" t="s">
        <v>172</v>
      </c>
      <c r="AU120" s="269" t="s">
        <v>85</v>
      </c>
      <c r="AV120" s="13" t="s">
        <v>77</v>
      </c>
      <c r="AW120" s="13" t="s">
        <v>36</v>
      </c>
      <c r="AX120" s="13" t="s">
        <v>73</v>
      </c>
      <c r="AY120" s="269" t="s">
        <v>162</v>
      </c>
    </row>
    <row r="121" s="12" customFormat="1">
      <c r="B121" s="248"/>
      <c r="C121" s="249"/>
      <c r="D121" s="250" t="s">
        <v>172</v>
      </c>
      <c r="E121" s="251" t="s">
        <v>23</v>
      </c>
      <c r="F121" s="252" t="s">
        <v>1877</v>
      </c>
      <c r="G121" s="249"/>
      <c r="H121" s="253">
        <v>26.158999999999999</v>
      </c>
      <c r="I121" s="254"/>
      <c r="J121" s="249"/>
      <c r="K121" s="249"/>
      <c r="L121" s="255"/>
      <c r="M121" s="256"/>
      <c r="N121" s="257"/>
      <c r="O121" s="257"/>
      <c r="P121" s="257"/>
      <c r="Q121" s="257"/>
      <c r="R121" s="257"/>
      <c r="S121" s="257"/>
      <c r="T121" s="258"/>
      <c r="AT121" s="259" t="s">
        <v>172</v>
      </c>
      <c r="AU121" s="259" t="s">
        <v>85</v>
      </c>
      <c r="AV121" s="12" t="s">
        <v>85</v>
      </c>
      <c r="AW121" s="12" t="s">
        <v>36</v>
      </c>
      <c r="AX121" s="12" t="s">
        <v>73</v>
      </c>
      <c r="AY121" s="259" t="s">
        <v>162</v>
      </c>
    </row>
    <row r="122" s="12" customFormat="1">
      <c r="B122" s="248"/>
      <c r="C122" s="249"/>
      <c r="D122" s="250" t="s">
        <v>172</v>
      </c>
      <c r="E122" s="251" t="s">
        <v>23</v>
      </c>
      <c r="F122" s="252" t="s">
        <v>1878</v>
      </c>
      <c r="G122" s="249"/>
      <c r="H122" s="253">
        <v>30.562000000000001</v>
      </c>
      <c r="I122" s="254"/>
      <c r="J122" s="249"/>
      <c r="K122" s="249"/>
      <c r="L122" s="255"/>
      <c r="M122" s="256"/>
      <c r="N122" s="257"/>
      <c r="O122" s="257"/>
      <c r="P122" s="257"/>
      <c r="Q122" s="257"/>
      <c r="R122" s="257"/>
      <c r="S122" s="257"/>
      <c r="T122" s="258"/>
      <c r="AT122" s="259" t="s">
        <v>172</v>
      </c>
      <c r="AU122" s="259" t="s">
        <v>85</v>
      </c>
      <c r="AV122" s="12" t="s">
        <v>85</v>
      </c>
      <c r="AW122" s="12" t="s">
        <v>36</v>
      </c>
      <c r="AX122" s="12" t="s">
        <v>73</v>
      </c>
      <c r="AY122" s="259" t="s">
        <v>162</v>
      </c>
    </row>
    <row r="123" s="12" customFormat="1">
      <c r="B123" s="248"/>
      <c r="C123" s="249"/>
      <c r="D123" s="250" t="s">
        <v>172</v>
      </c>
      <c r="E123" s="251" t="s">
        <v>23</v>
      </c>
      <c r="F123" s="252" t="s">
        <v>1879</v>
      </c>
      <c r="G123" s="249"/>
      <c r="H123" s="253">
        <v>6.6150000000000002</v>
      </c>
      <c r="I123" s="254"/>
      <c r="J123" s="249"/>
      <c r="K123" s="249"/>
      <c r="L123" s="255"/>
      <c r="M123" s="256"/>
      <c r="N123" s="257"/>
      <c r="O123" s="257"/>
      <c r="P123" s="257"/>
      <c r="Q123" s="257"/>
      <c r="R123" s="257"/>
      <c r="S123" s="257"/>
      <c r="T123" s="258"/>
      <c r="AT123" s="259" t="s">
        <v>172</v>
      </c>
      <c r="AU123" s="259" t="s">
        <v>85</v>
      </c>
      <c r="AV123" s="12" t="s">
        <v>85</v>
      </c>
      <c r="AW123" s="12" t="s">
        <v>36</v>
      </c>
      <c r="AX123" s="12" t="s">
        <v>73</v>
      </c>
      <c r="AY123" s="259" t="s">
        <v>162</v>
      </c>
    </row>
    <row r="124" s="15" customFormat="1">
      <c r="B124" s="283"/>
      <c r="C124" s="284"/>
      <c r="D124" s="250" t="s">
        <v>172</v>
      </c>
      <c r="E124" s="285" t="s">
        <v>23</v>
      </c>
      <c r="F124" s="286" t="s">
        <v>276</v>
      </c>
      <c r="G124" s="284"/>
      <c r="H124" s="287">
        <v>63.335999999999999</v>
      </c>
      <c r="I124" s="288"/>
      <c r="J124" s="284"/>
      <c r="K124" s="284"/>
      <c r="L124" s="289"/>
      <c r="M124" s="290"/>
      <c r="N124" s="291"/>
      <c r="O124" s="291"/>
      <c r="P124" s="291"/>
      <c r="Q124" s="291"/>
      <c r="R124" s="291"/>
      <c r="S124" s="291"/>
      <c r="T124" s="292"/>
      <c r="AT124" s="293" t="s">
        <v>172</v>
      </c>
      <c r="AU124" s="293" t="s">
        <v>85</v>
      </c>
      <c r="AV124" s="15" t="s">
        <v>163</v>
      </c>
      <c r="AW124" s="15" t="s">
        <v>36</v>
      </c>
      <c r="AX124" s="15" t="s">
        <v>73</v>
      </c>
      <c r="AY124" s="293" t="s">
        <v>162</v>
      </c>
    </row>
    <row r="125" s="12" customFormat="1">
      <c r="B125" s="248"/>
      <c r="C125" s="249"/>
      <c r="D125" s="250" t="s">
        <v>172</v>
      </c>
      <c r="E125" s="251" t="s">
        <v>23</v>
      </c>
      <c r="F125" s="252" t="s">
        <v>1880</v>
      </c>
      <c r="G125" s="249"/>
      <c r="H125" s="253">
        <v>-11.212999999999999</v>
      </c>
      <c r="I125" s="254"/>
      <c r="J125" s="249"/>
      <c r="K125" s="249"/>
      <c r="L125" s="255"/>
      <c r="M125" s="256"/>
      <c r="N125" s="257"/>
      <c r="O125" s="257"/>
      <c r="P125" s="257"/>
      <c r="Q125" s="257"/>
      <c r="R125" s="257"/>
      <c r="S125" s="257"/>
      <c r="T125" s="258"/>
      <c r="AT125" s="259" t="s">
        <v>172</v>
      </c>
      <c r="AU125" s="259" t="s">
        <v>85</v>
      </c>
      <c r="AV125" s="12" t="s">
        <v>85</v>
      </c>
      <c r="AW125" s="12" t="s">
        <v>36</v>
      </c>
      <c r="AX125" s="12" t="s">
        <v>73</v>
      </c>
      <c r="AY125" s="259" t="s">
        <v>162</v>
      </c>
    </row>
    <row r="126" s="12" customFormat="1">
      <c r="B126" s="248"/>
      <c r="C126" s="249"/>
      <c r="D126" s="250" t="s">
        <v>172</v>
      </c>
      <c r="E126" s="251" t="s">
        <v>23</v>
      </c>
      <c r="F126" s="252" t="s">
        <v>1881</v>
      </c>
      <c r="G126" s="249"/>
      <c r="H126" s="253">
        <v>-9.75</v>
      </c>
      <c r="I126" s="254"/>
      <c r="J126" s="249"/>
      <c r="K126" s="249"/>
      <c r="L126" s="255"/>
      <c r="M126" s="256"/>
      <c r="N126" s="257"/>
      <c r="O126" s="257"/>
      <c r="P126" s="257"/>
      <c r="Q126" s="257"/>
      <c r="R126" s="257"/>
      <c r="S126" s="257"/>
      <c r="T126" s="258"/>
      <c r="AT126" s="259" t="s">
        <v>172</v>
      </c>
      <c r="AU126" s="259" t="s">
        <v>85</v>
      </c>
      <c r="AV126" s="12" t="s">
        <v>85</v>
      </c>
      <c r="AW126" s="12" t="s">
        <v>36</v>
      </c>
      <c r="AX126" s="12" t="s">
        <v>73</v>
      </c>
      <c r="AY126" s="259" t="s">
        <v>162</v>
      </c>
    </row>
    <row r="127" s="12" customFormat="1">
      <c r="B127" s="248"/>
      <c r="C127" s="249"/>
      <c r="D127" s="250" t="s">
        <v>172</v>
      </c>
      <c r="E127" s="251" t="s">
        <v>23</v>
      </c>
      <c r="F127" s="252" t="s">
        <v>1882</v>
      </c>
      <c r="G127" s="249"/>
      <c r="H127" s="253">
        <v>-2.2429999999999999</v>
      </c>
      <c r="I127" s="254"/>
      <c r="J127" s="249"/>
      <c r="K127" s="249"/>
      <c r="L127" s="255"/>
      <c r="M127" s="256"/>
      <c r="N127" s="257"/>
      <c r="O127" s="257"/>
      <c r="P127" s="257"/>
      <c r="Q127" s="257"/>
      <c r="R127" s="257"/>
      <c r="S127" s="257"/>
      <c r="T127" s="258"/>
      <c r="AT127" s="259" t="s">
        <v>172</v>
      </c>
      <c r="AU127" s="259" t="s">
        <v>85</v>
      </c>
      <c r="AV127" s="12" t="s">
        <v>85</v>
      </c>
      <c r="AW127" s="12" t="s">
        <v>36</v>
      </c>
      <c r="AX127" s="12" t="s">
        <v>73</v>
      </c>
      <c r="AY127" s="259" t="s">
        <v>162</v>
      </c>
    </row>
    <row r="128" s="15" customFormat="1">
      <c r="B128" s="283"/>
      <c r="C128" s="284"/>
      <c r="D128" s="250" t="s">
        <v>172</v>
      </c>
      <c r="E128" s="285" t="s">
        <v>23</v>
      </c>
      <c r="F128" s="286" t="s">
        <v>276</v>
      </c>
      <c r="G128" s="284"/>
      <c r="H128" s="287">
        <v>-23.206</v>
      </c>
      <c r="I128" s="288"/>
      <c r="J128" s="284"/>
      <c r="K128" s="284"/>
      <c r="L128" s="289"/>
      <c r="M128" s="290"/>
      <c r="N128" s="291"/>
      <c r="O128" s="291"/>
      <c r="P128" s="291"/>
      <c r="Q128" s="291"/>
      <c r="R128" s="291"/>
      <c r="S128" s="291"/>
      <c r="T128" s="292"/>
      <c r="AT128" s="293" t="s">
        <v>172</v>
      </c>
      <c r="AU128" s="293" t="s">
        <v>85</v>
      </c>
      <c r="AV128" s="15" t="s">
        <v>163</v>
      </c>
      <c r="AW128" s="15" t="s">
        <v>36</v>
      </c>
      <c r="AX128" s="15" t="s">
        <v>73</v>
      </c>
      <c r="AY128" s="293" t="s">
        <v>162</v>
      </c>
    </row>
    <row r="129" s="14" customFormat="1">
      <c r="B129" s="270"/>
      <c r="C129" s="271"/>
      <c r="D129" s="250" t="s">
        <v>172</v>
      </c>
      <c r="E129" s="272" t="s">
        <v>23</v>
      </c>
      <c r="F129" s="273" t="s">
        <v>182</v>
      </c>
      <c r="G129" s="271"/>
      <c r="H129" s="274">
        <v>40.130000000000003</v>
      </c>
      <c r="I129" s="275"/>
      <c r="J129" s="271"/>
      <c r="K129" s="271"/>
      <c r="L129" s="276"/>
      <c r="M129" s="277"/>
      <c r="N129" s="278"/>
      <c r="O129" s="278"/>
      <c r="P129" s="278"/>
      <c r="Q129" s="278"/>
      <c r="R129" s="278"/>
      <c r="S129" s="278"/>
      <c r="T129" s="279"/>
      <c r="AT129" s="280" t="s">
        <v>172</v>
      </c>
      <c r="AU129" s="280" t="s">
        <v>85</v>
      </c>
      <c r="AV129" s="14" t="s">
        <v>170</v>
      </c>
      <c r="AW129" s="14" t="s">
        <v>36</v>
      </c>
      <c r="AX129" s="14" t="s">
        <v>77</v>
      </c>
      <c r="AY129" s="280" t="s">
        <v>162</v>
      </c>
    </row>
    <row r="130" s="1" customFormat="1" ht="25.5" customHeight="1">
      <c r="B130" s="47"/>
      <c r="C130" s="236" t="s">
        <v>163</v>
      </c>
      <c r="D130" s="236" t="s">
        <v>165</v>
      </c>
      <c r="E130" s="237" t="s">
        <v>1883</v>
      </c>
      <c r="F130" s="238" t="s">
        <v>1884</v>
      </c>
      <c r="G130" s="239" t="s">
        <v>189</v>
      </c>
      <c r="H130" s="240">
        <v>53.625</v>
      </c>
      <c r="I130" s="241"/>
      <c r="J130" s="242">
        <f>ROUND(I130*H130,2)</f>
        <v>0</v>
      </c>
      <c r="K130" s="238" t="s">
        <v>169</v>
      </c>
      <c r="L130" s="73"/>
      <c r="M130" s="243" t="s">
        <v>23</v>
      </c>
      <c r="N130" s="244" t="s">
        <v>45</v>
      </c>
      <c r="O130" s="48"/>
      <c r="P130" s="245">
        <f>O130*H130</f>
        <v>0</v>
      </c>
      <c r="Q130" s="245">
        <v>0.00070100000000000002</v>
      </c>
      <c r="R130" s="245">
        <f>Q130*H130</f>
        <v>0.037591125000000003</v>
      </c>
      <c r="S130" s="245">
        <v>0</v>
      </c>
      <c r="T130" s="246">
        <f>S130*H130</f>
        <v>0</v>
      </c>
      <c r="AR130" s="25" t="s">
        <v>170</v>
      </c>
      <c r="AT130" s="25" t="s">
        <v>165</v>
      </c>
      <c r="AU130" s="25" t="s">
        <v>85</v>
      </c>
      <c r="AY130" s="25" t="s">
        <v>162</v>
      </c>
      <c r="BE130" s="247">
        <f>IF(N130="základní",J130,0)</f>
        <v>0</v>
      </c>
      <c r="BF130" s="247">
        <f>IF(N130="snížená",J130,0)</f>
        <v>0</v>
      </c>
      <c r="BG130" s="247">
        <f>IF(N130="zákl. přenesená",J130,0)</f>
        <v>0</v>
      </c>
      <c r="BH130" s="247">
        <f>IF(N130="sníž. přenesená",J130,0)</f>
        <v>0</v>
      </c>
      <c r="BI130" s="247">
        <f>IF(N130="nulová",J130,0)</f>
        <v>0</v>
      </c>
      <c r="BJ130" s="25" t="s">
        <v>85</v>
      </c>
      <c r="BK130" s="247">
        <f>ROUND(I130*H130,2)</f>
        <v>0</v>
      </c>
      <c r="BL130" s="25" t="s">
        <v>170</v>
      </c>
      <c r="BM130" s="25" t="s">
        <v>1885</v>
      </c>
    </row>
    <row r="131" s="1" customFormat="1">
      <c r="B131" s="47"/>
      <c r="C131" s="75"/>
      <c r="D131" s="250" t="s">
        <v>213</v>
      </c>
      <c r="E131" s="75"/>
      <c r="F131" s="281" t="s">
        <v>1886</v>
      </c>
      <c r="G131" s="75"/>
      <c r="H131" s="75"/>
      <c r="I131" s="204"/>
      <c r="J131" s="75"/>
      <c r="K131" s="75"/>
      <c r="L131" s="73"/>
      <c r="M131" s="282"/>
      <c r="N131" s="48"/>
      <c r="O131" s="48"/>
      <c r="P131" s="48"/>
      <c r="Q131" s="48"/>
      <c r="R131" s="48"/>
      <c r="S131" s="48"/>
      <c r="T131" s="96"/>
      <c r="AT131" s="25" t="s">
        <v>213</v>
      </c>
      <c r="AU131" s="25" t="s">
        <v>85</v>
      </c>
    </row>
    <row r="132" s="13" customFormat="1">
      <c r="B132" s="260"/>
      <c r="C132" s="261"/>
      <c r="D132" s="250" t="s">
        <v>172</v>
      </c>
      <c r="E132" s="262" t="s">
        <v>23</v>
      </c>
      <c r="F132" s="263" t="s">
        <v>1887</v>
      </c>
      <c r="G132" s="261"/>
      <c r="H132" s="262" t="s">
        <v>23</v>
      </c>
      <c r="I132" s="264"/>
      <c r="J132" s="261"/>
      <c r="K132" s="261"/>
      <c r="L132" s="265"/>
      <c r="M132" s="266"/>
      <c r="N132" s="267"/>
      <c r="O132" s="267"/>
      <c r="P132" s="267"/>
      <c r="Q132" s="267"/>
      <c r="R132" s="267"/>
      <c r="S132" s="267"/>
      <c r="T132" s="268"/>
      <c r="AT132" s="269" t="s">
        <v>172</v>
      </c>
      <c r="AU132" s="269" t="s">
        <v>85</v>
      </c>
      <c r="AV132" s="13" t="s">
        <v>77</v>
      </c>
      <c r="AW132" s="13" t="s">
        <v>36</v>
      </c>
      <c r="AX132" s="13" t="s">
        <v>73</v>
      </c>
      <c r="AY132" s="269" t="s">
        <v>162</v>
      </c>
    </row>
    <row r="133" s="12" customFormat="1">
      <c r="B133" s="248"/>
      <c r="C133" s="249"/>
      <c r="D133" s="250" t="s">
        <v>172</v>
      </c>
      <c r="E133" s="251" t="s">
        <v>23</v>
      </c>
      <c r="F133" s="252" t="s">
        <v>1888</v>
      </c>
      <c r="G133" s="249"/>
      <c r="H133" s="253">
        <v>17.25</v>
      </c>
      <c r="I133" s="254"/>
      <c r="J133" s="249"/>
      <c r="K133" s="249"/>
      <c r="L133" s="255"/>
      <c r="M133" s="256"/>
      <c r="N133" s="257"/>
      <c r="O133" s="257"/>
      <c r="P133" s="257"/>
      <c r="Q133" s="257"/>
      <c r="R133" s="257"/>
      <c r="S133" s="257"/>
      <c r="T133" s="258"/>
      <c r="AT133" s="259" t="s">
        <v>172</v>
      </c>
      <c r="AU133" s="259" t="s">
        <v>85</v>
      </c>
      <c r="AV133" s="12" t="s">
        <v>85</v>
      </c>
      <c r="AW133" s="12" t="s">
        <v>36</v>
      </c>
      <c r="AX133" s="12" t="s">
        <v>73</v>
      </c>
      <c r="AY133" s="259" t="s">
        <v>162</v>
      </c>
    </row>
    <row r="134" s="12" customFormat="1">
      <c r="B134" s="248"/>
      <c r="C134" s="249"/>
      <c r="D134" s="250" t="s">
        <v>172</v>
      </c>
      <c r="E134" s="251" t="s">
        <v>23</v>
      </c>
      <c r="F134" s="252" t="s">
        <v>1889</v>
      </c>
      <c r="G134" s="249"/>
      <c r="H134" s="253">
        <v>28.625</v>
      </c>
      <c r="I134" s="254"/>
      <c r="J134" s="249"/>
      <c r="K134" s="249"/>
      <c r="L134" s="255"/>
      <c r="M134" s="256"/>
      <c r="N134" s="257"/>
      <c r="O134" s="257"/>
      <c r="P134" s="257"/>
      <c r="Q134" s="257"/>
      <c r="R134" s="257"/>
      <c r="S134" s="257"/>
      <c r="T134" s="258"/>
      <c r="AT134" s="259" t="s">
        <v>172</v>
      </c>
      <c r="AU134" s="259" t="s">
        <v>85</v>
      </c>
      <c r="AV134" s="12" t="s">
        <v>85</v>
      </c>
      <c r="AW134" s="12" t="s">
        <v>36</v>
      </c>
      <c r="AX134" s="12" t="s">
        <v>73</v>
      </c>
      <c r="AY134" s="259" t="s">
        <v>162</v>
      </c>
    </row>
    <row r="135" s="12" customFormat="1">
      <c r="B135" s="248"/>
      <c r="C135" s="249"/>
      <c r="D135" s="250" t="s">
        <v>172</v>
      </c>
      <c r="E135" s="251" t="s">
        <v>23</v>
      </c>
      <c r="F135" s="252" t="s">
        <v>1890</v>
      </c>
      <c r="G135" s="249"/>
      <c r="H135" s="253">
        <v>7.75</v>
      </c>
      <c r="I135" s="254"/>
      <c r="J135" s="249"/>
      <c r="K135" s="249"/>
      <c r="L135" s="255"/>
      <c r="M135" s="256"/>
      <c r="N135" s="257"/>
      <c r="O135" s="257"/>
      <c r="P135" s="257"/>
      <c r="Q135" s="257"/>
      <c r="R135" s="257"/>
      <c r="S135" s="257"/>
      <c r="T135" s="258"/>
      <c r="AT135" s="259" t="s">
        <v>172</v>
      </c>
      <c r="AU135" s="259" t="s">
        <v>85</v>
      </c>
      <c r="AV135" s="12" t="s">
        <v>85</v>
      </c>
      <c r="AW135" s="12" t="s">
        <v>36</v>
      </c>
      <c r="AX135" s="12" t="s">
        <v>73</v>
      </c>
      <c r="AY135" s="259" t="s">
        <v>162</v>
      </c>
    </row>
    <row r="136" s="14" customFormat="1">
      <c r="B136" s="270"/>
      <c r="C136" s="271"/>
      <c r="D136" s="250" t="s">
        <v>172</v>
      </c>
      <c r="E136" s="272" t="s">
        <v>23</v>
      </c>
      <c r="F136" s="273" t="s">
        <v>182</v>
      </c>
      <c r="G136" s="271"/>
      <c r="H136" s="274">
        <v>53.625</v>
      </c>
      <c r="I136" s="275"/>
      <c r="J136" s="271"/>
      <c r="K136" s="271"/>
      <c r="L136" s="276"/>
      <c r="M136" s="277"/>
      <c r="N136" s="278"/>
      <c r="O136" s="278"/>
      <c r="P136" s="278"/>
      <c r="Q136" s="278"/>
      <c r="R136" s="278"/>
      <c r="S136" s="278"/>
      <c r="T136" s="279"/>
      <c r="AT136" s="280" t="s">
        <v>172</v>
      </c>
      <c r="AU136" s="280" t="s">
        <v>85</v>
      </c>
      <c r="AV136" s="14" t="s">
        <v>170</v>
      </c>
      <c r="AW136" s="14" t="s">
        <v>36</v>
      </c>
      <c r="AX136" s="14" t="s">
        <v>77</v>
      </c>
      <c r="AY136" s="280" t="s">
        <v>162</v>
      </c>
    </row>
    <row r="137" s="1" customFormat="1" ht="25.5" customHeight="1">
      <c r="B137" s="47"/>
      <c r="C137" s="236" t="s">
        <v>170</v>
      </c>
      <c r="D137" s="236" t="s">
        <v>165</v>
      </c>
      <c r="E137" s="237" t="s">
        <v>1891</v>
      </c>
      <c r="F137" s="238" t="s">
        <v>1892</v>
      </c>
      <c r="G137" s="239" t="s">
        <v>189</v>
      </c>
      <c r="H137" s="240">
        <v>53.625</v>
      </c>
      <c r="I137" s="241"/>
      <c r="J137" s="242">
        <f>ROUND(I137*H137,2)</f>
        <v>0</v>
      </c>
      <c r="K137" s="238" t="s">
        <v>169</v>
      </c>
      <c r="L137" s="73"/>
      <c r="M137" s="243" t="s">
        <v>23</v>
      </c>
      <c r="N137" s="244" t="s">
        <v>45</v>
      </c>
      <c r="O137" s="48"/>
      <c r="P137" s="245">
        <f>O137*H137</f>
        <v>0</v>
      </c>
      <c r="Q137" s="245">
        <v>0</v>
      </c>
      <c r="R137" s="245">
        <f>Q137*H137</f>
        <v>0</v>
      </c>
      <c r="S137" s="245">
        <v>0</v>
      </c>
      <c r="T137" s="246">
        <f>S137*H137</f>
        <v>0</v>
      </c>
      <c r="AR137" s="25" t="s">
        <v>170</v>
      </c>
      <c r="AT137" s="25" t="s">
        <v>165</v>
      </c>
      <c r="AU137" s="25" t="s">
        <v>85</v>
      </c>
      <c r="AY137" s="25" t="s">
        <v>162</v>
      </c>
      <c r="BE137" s="247">
        <f>IF(N137="základní",J137,0)</f>
        <v>0</v>
      </c>
      <c r="BF137" s="247">
        <f>IF(N137="snížená",J137,0)</f>
        <v>0</v>
      </c>
      <c r="BG137" s="247">
        <f>IF(N137="zákl. přenesená",J137,0)</f>
        <v>0</v>
      </c>
      <c r="BH137" s="247">
        <f>IF(N137="sníž. přenesená",J137,0)</f>
        <v>0</v>
      </c>
      <c r="BI137" s="247">
        <f>IF(N137="nulová",J137,0)</f>
        <v>0</v>
      </c>
      <c r="BJ137" s="25" t="s">
        <v>85</v>
      </c>
      <c r="BK137" s="247">
        <f>ROUND(I137*H137,2)</f>
        <v>0</v>
      </c>
      <c r="BL137" s="25" t="s">
        <v>170</v>
      </c>
      <c r="BM137" s="25" t="s">
        <v>1893</v>
      </c>
    </row>
    <row r="138" s="13" customFormat="1">
      <c r="B138" s="260"/>
      <c r="C138" s="261"/>
      <c r="D138" s="250" t="s">
        <v>172</v>
      </c>
      <c r="E138" s="262" t="s">
        <v>23</v>
      </c>
      <c r="F138" s="263" t="s">
        <v>1887</v>
      </c>
      <c r="G138" s="261"/>
      <c r="H138" s="262" t="s">
        <v>23</v>
      </c>
      <c r="I138" s="264"/>
      <c r="J138" s="261"/>
      <c r="K138" s="261"/>
      <c r="L138" s="265"/>
      <c r="M138" s="266"/>
      <c r="N138" s="267"/>
      <c r="O138" s="267"/>
      <c r="P138" s="267"/>
      <c r="Q138" s="267"/>
      <c r="R138" s="267"/>
      <c r="S138" s="267"/>
      <c r="T138" s="268"/>
      <c r="AT138" s="269" t="s">
        <v>172</v>
      </c>
      <c r="AU138" s="269" t="s">
        <v>85</v>
      </c>
      <c r="AV138" s="13" t="s">
        <v>77</v>
      </c>
      <c r="AW138" s="13" t="s">
        <v>36</v>
      </c>
      <c r="AX138" s="13" t="s">
        <v>73</v>
      </c>
      <c r="AY138" s="269" t="s">
        <v>162</v>
      </c>
    </row>
    <row r="139" s="12" customFormat="1">
      <c r="B139" s="248"/>
      <c r="C139" s="249"/>
      <c r="D139" s="250" t="s">
        <v>172</v>
      </c>
      <c r="E139" s="251" t="s">
        <v>23</v>
      </c>
      <c r="F139" s="252" t="s">
        <v>1888</v>
      </c>
      <c r="G139" s="249"/>
      <c r="H139" s="253">
        <v>17.25</v>
      </c>
      <c r="I139" s="254"/>
      <c r="J139" s="249"/>
      <c r="K139" s="249"/>
      <c r="L139" s="255"/>
      <c r="M139" s="256"/>
      <c r="N139" s="257"/>
      <c r="O139" s="257"/>
      <c r="P139" s="257"/>
      <c r="Q139" s="257"/>
      <c r="R139" s="257"/>
      <c r="S139" s="257"/>
      <c r="T139" s="258"/>
      <c r="AT139" s="259" t="s">
        <v>172</v>
      </c>
      <c r="AU139" s="259" t="s">
        <v>85</v>
      </c>
      <c r="AV139" s="12" t="s">
        <v>85</v>
      </c>
      <c r="AW139" s="12" t="s">
        <v>36</v>
      </c>
      <c r="AX139" s="12" t="s">
        <v>73</v>
      </c>
      <c r="AY139" s="259" t="s">
        <v>162</v>
      </c>
    </row>
    <row r="140" s="12" customFormat="1">
      <c r="B140" s="248"/>
      <c r="C140" s="249"/>
      <c r="D140" s="250" t="s">
        <v>172</v>
      </c>
      <c r="E140" s="251" t="s">
        <v>23</v>
      </c>
      <c r="F140" s="252" t="s">
        <v>1889</v>
      </c>
      <c r="G140" s="249"/>
      <c r="H140" s="253">
        <v>28.625</v>
      </c>
      <c r="I140" s="254"/>
      <c r="J140" s="249"/>
      <c r="K140" s="249"/>
      <c r="L140" s="255"/>
      <c r="M140" s="256"/>
      <c r="N140" s="257"/>
      <c r="O140" s="257"/>
      <c r="P140" s="257"/>
      <c r="Q140" s="257"/>
      <c r="R140" s="257"/>
      <c r="S140" s="257"/>
      <c r="T140" s="258"/>
      <c r="AT140" s="259" t="s">
        <v>172</v>
      </c>
      <c r="AU140" s="259" t="s">
        <v>85</v>
      </c>
      <c r="AV140" s="12" t="s">
        <v>85</v>
      </c>
      <c r="AW140" s="12" t="s">
        <v>36</v>
      </c>
      <c r="AX140" s="12" t="s">
        <v>73</v>
      </c>
      <c r="AY140" s="259" t="s">
        <v>162</v>
      </c>
    </row>
    <row r="141" s="12" customFormat="1">
      <c r="B141" s="248"/>
      <c r="C141" s="249"/>
      <c r="D141" s="250" t="s">
        <v>172</v>
      </c>
      <c r="E141" s="251" t="s">
        <v>23</v>
      </c>
      <c r="F141" s="252" t="s">
        <v>1890</v>
      </c>
      <c r="G141" s="249"/>
      <c r="H141" s="253">
        <v>7.75</v>
      </c>
      <c r="I141" s="254"/>
      <c r="J141" s="249"/>
      <c r="K141" s="249"/>
      <c r="L141" s="255"/>
      <c r="M141" s="256"/>
      <c r="N141" s="257"/>
      <c r="O141" s="257"/>
      <c r="P141" s="257"/>
      <c r="Q141" s="257"/>
      <c r="R141" s="257"/>
      <c r="S141" s="257"/>
      <c r="T141" s="258"/>
      <c r="AT141" s="259" t="s">
        <v>172</v>
      </c>
      <c r="AU141" s="259" t="s">
        <v>85</v>
      </c>
      <c r="AV141" s="12" t="s">
        <v>85</v>
      </c>
      <c r="AW141" s="12" t="s">
        <v>36</v>
      </c>
      <c r="AX141" s="12" t="s">
        <v>73</v>
      </c>
      <c r="AY141" s="259" t="s">
        <v>162</v>
      </c>
    </row>
    <row r="142" s="14" customFormat="1">
      <c r="B142" s="270"/>
      <c r="C142" s="271"/>
      <c r="D142" s="250" t="s">
        <v>172</v>
      </c>
      <c r="E142" s="272" t="s">
        <v>23</v>
      </c>
      <c r="F142" s="273" t="s">
        <v>182</v>
      </c>
      <c r="G142" s="271"/>
      <c r="H142" s="274">
        <v>53.625</v>
      </c>
      <c r="I142" s="275"/>
      <c r="J142" s="271"/>
      <c r="K142" s="271"/>
      <c r="L142" s="276"/>
      <c r="M142" s="277"/>
      <c r="N142" s="278"/>
      <c r="O142" s="278"/>
      <c r="P142" s="278"/>
      <c r="Q142" s="278"/>
      <c r="R142" s="278"/>
      <c r="S142" s="278"/>
      <c r="T142" s="279"/>
      <c r="AT142" s="280" t="s">
        <v>172</v>
      </c>
      <c r="AU142" s="280" t="s">
        <v>85</v>
      </c>
      <c r="AV142" s="14" t="s">
        <v>170</v>
      </c>
      <c r="AW142" s="14" t="s">
        <v>36</v>
      </c>
      <c r="AX142" s="14" t="s">
        <v>77</v>
      </c>
      <c r="AY142" s="280" t="s">
        <v>162</v>
      </c>
    </row>
    <row r="143" s="1" customFormat="1" ht="25.5" customHeight="1">
      <c r="B143" s="47"/>
      <c r="C143" s="236" t="s">
        <v>192</v>
      </c>
      <c r="D143" s="236" t="s">
        <v>165</v>
      </c>
      <c r="E143" s="237" t="s">
        <v>1894</v>
      </c>
      <c r="F143" s="238" t="s">
        <v>1895</v>
      </c>
      <c r="G143" s="239" t="s">
        <v>176</v>
      </c>
      <c r="H143" s="240">
        <v>63.335999999999999</v>
      </c>
      <c r="I143" s="241"/>
      <c r="J143" s="242">
        <f>ROUND(I143*H143,2)</f>
        <v>0</v>
      </c>
      <c r="K143" s="238" t="s">
        <v>169</v>
      </c>
      <c r="L143" s="73"/>
      <c r="M143" s="243" t="s">
        <v>23</v>
      </c>
      <c r="N143" s="244" t="s">
        <v>45</v>
      </c>
      <c r="O143" s="48"/>
      <c r="P143" s="245">
        <f>O143*H143</f>
        <v>0</v>
      </c>
      <c r="Q143" s="245">
        <v>0.00045731999999999999</v>
      </c>
      <c r="R143" s="245">
        <f>Q143*H143</f>
        <v>0.028964819519999997</v>
      </c>
      <c r="S143" s="245">
        <v>0</v>
      </c>
      <c r="T143" s="246">
        <f>S143*H143</f>
        <v>0</v>
      </c>
      <c r="AR143" s="25" t="s">
        <v>170</v>
      </c>
      <c r="AT143" s="25" t="s">
        <v>165</v>
      </c>
      <c r="AU143" s="25" t="s">
        <v>85</v>
      </c>
      <c r="AY143" s="25" t="s">
        <v>162</v>
      </c>
      <c r="BE143" s="247">
        <f>IF(N143="základní",J143,0)</f>
        <v>0</v>
      </c>
      <c r="BF143" s="247">
        <f>IF(N143="snížená",J143,0)</f>
        <v>0</v>
      </c>
      <c r="BG143" s="247">
        <f>IF(N143="zákl. přenesená",J143,0)</f>
        <v>0</v>
      </c>
      <c r="BH143" s="247">
        <f>IF(N143="sníž. přenesená",J143,0)</f>
        <v>0</v>
      </c>
      <c r="BI143" s="247">
        <f>IF(N143="nulová",J143,0)</f>
        <v>0</v>
      </c>
      <c r="BJ143" s="25" t="s">
        <v>85</v>
      </c>
      <c r="BK143" s="247">
        <f>ROUND(I143*H143,2)</f>
        <v>0</v>
      </c>
      <c r="BL143" s="25" t="s">
        <v>170</v>
      </c>
      <c r="BM143" s="25" t="s">
        <v>1896</v>
      </c>
    </row>
    <row r="144" s="1" customFormat="1">
      <c r="B144" s="47"/>
      <c r="C144" s="75"/>
      <c r="D144" s="250" t="s">
        <v>213</v>
      </c>
      <c r="E144" s="75"/>
      <c r="F144" s="281" t="s">
        <v>1897</v>
      </c>
      <c r="G144" s="75"/>
      <c r="H144" s="75"/>
      <c r="I144" s="204"/>
      <c r="J144" s="75"/>
      <c r="K144" s="75"/>
      <c r="L144" s="73"/>
      <c r="M144" s="282"/>
      <c r="N144" s="48"/>
      <c r="O144" s="48"/>
      <c r="P144" s="48"/>
      <c r="Q144" s="48"/>
      <c r="R144" s="48"/>
      <c r="S144" s="48"/>
      <c r="T144" s="96"/>
      <c r="AT144" s="25" t="s">
        <v>213</v>
      </c>
      <c r="AU144" s="25" t="s">
        <v>85</v>
      </c>
    </row>
    <row r="145" s="13" customFormat="1">
      <c r="B145" s="260"/>
      <c r="C145" s="261"/>
      <c r="D145" s="250" t="s">
        <v>172</v>
      </c>
      <c r="E145" s="262" t="s">
        <v>23</v>
      </c>
      <c r="F145" s="263" t="s">
        <v>1887</v>
      </c>
      <c r="G145" s="261"/>
      <c r="H145" s="262" t="s">
        <v>23</v>
      </c>
      <c r="I145" s="264"/>
      <c r="J145" s="261"/>
      <c r="K145" s="261"/>
      <c r="L145" s="265"/>
      <c r="M145" s="266"/>
      <c r="N145" s="267"/>
      <c r="O145" s="267"/>
      <c r="P145" s="267"/>
      <c r="Q145" s="267"/>
      <c r="R145" s="267"/>
      <c r="S145" s="267"/>
      <c r="T145" s="268"/>
      <c r="AT145" s="269" t="s">
        <v>172</v>
      </c>
      <c r="AU145" s="269" t="s">
        <v>85</v>
      </c>
      <c r="AV145" s="13" t="s">
        <v>77</v>
      </c>
      <c r="AW145" s="13" t="s">
        <v>36</v>
      </c>
      <c r="AX145" s="13" t="s">
        <v>73</v>
      </c>
      <c r="AY145" s="269" t="s">
        <v>162</v>
      </c>
    </row>
    <row r="146" s="12" customFormat="1">
      <c r="B146" s="248"/>
      <c r="C146" s="249"/>
      <c r="D146" s="250" t="s">
        <v>172</v>
      </c>
      <c r="E146" s="251" t="s">
        <v>23</v>
      </c>
      <c r="F146" s="252" t="s">
        <v>1877</v>
      </c>
      <c r="G146" s="249"/>
      <c r="H146" s="253">
        <v>26.158999999999999</v>
      </c>
      <c r="I146" s="254"/>
      <c r="J146" s="249"/>
      <c r="K146" s="249"/>
      <c r="L146" s="255"/>
      <c r="M146" s="256"/>
      <c r="N146" s="257"/>
      <c r="O146" s="257"/>
      <c r="P146" s="257"/>
      <c r="Q146" s="257"/>
      <c r="R146" s="257"/>
      <c r="S146" s="257"/>
      <c r="T146" s="258"/>
      <c r="AT146" s="259" t="s">
        <v>172</v>
      </c>
      <c r="AU146" s="259" t="s">
        <v>85</v>
      </c>
      <c r="AV146" s="12" t="s">
        <v>85</v>
      </c>
      <c r="AW146" s="12" t="s">
        <v>36</v>
      </c>
      <c r="AX146" s="12" t="s">
        <v>73</v>
      </c>
      <c r="AY146" s="259" t="s">
        <v>162</v>
      </c>
    </row>
    <row r="147" s="12" customFormat="1">
      <c r="B147" s="248"/>
      <c r="C147" s="249"/>
      <c r="D147" s="250" t="s">
        <v>172</v>
      </c>
      <c r="E147" s="251" t="s">
        <v>23</v>
      </c>
      <c r="F147" s="252" t="s">
        <v>1878</v>
      </c>
      <c r="G147" s="249"/>
      <c r="H147" s="253">
        <v>30.562000000000001</v>
      </c>
      <c r="I147" s="254"/>
      <c r="J147" s="249"/>
      <c r="K147" s="249"/>
      <c r="L147" s="255"/>
      <c r="M147" s="256"/>
      <c r="N147" s="257"/>
      <c r="O147" s="257"/>
      <c r="P147" s="257"/>
      <c r="Q147" s="257"/>
      <c r="R147" s="257"/>
      <c r="S147" s="257"/>
      <c r="T147" s="258"/>
      <c r="AT147" s="259" t="s">
        <v>172</v>
      </c>
      <c r="AU147" s="259" t="s">
        <v>85</v>
      </c>
      <c r="AV147" s="12" t="s">
        <v>85</v>
      </c>
      <c r="AW147" s="12" t="s">
        <v>36</v>
      </c>
      <c r="AX147" s="12" t="s">
        <v>73</v>
      </c>
      <c r="AY147" s="259" t="s">
        <v>162</v>
      </c>
    </row>
    <row r="148" s="12" customFormat="1">
      <c r="B148" s="248"/>
      <c r="C148" s="249"/>
      <c r="D148" s="250" t="s">
        <v>172</v>
      </c>
      <c r="E148" s="251" t="s">
        <v>23</v>
      </c>
      <c r="F148" s="252" t="s">
        <v>1879</v>
      </c>
      <c r="G148" s="249"/>
      <c r="H148" s="253">
        <v>6.6150000000000002</v>
      </c>
      <c r="I148" s="254"/>
      <c r="J148" s="249"/>
      <c r="K148" s="249"/>
      <c r="L148" s="255"/>
      <c r="M148" s="256"/>
      <c r="N148" s="257"/>
      <c r="O148" s="257"/>
      <c r="P148" s="257"/>
      <c r="Q148" s="257"/>
      <c r="R148" s="257"/>
      <c r="S148" s="257"/>
      <c r="T148" s="258"/>
      <c r="AT148" s="259" t="s">
        <v>172</v>
      </c>
      <c r="AU148" s="259" t="s">
        <v>85</v>
      </c>
      <c r="AV148" s="12" t="s">
        <v>85</v>
      </c>
      <c r="AW148" s="12" t="s">
        <v>36</v>
      </c>
      <c r="AX148" s="12" t="s">
        <v>73</v>
      </c>
      <c r="AY148" s="259" t="s">
        <v>162</v>
      </c>
    </row>
    <row r="149" s="14" customFormat="1">
      <c r="B149" s="270"/>
      <c r="C149" s="271"/>
      <c r="D149" s="250" t="s">
        <v>172</v>
      </c>
      <c r="E149" s="272" t="s">
        <v>23</v>
      </c>
      <c r="F149" s="273" t="s">
        <v>182</v>
      </c>
      <c r="G149" s="271"/>
      <c r="H149" s="274">
        <v>63.335999999999999</v>
      </c>
      <c r="I149" s="275"/>
      <c r="J149" s="271"/>
      <c r="K149" s="271"/>
      <c r="L149" s="276"/>
      <c r="M149" s="277"/>
      <c r="N149" s="278"/>
      <c r="O149" s="278"/>
      <c r="P149" s="278"/>
      <c r="Q149" s="278"/>
      <c r="R149" s="278"/>
      <c r="S149" s="278"/>
      <c r="T149" s="279"/>
      <c r="AT149" s="280" t="s">
        <v>172</v>
      </c>
      <c r="AU149" s="280" t="s">
        <v>85</v>
      </c>
      <c r="AV149" s="14" t="s">
        <v>170</v>
      </c>
      <c r="AW149" s="14" t="s">
        <v>36</v>
      </c>
      <c r="AX149" s="14" t="s">
        <v>77</v>
      </c>
      <c r="AY149" s="280" t="s">
        <v>162</v>
      </c>
    </row>
    <row r="150" s="1" customFormat="1" ht="25.5" customHeight="1">
      <c r="B150" s="47"/>
      <c r="C150" s="236" t="s">
        <v>200</v>
      </c>
      <c r="D150" s="236" t="s">
        <v>165</v>
      </c>
      <c r="E150" s="237" t="s">
        <v>1898</v>
      </c>
      <c r="F150" s="238" t="s">
        <v>1899</v>
      </c>
      <c r="G150" s="239" t="s">
        <v>176</v>
      </c>
      <c r="H150" s="240">
        <v>63.335999999999999</v>
      </c>
      <c r="I150" s="241"/>
      <c r="J150" s="242">
        <f>ROUND(I150*H150,2)</f>
        <v>0</v>
      </c>
      <c r="K150" s="238" t="s">
        <v>169</v>
      </c>
      <c r="L150" s="73"/>
      <c r="M150" s="243" t="s">
        <v>23</v>
      </c>
      <c r="N150" s="244" t="s">
        <v>45</v>
      </c>
      <c r="O150" s="48"/>
      <c r="P150" s="245">
        <f>O150*H150</f>
        <v>0</v>
      </c>
      <c r="Q150" s="245">
        <v>0</v>
      </c>
      <c r="R150" s="245">
        <f>Q150*H150</f>
        <v>0</v>
      </c>
      <c r="S150" s="245">
        <v>0</v>
      </c>
      <c r="T150" s="246">
        <f>S150*H150</f>
        <v>0</v>
      </c>
      <c r="AR150" s="25" t="s">
        <v>170</v>
      </c>
      <c r="AT150" s="25" t="s">
        <v>165</v>
      </c>
      <c r="AU150" s="25" t="s">
        <v>85</v>
      </c>
      <c r="AY150" s="25" t="s">
        <v>162</v>
      </c>
      <c r="BE150" s="247">
        <f>IF(N150="základní",J150,0)</f>
        <v>0</v>
      </c>
      <c r="BF150" s="247">
        <f>IF(N150="snížená",J150,0)</f>
        <v>0</v>
      </c>
      <c r="BG150" s="247">
        <f>IF(N150="zákl. přenesená",J150,0)</f>
        <v>0</v>
      </c>
      <c r="BH150" s="247">
        <f>IF(N150="sníž. přenesená",J150,0)</f>
        <v>0</v>
      </c>
      <c r="BI150" s="247">
        <f>IF(N150="nulová",J150,0)</f>
        <v>0</v>
      </c>
      <c r="BJ150" s="25" t="s">
        <v>85</v>
      </c>
      <c r="BK150" s="247">
        <f>ROUND(I150*H150,2)</f>
        <v>0</v>
      </c>
      <c r="BL150" s="25" t="s">
        <v>170</v>
      </c>
      <c r="BM150" s="25" t="s">
        <v>1900</v>
      </c>
    </row>
    <row r="151" s="13" customFormat="1">
      <c r="B151" s="260"/>
      <c r="C151" s="261"/>
      <c r="D151" s="250" t="s">
        <v>172</v>
      </c>
      <c r="E151" s="262" t="s">
        <v>23</v>
      </c>
      <c r="F151" s="263" t="s">
        <v>1887</v>
      </c>
      <c r="G151" s="261"/>
      <c r="H151" s="262" t="s">
        <v>23</v>
      </c>
      <c r="I151" s="264"/>
      <c r="J151" s="261"/>
      <c r="K151" s="261"/>
      <c r="L151" s="265"/>
      <c r="M151" s="266"/>
      <c r="N151" s="267"/>
      <c r="O151" s="267"/>
      <c r="P151" s="267"/>
      <c r="Q151" s="267"/>
      <c r="R151" s="267"/>
      <c r="S151" s="267"/>
      <c r="T151" s="268"/>
      <c r="AT151" s="269" t="s">
        <v>172</v>
      </c>
      <c r="AU151" s="269" t="s">
        <v>85</v>
      </c>
      <c r="AV151" s="13" t="s">
        <v>77</v>
      </c>
      <c r="AW151" s="13" t="s">
        <v>36</v>
      </c>
      <c r="AX151" s="13" t="s">
        <v>73</v>
      </c>
      <c r="AY151" s="269" t="s">
        <v>162</v>
      </c>
    </row>
    <row r="152" s="12" customFormat="1">
      <c r="B152" s="248"/>
      <c r="C152" s="249"/>
      <c r="D152" s="250" t="s">
        <v>172</v>
      </c>
      <c r="E152" s="251" t="s">
        <v>23</v>
      </c>
      <c r="F152" s="252" t="s">
        <v>1877</v>
      </c>
      <c r="G152" s="249"/>
      <c r="H152" s="253">
        <v>26.158999999999999</v>
      </c>
      <c r="I152" s="254"/>
      <c r="J152" s="249"/>
      <c r="K152" s="249"/>
      <c r="L152" s="255"/>
      <c r="M152" s="256"/>
      <c r="N152" s="257"/>
      <c r="O152" s="257"/>
      <c r="P152" s="257"/>
      <c r="Q152" s="257"/>
      <c r="R152" s="257"/>
      <c r="S152" s="257"/>
      <c r="T152" s="258"/>
      <c r="AT152" s="259" t="s">
        <v>172</v>
      </c>
      <c r="AU152" s="259" t="s">
        <v>85</v>
      </c>
      <c r="AV152" s="12" t="s">
        <v>85</v>
      </c>
      <c r="AW152" s="12" t="s">
        <v>36</v>
      </c>
      <c r="AX152" s="12" t="s">
        <v>73</v>
      </c>
      <c r="AY152" s="259" t="s">
        <v>162</v>
      </c>
    </row>
    <row r="153" s="12" customFormat="1">
      <c r="B153" s="248"/>
      <c r="C153" s="249"/>
      <c r="D153" s="250" t="s">
        <v>172</v>
      </c>
      <c r="E153" s="251" t="s">
        <v>23</v>
      </c>
      <c r="F153" s="252" t="s">
        <v>1878</v>
      </c>
      <c r="G153" s="249"/>
      <c r="H153" s="253">
        <v>30.562000000000001</v>
      </c>
      <c r="I153" s="254"/>
      <c r="J153" s="249"/>
      <c r="K153" s="249"/>
      <c r="L153" s="255"/>
      <c r="M153" s="256"/>
      <c r="N153" s="257"/>
      <c r="O153" s="257"/>
      <c r="P153" s="257"/>
      <c r="Q153" s="257"/>
      <c r="R153" s="257"/>
      <c r="S153" s="257"/>
      <c r="T153" s="258"/>
      <c r="AT153" s="259" t="s">
        <v>172</v>
      </c>
      <c r="AU153" s="259" t="s">
        <v>85</v>
      </c>
      <c r="AV153" s="12" t="s">
        <v>85</v>
      </c>
      <c r="AW153" s="12" t="s">
        <v>36</v>
      </c>
      <c r="AX153" s="12" t="s">
        <v>73</v>
      </c>
      <c r="AY153" s="259" t="s">
        <v>162</v>
      </c>
    </row>
    <row r="154" s="12" customFormat="1">
      <c r="B154" s="248"/>
      <c r="C154" s="249"/>
      <c r="D154" s="250" t="s">
        <v>172</v>
      </c>
      <c r="E154" s="251" t="s">
        <v>23</v>
      </c>
      <c r="F154" s="252" t="s">
        <v>1879</v>
      </c>
      <c r="G154" s="249"/>
      <c r="H154" s="253">
        <v>6.6150000000000002</v>
      </c>
      <c r="I154" s="254"/>
      <c r="J154" s="249"/>
      <c r="K154" s="249"/>
      <c r="L154" s="255"/>
      <c r="M154" s="256"/>
      <c r="N154" s="257"/>
      <c r="O154" s="257"/>
      <c r="P154" s="257"/>
      <c r="Q154" s="257"/>
      <c r="R154" s="257"/>
      <c r="S154" s="257"/>
      <c r="T154" s="258"/>
      <c r="AT154" s="259" t="s">
        <v>172</v>
      </c>
      <c r="AU154" s="259" t="s">
        <v>85</v>
      </c>
      <c r="AV154" s="12" t="s">
        <v>85</v>
      </c>
      <c r="AW154" s="12" t="s">
        <v>36</v>
      </c>
      <c r="AX154" s="12" t="s">
        <v>73</v>
      </c>
      <c r="AY154" s="259" t="s">
        <v>162</v>
      </c>
    </row>
    <row r="155" s="14" customFormat="1">
      <c r="B155" s="270"/>
      <c r="C155" s="271"/>
      <c r="D155" s="250" t="s">
        <v>172</v>
      </c>
      <c r="E155" s="272" t="s">
        <v>23</v>
      </c>
      <c r="F155" s="273" t="s">
        <v>182</v>
      </c>
      <c r="G155" s="271"/>
      <c r="H155" s="274">
        <v>63.335999999999999</v>
      </c>
      <c r="I155" s="275"/>
      <c r="J155" s="271"/>
      <c r="K155" s="271"/>
      <c r="L155" s="276"/>
      <c r="M155" s="277"/>
      <c r="N155" s="278"/>
      <c r="O155" s="278"/>
      <c r="P155" s="278"/>
      <c r="Q155" s="278"/>
      <c r="R155" s="278"/>
      <c r="S155" s="278"/>
      <c r="T155" s="279"/>
      <c r="AT155" s="280" t="s">
        <v>172</v>
      </c>
      <c r="AU155" s="280" t="s">
        <v>85</v>
      </c>
      <c r="AV155" s="14" t="s">
        <v>170</v>
      </c>
      <c r="AW155" s="14" t="s">
        <v>36</v>
      </c>
      <c r="AX155" s="14" t="s">
        <v>77</v>
      </c>
      <c r="AY155" s="280" t="s">
        <v>162</v>
      </c>
    </row>
    <row r="156" s="11" customFormat="1" ht="29.88" customHeight="1">
      <c r="B156" s="220"/>
      <c r="C156" s="221"/>
      <c r="D156" s="222" t="s">
        <v>72</v>
      </c>
      <c r="E156" s="234" t="s">
        <v>85</v>
      </c>
      <c r="F156" s="234" t="s">
        <v>1901</v>
      </c>
      <c r="G156" s="221"/>
      <c r="H156" s="221"/>
      <c r="I156" s="224"/>
      <c r="J156" s="235">
        <f>BK156</f>
        <v>0</v>
      </c>
      <c r="K156" s="221"/>
      <c r="L156" s="226"/>
      <c r="M156" s="227"/>
      <c r="N156" s="228"/>
      <c r="O156" s="228"/>
      <c r="P156" s="229">
        <f>SUM(P157:P198)</f>
        <v>0</v>
      </c>
      <c r="Q156" s="228"/>
      <c r="R156" s="229">
        <f>SUM(R157:R198)</f>
        <v>15.803873087217498</v>
      </c>
      <c r="S156" s="228"/>
      <c r="T156" s="230">
        <f>SUM(T157:T198)</f>
        <v>0</v>
      </c>
      <c r="AR156" s="231" t="s">
        <v>77</v>
      </c>
      <c r="AT156" s="232" t="s">
        <v>72</v>
      </c>
      <c r="AU156" s="232" t="s">
        <v>77</v>
      </c>
      <c r="AY156" s="231" t="s">
        <v>162</v>
      </c>
      <c r="BK156" s="233">
        <f>SUM(BK157:BK198)</f>
        <v>0</v>
      </c>
    </row>
    <row r="157" s="1" customFormat="1" ht="25.5" customHeight="1">
      <c r="B157" s="47"/>
      <c r="C157" s="236" t="s">
        <v>209</v>
      </c>
      <c r="D157" s="236" t="s">
        <v>165</v>
      </c>
      <c r="E157" s="237" t="s">
        <v>1902</v>
      </c>
      <c r="F157" s="238" t="s">
        <v>1903</v>
      </c>
      <c r="G157" s="239" t="s">
        <v>176</v>
      </c>
      <c r="H157" s="240">
        <v>1.5349999999999999</v>
      </c>
      <c r="I157" s="241"/>
      <c r="J157" s="242">
        <f>ROUND(I157*H157,2)</f>
        <v>0</v>
      </c>
      <c r="K157" s="238" t="s">
        <v>169</v>
      </c>
      <c r="L157" s="73"/>
      <c r="M157" s="243" t="s">
        <v>23</v>
      </c>
      <c r="N157" s="244" t="s">
        <v>45</v>
      </c>
      <c r="O157" s="48"/>
      <c r="P157" s="245">
        <f>O157*H157</f>
        <v>0</v>
      </c>
      <c r="Q157" s="245">
        <v>2.2563422040000001</v>
      </c>
      <c r="R157" s="245">
        <f>Q157*H157</f>
        <v>3.4634852831399998</v>
      </c>
      <c r="S157" s="245">
        <v>0</v>
      </c>
      <c r="T157" s="246">
        <f>S157*H157</f>
        <v>0</v>
      </c>
      <c r="AR157" s="25" t="s">
        <v>170</v>
      </c>
      <c r="AT157" s="25" t="s">
        <v>165</v>
      </c>
      <c r="AU157" s="25" t="s">
        <v>85</v>
      </c>
      <c r="AY157" s="25" t="s">
        <v>162</v>
      </c>
      <c r="BE157" s="247">
        <f>IF(N157="základní",J157,0)</f>
        <v>0</v>
      </c>
      <c r="BF157" s="247">
        <f>IF(N157="snížená",J157,0)</f>
        <v>0</v>
      </c>
      <c r="BG157" s="247">
        <f>IF(N157="zákl. přenesená",J157,0)</f>
        <v>0</v>
      </c>
      <c r="BH157" s="247">
        <f>IF(N157="sníž. přenesená",J157,0)</f>
        <v>0</v>
      </c>
      <c r="BI157" s="247">
        <f>IF(N157="nulová",J157,0)</f>
        <v>0</v>
      </c>
      <c r="BJ157" s="25" t="s">
        <v>85</v>
      </c>
      <c r="BK157" s="247">
        <f>ROUND(I157*H157,2)</f>
        <v>0</v>
      </c>
      <c r="BL157" s="25" t="s">
        <v>170</v>
      </c>
      <c r="BM157" s="25" t="s">
        <v>1904</v>
      </c>
    </row>
    <row r="158" s="1" customFormat="1">
      <c r="B158" s="47"/>
      <c r="C158" s="75"/>
      <c r="D158" s="250" t="s">
        <v>213</v>
      </c>
      <c r="E158" s="75"/>
      <c r="F158" s="281" t="s">
        <v>1905</v>
      </c>
      <c r="G158" s="75"/>
      <c r="H158" s="75"/>
      <c r="I158" s="204"/>
      <c r="J158" s="75"/>
      <c r="K158" s="75"/>
      <c r="L158" s="73"/>
      <c r="M158" s="282"/>
      <c r="N158" s="48"/>
      <c r="O158" s="48"/>
      <c r="P158" s="48"/>
      <c r="Q158" s="48"/>
      <c r="R158" s="48"/>
      <c r="S158" s="48"/>
      <c r="T158" s="96"/>
      <c r="AT158" s="25" t="s">
        <v>213</v>
      </c>
      <c r="AU158" s="25" t="s">
        <v>85</v>
      </c>
    </row>
    <row r="159" s="13" customFormat="1">
      <c r="B159" s="260"/>
      <c r="C159" s="261"/>
      <c r="D159" s="250" t="s">
        <v>172</v>
      </c>
      <c r="E159" s="262" t="s">
        <v>23</v>
      </c>
      <c r="F159" s="263" t="s">
        <v>1906</v>
      </c>
      <c r="G159" s="261"/>
      <c r="H159" s="262" t="s">
        <v>23</v>
      </c>
      <c r="I159" s="264"/>
      <c r="J159" s="261"/>
      <c r="K159" s="261"/>
      <c r="L159" s="265"/>
      <c r="M159" s="266"/>
      <c r="N159" s="267"/>
      <c r="O159" s="267"/>
      <c r="P159" s="267"/>
      <c r="Q159" s="267"/>
      <c r="R159" s="267"/>
      <c r="S159" s="267"/>
      <c r="T159" s="268"/>
      <c r="AT159" s="269" t="s">
        <v>172</v>
      </c>
      <c r="AU159" s="269" t="s">
        <v>85</v>
      </c>
      <c r="AV159" s="13" t="s">
        <v>77</v>
      </c>
      <c r="AW159" s="13" t="s">
        <v>36</v>
      </c>
      <c r="AX159" s="13" t="s">
        <v>73</v>
      </c>
      <c r="AY159" s="269" t="s">
        <v>162</v>
      </c>
    </row>
    <row r="160" s="12" customFormat="1">
      <c r="B160" s="248"/>
      <c r="C160" s="249"/>
      <c r="D160" s="250" t="s">
        <v>172</v>
      </c>
      <c r="E160" s="251" t="s">
        <v>23</v>
      </c>
      <c r="F160" s="252" t="s">
        <v>1907</v>
      </c>
      <c r="G160" s="249"/>
      <c r="H160" s="253">
        <v>7.4180000000000001</v>
      </c>
      <c r="I160" s="254"/>
      <c r="J160" s="249"/>
      <c r="K160" s="249"/>
      <c r="L160" s="255"/>
      <c r="M160" s="256"/>
      <c r="N160" s="257"/>
      <c r="O160" s="257"/>
      <c r="P160" s="257"/>
      <c r="Q160" s="257"/>
      <c r="R160" s="257"/>
      <c r="S160" s="257"/>
      <c r="T160" s="258"/>
      <c r="AT160" s="259" t="s">
        <v>172</v>
      </c>
      <c r="AU160" s="259" t="s">
        <v>85</v>
      </c>
      <c r="AV160" s="12" t="s">
        <v>85</v>
      </c>
      <c r="AW160" s="12" t="s">
        <v>36</v>
      </c>
      <c r="AX160" s="12" t="s">
        <v>73</v>
      </c>
      <c r="AY160" s="259" t="s">
        <v>162</v>
      </c>
    </row>
    <row r="161" s="12" customFormat="1">
      <c r="B161" s="248"/>
      <c r="C161" s="249"/>
      <c r="D161" s="250" t="s">
        <v>172</v>
      </c>
      <c r="E161" s="251" t="s">
        <v>23</v>
      </c>
      <c r="F161" s="252" t="s">
        <v>1908</v>
      </c>
      <c r="G161" s="249"/>
      <c r="H161" s="253">
        <v>6.21</v>
      </c>
      <c r="I161" s="254"/>
      <c r="J161" s="249"/>
      <c r="K161" s="249"/>
      <c r="L161" s="255"/>
      <c r="M161" s="256"/>
      <c r="N161" s="257"/>
      <c r="O161" s="257"/>
      <c r="P161" s="257"/>
      <c r="Q161" s="257"/>
      <c r="R161" s="257"/>
      <c r="S161" s="257"/>
      <c r="T161" s="258"/>
      <c r="AT161" s="259" t="s">
        <v>172</v>
      </c>
      <c r="AU161" s="259" t="s">
        <v>85</v>
      </c>
      <c r="AV161" s="12" t="s">
        <v>85</v>
      </c>
      <c r="AW161" s="12" t="s">
        <v>36</v>
      </c>
      <c r="AX161" s="12" t="s">
        <v>73</v>
      </c>
      <c r="AY161" s="259" t="s">
        <v>162</v>
      </c>
    </row>
    <row r="162" s="12" customFormat="1">
      <c r="B162" s="248"/>
      <c r="C162" s="249"/>
      <c r="D162" s="250" t="s">
        <v>172</v>
      </c>
      <c r="E162" s="251" t="s">
        <v>23</v>
      </c>
      <c r="F162" s="252" t="s">
        <v>1909</v>
      </c>
      <c r="G162" s="249"/>
      <c r="H162" s="253">
        <v>1.7250000000000001</v>
      </c>
      <c r="I162" s="254"/>
      <c r="J162" s="249"/>
      <c r="K162" s="249"/>
      <c r="L162" s="255"/>
      <c r="M162" s="256"/>
      <c r="N162" s="257"/>
      <c r="O162" s="257"/>
      <c r="P162" s="257"/>
      <c r="Q162" s="257"/>
      <c r="R162" s="257"/>
      <c r="S162" s="257"/>
      <c r="T162" s="258"/>
      <c r="AT162" s="259" t="s">
        <v>172</v>
      </c>
      <c r="AU162" s="259" t="s">
        <v>85</v>
      </c>
      <c r="AV162" s="12" t="s">
        <v>85</v>
      </c>
      <c r="AW162" s="12" t="s">
        <v>36</v>
      </c>
      <c r="AX162" s="12" t="s">
        <v>73</v>
      </c>
      <c r="AY162" s="259" t="s">
        <v>162</v>
      </c>
    </row>
    <row r="163" s="15" customFormat="1">
      <c r="B163" s="283"/>
      <c r="C163" s="284"/>
      <c r="D163" s="250" t="s">
        <v>172</v>
      </c>
      <c r="E163" s="285" t="s">
        <v>23</v>
      </c>
      <c r="F163" s="286" t="s">
        <v>276</v>
      </c>
      <c r="G163" s="284"/>
      <c r="H163" s="287">
        <v>15.353</v>
      </c>
      <c r="I163" s="288"/>
      <c r="J163" s="284"/>
      <c r="K163" s="284"/>
      <c r="L163" s="289"/>
      <c r="M163" s="290"/>
      <c r="N163" s="291"/>
      <c r="O163" s="291"/>
      <c r="P163" s="291"/>
      <c r="Q163" s="291"/>
      <c r="R163" s="291"/>
      <c r="S163" s="291"/>
      <c r="T163" s="292"/>
      <c r="AT163" s="293" t="s">
        <v>172</v>
      </c>
      <c r="AU163" s="293" t="s">
        <v>85</v>
      </c>
      <c r="AV163" s="15" t="s">
        <v>163</v>
      </c>
      <c r="AW163" s="15" t="s">
        <v>36</v>
      </c>
      <c r="AX163" s="15" t="s">
        <v>73</v>
      </c>
      <c r="AY163" s="293" t="s">
        <v>162</v>
      </c>
    </row>
    <row r="164" s="12" customFormat="1">
      <c r="B164" s="248"/>
      <c r="C164" s="249"/>
      <c r="D164" s="250" t="s">
        <v>172</v>
      </c>
      <c r="E164" s="251" t="s">
        <v>23</v>
      </c>
      <c r="F164" s="252" t="s">
        <v>1910</v>
      </c>
      <c r="G164" s="249"/>
      <c r="H164" s="253">
        <v>1.5349999999999999</v>
      </c>
      <c r="I164" s="254"/>
      <c r="J164" s="249"/>
      <c r="K164" s="249"/>
      <c r="L164" s="255"/>
      <c r="M164" s="256"/>
      <c r="N164" s="257"/>
      <c r="O164" s="257"/>
      <c r="P164" s="257"/>
      <c r="Q164" s="257"/>
      <c r="R164" s="257"/>
      <c r="S164" s="257"/>
      <c r="T164" s="258"/>
      <c r="AT164" s="259" t="s">
        <v>172</v>
      </c>
      <c r="AU164" s="259" t="s">
        <v>85</v>
      </c>
      <c r="AV164" s="12" t="s">
        <v>85</v>
      </c>
      <c r="AW164" s="12" t="s">
        <v>36</v>
      </c>
      <c r="AX164" s="12" t="s">
        <v>77</v>
      </c>
      <c r="AY164" s="259" t="s">
        <v>162</v>
      </c>
    </row>
    <row r="165" s="1" customFormat="1" ht="16.5" customHeight="1">
      <c r="B165" s="47"/>
      <c r="C165" s="236" t="s">
        <v>218</v>
      </c>
      <c r="D165" s="236" t="s">
        <v>165</v>
      </c>
      <c r="E165" s="237" t="s">
        <v>1911</v>
      </c>
      <c r="F165" s="238" t="s">
        <v>1912</v>
      </c>
      <c r="G165" s="239" t="s">
        <v>189</v>
      </c>
      <c r="H165" s="240">
        <v>3.1749999999999998</v>
      </c>
      <c r="I165" s="241"/>
      <c r="J165" s="242">
        <f>ROUND(I165*H165,2)</f>
        <v>0</v>
      </c>
      <c r="K165" s="238" t="s">
        <v>169</v>
      </c>
      <c r="L165" s="73"/>
      <c r="M165" s="243" t="s">
        <v>23</v>
      </c>
      <c r="N165" s="244" t="s">
        <v>45</v>
      </c>
      <c r="O165" s="48"/>
      <c r="P165" s="245">
        <f>O165*H165</f>
        <v>0</v>
      </c>
      <c r="Q165" s="245">
        <v>0.00247</v>
      </c>
      <c r="R165" s="245">
        <f>Q165*H165</f>
        <v>0.0078422500000000003</v>
      </c>
      <c r="S165" s="245">
        <v>0</v>
      </c>
      <c r="T165" s="246">
        <f>S165*H165</f>
        <v>0</v>
      </c>
      <c r="AR165" s="25" t="s">
        <v>170</v>
      </c>
      <c r="AT165" s="25" t="s">
        <v>165</v>
      </c>
      <c r="AU165" s="25" t="s">
        <v>85</v>
      </c>
      <c r="AY165" s="25" t="s">
        <v>162</v>
      </c>
      <c r="BE165" s="247">
        <f>IF(N165="základní",J165,0)</f>
        <v>0</v>
      </c>
      <c r="BF165" s="247">
        <f>IF(N165="snížená",J165,0)</f>
        <v>0</v>
      </c>
      <c r="BG165" s="247">
        <f>IF(N165="zákl. přenesená",J165,0)</f>
        <v>0</v>
      </c>
      <c r="BH165" s="247">
        <f>IF(N165="sníž. přenesená",J165,0)</f>
        <v>0</v>
      </c>
      <c r="BI165" s="247">
        <f>IF(N165="nulová",J165,0)</f>
        <v>0</v>
      </c>
      <c r="BJ165" s="25" t="s">
        <v>85</v>
      </c>
      <c r="BK165" s="247">
        <f>ROUND(I165*H165,2)</f>
        <v>0</v>
      </c>
      <c r="BL165" s="25" t="s">
        <v>170</v>
      </c>
      <c r="BM165" s="25" t="s">
        <v>1913</v>
      </c>
    </row>
    <row r="166" s="1" customFormat="1">
      <c r="B166" s="47"/>
      <c r="C166" s="75"/>
      <c r="D166" s="250" t="s">
        <v>213</v>
      </c>
      <c r="E166" s="75"/>
      <c r="F166" s="281" t="s">
        <v>1914</v>
      </c>
      <c r="G166" s="75"/>
      <c r="H166" s="75"/>
      <c r="I166" s="204"/>
      <c r="J166" s="75"/>
      <c r="K166" s="75"/>
      <c r="L166" s="73"/>
      <c r="M166" s="282"/>
      <c r="N166" s="48"/>
      <c r="O166" s="48"/>
      <c r="P166" s="48"/>
      <c r="Q166" s="48"/>
      <c r="R166" s="48"/>
      <c r="S166" s="48"/>
      <c r="T166" s="96"/>
      <c r="AT166" s="25" t="s">
        <v>213</v>
      </c>
      <c r="AU166" s="25" t="s">
        <v>85</v>
      </c>
    </row>
    <row r="167" s="13" customFormat="1">
      <c r="B167" s="260"/>
      <c r="C167" s="261"/>
      <c r="D167" s="250" t="s">
        <v>172</v>
      </c>
      <c r="E167" s="262" t="s">
        <v>23</v>
      </c>
      <c r="F167" s="263" t="s">
        <v>1915</v>
      </c>
      <c r="G167" s="261"/>
      <c r="H167" s="262" t="s">
        <v>23</v>
      </c>
      <c r="I167" s="264"/>
      <c r="J167" s="261"/>
      <c r="K167" s="261"/>
      <c r="L167" s="265"/>
      <c r="M167" s="266"/>
      <c r="N167" s="267"/>
      <c r="O167" s="267"/>
      <c r="P167" s="267"/>
      <c r="Q167" s="267"/>
      <c r="R167" s="267"/>
      <c r="S167" s="267"/>
      <c r="T167" s="268"/>
      <c r="AT167" s="269" t="s">
        <v>172</v>
      </c>
      <c r="AU167" s="269" t="s">
        <v>85</v>
      </c>
      <c r="AV167" s="13" t="s">
        <v>77</v>
      </c>
      <c r="AW167" s="13" t="s">
        <v>36</v>
      </c>
      <c r="AX167" s="13" t="s">
        <v>73</v>
      </c>
      <c r="AY167" s="269" t="s">
        <v>162</v>
      </c>
    </row>
    <row r="168" s="12" customFormat="1">
      <c r="B168" s="248"/>
      <c r="C168" s="249"/>
      <c r="D168" s="250" t="s">
        <v>172</v>
      </c>
      <c r="E168" s="251" t="s">
        <v>23</v>
      </c>
      <c r="F168" s="252" t="s">
        <v>1916</v>
      </c>
      <c r="G168" s="249"/>
      <c r="H168" s="253">
        <v>13.35</v>
      </c>
      <c r="I168" s="254"/>
      <c r="J168" s="249"/>
      <c r="K168" s="249"/>
      <c r="L168" s="255"/>
      <c r="M168" s="256"/>
      <c r="N168" s="257"/>
      <c r="O168" s="257"/>
      <c r="P168" s="257"/>
      <c r="Q168" s="257"/>
      <c r="R168" s="257"/>
      <c r="S168" s="257"/>
      <c r="T168" s="258"/>
      <c r="AT168" s="259" t="s">
        <v>172</v>
      </c>
      <c r="AU168" s="259" t="s">
        <v>85</v>
      </c>
      <c r="AV168" s="12" t="s">
        <v>85</v>
      </c>
      <c r="AW168" s="12" t="s">
        <v>36</v>
      </c>
      <c r="AX168" s="12" t="s">
        <v>73</v>
      </c>
      <c r="AY168" s="259" t="s">
        <v>162</v>
      </c>
    </row>
    <row r="169" s="12" customFormat="1">
      <c r="B169" s="248"/>
      <c r="C169" s="249"/>
      <c r="D169" s="250" t="s">
        <v>172</v>
      </c>
      <c r="E169" s="251" t="s">
        <v>23</v>
      </c>
      <c r="F169" s="252" t="s">
        <v>1917</v>
      </c>
      <c r="G169" s="249"/>
      <c r="H169" s="253">
        <v>14.6</v>
      </c>
      <c r="I169" s="254"/>
      <c r="J169" s="249"/>
      <c r="K169" s="249"/>
      <c r="L169" s="255"/>
      <c r="M169" s="256"/>
      <c r="N169" s="257"/>
      <c r="O169" s="257"/>
      <c r="P169" s="257"/>
      <c r="Q169" s="257"/>
      <c r="R169" s="257"/>
      <c r="S169" s="257"/>
      <c r="T169" s="258"/>
      <c r="AT169" s="259" t="s">
        <v>172</v>
      </c>
      <c r="AU169" s="259" t="s">
        <v>85</v>
      </c>
      <c r="AV169" s="12" t="s">
        <v>85</v>
      </c>
      <c r="AW169" s="12" t="s">
        <v>36</v>
      </c>
      <c r="AX169" s="12" t="s">
        <v>73</v>
      </c>
      <c r="AY169" s="259" t="s">
        <v>162</v>
      </c>
    </row>
    <row r="170" s="12" customFormat="1">
      <c r="B170" s="248"/>
      <c r="C170" s="249"/>
      <c r="D170" s="250" t="s">
        <v>172</v>
      </c>
      <c r="E170" s="251" t="s">
        <v>23</v>
      </c>
      <c r="F170" s="252" t="s">
        <v>1918</v>
      </c>
      <c r="G170" s="249"/>
      <c r="H170" s="253">
        <v>3.7999999999999998</v>
      </c>
      <c r="I170" s="254"/>
      <c r="J170" s="249"/>
      <c r="K170" s="249"/>
      <c r="L170" s="255"/>
      <c r="M170" s="256"/>
      <c r="N170" s="257"/>
      <c r="O170" s="257"/>
      <c r="P170" s="257"/>
      <c r="Q170" s="257"/>
      <c r="R170" s="257"/>
      <c r="S170" s="257"/>
      <c r="T170" s="258"/>
      <c r="AT170" s="259" t="s">
        <v>172</v>
      </c>
      <c r="AU170" s="259" t="s">
        <v>85</v>
      </c>
      <c r="AV170" s="12" t="s">
        <v>85</v>
      </c>
      <c r="AW170" s="12" t="s">
        <v>36</v>
      </c>
      <c r="AX170" s="12" t="s">
        <v>73</v>
      </c>
      <c r="AY170" s="259" t="s">
        <v>162</v>
      </c>
    </row>
    <row r="171" s="15" customFormat="1">
      <c r="B171" s="283"/>
      <c r="C171" s="284"/>
      <c r="D171" s="250" t="s">
        <v>172</v>
      </c>
      <c r="E171" s="285" t="s">
        <v>23</v>
      </c>
      <c r="F171" s="286" t="s">
        <v>276</v>
      </c>
      <c r="G171" s="284"/>
      <c r="H171" s="287">
        <v>31.75</v>
      </c>
      <c r="I171" s="288"/>
      <c r="J171" s="284"/>
      <c r="K171" s="284"/>
      <c r="L171" s="289"/>
      <c r="M171" s="290"/>
      <c r="N171" s="291"/>
      <c r="O171" s="291"/>
      <c r="P171" s="291"/>
      <c r="Q171" s="291"/>
      <c r="R171" s="291"/>
      <c r="S171" s="291"/>
      <c r="T171" s="292"/>
      <c r="AT171" s="293" t="s">
        <v>172</v>
      </c>
      <c r="AU171" s="293" t="s">
        <v>85</v>
      </c>
      <c r="AV171" s="15" t="s">
        <v>163</v>
      </c>
      <c r="AW171" s="15" t="s">
        <v>36</v>
      </c>
      <c r="AX171" s="15" t="s">
        <v>73</v>
      </c>
      <c r="AY171" s="293" t="s">
        <v>162</v>
      </c>
    </row>
    <row r="172" s="12" customFormat="1">
      <c r="B172" s="248"/>
      <c r="C172" s="249"/>
      <c r="D172" s="250" t="s">
        <v>172</v>
      </c>
      <c r="E172" s="251" t="s">
        <v>23</v>
      </c>
      <c r="F172" s="252" t="s">
        <v>1919</v>
      </c>
      <c r="G172" s="249"/>
      <c r="H172" s="253">
        <v>3.1749999999999998</v>
      </c>
      <c r="I172" s="254"/>
      <c r="J172" s="249"/>
      <c r="K172" s="249"/>
      <c r="L172" s="255"/>
      <c r="M172" s="256"/>
      <c r="N172" s="257"/>
      <c r="O172" s="257"/>
      <c r="P172" s="257"/>
      <c r="Q172" s="257"/>
      <c r="R172" s="257"/>
      <c r="S172" s="257"/>
      <c r="T172" s="258"/>
      <c r="AT172" s="259" t="s">
        <v>172</v>
      </c>
      <c r="AU172" s="259" t="s">
        <v>85</v>
      </c>
      <c r="AV172" s="12" t="s">
        <v>85</v>
      </c>
      <c r="AW172" s="12" t="s">
        <v>36</v>
      </c>
      <c r="AX172" s="12" t="s">
        <v>77</v>
      </c>
      <c r="AY172" s="259" t="s">
        <v>162</v>
      </c>
    </row>
    <row r="173" s="1" customFormat="1" ht="16.5" customHeight="1">
      <c r="B173" s="47"/>
      <c r="C173" s="236" t="s">
        <v>222</v>
      </c>
      <c r="D173" s="236" t="s">
        <v>165</v>
      </c>
      <c r="E173" s="237" t="s">
        <v>1920</v>
      </c>
      <c r="F173" s="238" t="s">
        <v>1921</v>
      </c>
      <c r="G173" s="239" t="s">
        <v>189</v>
      </c>
      <c r="H173" s="240">
        <v>3.1749999999999998</v>
      </c>
      <c r="I173" s="241"/>
      <c r="J173" s="242">
        <f>ROUND(I173*H173,2)</f>
        <v>0</v>
      </c>
      <c r="K173" s="238" t="s">
        <v>169</v>
      </c>
      <c r="L173" s="73"/>
      <c r="M173" s="243" t="s">
        <v>23</v>
      </c>
      <c r="N173" s="244" t="s">
        <v>45</v>
      </c>
      <c r="O173" s="48"/>
      <c r="P173" s="245">
        <f>O173*H173</f>
        <v>0</v>
      </c>
      <c r="Q173" s="245">
        <v>0</v>
      </c>
      <c r="R173" s="245">
        <f>Q173*H173</f>
        <v>0</v>
      </c>
      <c r="S173" s="245">
        <v>0</v>
      </c>
      <c r="T173" s="246">
        <f>S173*H173</f>
        <v>0</v>
      </c>
      <c r="AR173" s="25" t="s">
        <v>170</v>
      </c>
      <c r="AT173" s="25" t="s">
        <v>165</v>
      </c>
      <c r="AU173" s="25" t="s">
        <v>85</v>
      </c>
      <c r="AY173" s="25" t="s">
        <v>162</v>
      </c>
      <c r="BE173" s="247">
        <f>IF(N173="základní",J173,0)</f>
        <v>0</v>
      </c>
      <c r="BF173" s="247">
        <f>IF(N173="snížená",J173,0)</f>
        <v>0</v>
      </c>
      <c r="BG173" s="247">
        <f>IF(N173="zákl. přenesená",J173,0)</f>
        <v>0</v>
      </c>
      <c r="BH173" s="247">
        <f>IF(N173="sníž. přenesená",J173,0)</f>
        <v>0</v>
      </c>
      <c r="BI173" s="247">
        <f>IF(N173="nulová",J173,0)</f>
        <v>0</v>
      </c>
      <c r="BJ173" s="25" t="s">
        <v>85</v>
      </c>
      <c r="BK173" s="247">
        <f>ROUND(I173*H173,2)</f>
        <v>0</v>
      </c>
      <c r="BL173" s="25" t="s">
        <v>170</v>
      </c>
      <c r="BM173" s="25" t="s">
        <v>1922</v>
      </c>
    </row>
    <row r="174" s="1" customFormat="1">
      <c r="B174" s="47"/>
      <c r="C174" s="75"/>
      <c r="D174" s="250" t="s">
        <v>213</v>
      </c>
      <c r="E174" s="75"/>
      <c r="F174" s="281" t="s">
        <v>1914</v>
      </c>
      <c r="G174" s="75"/>
      <c r="H174" s="75"/>
      <c r="I174" s="204"/>
      <c r="J174" s="75"/>
      <c r="K174" s="75"/>
      <c r="L174" s="73"/>
      <c r="M174" s="282"/>
      <c r="N174" s="48"/>
      <c r="O174" s="48"/>
      <c r="P174" s="48"/>
      <c r="Q174" s="48"/>
      <c r="R174" s="48"/>
      <c r="S174" s="48"/>
      <c r="T174" s="96"/>
      <c r="AT174" s="25" t="s">
        <v>213</v>
      </c>
      <c r="AU174" s="25" t="s">
        <v>85</v>
      </c>
    </row>
    <row r="175" s="1" customFormat="1" ht="16.5" customHeight="1">
      <c r="B175" s="47"/>
      <c r="C175" s="236" t="s">
        <v>243</v>
      </c>
      <c r="D175" s="236" t="s">
        <v>165</v>
      </c>
      <c r="E175" s="237" t="s">
        <v>1923</v>
      </c>
      <c r="F175" s="238" t="s">
        <v>1924</v>
      </c>
      <c r="G175" s="239" t="s">
        <v>871</v>
      </c>
      <c r="H175" s="240">
        <v>0.074999999999999997</v>
      </c>
      <c r="I175" s="241"/>
      <c r="J175" s="242">
        <f>ROUND(I175*H175,2)</f>
        <v>0</v>
      </c>
      <c r="K175" s="238" t="s">
        <v>169</v>
      </c>
      <c r="L175" s="73"/>
      <c r="M175" s="243" t="s">
        <v>23</v>
      </c>
      <c r="N175" s="244" t="s">
        <v>45</v>
      </c>
      <c r="O175" s="48"/>
      <c r="P175" s="245">
        <f>O175*H175</f>
        <v>0</v>
      </c>
      <c r="Q175" s="245">
        <v>1.0627727797</v>
      </c>
      <c r="R175" s="245">
        <f>Q175*H175</f>
        <v>0.079707958477499993</v>
      </c>
      <c r="S175" s="245">
        <v>0</v>
      </c>
      <c r="T175" s="246">
        <f>S175*H175</f>
        <v>0</v>
      </c>
      <c r="AR175" s="25" t="s">
        <v>170</v>
      </c>
      <c r="AT175" s="25" t="s">
        <v>165</v>
      </c>
      <c r="AU175" s="25" t="s">
        <v>85</v>
      </c>
      <c r="AY175" s="25" t="s">
        <v>162</v>
      </c>
      <c r="BE175" s="247">
        <f>IF(N175="základní",J175,0)</f>
        <v>0</v>
      </c>
      <c r="BF175" s="247">
        <f>IF(N175="snížená",J175,0)</f>
        <v>0</v>
      </c>
      <c r="BG175" s="247">
        <f>IF(N175="zákl. přenesená",J175,0)</f>
        <v>0</v>
      </c>
      <c r="BH175" s="247">
        <f>IF(N175="sníž. přenesená",J175,0)</f>
        <v>0</v>
      </c>
      <c r="BI175" s="247">
        <f>IF(N175="nulová",J175,0)</f>
        <v>0</v>
      </c>
      <c r="BJ175" s="25" t="s">
        <v>85</v>
      </c>
      <c r="BK175" s="247">
        <f>ROUND(I175*H175,2)</f>
        <v>0</v>
      </c>
      <c r="BL175" s="25" t="s">
        <v>170</v>
      </c>
      <c r="BM175" s="25" t="s">
        <v>1925</v>
      </c>
    </row>
    <row r="176" s="1" customFormat="1">
      <c r="B176" s="47"/>
      <c r="C176" s="75"/>
      <c r="D176" s="250" t="s">
        <v>213</v>
      </c>
      <c r="E176" s="75"/>
      <c r="F176" s="281" t="s">
        <v>1926</v>
      </c>
      <c r="G176" s="75"/>
      <c r="H176" s="75"/>
      <c r="I176" s="204"/>
      <c r="J176" s="75"/>
      <c r="K176" s="75"/>
      <c r="L176" s="73"/>
      <c r="M176" s="282"/>
      <c r="N176" s="48"/>
      <c r="O176" s="48"/>
      <c r="P176" s="48"/>
      <c r="Q176" s="48"/>
      <c r="R176" s="48"/>
      <c r="S176" s="48"/>
      <c r="T176" s="96"/>
      <c r="AT176" s="25" t="s">
        <v>213</v>
      </c>
      <c r="AU176" s="25" t="s">
        <v>85</v>
      </c>
    </row>
    <row r="177" s="13" customFormat="1">
      <c r="B177" s="260"/>
      <c r="C177" s="261"/>
      <c r="D177" s="250" t="s">
        <v>172</v>
      </c>
      <c r="E177" s="262" t="s">
        <v>23</v>
      </c>
      <c r="F177" s="263" t="s">
        <v>1915</v>
      </c>
      <c r="G177" s="261"/>
      <c r="H177" s="262" t="s">
        <v>23</v>
      </c>
      <c r="I177" s="264"/>
      <c r="J177" s="261"/>
      <c r="K177" s="261"/>
      <c r="L177" s="265"/>
      <c r="M177" s="266"/>
      <c r="N177" s="267"/>
      <c r="O177" s="267"/>
      <c r="P177" s="267"/>
      <c r="Q177" s="267"/>
      <c r="R177" s="267"/>
      <c r="S177" s="267"/>
      <c r="T177" s="268"/>
      <c r="AT177" s="269" t="s">
        <v>172</v>
      </c>
      <c r="AU177" s="269" t="s">
        <v>85</v>
      </c>
      <c r="AV177" s="13" t="s">
        <v>77</v>
      </c>
      <c r="AW177" s="13" t="s">
        <v>36</v>
      </c>
      <c r="AX177" s="13" t="s">
        <v>73</v>
      </c>
      <c r="AY177" s="269" t="s">
        <v>162</v>
      </c>
    </row>
    <row r="178" s="12" customFormat="1">
      <c r="B178" s="248"/>
      <c r="C178" s="249"/>
      <c r="D178" s="250" t="s">
        <v>172</v>
      </c>
      <c r="E178" s="251" t="s">
        <v>23</v>
      </c>
      <c r="F178" s="252" t="s">
        <v>1907</v>
      </c>
      <c r="G178" s="249"/>
      <c r="H178" s="253">
        <v>7.4180000000000001</v>
      </c>
      <c r="I178" s="254"/>
      <c r="J178" s="249"/>
      <c r="K178" s="249"/>
      <c r="L178" s="255"/>
      <c r="M178" s="256"/>
      <c r="N178" s="257"/>
      <c r="O178" s="257"/>
      <c r="P178" s="257"/>
      <c r="Q178" s="257"/>
      <c r="R178" s="257"/>
      <c r="S178" s="257"/>
      <c r="T178" s="258"/>
      <c r="AT178" s="259" t="s">
        <v>172</v>
      </c>
      <c r="AU178" s="259" t="s">
        <v>85</v>
      </c>
      <c r="AV178" s="12" t="s">
        <v>85</v>
      </c>
      <c r="AW178" s="12" t="s">
        <v>36</v>
      </c>
      <c r="AX178" s="12" t="s">
        <v>73</v>
      </c>
      <c r="AY178" s="259" t="s">
        <v>162</v>
      </c>
    </row>
    <row r="179" s="12" customFormat="1">
      <c r="B179" s="248"/>
      <c r="C179" s="249"/>
      <c r="D179" s="250" t="s">
        <v>172</v>
      </c>
      <c r="E179" s="251" t="s">
        <v>23</v>
      </c>
      <c r="F179" s="252" t="s">
        <v>1908</v>
      </c>
      <c r="G179" s="249"/>
      <c r="H179" s="253">
        <v>6.21</v>
      </c>
      <c r="I179" s="254"/>
      <c r="J179" s="249"/>
      <c r="K179" s="249"/>
      <c r="L179" s="255"/>
      <c r="M179" s="256"/>
      <c r="N179" s="257"/>
      <c r="O179" s="257"/>
      <c r="P179" s="257"/>
      <c r="Q179" s="257"/>
      <c r="R179" s="257"/>
      <c r="S179" s="257"/>
      <c r="T179" s="258"/>
      <c r="AT179" s="259" t="s">
        <v>172</v>
      </c>
      <c r="AU179" s="259" t="s">
        <v>85</v>
      </c>
      <c r="AV179" s="12" t="s">
        <v>85</v>
      </c>
      <c r="AW179" s="12" t="s">
        <v>36</v>
      </c>
      <c r="AX179" s="12" t="s">
        <v>73</v>
      </c>
      <c r="AY179" s="259" t="s">
        <v>162</v>
      </c>
    </row>
    <row r="180" s="12" customFormat="1">
      <c r="B180" s="248"/>
      <c r="C180" s="249"/>
      <c r="D180" s="250" t="s">
        <v>172</v>
      </c>
      <c r="E180" s="251" t="s">
        <v>23</v>
      </c>
      <c r="F180" s="252" t="s">
        <v>1909</v>
      </c>
      <c r="G180" s="249"/>
      <c r="H180" s="253">
        <v>1.7250000000000001</v>
      </c>
      <c r="I180" s="254"/>
      <c r="J180" s="249"/>
      <c r="K180" s="249"/>
      <c r="L180" s="255"/>
      <c r="M180" s="256"/>
      <c r="N180" s="257"/>
      <c r="O180" s="257"/>
      <c r="P180" s="257"/>
      <c r="Q180" s="257"/>
      <c r="R180" s="257"/>
      <c r="S180" s="257"/>
      <c r="T180" s="258"/>
      <c r="AT180" s="259" t="s">
        <v>172</v>
      </c>
      <c r="AU180" s="259" t="s">
        <v>85</v>
      </c>
      <c r="AV180" s="12" t="s">
        <v>85</v>
      </c>
      <c r="AW180" s="12" t="s">
        <v>36</v>
      </c>
      <c r="AX180" s="12" t="s">
        <v>73</v>
      </c>
      <c r="AY180" s="259" t="s">
        <v>162</v>
      </c>
    </row>
    <row r="181" s="15" customFormat="1">
      <c r="B181" s="283"/>
      <c r="C181" s="284"/>
      <c r="D181" s="250" t="s">
        <v>172</v>
      </c>
      <c r="E181" s="285" t="s">
        <v>23</v>
      </c>
      <c r="F181" s="286" t="s">
        <v>276</v>
      </c>
      <c r="G181" s="284"/>
      <c r="H181" s="287">
        <v>15.353</v>
      </c>
      <c r="I181" s="288"/>
      <c r="J181" s="284"/>
      <c r="K181" s="284"/>
      <c r="L181" s="289"/>
      <c r="M181" s="290"/>
      <c r="N181" s="291"/>
      <c r="O181" s="291"/>
      <c r="P181" s="291"/>
      <c r="Q181" s="291"/>
      <c r="R181" s="291"/>
      <c r="S181" s="291"/>
      <c r="T181" s="292"/>
      <c r="AT181" s="293" t="s">
        <v>172</v>
      </c>
      <c r="AU181" s="293" t="s">
        <v>85</v>
      </c>
      <c r="AV181" s="15" t="s">
        <v>163</v>
      </c>
      <c r="AW181" s="15" t="s">
        <v>36</v>
      </c>
      <c r="AX181" s="15" t="s">
        <v>73</v>
      </c>
      <c r="AY181" s="293" t="s">
        <v>162</v>
      </c>
    </row>
    <row r="182" s="12" customFormat="1">
      <c r="B182" s="248"/>
      <c r="C182" s="249"/>
      <c r="D182" s="250" t="s">
        <v>172</v>
      </c>
      <c r="E182" s="251" t="s">
        <v>23</v>
      </c>
      <c r="F182" s="252" t="s">
        <v>1927</v>
      </c>
      <c r="G182" s="249"/>
      <c r="H182" s="253">
        <v>0.074999999999999997</v>
      </c>
      <c r="I182" s="254"/>
      <c r="J182" s="249"/>
      <c r="K182" s="249"/>
      <c r="L182" s="255"/>
      <c r="M182" s="256"/>
      <c r="N182" s="257"/>
      <c r="O182" s="257"/>
      <c r="P182" s="257"/>
      <c r="Q182" s="257"/>
      <c r="R182" s="257"/>
      <c r="S182" s="257"/>
      <c r="T182" s="258"/>
      <c r="AT182" s="259" t="s">
        <v>172</v>
      </c>
      <c r="AU182" s="259" t="s">
        <v>85</v>
      </c>
      <c r="AV182" s="12" t="s">
        <v>85</v>
      </c>
      <c r="AW182" s="12" t="s">
        <v>36</v>
      </c>
      <c r="AX182" s="12" t="s">
        <v>77</v>
      </c>
      <c r="AY182" s="259" t="s">
        <v>162</v>
      </c>
    </row>
    <row r="183" s="1" customFormat="1" ht="25.5" customHeight="1">
      <c r="B183" s="47"/>
      <c r="C183" s="236" t="s">
        <v>252</v>
      </c>
      <c r="D183" s="236" t="s">
        <v>165</v>
      </c>
      <c r="E183" s="237" t="s">
        <v>1928</v>
      </c>
      <c r="F183" s="238" t="s">
        <v>1929</v>
      </c>
      <c r="G183" s="239" t="s">
        <v>189</v>
      </c>
      <c r="H183" s="240">
        <v>34.759999999999998</v>
      </c>
      <c r="I183" s="241"/>
      <c r="J183" s="242">
        <f>ROUND(I183*H183,2)</f>
        <v>0</v>
      </c>
      <c r="K183" s="238" t="s">
        <v>169</v>
      </c>
      <c r="L183" s="73"/>
      <c r="M183" s="243" t="s">
        <v>23</v>
      </c>
      <c r="N183" s="244" t="s">
        <v>45</v>
      </c>
      <c r="O183" s="48"/>
      <c r="P183" s="245">
        <f>O183*H183</f>
        <v>0</v>
      </c>
      <c r="Q183" s="245">
        <v>0.34661987999999999</v>
      </c>
      <c r="R183" s="245">
        <f>Q183*H183</f>
        <v>12.0485070288</v>
      </c>
      <c r="S183" s="245">
        <v>0</v>
      </c>
      <c r="T183" s="246">
        <f>S183*H183</f>
        <v>0</v>
      </c>
      <c r="AR183" s="25" t="s">
        <v>170</v>
      </c>
      <c r="AT183" s="25" t="s">
        <v>165</v>
      </c>
      <c r="AU183" s="25" t="s">
        <v>85</v>
      </c>
      <c r="AY183" s="25" t="s">
        <v>162</v>
      </c>
      <c r="BE183" s="247">
        <f>IF(N183="základní",J183,0)</f>
        <v>0</v>
      </c>
      <c r="BF183" s="247">
        <f>IF(N183="snížená",J183,0)</f>
        <v>0</v>
      </c>
      <c r="BG183" s="247">
        <f>IF(N183="zákl. přenesená",J183,0)</f>
        <v>0</v>
      </c>
      <c r="BH183" s="247">
        <f>IF(N183="sníž. přenesená",J183,0)</f>
        <v>0</v>
      </c>
      <c r="BI183" s="247">
        <f>IF(N183="nulová",J183,0)</f>
        <v>0</v>
      </c>
      <c r="BJ183" s="25" t="s">
        <v>85</v>
      </c>
      <c r="BK183" s="247">
        <f>ROUND(I183*H183,2)</f>
        <v>0</v>
      </c>
      <c r="BL183" s="25" t="s">
        <v>170</v>
      </c>
      <c r="BM183" s="25" t="s">
        <v>1930</v>
      </c>
    </row>
    <row r="184" s="1" customFormat="1">
      <c r="B184" s="47"/>
      <c r="C184" s="75"/>
      <c r="D184" s="250" t="s">
        <v>213</v>
      </c>
      <c r="E184" s="75"/>
      <c r="F184" s="281" t="s">
        <v>1931</v>
      </c>
      <c r="G184" s="75"/>
      <c r="H184" s="75"/>
      <c r="I184" s="204"/>
      <c r="J184" s="75"/>
      <c r="K184" s="75"/>
      <c r="L184" s="73"/>
      <c r="M184" s="282"/>
      <c r="N184" s="48"/>
      <c r="O184" s="48"/>
      <c r="P184" s="48"/>
      <c r="Q184" s="48"/>
      <c r="R184" s="48"/>
      <c r="S184" s="48"/>
      <c r="T184" s="96"/>
      <c r="AT184" s="25" t="s">
        <v>213</v>
      </c>
      <c r="AU184" s="25" t="s">
        <v>85</v>
      </c>
    </row>
    <row r="185" s="13" customFormat="1">
      <c r="B185" s="260"/>
      <c r="C185" s="261"/>
      <c r="D185" s="250" t="s">
        <v>172</v>
      </c>
      <c r="E185" s="262" t="s">
        <v>23</v>
      </c>
      <c r="F185" s="263" t="s">
        <v>1915</v>
      </c>
      <c r="G185" s="261"/>
      <c r="H185" s="262" t="s">
        <v>23</v>
      </c>
      <c r="I185" s="264"/>
      <c r="J185" s="261"/>
      <c r="K185" s="261"/>
      <c r="L185" s="265"/>
      <c r="M185" s="266"/>
      <c r="N185" s="267"/>
      <c r="O185" s="267"/>
      <c r="P185" s="267"/>
      <c r="Q185" s="267"/>
      <c r="R185" s="267"/>
      <c r="S185" s="267"/>
      <c r="T185" s="268"/>
      <c r="AT185" s="269" t="s">
        <v>172</v>
      </c>
      <c r="AU185" s="269" t="s">
        <v>85</v>
      </c>
      <c r="AV185" s="13" t="s">
        <v>77</v>
      </c>
      <c r="AW185" s="13" t="s">
        <v>36</v>
      </c>
      <c r="AX185" s="13" t="s">
        <v>73</v>
      </c>
      <c r="AY185" s="269" t="s">
        <v>162</v>
      </c>
    </row>
    <row r="186" s="12" customFormat="1">
      <c r="B186" s="248"/>
      <c r="C186" s="249"/>
      <c r="D186" s="250" t="s">
        <v>172</v>
      </c>
      <c r="E186" s="251" t="s">
        <v>23</v>
      </c>
      <c r="F186" s="252" t="s">
        <v>1932</v>
      </c>
      <c r="G186" s="249"/>
      <c r="H186" s="253">
        <v>14.52</v>
      </c>
      <c r="I186" s="254"/>
      <c r="J186" s="249"/>
      <c r="K186" s="249"/>
      <c r="L186" s="255"/>
      <c r="M186" s="256"/>
      <c r="N186" s="257"/>
      <c r="O186" s="257"/>
      <c r="P186" s="257"/>
      <c r="Q186" s="257"/>
      <c r="R186" s="257"/>
      <c r="S186" s="257"/>
      <c r="T186" s="258"/>
      <c r="AT186" s="259" t="s">
        <v>172</v>
      </c>
      <c r="AU186" s="259" t="s">
        <v>85</v>
      </c>
      <c r="AV186" s="12" t="s">
        <v>85</v>
      </c>
      <c r="AW186" s="12" t="s">
        <v>36</v>
      </c>
      <c r="AX186" s="12" t="s">
        <v>73</v>
      </c>
      <c r="AY186" s="259" t="s">
        <v>162</v>
      </c>
    </row>
    <row r="187" s="12" customFormat="1">
      <c r="B187" s="248"/>
      <c r="C187" s="249"/>
      <c r="D187" s="250" t="s">
        <v>172</v>
      </c>
      <c r="E187" s="251" t="s">
        <v>23</v>
      </c>
      <c r="F187" s="252" t="s">
        <v>1933</v>
      </c>
      <c r="G187" s="249"/>
      <c r="H187" s="253">
        <v>16.059999999999999</v>
      </c>
      <c r="I187" s="254"/>
      <c r="J187" s="249"/>
      <c r="K187" s="249"/>
      <c r="L187" s="255"/>
      <c r="M187" s="256"/>
      <c r="N187" s="257"/>
      <c r="O187" s="257"/>
      <c r="P187" s="257"/>
      <c r="Q187" s="257"/>
      <c r="R187" s="257"/>
      <c r="S187" s="257"/>
      <c r="T187" s="258"/>
      <c r="AT187" s="259" t="s">
        <v>172</v>
      </c>
      <c r="AU187" s="259" t="s">
        <v>85</v>
      </c>
      <c r="AV187" s="12" t="s">
        <v>85</v>
      </c>
      <c r="AW187" s="12" t="s">
        <v>36</v>
      </c>
      <c r="AX187" s="12" t="s">
        <v>73</v>
      </c>
      <c r="AY187" s="259" t="s">
        <v>162</v>
      </c>
    </row>
    <row r="188" s="12" customFormat="1">
      <c r="B188" s="248"/>
      <c r="C188" s="249"/>
      <c r="D188" s="250" t="s">
        <v>172</v>
      </c>
      <c r="E188" s="251" t="s">
        <v>23</v>
      </c>
      <c r="F188" s="252" t="s">
        <v>1934</v>
      </c>
      <c r="G188" s="249"/>
      <c r="H188" s="253">
        <v>4.1799999999999997</v>
      </c>
      <c r="I188" s="254"/>
      <c r="J188" s="249"/>
      <c r="K188" s="249"/>
      <c r="L188" s="255"/>
      <c r="M188" s="256"/>
      <c r="N188" s="257"/>
      <c r="O188" s="257"/>
      <c r="P188" s="257"/>
      <c r="Q188" s="257"/>
      <c r="R188" s="257"/>
      <c r="S188" s="257"/>
      <c r="T188" s="258"/>
      <c r="AT188" s="259" t="s">
        <v>172</v>
      </c>
      <c r="AU188" s="259" t="s">
        <v>85</v>
      </c>
      <c r="AV188" s="12" t="s">
        <v>85</v>
      </c>
      <c r="AW188" s="12" t="s">
        <v>36</v>
      </c>
      <c r="AX188" s="12" t="s">
        <v>73</v>
      </c>
      <c r="AY188" s="259" t="s">
        <v>162</v>
      </c>
    </row>
    <row r="189" s="14" customFormat="1">
      <c r="B189" s="270"/>
      <c r="C189" s="271"/>
      <c r="D189" s="250" t="s">
        <v>172</v>
      </c>
      <c r="E189" s="272" t="s">
        <v>23</v>
      </c>
      <c r="F189" s="273" t="s">
        <v>182</v>
      </c>
      <c r="G189" s="271"/>
      <c r="H189" s="274">
        <v>34.759999999999998</v>
      </c>
      <c r="I189" s="275"/>
      <c r="J189" s="271"/>
      <c r="K189" s="271"/>
      <c r="L189" s="276"/>
      <c r="M189" s="277"/>
      <c r="N189" s="278"/>
      <c r="O189" s="278"/>
      <c r="P189" s="278"/>
      <c r="Q189" s="278"/>
      <c r="R189" s="278"/>
      <c r="S189" s="278"/>
      <c r="T189" s="279"/>
      <c r="AT189" s="280" t="s">
        <v>172</v>
      </c>
      <c r="AU189" s="280" t="s">
        <v>85</v>
      </c>
      <c r="AV189" s="14" t="s">
        <v>170</v>
      </c>
      <c r="AW189" s="14" t="s">
        <v>36</v>
      </c>
      <c r="AX189" s="14" t="s">
        <v>77</v>
      </c>
      <c r="AY189" s="280" t="s">
        <v>162</v>
      </c>
    </row>
    <row r="190" s="1" customFormat="1" ht="38.25" customHeight="1">
      <c r="B190" s="47"/>
      <c r="C190" s="236" t="s">
        <v>262</v>
      </c>
      <c r="D190" s="236" t="s">
        <v>165</v>
      </c>
      <c r="E190" s="237" t="s">
        <v>1935</v>
      </c>
      <c r="F190" s="238" t="s">
        <v>1936</v>
      </c>
      <c r="G190" s="239" t="s">
        <v>871</v>
      </c>
      <c r="H190" s="240">
        <v>0.19300000000000001</v>
      </c>
      <c r="I190" s="241"/>
      <c r="J190" s="242">
        <f>ROUND(I190*H190,2)</f>
        <v>0</v>
      </c>
      <c r="K190" s="238" t="s">
        <v>169</v>
      </c>
      <c r="L190" s="73"/>
      <c r="M190" s="243" t="s">
        <v>23</v>
      </c>
      <c r="N190" s="244" t="s">
        <v>45</v>
      </c>
      <c r="O190" s="48"/>
      <c r="P190" s="245">
        <f>O190*H190</f>
        <v>0</v>
      </c>
      <c r="Q190" s="245">
        <v>1.0587076</v>
      </c>
      <c r="R190" s="245">
        <f>Q190*H190</f>
        <v>0.2043305668</v>
      </c>
      <c r="S190" s="245">
        <v>0</v>
      </c>
      <c r="T190" s="246">
        <f>S190*H190</f>
        <v>0</v>
      </c>
      <c r="AR190" s="25" t="s">
        <v>170</v>
      </c>
      <c r="AT190" s="25" t="s">
        <v>165</v>
      </c>
      <c r="AU190" s="25" t="s">
        <v>85</v>
      </c>
      <c r="AY190" s="25" t="s">
        <v>162</v>
      </c>
      <c r="BE190" s="247">
        <f>IF(N190="základní",J190,0)</f>
        <v>0</v>
      </c>
      <c r="BF190" s="247">
        <f>IF(N190="snížená",J190,0)</f>
        <v>0</v>
      </c>
      <c r="BG190" s="247">
        <f>IF(N190="zákl. přenesená",J190,0)</f>
        <v>0</v>
      </c>
      <c r="BH190" s="247">
        <f>IF(N190="sníž. přenesená",J190,0)</f>
        <v>0</v>
      </c>
      <c r="BI190" s="247">
        <f>IF(N190="nulová",J190,0)</f>
        <v>0</v>
      </c>
      <c r="BJ190" s="25" t="s">
        <v>85</v>
      </c>
      <c r="BK190" s="247">
        <f>ROUND(I190*H190,2)</f>
        <v>0</v>
      </c>
      <c r="BL190" s="25" t="s">
        <v>170</v>
      </c>
      <c r="BM190" s="25" t="s">
        <v>1937</v>
      </c>
    </row>
    <row r="191" s="13" customFormat="1">
      <c r="B191" s="260"/>
      <c r="C191" s="261"/>
      <c r="D191" s="250" t="s">
        <v>172</v>
      </c>
      <c r="E191" s="262" t="s">
        <v>23</v>
      </c>
      <c r="F191" s="263" t="s">
        <v>1915</v>
      </c>
      <c r="G191" s="261"/>
      <c r="H191" s="262" t="s">
        <v>23</v>
      </c>
      <c r="I191" s="264"/>
      <c r="J191" s="261"/>
      <c r="K191" s="261"/>
      <c r="L191" s="265"/>
      <c r="M191" s="266"/>
      <c r="N191" s="267"/>
      <c r="O191" s="267"/>
      <c r="P191" s="267"/>
      <c r="Q191" s="267"/>
      <c r="R191" s="267"/>
      <c r="S191" s="267"/>
      <c r="T191" s="268"/>
      <c r="AT191" s="269" t="s">
        <v>172</v>
      </c>
      <c r="AU191" s="269" t="s">
        <v>85</v>
      </c>
      <c r="AV191" s="13" t="s">
        <v>77</v>
      </c>
      <c r="AW191" s="13" t="s">
        <v>36</v>
      </c>
      <c r="AX191" s="13" t="s">
        <v>73</v>
      </c>
      <c r="AY191" s="269" t="s">
        <v>162</v>
      </c>
    </row>
    <row r="192" s="12" customFormat="1">
      <c r="B192" s="248"/>
      <c r="C192" s="249"/>
      <c r="D192" s="250" t="s">
        <v>172</v>
      </c>
      <c r="E192" s="251" t="s">
        <v>23</v>
      </c>
      <c r="F192" s="252" t="s">
        <v>1932</v>
      </c>
      <c r="G192" s="249"/>
      <c r="H192" s="253">
        <v>14.52</v>
      </c>
      <c r="I192" s="254"/>
      <c r="J192" s="249"/>
      <c r="K192" s="249"/>
      <c r="L192" s="255"/>
      <c r="M192" s="256"/>
      <c r="N192" s="257"/>
      <c r="O192" s="257"/>
      <c r="P192" s="257"/>
      <c r="Q192" s="257"/>
      <c r="R192" s="257"/>
      <c r="S192" s="257"/>
      <c r="T192" s="258"/>
      <c r="AT192" s="259" t="s">
        <v>172</v>
      </c>
      <c r="AU192" s="259" t="s">
        <v>85</v>
      </c>
      <c r="AV192" s="12" t="s">
        <v>85</v>
      </c>
      <c r="AW192" s="12" t="s">
        <v>36</v>
      </c>
      <c r="AX192" s="12" t="s">
        <v>73</v>
      </c>
      <c r="AY192" s="259" t="s">
        <v>162</v>
      </c>
    </row>
    <row r="193" s="12" customFormat="1">
      <c r="B193" s="248"/>
      <c r="C193" s="249"/>
      <c r="D193" s="250" t="s">
        <v>172</v>
      </c>
      <c r="E193" s="251" t="s">
        <v>23</v>
      </c>
      <c r="F193" s="252" t="s">
        <v>1933</v>
      </c>
      <c r="G193" s="249"/>
      <c r="H193" s="253">
        <v>16.059999999999999</v>
      </c>
      <c r="I193" s="254"/>
      <c r="J193" s="249"/>
      <c r="K193" s="249"/>
      <c r="L193" s="255"/>
      <c r="M193" s="256"/>
      <c r="N193" s="257"/>
      <c r="O193" s="257"/>
      <c r="P193" s="257"/>
      <c r="Q193" s="257"/>
      <c r="R193" s="257"/>
      <c r="S193" s="257"/>
      <c r="T193" s="258"/>
      <c r="AT193" s="259" t="s">
        <v>172</v>
      </c>
      <c r="AU193" s="259" t="s">
        <v>85</v>
      </c>
      <c r="AV193" s="12" t="s">
        <v>85</v>
      </c>
      <c r="AW193" s="12" t="s">
        <v>36</v>
      </c>
      <c r="AX193" s="12" t="s">
        <v>73</v>
      </c>
      <c r="AY193" s="259" t="s">
        <v>162</v>
      </c>
    </row>
    <row r="194" s="12" customFormat="1">
      <c r="B194" s="248"/>
      <c r="C194" s="249"/>
      <c r="D194" s="250" t="s">
        <v>172</v>
      </c>
      <c r="E194" s="251" t="s">
        <v>23</v>
      </c>
      <c r="F194" s="252" t="s">
        <v>1934</v>
      </c>
      <c r="G194" s="249"/>
      <c r="H194" s="253">
        <v>4.1799999999999997</v>
      </c>
      <c r="I194" s="254"/>
      <c r="J194" s="249"/>
      <c r="K194" s="249"/>
      <c r="L194" s="255"/>
      <c r="M194" s="256"/>
      <c r="N194" s="257"/>
      <c r="O194" s="257"/>
      <c r="P194" s="257"/>
      <c r="Q194" s="257"/>
      <c r="R194" s="257"/>
      <c r="S194" s="257"/>
      <c r="T194" s="258"/>
      <c r="AT194" s="259" t="s">
        <v>172</v>
      </c>
      <c r="AU194" s="259" t="s">
        <v>85</v>
      </c>
      <c r="AV194" s="12" t="s">
        <v>85</v>
      </c>
      <c r="AW194" s="12" t="s">
        <v>36</v>
      </c>
      <c r="AX194" s="12" t="s">
        <v>73</v>
      </c>
      <c r="AY194" s="259" t="s">
        <v>162</v>
      </c>
    </row>
    <row r="195" s="15" customFormat="1">
      <c r="B195" s="283"/>
      <c r="C195" s="284"/>
      <c r="D195" s="250" t="s">
        <v>172</v>
      </c>
      <c r="E195" s="285" t="s">
        <v>23</v>
      </c>
      <c r="F195" s="286" t="s">
        <v>276</v>
      </c>
      <c r="G195" s="284"/>
      <c r="H195" s="287">
        <v>34.759999999999998</v>
      </c>
      <c r="I195" s="288"/>
      <c r="J195" s="284"/>
      <c r="K195" s="284"/>
      <c r="L195" s="289"/>
      <c r="M195" s="290"/>
      <c r="N195" s="291"/>
      <c r="O195" s="291"/>
      <c r="P195" s="291"/>
      <c r="Q195" s="291"/>
      <c r="R195" s="291"/>
      <c r="S195" s="291"/>
      <c r="T195" s="292"/>
      <c r="AT195" s="293" t="s">
        <v>172</v>
      </c>
      <c r="AU195" s="293" t="s">
        <v>85</v>
      </c>
      <c r="AV195" s="15" t="s">
        <v>163</v>
      </c>
      <c r="AW195" s="15" t="s">
        <v>36</v>
      </c>
      <c r="AX195" s="15" t="s">
        <v>73</v>
      </c>
      <c r="AY195" s="293" t="s">
        <v>162</v>
      </c>
    </row>
    <row r="196" s="12" customFormat="1">
      <c r="B196" s="248"/>
      <c r="C196" s="249"/>
      <c r="D196" s="250" t="s">
        <v>172</v>
      </c>
      <c r="E196" s="251" t="s">
        <v>23</v>
      </c>
      <c r="F196" s="252" t="s">
        <v>1938</v>
      </c>
      <c r="G196" s="249"/>
      <c r="H196" s="253">
        <v>0.13400000000000001</v>
      </c>
      <c r="I196" s="254"/>
      <c r="J196" s="249"/>
      <c r="K196" s="249"/>
      <c r="L196" s="255"/>
      <c r="M196" s="256"/>
      <c r="N196" s="257"/>
      <c r="O196" s="257"/>
      <c r="P196" s="257"/>
      <c r="Q196" s="257"/>
      <c r="R196" s="257"/>
      <c r="S196" s="257"/>
      <c r="T196" s="258"/>
      <c r="AT196" s="259" t="s">
        <v>172</v>
      </c>
      <c r="AU196" s="259" t="s">
        <v>85</v>
      </c>
      <c r="AV196" s="12" t="s">
        <v>85</v>
      </c>
      <c r="AW196" s="12" t="s">
        <v>36</v>
      </c>
      <c r="AX196" s="12" t="s">
        <v>73</v>
      </c>
      <c r="AY196" s="259" t="s">
        <v>162</v>
      </c>
    </row>
    <row r="197" s="12" customFormat="1">
      <c r="B197" s="248"/>
      <c r="C197" s="249"/>
      <c r="D197" s="250" t="s">
        <v>172</v>
      </c>
      <c r="E197" s="251" t="s">
        <v>23</v>
      </c>
      <c r="F197" s="252" t="s">
        <v>1939</v>
      </c>
      <c r="G197" s="249"/>
      <c r="H197" s="253">
        <v>0.058999999999999997</v>
      </c>
      <c r="I197" s="254"/>
      <c r="J197" s="249"/>
      <c r="K197" s="249"/>
      <c r="L197" s="255"/>
      <c r="M197" s="256"/>
      <c r="N197" s="257"/>
      <c r="O197" s="257"/>
      <c r="P197" s="257"/>
      <c r="Q197" s="257"/>
      <c r="R197" s="257"/>
      <c r="S197" s="257"/>
      <c r="T197" s="258"/>
      <c r="AT197" s="259" t="s">
        <v>172</v>
      </c>
      <c r="AU197" s="259" t="s">
        <v>85</v>
      </c>
      <c r="AV197" s="12" t="s">
        <v>85</v>
      </c>
      <c r="AW197" s="12" t="s">
        <v>36</v>
      </c>
      <c r="AX197" s="12" t="s">
        <v>73</v>
      </c>
      <c r="AY197" s="259" t="s">
        <v>162</v>
      </c>
    </row>
    <row r="198" s="15" customFormat="1">
      <c r="B198" s="283"/>
      <c r="C198" s="284"/>
      <c r="D198" s="250" t="s">
        <v>172</v>
      </c>
      <c r="E198" s="285" t="s">
        <v>23</v>
      </c>
      <c r="F198" s="286" t="s">
        <v>276</v>
      </c>
      <c r="G198" s="284"/>
      <c r="H198" s="287">
        <v>0.19300000000000001</v>
      </c>
      <c r="I198" s="288"/>
      <c r="J198" s="284"/>
      <c r="K198" s="284"/>
      <c r="L198" s="289"/>
      <c r="M198" s="290"/>
      <c r="N198" s="291"/>
      <c r="O198" s="291"/>
      <c r="P198" s="291"/>
      <c r="Q198" s="291"/>
      <c r="R198" s="291"/>
      <c r="S198" s="291"/>
      <c r="T198" s="292"/>
      <c r="AT198" s="293" t="s">
        <v>172</v>
      </c>
      <c r="AU198" s="293" t="s">
        <v>85</v>
      </c>
      <c r="AV198" s="15" t="s">
        <v>163</v>
      </c>
      <c r="AW198" s="15" t="s">
        <v>36</v>
      </c>
      <c r="AX198" s="15" t="s">
        <v>77</v>
      </c>
      <c r="AY198" s="293" t="s">
        <v>162</v>
      </c>
    </row>
    <row r="199" s="11" customFormat="1" ht="29.88" customHeight="1">
      <c r="B199" s="220"/>
      <c r="C199" s="221"/>
      <c r="D199" s="222" t="s">
        <v>72</v>
      </c>
      <c r="E199" s="234" t="s">
        <v>163</v>
      </c>
      <c r="F199" s="234" t="s">
        <v>164</v>
      </c>
      <c r="G199" s="221"/>
      <c r="H199" s="221"/>
      <c r="I199" s="224"/>
      <c r="J199" s="235">
        <f>BK199</f>
        <v>0</v>
      </c>
      <c r="K199" s="221"/>
      <c r="L199" s="226"/>
      <c r="M199" s="227"/>
      <c r="N199" s="228"/>
      <c r="O199" s="228"/>
      <c r="P199" s="229">
        <f>SUM(P200:P206)</f>
        <v>0</v>
      </c>
      <c r="Q199" s="228"/>
      <c r="R199" s="229">
        <f>SUM(R200:R206)</f>
        <v>6.0342479999999989</v>
      </c>
      <c r="S199" s="228"/>
      <c r="T199" s="230">
        <f>SUM(T200:T206)</f>
        <v>0</v>
      </c>
      <c r="AR199" s="231" t="s">
        <v>77</v>
      </c>
      <c r="AT199" s="232" t="s">
        <v>72</v>
      </c>
      <c r="AU199" s="232" t="s">
        <v>77</v>
      </c>
      <c r="AY199" s="231" t="s">
        <v>162</v>
      </c>
      <c r="BK199" s="233">
        <f>SUM(BK200:BK206)</f>
        <v>0</v>
      </c>
    </row>
    <row r="200" s="1" customFormat="1" ht="51" customHeight="1">
      <c r="B200" s="47"/>
      <c r="C200" s="236" t="s">
        <v>280</v>
      </c>
      <c r="D200" s="236" t="s">
        <v>165</v>
      </c>
      <c r="E200" s="237" t="s">
        <v>1940</v>
      </c>
      <c r="F200" s="238" t="s">
        <v>1941</v>
      </c>
      <c r="G200" s="239" t="s">
        <v>189</v>
      </c>
      <c r="H200" s="240">
        <v>37.619999999999997</v>
      </c>
      <c r="I200" s="241"/>
      <c r="J200" s="242">
        <f>ROUND(I200*H200,2)</f>
        <v>0</v>
      </c>
      <c r="K200" s="238" t="s">
        <v>169</v>
      </c>
      <c r="L200" s="73"/>
      <c r="M200" s="243" t="s">
        <v>23</v>
      </c>
      <c r="N200" s="244" t="s">
        <v>45</v>
      </c>
      <c r="O200" s="48"/>
      <c r="P200" s="245">
        <f>O200*H200</f>
        <v>0</v>
      </c>
      <c r="Q200" s="245">
        <v>0.16039999999999999</v>
      </c>
      <c r="R200" s="245">
        <f>Q200*H200</f>
        <v>6.0342479999999989</v>
      </c>
      <c r="S200" s="245">
        <v>0</v>
      </c>
      <c r="T200" s="246">
        <f>S200*H200</f>
        <v>0</v>
      </c>
      <c r="AR200" s="25" t="s">
        <v>170</v>
      </c>
      <c r="AT200" s="25" t="s">
        <v>165</v>
      </c>
      <c r="AU200" s="25" t="s">
        <v>85</v>
      </c>
      <c r="AY200" s="25" t="s">
        <v>162</v>
      </c>
      <c r="BE200" s="247">
        <f>IF(N200="základní",J200,0)</f>
        <v>0</v>
      </c>
      <c r="BF200" s="247">
        <f>IF(N200="snížená",J200,0)</f>
        <v>0</v>
      </c>
      <c r="BG200" s="247">
        <f>IF(N200="zákl. přenesená",J200,0)</f>
        <v>0</v>
      </c>
      <c r="BH200" s="247">
        <f>IF(N200="sníž. přenesená",J200,0)</f>
        <v>0</v>
      </c>
      <c r="BI200" s="247">
        <f>IF(N200="nulová",J200,0)</f>
        <v>0</v>
      </c>
      <c r="BJ200" s="25" t="s">
        <v>85</v>
      </c>
      <c r="BK200" s="247">
        <f>ROUND(I200*H200,2)</f>
        <v>0</v>
      </c>
      <c r="BL200" s="25" t="s">
        <v>170</v>
      </c>
      <c r="BM200" s="25" t="s">
        <v>1942</v>
      </c>
    </row>
    <row r="201" s="1" customFormat="1">
      <c r="B201" s="47"/>
      <c r="C201" s="75"/>
      <c r="D201" s="250" t="s">
        <v>213</v>
      </c>
      <c r="E201" s="75"/>
      <c r="F201" s="281" t="s">
        <v>1943</v>
      </c>
      <c r="G201" s="75"/>
      <c r="H201" s="75"/>
      <c r="I201" s="204"/>
      <c r="J201" s="75"/>
      <c r="K201" s="75"/>
      <c r="L201" s="73"/>
      <c r="M201" s="282"/>
      <c r="N201" s="48"/>
      <c r="O201" s="48"/>
      <c r="P201" s="48"/>
      <c r="Q201" s="48"/>
      <c r="R201" s="48"/>
      <c r="S201" s="48"/>
      <c r="T201" s="96"/>
      <c r="AT201" s="25" t="s">
        <v>213</v>
      </c>
      <c r="AU201" s="25" t="s">
        <v>85</v>
      </c>
    </row>
    <row r="202" s="13" customFormat="1">
      <c r="B202" s="260"/>
      <c r="C202" s="261"/>
      <c r="D202" s="250" t="s">
        <v>172</v>
      </c>
      <c r="E202" s="262" t="s">
        <v>23</v>
      </c>
      <c r="F202" s="263" t="s">
        <v>1944</v>
      </c>
      <c r="G202" s="261"/>
      <c r="H202" s="262" t="s">
        <v>23</v>
      </c>
      <c r="I202" s="264"/>
      <c r="J202" s="261"/>
      <c r="K202" s="261"/>
      <c r="L202" s="265"/>
      <c r="M202" s="266"/>
      <c r="N202" s="267"/>
      <c r="O202" s="267"/>
      <c r="P202" s="267"/>
      <c r="Q202" s="267"/>
      <c r="R202" s="267"/>
      <c r="S202" s="267"/>
      <c r="T202" s="268"/>
      <c r="AT202" s="269" t="s">
        <v>172</v>
      </c>
      <c r="AU202" s="269" t="s">
        <v>85</v>
      </c>
      <c r="AV202" s="13" t="s">
        <v>77</v>
      </c>
      <c r="AW202" s="13" t="s">
        <v>36</v>
      </c>
      <c r="AX202" s="13" t="s">
        <v>73</v>
      </c>
      <c r="AY202" s="269" t="s">
        <v>162</v>
      </c>
    </row>
    <row r="203" s="12" customFormat="1">
      <c r="B203" s="248"/>
      <c r="C203" s="249"/>
      <c r="D203" s="250" t="s">
        <v>172</v>
      </c>
      <c r="E203" s="251" t="s">
        <v>23</v>
      </c>
      <c r="F203" s="252" t="s">
        <v>1945</v>
      </c>
      <c r="G203" s="249"/>
      <c r="H203" s="253">
        <v>15.84</v>
      </c>
      <c r="I203" s="254"/>
      <c r="J203" s="249"/>
      <c r="K203" s="249"/>
      <c r="L203" s="255"/>
      <c r="M203" s="256"/>
      <c r="N203" s="257"/>
      <c r="O203" s="257"/>
      <c r="P203" s="257"/>
      <c r="Q203" s="257"/>
      <c r="R203" s="257"/>
      <c r="S203" s="257"/>
      <c r="T203" s="258"/>
      <c r="AT203" s="259" t="s">
        <v>172</v>
      </c>
      <c r="AU203" s="259" t="s">
        <v>85</v>
      </c>
      <c r="AV203" s="12" t="s">
        <v>85</v>
      </c>
      <c r="AW203" s="12" t="s">
        <v>36</v>
      </c>
      <c r="AX203" s="12" t="s">
        <v>73</v>
      </c>
      <c r="AY203" s="259" t="s">
        <v>162</v>
      </c>
    </row>
    <row r="204" s="12" customFormat="1">
      <c r="B204" s="248"/>
      <c r="C204" s="249"/>
      <c r="D204" s="250" t="s">
        <v>172</v>
      </c>
      <c r="E204" s="251" t="s">
        <v>23</v>
      </c>
      <c r="F204" s="252" t="s">
        <v>1946</v>
      </c>
      <c r="G204" s="249"/>
      <c r="H204" s="253">
        <v>17.600000000000001</v>
      </c>
      <c r="I204" s="254"/>
      <c r="J204" s="249"/>
      <c r="K204" s="249"/>
      <c r="L204" s="255"/>
      <c r="M204" s="256"/>
      <c r="N204" s="257"/>
      <c r="O204" s="257"/>
      <c r="P204" s="257"/>
      <c r="Q204" s="257"/>
      <c r="R204" s="257"/>
      <c r="S204" s="257"/>
      <c r="T204" s="258"/>
      <c r="AT204" s="259" t="s">
        <v>172</v>
      </c>
      <c r="AU204" s="259" t="s">
        <v>85</v>
      </c>
      <c r="AV204" s="12" t="s">
        <v>85</v>
      </c>
      <c r="AW204" s="12" t="s">
        <v>36</v>
      </c>
      <c r="AX204" s="12" t="s">
        <v>73</v>
      </c>
      <c r="AY204" s="259" t="s">
        <v>162</v>
      </c>
    </row>
    <row r="205" s="12" customFormat="1">
      <c r="B205" s="248"/>
      <c r="C205" s="249"/>
      <c r="D205" s="250" t="s">
        <v>172</v>
      </c>
      <c r="E205" s="251" t="s">
        <v>23</v>
      </c>
      <c r="F205" s="252" t="s">
        <v>1947</v>
      </c>
      <c r="G205" s="249"/>
      <c r="H205" s="253">
        <v>4.1799999999999997</v>
      </c>
      <c r="I205" s="254"/>
      <c r="J205" s="249"/>
      <c r="K205" s="249"/>
      <c r="L205" s="255"/>
      <c r="M205" s="256"/>
      <c r="N205" s="257"/>
      <c r="O205" s="257"/>
      <c r="P205" s="257"/>
      <c r="Q205" s="257"/>
      <c r="R205" s="257"/>
      <c r="S205" s="257"/>
      <c r="T205" s="258"/>
      <c r="AT205" s="259" t="s">
        <v>172</v>
      </c>
      <c r="AU205" s="259" t="s">
        <v>85</v>
      </c>
      <c r="AV205" s="12" t="s">
        <v>85</v>
      </c>
      <c r="AW205" s="12" t="s">
        <v>36</v>
      </c>
      <c r="AX205" s="12" t="s">
        <v>73</v>
      </c>
      <c r="AY205" s="259" t="s">
        <v>162</v>
      </c>
    </row>
    <row r="206" s="14" customFormat="1">
      <c r="B206" s="270"/>
      <c r="C206" s="271"/>
      <c r="D206" s="250" t="s">
        <v>172</v>
      </c>
      <c r="E206" s="272" t="s">
        <v>23</v>
      </c>
      <c r="F206" s="273" t="s">
        <v>182</v>
      </c>
      <c r="G206" s="271"/>
      <c r="H206" s="274">
        <v>37.619999999999997</v>
      </c>
      <c r="I206" s="275"/>
      <c r="J206" s="271"/>
      <c r="K206" s="271"/>
      <c r="L206" s="276"/>
      <c r="M206" s="277"/>
      <c r="N206" s="278"/>
      <c r="O206" s="278"/>
      <c r="P206" s="278"/>
      <c r="Q206" s="278"/>
      <c r="R206" s="278"/>
      <c r="S206" s="278"/>
      <c r="T206" s="279"/>
      <c r="AT206" s="280" t="s">
        <v>172</v>
      </c>
      <c r="AU206" s="280" t="s">
        <v>85</v>
      </c>
      <c r="AV206" s="14" t="s">
        <v>170</v>
      </c>
      <c r="AW206" s="14" t="s">
        <v>36</v>
      </c>
      <c r="AX206" s="14" t="s">
        <v>77</v>
      </c>
      <c r="AY206" s="280" t="s">
        <v>162</v>
      </c>
    </row>
    <row r="207" s="11" customFormat="1" ht="29.88" customHeight="1">
      <c r="B207" s="220"/>
      <c r="C207" s="221"/>
      <c r="D207" s="222" t="s">
        <v>72</v>
      </c>
      <c r="E207" s="234" t="s">
        <v>343</v>
      </c>
      <c r="F207" s="234" t="s">
        <v>344</v>
      </c>
      <c r="G207" s="221"/>
      <c r="H207" s="221"/>
      <c r="I207" s="224"/>
      <c r="J207" s="235">
        <f>BK207</f>
        <v>0</v>
      </c>
      <c r="K207" s="221"/>
      <c r="L207" s="226"/>
      <c r="M207" s="227"/>
      <c r="N207" s="228"/>
      <c r="O207" s="228"/>
      <c r="P207" s="229">
        <f>SUM(P208:P263)</f>
        <v>0</v>
      </c>
      <c r="Q207" s="228"/>
      <c r="R207" s="229">
        <f>SUM(R208:R263)</f>
        <v>0.64930443400000004</v>
      </c>
      <c r="S207" s="228"/>
      <c r="T207" s="230">
        <f>SUM(T208:T263)</f>
        <v>0</v>
      </c>
      <c r="AR207" s="231" t="s">
        <v>77</v>
      </c>
      <c r="AT207" s="232" t="s">
        <v>72</v>
      </c>
      <c r="AU207" s="232" t="s">
        <v>77</v>
      </c>
      <c r="AY207" s="231" t="s">
        <v>162</v>
      </c>
      <c r="BK207" s="233">
        <f>SUM(BK208:BK263)</f>
        <v>0</v>
      </c>
    </row>
    <row r="208" s="1" customFormat="1" ht="25.5" customHeight="1">
      <c r="B208" s="47"/>
      <c r="C208" s="236" t="s">
        <v>292</v>
      </c>
      <c r="D208" s="236" t="s">
        <v>165</v>
      </c>
      <c r="E208" s="237" t="s">
        <v>346</v>
      </c>
      <c r="F208" s="238" t="s">
        <v>347</v>
      </c>
      <c r="G208" s="239" t="s">
        <v>189</v>
      </c>
      <c r="H208" s="240">
        <v>14.220000000000001</v>
      </c>
      <c r="I208" s="241"/>
      <c r="J208" s="242">
        <f>ROUND(I208*H208,2)</f>
        <v>0</v>
      </c>
      <c r="K208" s="238" t="s">
        <v>169</v>
      </c>
      <c r="L208" s="73"/>
      <c r="M208" s="243" t="s">
        <v>23</v>
      </c>
      <c r="N208" s="244" t="s">
        <v>45</v>
      </c>
      <c r="O208" s="48"/>
      <c r="P208" s="245">
        <f>O208*H208</f>
        <v>0</v>
      </c>
      <c r="Q208" s="245">
        <v>0.000263</v>
      </c>
      <c r="R208" s="245">
        <f>Q208*H208</f>
        <v>0.0037398600000000002</v>
      </c>
      <c r="S208" s="245">
        <v>0</v>
      </c>
      <c r="T208" s="246">
        <f>S208*H208</f>
        <v>0</v>
      </c>
      <c r="AR208" s="25" t="s">
        <v>170</v>
      </c>
      <c r="AT208" s="25" t="s">
        <v>165</v>
      </c>
      <c r="AU208" s="25" t="s">
        <v>85</v>
      </c>
      <c r="AY208" s="25" t="s">
        <v>162</v>
      </c>
      <c r="BE208" s="247">
        <f>IF(N208="základní",J208,0)</f>
        <v>0</v>
      </c>
      <c r="BF208" s="247">
        <f>IF(N208="snížená",J208,0)</f>
        <v>0</v>
      </c>
      <c r="BG208" s="247">
        <f>IF(N208="zákl. přenesená",J208,0)</f>
        <v>0</v>
      </c>
      <c r="BH208" s="247">
        <f>IF(N208="sníž. přenesená",J208,0)</f>
        <v>0</v>
      </c>
      <c r="BI208" s="247">
        <f>IF(N208="nulová",J208,0)</f>
        <v>0</v>
      </c>
      <c r="BJ208" s="25" t="s">
        <v>85</v>
      </c>
      <c r="BK208" s="247">
        <f>ROUND(I208*H208,2)</f>
        <v>0</v>
      </c>
      <c r="BL208" s="25" t="s">
        <v>170</v>
      </c>
      <c r="BM208" s="25" t="s">
        <v>1948</v>
      </c>
    </row>
    <row r="209" s="13" customFormat="1">
      <c r="B209" s="260"/>
      <c r="C209" s="261"/>
      <c r="D209" s="250" t="s">
        <v>172</v>
      </c>
      <c r="E209" s="262" t="s">
        <v>23</v>
      </c>
      <c r="F209" s="263" t="s">
        <v>178</v>
      </c>
      <c r="G209" s="261"/>
      <c r="H209" s="262" t="s">
        <v>23</v>
      </c>
      <c r="I209" s="264"/>
      <c r="J209" s="261"/>
      <c r="K209" s="261"/>
      <c r="L209" s="265"/>
      <c r="M209" s="266"/>
      <c r="N209" s="267"/>
      <c r="O209" s="267"/>
      <c r="P209" s="267"/>
      <c r="Q209" s="267"/>
      <c r="R209" s="267"/>
      <c r="S209" s="267"/>
      <c r="T209" s="268"/>
      <c r="AT209" s="269" t="s">
        <v>172</v>
      </c>
      <c r="AU209" s="269" t="s">
        <v>85</v>
      </c>
      <c r="AV209" s="13" t="s">
        <v>77</v>
      </c>
      <c r="AW209" s="13" t="s">
        <v>36</v>
      </c>
      <c r="AX209" s="13" t="s">
        <v>73</v>
      </c>
      <c r="AY209" s="269" t="s">
        <v>162</v>
      </c>
    </row>
    <row r="210" s="13" customFormat="1">
      <c r="B210" s="260"/>
      <c r="C210" s="261"/>
      <c r="D210" s="250" t="s">
        <v>172</v>
      </c>
      <c r="E210" s="262" t="s">
        <v>23</v>
      </c>
      <c r="F210" s="263" t="s">
        <v>1949</v>
      </c>
      <c r="G210" s="261"/>
      <c r="H210" s="262" t="s">
        <v>23</v>
      </c>
      <c r="I210" s="264"/>
      <c r="J210" s="261"/>
      <c r="K210" s="261"/>
      <c r="L210" s="265"/>
      <c r="M210" s="266"/>
      <c r="N210" s="267"/>
      <c r="O210" s="267"/>
      <c r="P210" s="267"/>
      <c r="Q210" s="267"/>
      <c r="R210" s="267"/>
      <c r="S210" s="267"/>
      <c r="T210" s="268"/>
      <c r="AT210" s="269" t="s">
        <v>172</v>
      </c>
      <c r="AU210" s="269" t="s">
        <v>85</v>
      </c>
      <c r="AV210" s="13" t="s">
        <v>77</v>
      </c>
      <c r="AW210" s="13" t="s">
        <v>36</v>
      </c>
      <c r="AX210" s="13" t="s">
        <v>73</v>
      </c>
      <c r="AY210" s="269" t="s">
        <v>162</v>
      </c>
    </row>
    <row r="211" s="12" customFormat="1">
      <c r="B211" s="248"/>
      <c r="C211" s="249"/>
      <c r="D211" s="250" t="s">
        <v>172</v>
      </c>
      <c r="E211" s="251" t="s">
        <v>23</v>
      </c>
      <c r="F211" s="252" t="s">
        <v>1950</v>
      </c>
      <c r="G211" s="249"/>
      <c r="H211" s="253">
        <v>4.9050000000000002</v>
      </c>
      <c r="I211" s="254"/>
      <c r="J211" s="249"/>
      <c r="K211" s="249"/>
      <c r="L211" s="255"/>
      <c r="M211" s="256"/>
      <c r="N211" s="257"/>
      <c r="O211" s="257"/>
      <c r="P211" s="257"/>
      <c r="Q211" s="257"/>
      <c r="R211" s="257"/>
      <c r="S211" s="257"/>
      <c r="T211" s="258"/>
      <c r="AT211" s="259" t="s">
        <v>172</v>
      </c>
      <c r="AU211" s="259" t="s">
        <v>85</v>
      </c>
      <c r="AV211" s="12" t="s">
        <v>85</v>
      </c>
      <c r="AW211" s="12" t="s">
        <v>36</v>
      </c>
      <c r="AX211" s="12" t="s">
        <v>73</v>
      </c>
      <c r="AY211" s="259" t="s">
        <v>162</v>
      </c>
    </row>
    <row r="212" s="12" customFormat="1">
      <c r="B212" s="248"/>
      <c r="C212" s="249"/>
      <c r="D212" s="250" t="s">
        <v>172</v>
      </c>
      <c r="E212" s="251" t="s">
        <v>23</v>
      </c>
      <c r="F212" s="252" t="s">
        <v>1951</v>
      </c>
      <c r="G212" s="249"/>
      <c r="H212" s="253">
        <v>4.6799999999999997</v>
      </c>
      <c r="I212" s="254"/>
      <c r="J212" s="249"/>
      <c r="K212" s="249"/>
      <c r="L212" s="255"/>
      <c r="M212" s="256"/>
      <c r="N212" s="257"/>
      <c r="O212" s="257"/>
      <c r="P212" s="257"/>
      <c r="Q212" s="257"/>
      <c r="R212" s="257"/>
      <c r="S212" s="257"/>
      <c r="T212" s="258"/>
      <c r="AT212" s="259" t="s">
        <v>172</v>
      </c>
      <c r="AU212" s="259" t="s">
        <v>85</v>
      </c>
      <c r="AV212" s="12" t="s">
        <v>85</v>
      </c>
      <c r="AW212" s="12" t="s">
        <v>36</v>
      </c>
      <c r="AX212" s="12" t="s">
        <v>73</v>
      </c>
      <c r="AY212" s="259" t="s">
        <v>162</v>
      </c>
    </row>
    <row r="213" s="12" customFormat="1">
      <c r="B213" s="248"/>
      <c r="C213" s="249"/>
      <c r="D213" s="250" t="s">
        <v>172</v>
      </c>
      <c r="E213" s="251" t="s">
        <v>23</v>
      </c>
      <c r="F213" s="252" t="s">
        <v>1674</v>
      </c>
      <c r="G213" s="249"/>
      <c r="H213" s="253">
        <v>4.6349999999999998</v>
      </c>
      <c r="I213" s="254"/>
      <c r="J213" s="249"/>
      <c r="K213" s="249"/>
      <c r="L213" s="255"/>
      <c r="M213" s="256"/>
      <c r="N213" s="257"/>
      <c r="O213" s="257"/>
      <c r="P213" s="257"/>
      <c r="Q213" s="257"/>
      <c r="R213" s="257"/>
      <c r="S213" s="257"/>
      <c r="T213" s="258"/>
      <c r="AT213" s="259" t="s">
        <v>172</v>
      </c>
      <c r="AU213" s="259" t="s">
        <v>85</v>
      </c>
      <c r="AV213" s="12" t="s">
        <v>85</v>
      </c>
      <c r="AW213" s="12" t="s">
        <v>36</v>
      </c>
      <c r="AX213" s="12" t="s">
        <v>73</v>
      </c>
      <c r="AY213" s="259" t="s">
        <v>162</v>
      </c>
    </row>
    <row r="214" s="14" customFormat="1">
      <c r="B214" s="270"/>
      <c r="C214" s="271"/>
      <c r="D214" s="250" t="s">
        <v>172</v>
      </c>
      <c r="E214" s="272" t="s">
        <v>23</v>
      </c>
      <c r="F214" s="273" t="s">
        <v>182</v>
      </c>
      <c r="G214" s="271"/>
      <c r="H214" s="274">
        <v>14.220000000000001</v>
      </c>
      <c r="I214" s="275"/>
      <c r="J214" s="271"/>
      <c r="K214" s="271"/>
      <c r="L214" s="276"/>
      <c r="M214" s="277"/>
      <c r="N214" s="278"/>
      <c r="O214" s="278"/>
      <c r="P214" s="278"/>
      <c r="Q214" s="278"/>
      <c r="R214" s="278"/>
      <c r="S214" s="278"/>
      <c r="T214" s="279"/>
      <c r="AT214" s="280" t="s">
        <v>172</v>
      </c>
      <c r="AU214" s="280" t="s">
        <v>85</v>
      </c>
      <c r="AV214" s="14" t="s">
        <v>170</v>
      </c>
      <c r="AW214" s="14" t="s">
        <v>36</v>
      </c>
      <c r="AX214" s="14" t="s">
        <v>77</v>
      </c>
      <c r="AY214" s="280" t="s">
        <v>162</v>
      </c>
    </row>
    <row r="215" s="1" customFormat="1" ht="25.5" customHeight="1">
      <c r="B215" s="47"/>
      <c r="C215" s="236" t="s">
        <v>10</v>
      </c>
      <c r="D215" s="236" t="s">
        <v>165</v>
      </c>
      <c r="E215" s="237" t="s">
        <v>358</v>
      </c>
      <c r="F215" s="238" t="s">
        <v>359</v>
      </c>
      <c r="G215" s="239" t="s">
        <v>189</v>
      </c>
      <c r="H215" s="240">
        <v>9.6600000000000001</v>
      </c>
      <c r="I215" s="241"/>
      <c r="J215" s="242">
        <f>ROUND(I215*H215,2)</f>
        <v>0</v>
      </c>
      <c r="K215" s="238" t="s">
        <v>169</v>
      </c>
      <c r="L215" s="73"/>
      <c r="M215" s="243" t="s">
        <v>23</v>
      </c>
      <c r="N215" s="244" t="s">
        <v>45</v>
      </c>
      <c r="O215" s="48"/>
      <c r="P215" s="245">
        <f>O215*H215</f>
        <v>0</v>
      </c>
      <c r="Q215" s="245">
        <v>0.027300000000000001</v>
      </c>
      <c r="R215" s="245">
        <f>Q215*H215</f>
        <v>0.26371800000000001</v>
      </c>
      <c r="S215" s="245">
        <v>0</v>
      </c>
      <c r="T215" s="246">
        <f>S215*H215</f>
        <v>0</v>
      </c>
      <c r="AR215" s="25" t="s">
        <v>170</v>
      </c>
      <c r="AT215" s="25" t="s">
        <v>165</v>
      </c>
      <c r="AU215" s="25" t="s">
        <v>85</v>
      </c>
      <c r="AY215" s="25" t="s">
        <v>162</v>
      </c>
      <c r="BE215" s="247">
        <f>IF(N215="základní",J215,0)</f>
        <v>0</v>
      </c>
      <c r="BF215" s="247">
        <f>IF(N215="snížená",J215,0)</f>
        <v>0</v>
      </c>
      <c r="BG215" s="247">
        <f>IF(N215="zákl. přenesená",J215,0)</f>
        <v>0</v>
      </c>
      <c r="BH215" s="247">
        <f>IF(N215="sníž. přenesená",J215,0)</f>
        <v>0</v>
      </c>
      <c r="BI215" s="247">
        <f>IF(N215="nulová",J215,0)</f>
        <v>0</v>
      </c>
      <c r="BJ215" s="25" t="s">
        <v>85</v>
      </c>
      <c r="BK215" s="247">
        <f>ROUND(I215*H215,2)</f>
        <v>0</v>
      </c>
      <c r="BL215" s="25" t="s">
        <v>170</v>
      </c>
      <c r="BM215" s="25" t="s">
        <v>1952</v>
      </c>
    </row>
    <row r="216" s="1" customFormat="1">
      <c r="B216" s="47"/>
      <c r="C216" s="75"/>
      <c r="D216" s="250" t="s">
        <v>213</v>
      </c>
      <c r="E216" s="75"/>
      <c r="F216" s="281" t="s">
        <v>361</v>
      </c>
      <c r="G216" s="75"/>
      <c r="H216" s="75"/>
      <c r="I216" s="204"/>
      <c r="J216" s="75"/>
      <c r="K216" s="75"/>
      <c r="L216" s="73"/>
      <c r="M216" s="282"/>
      <c r="N216" s="48"/>
      <c r="O216" s="48"/>
      <c r="P216" s="48"/>
      <c r="Q216" s="48"/>
      <c r="R216" s="48"/>
      <c r="S216" s="48"/>
      <c r="T216" s="96"/>
      <c r="AT216" s="25" t="s">
        <v>213</v>
      </c>
      <c r="AU216" s="25" t="s">
        <v>85</v>
      </c>
    </row>
    <row r="217" s="13" customFormat="1">
      <c r="B217" s="260"/>
      <c r="C217" s="261"/>
      <c r="D217" s="250" t="s">
        <v>172</v>
      </c>
      <c r="E217" s="262" t="s">
        <v>23</v>
      </c>
      <c r="F217" s="263" t="s">
        <v>178</v>
      </c>
      <c r="G217" s="261"/>
      <c r="H217" s="262" t="s">
        <v>23</v>
      </c>
      <c r="I217" s="264"/>
      <c r="J217" s="261"/>
      <c r="K217" s="261"/>
      <c r="L217" s="265"/>
      <c r="M217" s="266"/>
      <c r="N217" s="267"/>
      <c r="O217" s="267"/>
      <c r="P217" s="267"/>
      <c r="Q217" s="267"/>
      <c r="R217" s="267"/>
      <c r="S217" s="267"/>
      <c r="T217" s="268"/>
      <c r="AT217" s="269" t="s">
        <v>172</v>
      </c>
      <c r="AU217" s="269" t="s">
        <v>85</v>
      </c>
      <c r="AV217" s="13" t="s">
        <v>77</v>
      </c>
      <c r="AW217" s="13" t="s">
        <v>36</v>
      </c>
      <c r="AX217" s="13" t="s">
        <v>73</v>
      </c>
      <c r="AY217" s="269" t="s">
        <v>162</v>
      </c>
    </row>
    <row r="218" s="13" customFormat="1">
      <c r="B218" s="260"/>
      <c r="C218" s="261"/>
      <c r="D218" s="250" t="s">
        <v>172</v>
      </c>
      <c r="E218" s="262" t="s">
        <v>23</v>
      </c>
      <c r="F218" s="263" t="s">
        <v>373</v>
      </c>
      <c r="G218" s="261"/>
      <c r="H218" s="262" t="s">
        <v>23</v>
      </c>
      <c r="I218" s="264"/>
      <c r="J218" s="261"/>
      <c r="K218" s="261"/>
      <c r="L218" s="265"/>
      <c r="M218" s="266"/>
      <c r="N218" s="267"/>
      <c r="O218" s="267"/>
      <c r="P218" s="267"/>
      <c r="Q218" s="267"/>
      <c r="R218" s="267"/>
      <c r="S218" s="267"/>
      <c r="T218" s="268"/>
      <c r="AT218" s="269" t="s">
        <v>172</v>
      </c>
      <c r="AU218" s="269" t="s">
        <v>85</v>
      </c>
      <c r="AV218" s="13" t="s">
        <v>77</v>
      </c>
      <c r="AW218" s="13" t="s">
        <v>36</v>
      </c>
      <c r="AX218" s="13" t="s">
        <v>73</v>
      </c>
      <c r="AY218" s="269" t="s">
        <v>162</v>
      </c>
    </row>
    <row r="219" s="12" customFormat="1">
      <c r="B219" s="248"/>
      <c r="C219" s="249"/>
      <c r="D219" s="250" t="s">
        <v>172</v>
      </c>
      <c r="E219" s="251" t="s">
        <v>23</v>
      </c>
      <c r="F219" s="252" t="s">
        <v>1672</v>
      </c>
      <c r="G219" s="249"/>
      <c r="H219" s="253">
        <v>1.605</v>
      </c>
      <c r="I219" s="254"/>
      <c r="J219" s="249"/>
      <c r="K219" s="249"/>
      <c r="L219" s="255"/>
      <c r="M219" s="256"/>
      <c r="N219" s="257"/>
      <c r="O219" s="257"/>
      <c r="P219" s="257"/>
      <c r="Q219" s="257"/>
      <c r="R219" s="257"/>
      <c r="S219" s="257"/>
      <c r="T219" s="258"/>
      <c r="AT219" s="259" t="s">
        <v>172</v>
      </c>
      <c r="AU219" s="259" t="s">
        <v>85</v>
      </c>
      <c r="AV219" s="12" t="s">
        <v>85</v>
      </c>
      <c r="AW219" s="12" t="s">
        <v>36</v>
      </c>
      <c r="AX219" s="12" t="s">
        <v>73</v>
      </c>
      <c r="AY219" s="259" t="s">
        <v>162</v>
      </c>
    </row>
    <row r="220" s="12" customFormat="1">
      <c r="B220" s="248"/>
      <c r="C220" s="249"/>
      <c r="D220" s="250" t="s">
        <v>172</v>
      </c>
      <c r="E220" s="251" t="s">
        <v>23</v>
      </c>
      <c r="F220" s="252" t="s">
        <v>1673</v>
      </c>
      <c r="G220" s="249"/>
      <c r="H220" s="253">
        <v>3.4199999999999999</v>
      </c>
      <c r="I220" s="254"/>
      <c r="J220" s="249"/>
      <c r="K220" s="249"/>
      <c r="L220" s="255"/>
      <c r="M220" s="256"/>
      <c r="N220" s="257"/>
      <c r="O220" s="257"/>
      <c r="P220" s="257"/>
      <c r="Q220" s="257"/>
      <c r="R220" s="257"/>
      <c r="S220" s="257"/>
      <c r="T220" s="258"/>
      <c r="AT220" s="259" t="s">
        <v>172</v>
      </c>
      <c r="AU220" s="259" t="s">
        <v>85</v>
      </c>
      <c r="AV220" s="12" t="s">
        <v>85</v>
      </c>
      <c r="AW220" s="12" t="s">
        <v>36</v>
      </c>
      <c r="AX220" s="12" t="s">
        <v>73</v>
      </c>
      <c r="AY220" s="259" t="s">
        <v>162</v>
      </c>
    </row>
    <row r="221" s="12" customFormat="1">
      <c r="B221" s="248"/>
      <c r="C221" s="249"/>
      <c r="D221" s="250" t="s">
        <v>172</v>
      </c>
      <c r="E221" s="251" t="s">
        <v>23</v>
      </c>
      <c r="F221" s="252" t="s">
        <v>1674</v>
      </c>
      <c r="G221" s="249"/>
      <c r="H221" s="253">
        <v>4.6349999999999998</v>
      </c>
      <c r="I221" s="254"/>
      <c r="J221" s="249"/>
      <c r="K221" s="249"/>
      <c r="L221" s="255"/>
      <c r="M221" s="256"/>
      <c r="N221" s="257"/>
      <c r="O221" s="257"/>
      <c r="P221" s="257"/>
      <c r="Q221" s="257"/>
      <c r="R221" s="257"/>
      <c r="S221" s="257"/>
      <c r="T221" s="258"/>
      <c r="AT221" s="259" t="s">
        <v>172</v>
      </c>
      <c r="AU221" s="259" t="s">
        <v>85</v>
      </c>
      <c r="AV221" s="12" t="s">
        <v>85</v>
      </c>
      <c r="AW221" s="12" t="s">
        <v>36</v>
      </c>
      <c r="AX221" s="12" t="s">
        <v>73</v>
      </c>
      <c r="AY221" s="259" t="s">
        <v>162</v>
      </c>
    </row>
    <row r="222" s="14" customFormat="1">
      <c r="B222" s="270"/>
      <c r="C222" s="271"/>
      <c r="D222" s="250" t="s">
        <v>172</v>
      </c>
      <c r="E222" s="272" t="s">
        <v>23</v>
      </c>
      <c r="F222" s="273" t="s">
        <v>182</v>
      </c>
      <c r="G222" s="271"/>
      <c r="H222" s="274">
        <v>9.6600000000000001</v>
      </c>
      <c r="I222" s="275"/>
      <c r="J222" s="271"/>
      <c r="K222" s="271"/>
      <c r="L222" s="276"/>
      <c r="M222" s="277"/>
      <c r="N222" s="278"/>
      <c r="O222" s="278"/>
      <c r="P222" s="278"/>
      <c r="Q222" s="278"/>
      <c r="R222" s="278"/>
      <c r="S222" s="278"/>
      <c r="T222" s="279"/>
      <c r="AT222" s="280" t="s">
        <v>172</v>
      </c>
      <c r="AU222" s="280" t="s">
        <v>85</v>
      </c>
      <c r="AV222" s="14" t="s">
        <v>170</v>
      </c>
      <c r="AW222" s="14" t="s">
        <v>36</v>
      </c>
      <c r="AX222" s="14" t="s">
        <v>77</v>
      </c>
      <c r="AY222" s="280" t="s">
        <v>162</v>
      </c>
    </row>
    <row r="223" s="1" customFormat="1" ht="25.5" customHeight="1">
      <c r="B223" s="47"/>
      <c r="C223" s="236" t="s">
        <v>318</v>
      </c>
      <c r="D223" s="236" t="s">
        <v>165</v>
      </c>
      <c r="E223" s="237" t="s">
        <v>365</v>
      </c>
      <c r="F223" s="238" t="s">
        <v>366</v>
      </c>
      <c r="G223" s="239" t="s">
        <v>189</v>
      </c>
      <c r="H223" s="240">
        <v>9.6600000000000001</v>
      </c>
      <c r="I223" s="241"/>
      <c r="J223" s="242">
        <f>ROUND(I223*H223,2)</f>
        <v>0</v>
      </c>
      <c r="K223" s="238" t="s">
        <v>169</v>
      </c>
      <c r="L223" s="73"/>
      <c r="M223" s="243" t="s">
        <v>23</v>
      </c>
      <c r="N223" s="244" t="s">
        <v>45</v>
      </c>
      <c r="O223" s="48"/>
      <c r="P223" s="245">
        <f>O223*H223</f>
        <v>0</v>
      </c>
      <c r="Q223" s="245">
        <v>0.0043839999999999999</v>
      </c>
      <c r="R223" s="245">
        <f>Q223*H223</f>
        <v>0.042349440000000002</v>
      </c>
      <c r="S223" s="245">
        <v>0</v>
      </c>
      <c r="T223" s="246">
        <f>S223*H223</f>
        <v>0</v>
      </c>
      <c r="AR223" s="25" t="s">
        <v>170</v>
      </c>
      <c r="AT223" s="25" t="s">
        <v>165</v>
      </c>
      <c r="AU223" s="25" t="s">
        <v>85</v>
      </c>
      <c r="AY223" s="25" t="s">
        <v>162</v>
      </c>
      <c r="BE223" s="247">
        <f>IF(N223="základní",J223,0)</f>
        <v>0</v>
      </c>
      <c r="BF223" s="247">
        <f>IF(N223="snížená",J223,0)</f>
        <v>0</v>
      </c>
      <c r="BG223" s="247">
        <f>IF(N223="zákl. přenesená",J223,0)</f>
        <v>0</v>
      </c>
      <c r="BH223" s="247">
        <f>IF(N223="sníž. přenesená",J223,0)</f>
        <v>0</v>
      </c>
      <c r="BI223" s="247">
        <f>IF(N223="nulová",J223,0)</f>
        <v>0</v>
      </c>
      <c r="BJ223" s="25" t="s">
        <v>85</v>
      </c>
      <c r="BK223" s="247">
        <f>ROUND(I223*H223,2)</f>
        <v>0</v>
      </c>
      <c r="BL223" s="25" t="s">
        <v>170</v>
      </c>
      <c r="BM223" s="25" t="s">
        <v>1953</v>
      </c>
    </row>
    <row r="224" s="1" customFormat="1">
      <c r="B224" s="47"/>
      <c r="C224" s="75"/>
      <c r="D224" s="250" t="s">
        <v>213</v>
      </c>
      <c r="E224" s="75"/>
      <c r="F224" s="281" t="s">
        <v>368</v>
      </c>
      <c r="G224" s="75"/>
      <c r="H224" s="75"/>
      <c r="I224" s="204"/>
      <c r="J224" s="75"/>
      <c r="K224" s="75"/>
      <c r="L224" s="73"/>
      <c r="M224" s="282"/>
      <c r="N224" s="48"/>
      <c r="O224" s="48"/>
      <c r="P224" s="48"/>
      <c r="Q224" s="48"/>
      <c r="R224" s="48"/>
      <c r="S224" s="48"/>
      <c r="T224" s="96"/>
      <c r="AT224" s="25" t="s">
        <v>213</v>
      </c>
      <c r="AU224" s="25" t="s">
        <v>85</v>
      </c>
    </row>
    <row r="225" s="13" customFormat="1">
      <c r="B225" s="260"/>
      <c r="C225" s="261"/>
      <c r="D225" s="250" t="s">
        <v>172</v>
      </c>
      <c r="E225" s="262" t="s">
        <v>23</v>
      </c>
      <c r="F225" s="263" t="s">
        <v>178</v>
      </c>
      <c r="G225" s="261"/>
      <c r="H225" s="262" t="s">
        <v>23</v>
      </c>
      <c r="I225" s="264"/>
      <c r="J225" s="261"/>
      <c r="K225" s="261"/>
      <c r="L225" s="265"/>
      <c r="M225" s="266"/>
      <c r="N225" s="267"/>
      <c r="O225" s="267"/>
      <c r="P225" s="267"/>
      <c r="Q225" s="267"/>
      <c r="R225" s="267"/>
      <c r="S225" s="267"/>
      <c r="T225" s="268"/>
      <c r="AT225" s="269" t="s">
        <v>172</v>
      </c>
      <c r="AU225" s="269" t="s">
        <v>85</v>
      </c>
      <c r="AV225" s="13" t="s">
        <v>77</v>
      </c>
      <c r="AW225" s="13" t="s">
        <v>36</v>
      </c>
      <c r="AX225" s="13" t="s">
        <v>73</v>
      </c>
      <c r="AY225" s="269" t="s">
        <v>162</v>
      </c>
    </row>
    <row r="226" s="13" customFormat="1">
      <c r="B226" s="260"/>
      <c r="C226" s="261"/>
      <c r="D226" s="250" t="s">
        <v>172</v>
      </c>
      <c r="E226" s="262" t="s">
        <v>23</v>
      </c>
      <c r="F226" s="263" t="s">
        <v>1949</v>
      </c>
      <c r="G226" s="261"/>
      <c r="H226" s="262" t="s">
        <v>23</v>
      </c>
      <c r="I226" s="264"/>
      <c r="J226" s="261"/>
      <c r="K226" s="261"/>
      <c r="L226" s="265"/>
      <c r="M226" s="266"/>
      <c r="N226" s="267"/>
      <c r="O226" s="267"/>
      <c r="P226" s="267"/>
      <c r="Q226" s="267"/>
      <c r="R226" s="267"/>
      <c r="S226" s="267"/>
      <c r="T226" s="268"/>
      <c r="AT226" s="269" t="s">
        <v>172</v>
      </c>
      <c r="AU226" s="269" t="s">
        <v>85</v>
      </c>
      <c r="AV226" s="13" t="s">
        <v>77</v>
      </c>
      <c r="AW226" s="13" t="s">
        <v>36</v>
      </c>
      <c r="AX226" s="13" t="s">
        <v>73</v>
      </c>
      <c r="AY226" s="269" t="s">
        <v>162</v>
      </c>
    </row>
    <row r="227" s="12" customFormat="1">
      <c r="B227" s="248"/>
      <c r="C227" s="249"/>
      <c r="D227" s="250" t="s">
        <v>172</v>
      </c>
      <c r="E227" s="251" t="s">
        <v>23</v>
      </c>
      <c r="F227" s="252" t="s">
        <v>1672</v>
      </c>
      <c r="G227" s="249"/>
      <c r="H227" s="253">
        <v>1.605</v>
      </c>
      <c r="I227" s="254"/>
      <c r="J227" s="249"/>
      <c r="K227" s="249"/>
      <c r="L227" s="255"/>
      <c r="M227" s="256"/>
      <c r="N227" s="257"/>
      <c r="O227" s="257"/>
      <c r="P227" s="257"/>
      <c r="Q227" s="257"/>
      <c r="R227" s="257"/>
      <c r="S227" s="257"/>
      <c r="T227" s="258"/>
      <c r="AT227" s="259" t="s">
        <v>172</v>
      </c>
      <c r="AU227" s="259" t="s">
        <v>85</v>
      </c>
      <c r="AV227" s="12" t="s">
        <v>85</v>
      </c>
      <c r="AW227" s="12" t="s">
        <v>36</v>
      </c>
      <c r="AX227" s="12" t="s">
        <v>73</v>
      </c>
      <c r="AY227" s="259" t="s">
        <v>162</v>
      </c>
    </row>
    <row r="228" s="12" customFormat="1">
      <c r="B228" s="248"/>
      <c r="C228" s="249"/>
      <c r="D228" s="250" t="s">
        <v>172</v>
      </c>
      <c r="E228" s="251" t="s">
        <v>23</v>
      </c>
      <c r="F228" s="252" t="s">
        <v>1673</v>
      </c>
      <c r="G228" s="249"/>
      <c r="H228" s="253">
        <v>3.4199999999999999</v>
      </c>
      <c r="I228" s="254"/>
      <c r="J228" s="249"/>
      <c r="K228" s="249"/>
      <c r="L228" s="255"/>
      <c r="M228" s="256"/>
      <c r="N228" s="257"/>
      <c r="O228" s="257"/>
      <c r="P228" s="257"/>
      <c r="Q228" s="257"/>
      <c r="R228" s="257"/>
      <c r="S228" s="257"/>
      <c r="T228" s="258"/>
      <c r="AT228" s="259" t="s">
        <v>172</v>
      </c>
      <c r="AU228" s="259" t="s">
        <v>85</v>
      </c>
      <c r="AV228" s="12" t="s">
        <v>85</v>
      </c>
      <c r="AW228" s="12" t="s">
        <v>36</v>
      </c>
      <c r="AX228" s="12" t="s">
        <v>73</v>
      </c>
      <c r="AY228" s="259" t="s">
        <v>162</v>
      </c>
    </row>
    <row r="229" s="12" customFormat="1">
      <c r="B229" s="248"/>
      <c r="C229" s="249"/>
      <c r="D229" s="250" t="s">
        <v>172</v>
      </c>
      <c r="E229" s="251" t="s">
        <v>23</v>
      </c>
      <c r="F229" s="252" t="s">
        <v>1674</v>
      </c>
      <c r="G229" s="249"/>
      <c r="H229" s="253">
        <v>4.6349999999999998</v>
      </c>
      <c r="I229" s="254"/>
      <c r="J229" s="249"/>
      <c r="K229" s="249"/>
      <c r="L229" s="255"/>
      <c r="M229" s="256"/>
      <c r="N229" s="257"/>
      <c r="O229" s="257"/>
      <c r="P229" s="257"/>
      <c r="Q229" s="257"/>
      <c r="R229" s="257"/>
      <c r="S229" s="257"/>
      <c r="T229" s="258"/>
      <c r="AT229" s="259" t="s">
        <v>172</v>
      </c>
      <c r="AU229" s="259" t="s">
        <v>85</v>
      </c>
      <c r="AV229" s="12" t="s">
        <v>85</v>
      </c>
      <c r="AW229" s="12" t="s">
        <v>36</v>
      </c>
      <c r="AX229" s="12" t="s">
        <v>73</v>
      </c>
      <c r="AY229" s="259" t="s">
        <v>162</v>
      </c>
    </row>
    <row r="230" s="14" customFormat="1">
      <c r="B230" s="270"/>
      <c r="C230" s="271"/>
      <c r="D230" s="250" t="s">
        <v>172</v>
      </c>
      <c r="E230" s="272" t="s">
        <v>23</v>
      </c>
      <c r="F230" s="273" t="s">
        <v>182</v>
      </c>
      <c r="G230" s="271"/>
      <c r="H230" s="274">
        <v>9.6600000000000001</v>
      </c>
      <c r="I230" s="275"/>
      <c r="J230" s="271"/>
      <c r="K230" s="271"/>
      <c r="L230" s="276"/>
      <c r="M230" s="277"/>
      <c r="N230" s="278"/>
      <c r="O230" s="278"/>
      <c r="P230" s="278"/>
      <c r="Q230" s="278"/>
      <c r="R230" s="278"/>
      <c r="S230" s="278"/>
      <c r="T230" s="279"/>
      <c r="AT230" s="280" t="s">
        <v>172</v>
      </c>
      <c r="AU230" s="280" t="s">
        <v>85</v>
      </c>
      <c r="AV230" s="14" t="s">
        <v>170</v>
      </c>
      <c r="AW230" s="14" t="s">
        <v>36</v>
      </c>
      <c r="AX230" s="14" t="s">
        <v>77</v>
      </c>
      <c r="AY230" s="280" t="s">
        <v>162</v>
      </c>
    </row>
    <row r="231" s="1" customFormat="1" ht="25.5" customHeight="1">
      <c r="B231" s="47"/>
      <c r="C231" s="236" t="s">
        <v>335</v>
      </c>
      <c r="D231" s="236" t="s">
        <v>165</v>
      </c>
      <c r="E231" s="237" t="s">
        <v>369</v>
      </c>
      <c r="F231" s="238" t="s">
        <v>370</v>
      </c>
      <c r="G231" s="239" t="s">
        <v>189</v>
      </c>
      <c r="H231" s="240">
        <v>14.220000000000001</v>
      </c>
      <c r="I231" s="241"/>
      <c r="J231" s="242">
        <f>ROUND(I231*H231,2)</f>
        <v>0</v>
      </c>
      <c r="K231" s="238" t="s">
        <v>169</v>
      </c>
      <c r="L231" s="73"/>
      <c r="M231" s="243" t="s">
        <v>23</v>
      </c>
      <c r="N231" s="244" t="s">
        <v>45</v>
      </c>
      <c r="O231" s="48"/>
      <c r="P231" s="245">
        <f>O231*H231</f>
        <v>0</v>
      </c>
      <c r="Q231" s="245">
        <v>0.0092837000000000006</v>
      </c>
      <c r="R231" s="245">
        <f>Q231*H231</f>
        <v>0.13201421400000002</v>
      </c>
      <c r="S231" s="245">
        <v>0</v>
      </c>
      <c r="T231" s="246">
        <f>S231*H231</f>
        <v>0</v>
      </c>
      <c r="AR231" s="25" t="s">
        <v>170</v>
      </c>
      <c r="AT231" s="25" t="s">
        <v>165</v>
      </c>
      <c r="AU231" s="25" t="s">
        <v>85</v>
      </c>
      <c r="AY231" s="25" t="s">
        <v>162</v>
      </c>
      <c r="BE231" s="247">
        <f>IF(N231="základní",J231,0)</f>
        <v>0</v>
      </c>
      <c r="BF231" s="247">
        <f>IF(N231="snížená",J231,0)</f>
        <v>0</v>
      </c>
      <c r="BG231" s="247">
        <f>IF(N231="zákl. přenesená",J231,0)</f>
        <v>0</v>
      </c>
      <c r="BH231" s="247">
        <f>IF(N231="sníž. přenesená",J231,0)</f>
        <v>0</v>
      </c>
      <c r="BI231" s="247">
        <f>IF(N231="nulová",J231,0)</f>
        <v>0</v>
      </c>
      <c r="BJ231" s="25" t="s">
        <v>85</v>
      </c>
      <c r="BK231" s="247">
        <f>ROUND(I231*H231,2)</f>
        <v>0</v>
      </c>
      <c r="BL231" s="25" t="s">
        <v>170</v>
      </c>
      <c r="BM231" s="25" t="s">
        <v>1954</v>
      </c>
    </row>
    <row r="232" s="1" customFormat="1">
      <c r="B232" s="47"/>
      <c r="C232" s="75"/>
      <c r="D232" s="250" t="s">
        <v>213</v>
      </c>
      <c r="E232" s="75"/>
      <c r="F232" s="281" t="s">
        <v>372</v>
      </c>
      <c r="G232" s="75"/>
      <c r="H232" s="75"/>
      <c r="I232" s="204"/>
      <c r="J232" s="75"/>
      <c r="K232" s="75"/>
      <c r="L232" s="73"/>
      <c r="M232" s="282"/>
      <c r="N232" s="48"/>
      <c r="O232" s="48"/>
      <c r="P232" s="48"/>
      <c r="Q232" s="48"/>
      <c r="R232" s="48"/>
      <c r="S232" s="48"/>
      <c r="T232" s="96"/>
      <c r="AT232" s="25" t="s">
        <v>213</v>
      </c>
      <c r="AU232" s="25" t="s">
        <v>85</v>
      </c>
    </row>
    <row r="233" s="13" customFormat="1">
      <c r="B233" s="260"/>
      <c r="C233" s="261"/>
      <c r="D233" s="250" t="s">
        <v>172</v>
      </c>
      <c r="E233" s="262" t="s">
        <v>23</v>
      </c>
      <c r="F233" s="263" t="s">
        <v>178</v>
      </c>
      <c r="G233" s="261"/>
      <c r="H233" s="262" t="s">
        <v>23</v>
      </c>
      <c r="I233" s="264"/>
      <c r="J233" s="261"/>
      <c r="K233" s="261"/>
      <c r="L233" s="265"/>
      <c r="M233" s="266"/>
      <c r="N233" s="267"/>
      <c r="O233" s="267"/>
      <c r="P233" s="267"/>
      <c r="Q233" s="267"/>
      <c r="R233" s="267"/>
      <c r="S233" s="267"/>
      <c r="T233" s="268"/>
      <c r="AT233" s="269" t="s">
        <v>172</v>
      </c>
      <c r="AU233" s="269" t="s">
        <v>85</v>
      </c>
      <c r="AV233" s="13" t="s">
        <v>77</v>
      </c>
      <c r="AW233" s="13" t="s">
        <v>36</v>
      </c>
      <c r="AX233" s="13" t="s">
        <v>73</v>
      </c>
      <c r="AY233" s="269" t="s">
        <v>162</v>
      </c>
    </row>
    <row r="234" s="13" customFormat="1">
      <c r="B234" s="260"/>
      <c r="C234" s="261"/>
      <c r="D234" s="250" t="s">
        <v>172</v>
      </c>
      <c r="E234" s="262" t="s">
        <v>23</v>
      </c>
      <c r="F234" s="263" t="s">
        <v>1949</v>
      </c>
      <c r="G234" s="261"/>
      <c r="H234" s="262" t="s">
        <v>23</v>
      </c>
      <c r="I234" s="264"/>
      <c r="J234" s="261"/>
      <c r="K234" s="261"/>
      <c r="L234" s="265"/>
      <c r="M234" s="266"/>
      <c r="N234" s="267"/>
      <c r="O234" s="267"/>
      <c r="P234" s="267"/>
      <c r="Q234" s="267"/>
      <c r="R234" s="267"/>
      <c r="S234" s="267"/>
      <c r="T234" s="268"/>
      <c r="AT234" s="269" t="s">
        <v>172</v>
      </c>
      <c r="AU234" s="269" t="s">
        <v>85</v>
      </c>
      <c r="AV234" s="13" t="s">
        <v>77</v>
      </c>
      <c r="AW234" s="13" t="s">
        <v>36</v>
      </c>
      <c r="AX234" s="13" t="s">
        <v>73</v>
      </c>
      <c r="AY234" s="269" t="s">
        <v>162</v>
      </c>
    </row>
    <row r="235" s="12" customFormat="1">
      <c r="B235" s="248"/>
      <c r="C235" s="249"/>
      <c r="D235" s="250" t="s">
        <v>172</v>
      </c>
      <c r="E235" s="251" t="s">
        <v>23</v>
      </c>
      <c r="F235" s="252" t="s">
        <v>1950</v>
      </c>
      <c r="G235" s="249"/>
      <c r="H235" s="253">
        <v>4.9050000000000002</v>
      </c>
      <c r="I235" s="254"/>
      <c r="J235" s="249"/>
      <c r="K235" s="249"/>
      <c r="L235" s="255"/>
      <c r="M235" s="256"/>
      <c r="N235" s="257"/>
      <c r="O235" s="257"/>
      <c r="P235" s="257"/>
      <c r="Q235" s="257"/>
      <c r="R235" s="257"/>
      <c r="S235" s="257"/>
      <c r="T235" s="258"/>
      <c r="AT235" s="259" t="s">
        <v>172</v>
      </c>
      <c r="AU235" s="259" t="s">
        <v>85</v>
      </c>
      <c r="AV235" s="12" t="s">
        <v>85</v>
      </c>
      <c r="AW235" s="12" t="s">
        <v>36</v>
      </c>
      <c r="AX235" s="12" t="s">
        <v>73</v>
      </c>
      <c r="AY235" s="259" t="s">
        <v>162</v>
      </c>
    </row>
    <row r="236" s="12" customFormat="1">
      <c r="B236" s="248"/>
      <c r="C236" s="249"/>
      <c r="D236" s="250" t="s">
        <v>172</v>
      </c>
      <c r="E236" s="251" t="s">
        <v>23</v>
      </c>
      <c r="F236" s="252" t="s">
        <v>1951</v>
      </c>
      <c r="G236" s="249"/>
      <c r="H236" s="253">
        <v>4.6799999999999997</v>
      </c>
      <c r="I236" s="254"/>
      <c r="J236" s="249"/>
      <c r="K236" s="249"/>
      <c r="L236" s="255"/>
      <c r="M236" s="256"/>
      <c r="N236" s="257"/>
      <c r="O236" s="257"/>
      <c r="P236" s="257"/>
      <c r="Q236" s="257"/>
      <c r="R236" s="257"/>
      <c r="S236" s="257"/>
      <c r="T236" s="258"/>
      <c r="AT236" s="259" t="s">
        <v>172</v>
      </c>
      <c r="AU236" s="259" t="s">
        <v>85</v>
      </c>
      <c r="AV236" s="12" t="s">
        <v>85</v>
      </c>
      <c r="AW236" s="12" t="s">
        <v>36</v>
      </c>
      <c r="AX236" s="12" t="s">
        <v>73</v>
      </c>
      <c r="AY236" s="259" t="s">
        <v>162</v>
      </c>
    </row>
    <row r="237" s="12" customFormat="1">
      <c r="B237" s="248"/>
      <c r="C237" s="249"/>
      <c r="D237" s="250" t="s">
        <v>172</v>
      </c>
      <c r="E237" s="251" t="s">
        <v>23</v>
      </c>
      <c r="F237" s="252" t="s">
        <v>1674</v>
      </c>
      <c r="G237" s="249"/>
      <c r="H237" s="253">
        <v>4.6349999999999998</v>
      </c>
      <c r="I237" s="254"/>
      <c r="J237" s="249"/>
      <c r="K237" s="249"/>
      <c r="L237" s="255"/>
      <c r="M237" s="256"/>
      <c r="N237" s="257"/>
      <c r="O237" s="257"/>
      <c r="P237" s="257"/>
      <c r="Q237" s="257"/>
      <c r="R237" s="257"/>
      <c r="S237" s="257"/>
      <c r="T237" s="258"/>
      <c r="AT237" s="259" t="s">
        <v>172</v>
      </c>
      <c r="AU237" s="259" t="s">
        <v>85</v>
      </c>
      <c r="AV237" s="12" t="s">
        <v>85</v>
      </c>
      <c r="AW237" s="12" t="s">
        <v>36</v>
      </c>
      <c r="AX237" s="12" t="s">
        <v>73</v>
      </c>
      <c r="AY237" s="259" t="s">
        <v>162</v>
      </c>
    </row>
    <row r="238" s="14" customFormat="1">
      <c r="B238" s="270"/>
      <c r="C238" s="271"/>
      <c r="D238" s="250" t="s">
        <v>172</v>
      </c>
      <c r="E238" s="272" t="s">
        <v>23</v>
      </c>
      <c r="F238" s="273" t="s">
        <v>182</v>
      </c>
      <c r="G238" s="271"/>
      <c r="H238" s="274">
        <v>14.220000000000001</v>
      </c>
      <c r="I238" s="275"/>
      <c r="J238" s="271"/>
      <c r="K238" s="271"/>
      <c r="L238" s="276"/>
      <c r="M238" s="277"/>
      <c r="N238" s="278"/>
      <c r="O238" s="278"/>
      <c r="P238" s="278"/>
      <c r="Q238" s="278"/>
      <c r="R238" s="278"/>
      <c r="S238" s="278"/>
      <c r="T238" s="279"/>
      <c r="AT238" s="280" t="s">
        <v>172</v>
      </c>
      <c r="AU238" s="280" t="s">
        <v>85</v>
      </c>
      <c r="AV238" s="14" t="s">
        <v>170</v>
      </c>
      <c r="AW238" s="14" t="s">
        <v>36</v>
      </c>
      <c r="AX238" s="14" t="s">
        <v>77</v>
      </c>
      <c r="AY238" s="280" t="s">
        <v>162</v>
      </c>
    </row>
    <row r="239" s="1" customFormat="1" ht="25.5" customHeight="1">
      <c r="B239" s="47"/>
      <c r="C239" s="294" t="s">
        <v>345</v>
      </c>
      <c r="D239" s="294" t="s">
        <v>336</v>
      </c>
      <c r="E239" s="295" t="s">
        <v>377</v>
      </c>
      <c r="F239" s="296" t="s">
        <v>1955</v>
      </c>
      <c r="G239" s="297" t="s">
        <v>189</v>
      </c>
      <c r="H239" s="298">
        <v>14.504</v>
      </c>
      <c r="I239" s="299"/>
      <c r="J239" s="300">
        <f>ROUND(I239*H239,2)</f>
        <v>0</v>
      </c>
      <c r="K239" s="296" t="s">
        <v>169</v>
      </c>
      <c r="L239" s="301"/>
      <c r="M239" s="302" t="s">
        <v>23</v>
      </c>
      <c r="N239" s="303" t="s">
        <v>45</v>
      </c>
      <c r="O239" s="48"/>
      <c r="P239" s="245">
        <f>O239*H239</f>
        <v>0</v>
      </c>
      <c r="Q239" s="245">
        <v>0.002</v>
      </c>
      <c r="R239" s="245">
        <f>Q239*H239</f>
        <v>0.029007999999999999</v>
      </c>
      <c r="S239" s="245">
        <v>0</v>
      </c>
      <c r="T239" s="246">
        <f>S239*H239</f>
        <v>0</v>
      </c>
      <c r="AR239" s="25" t="s">
        <v>218</v>
      </c>
      <c r="AT239" s="25" t="s">
        <v>336</v>
      </c>
      <c r="AU239" s="25" t="s">
        <v>85</v>
      </c>
      <c r="AY239" s="25" t="s">
        <v>162</v>
      </c>
      <c r="BE239" s="247">
        <f>IF(N239="základní",J239,0)</f>
        <v>0</v>
      </c>
      <c r="BF239" s="247">
        <f>IF(N239="snížená",J239,0)</f>
        <v>0</v>
      </c>
      <c r="BG239" s="247">
        <f>IF(N239="zákl. přenesená",J239,0)</f>
        <v>0</v>
      </c>
      <c r="BH239" s="247">
        <f>IF(N239="sníž. přenesená",J239,0)</f>
        <v>0</v>
      </c>
      <c r="BI239" s="247">
        <f>IF(N239="nulová",J239,0)</f>
        <v>0</v>
      </c>
      <c r="BJ239" s="25" t="s">
        <v>85</v>
      </c>
      <c r="BK239" s="247">
        <f>ROUND(I239*H239,2)</f>
        <v>0</v>
      </c>
      <c r="BL239" s="25" t="s">
        <v>170</v>
      </c>
      <c r="BM239" s="25" t="s">
        <v>1956</v>
      </c>
    </row>
    <row r="240" s="13" customFormat="1">
      <c r="B240" s="260"/>
      <c r="C240" s="261"/>
      <c r="D240" s="250" t="s">
        <v>172</v>
      </c>
      <c r="E240" s="262" t="s">
        <v>23</v>
      </c>
      <c r="F240" s="263" t="s">
        <v>178</v>
      </c>
      <c r="G240" s="261"/>
      <c r="H240" s="262" t="s">
        <v>23</v>
      </c>
      <c r="I240" s="264"/>
      <c r="J240" s="261"/>
      <c r="K240" s="261"/>
      <c r="L240" s="265"/>
      <c r="M240" s="266"/>
      <c r="N240" s="267"/>
      <c r="O240" s="267"/>
      <c r="P240" s="267"/>
      <c r="Q240" s="267"/>
      <c r="R240" s="267"/>
      <c r="S240" s="267"/>
      <c r="T240" s="268"/>
      <c r="AT240" s="269" t="s">
        <v>172</v>
      </c>
      <c r="AU240" s="269" t="s">
        <v>85</v>
      </c>
      <c r="AV240" s="13" t="s">
        <v>77</v>
      </c>
      <c r="AW240" s="13" t="s">
        <v>36</v>
      </c>
      <c r="AX240" s="13" t="s">
        <v>73</v>
      </c>
      <c r="AY240" s="269" t="s">
        <v>162</v>
      </c>
    </row>
    <row r="241" s="13" customFormat="1">
      <c r="B241" s="260"/>
      <c r="C241" s="261"/>
      <c r="D241" s="250" t="s">
        <v>172</v>
      </c>
      <c r="E241" s="262" t="s">
        <v>23</v>
      </c>
      <c r="F241" s="263" t="s">
        <v>1949</v>
      </c>
      <c r="G241" s="261"/>
      <c r="H241" s="262" t="s">
        <v>23</v>
      </c>
      <c r="I241" s="264"/>
      <c r="J241" s="261"/>
      <c r="K241" s="261"/>
      <c r="L241" s="265"/>
      <c r="M241" s="266"/>
      <c r="N241" s="267"/>
      <c r="O241" s="267"/>
      <c r="P241" s="267"/>
      <c r="Q241" s="267"/>
      <c r="R241" s="267"/>
      <c r="S241" s="267"/>
      <c r="T241" s="268"/>
      <c r="AT241" s="269" t="s">
        <v>172</v>
      </c>
      <c r="AU241" s="269" t="s">
        <v>85</v>
      </c>
      <c r="AV241" s="13" t="s">
        <v>77</v>
      </c>
      <c r="AW241" s="13" t="s">
        <v>36</v>
      </c>
      <c r="AX241" s="13" t="s">
        <v>73</v>
      </c>
      <c r="AY241" s="269" t="s">
        <v>162</v>
      </c>
    </row>
    <row r="242" s="12" customFormat="1">
      <c r="B242" s="248"/>
      <c r="C242" s="249"/>
      <c r="D242" s="250" t="s">
        <v>172</v>
      </c>
      <c r="E242" s="251" t="s">
        <v>23</v>
      </c>
      <c r="F242" s="252" t="s">
        <v>1950</v>
      </c>
      <c r="G242" s="249"/>
      <c r="H242" s="253">
        <v>4.9050000000000002</v>
      </c>
      <c r="I242" s="254"/>
      <c r="J242" s="249"/>
      <c r="K242" s="249"/>
      <c r="L242" s="255"/>
      <c r="M242" s="256"/>
      <c r="N242" s="257"/>
      <c r="O242" s="257"/>
      <c r="P242" s="257"/>
      <c r="Q242" s="257"/>
      <c r="R242" s="257"/>
      <c r="S242" s="257"/>
      <c r="T242" s="258"/>
      <c r="AT242" s="259" t="s">
        <v>172</v>
      </c>
      <c r="AU242" s="259" t="s">
        <v>85</v>
      </c>
      <c r="AV242" s="12" t="s">
        <v>85</v>
      </c>
      <c r="AW242" s="12" t="s">
        <v>36</v>
      </c>
      <c r="AX242" s="12" t="s">
        <v>73</v>
      </c>
      <c r="AY242" s="259" t="s">
        <v>162</v>
      </c>
    </row>
    <row r="243" s="12" customFormat="1">
      <c r="B243" s="248"/>
      <c r="C243" s="249"/>
      <c r="D243" s="250" t="s">
        <v>172</v>
      </c>
      <c r="E243" s="251" t="s">
        <v>23</v>
      </c>
      <c r="F243" s="252" t="s">
        <v>1951</v>
      </c>
      <c r="G243" s="249"/>
      <c r="H243" s="253">
        <v>4.6799999999999997</v>
      </c>
      <c r="I243" s="254"/>
      <c r="J243" s="249"/>
      <c r="K243" s="249"/>
      <c r="L243" s="255"/>
      <c r="M243" s="256"/>
      <c r="N243" s="257"/>
      <c r="O243" s="257"/>
      <c r="P243" s="257"/>
      <c r="Q243" s="257"/>
      <c r="R243" s="257"/>
      <c r="S243" s="257"/>
      <c r="T243" s="258"/>
      <c r="AT243" s="259" t="s">
        <v>172</v>
      </c>
      <c r="AU243" s="259" t="s">
        <v>85</v>
      </c>
      <c r="AV243" s="12" t="s">
        <v>85</v>
      </c>
      <c r="AW243" s="12" t="s">
        <v>36</v>
      </c>
      <c r="AX243" s="12" t="s">
        <v>73</v>
      </c>
      <c r="AY243" s="259" t="s">
        <v>162</v>
      </c>
    </row>
    <row r="244" s="12" customFormat="1">
      <c r="B244" s="248"/>
      <c r="C244" s="249"/>
      <c r="D244" s="250" t="s">
        <v>172</v>
      </c>
      <c r="E244" s="251" t="s">
        <v>23</v>
      </c>
      <c r="F244" s="252" t="s">
        <v>1674</v>
      </c>
      <c r="G244" s="249"/>
      <c r="H244" s="253">
        <v>4.6349999999999998</v>
      </c>
      <c r="I244" s="254"/>
      <c r="J244" s="249"/>
      <c r="K244" s="249"/>
      <c r="L244" s="255"/>
      <c r="M244" s="256"/>
      <c r="N244" s="257"/>
      <c r="O244" s="257"/>
      <c r="P244" s="257"/>
      <c r="Q244" s="257"/>
      <c r="R244" s="257"/>
      <c r="S244" s="257"/>
      <c r="T244" s="258"/>
      <c r="AT244" s="259" t="s">
        <v>172</v>
      </c>
      <c r="AU244" s="259" t="s">
        <v>85</v>
      </c>
      <c r="AV244" s="12" t="s">
        <v>85</v>
      </c>
      <c r="AW244" s="12" t="s">
        <v>36</v>
      </c>
      <c r="AX244" s="12" t="s">
        <v>73</v>
      </c>
      <c r="AY244" s="259" t="s">
        <v>162</v>
      </c>
    </row>
    <row r="245" s="15" customFormat="1">
      <c r="B245" s="283"/>
      <c r="C245" s="284"/>
      <c r="D245" s="250" t="s">
        <v>172</v>
      </c>
      <c r="E245" s="285" t="s">
        <v>23</v>
      </c>
      <c r="F245" s="286" t="s">
        <v>276</v>
      </c>
      <c r="G245" s="284"/>
      <c r="H245" s="287">
        <v>14.220000000000001</v>
      </c>
      <c r="I245" s="288"/>
      <c r="J245" s="284"/>
      <c r="K245" s="284"/>
      <c r="L245" s="289"/>
      <c r="M245" s="290"/>
      <c r="N245" s="291"/>
      <c r="O245" s="291"/>
      <c r="P245" s="291"/>
      <c r="Q245" s="291"/>
      <c r="R245" s="291"/>
      <c r="S245" s="291"/>
      <c r="T245" s="292"/>
      <c r="AT245" s="293" t="s">
        <v>172</v>
      </c>
      <c r="AU245" s="293" t="s">
        <v>85</v>
      </c>
      <c r="AV245" s="15" t="s">
        <v>163</v>
      </c>
      <c r="AW245" s="15" t="s">
        <v>36</v>
      </c>
      <c r="AX245" s="15" t="s">
        <v>73</v>
      </c>
      <c r="AY245" s="293" t="s">
        <v>162</v>
      </c>
    </row>
    <row r="246" s="12" customFormat="1">
      <c r="B246" s="248"/>
      <c r="C246" s="249"/>
      <c r="D246" s="250" t="s">
        <v>172</v>
      </c>
      <c r="E246" s="251" t="s">
        <v>23</v>
      </c>
      <c r="F246" s="252" t="s">
        <v>1957</v>
      </c>
      <c r="G246" s="249"/>
      <c r="H246" s="253">
        <v>14.504</v>
      </c>
      <c r="I246" s="254"/>
      <c r="J246" s="249"/>
      <c r="K246" s="249"/>
      <c r="L246" s="255"/>
      <c r="M246" s="256"/>
      <c r="N246" s="257"/>
      <c r="O246" s="257"/>
      <c r="P246" s="257"/>
      <c r="Q246" s="257"/>
      <c r="R246" s="257"/>
      <c r="S246" s="257"/>
      <c r="T246" s="258"/>
      <c r="AT246" s="259" t="s">
        <v>172</v>
      </c>
      <c r="AU246" s="259" t="s">
        <v>85</v>
      </c>
      <c r="AV246" s="12" t="s">
        <v>85</v>
      </c>
      <c r="AW246" s="12" t="s">
        <v>36</v>
      </c>
      <c r="AX246" s="12" t="s">
        <v>77</v>
      </c>
      <c r="AY246" s="259" t="s">
        <v>162</v>
      </c>
    </row>
    <row r="247" s="1" customFormat="1" ht="38.25" customHeight="1">
      <c r="B247" s="47"/>
      <c r="C247" s="236" t="s">
        <v>357</v>
      </c>
      <c r="D247" s="236" t="s">
        <v>165</v>
      </c>
      <c r="E247" s="237" t="s">
        <v>383</v>
      </c>
      <c r="F247" s="238" t="s">
        <v>1958</v>
      </c>
      <c r="G247" s="239" t="s">
        <v>189</v>
      </c>
      <c r="H247" s="240">
        <v>14.220000000000001</v>
      </c>
      <c r="I247" s="241"/>
      <c r="J247" s="242">
        <f>ROUND(I247*H247,2)</f>
        <v>0</v>
      </c>
      <c r="K247" s="238" t="s">
        <v>23</v>
      </c>
      <c r="L247" s="73"/>
      <c r="M247" s="243" t="s">
        <v>23</v>
      </c>
      <c r="N247" s="244" t="s">
        <v>45</v>
      </c>
      <c r="O247" s="48"/>
      <c r="P247" s="245">
        <f>O247*H247</f>
        <v>0</v>
      </c>
      <c r="Q247" s="245">
        <v>0.012486000000000001</v>
      </c>
      <c r="R247" s="245">
        <f>Q247*H247</f>
        <v>0.17755092000000003</v>
      </c>
      <c r="S247" s="245">
        <v>0</v>
      </c>
      <c r="T247" s="246">
        <f>S247*H247</f>
        <v>0</v>
      </c>
      <c r="AR247" s="25" t="s">
        <v>170</v>
      </c>
      <c r="AT247" s="25" t="s">
        <v>165</v>
      </c>
      <c r="AU247" s="25" t="s">
        <v>85</v>
      </c>
      <c r="AY247" s="25" t="s">
        <v>162</v>
      </c>
      <c r="BE247" s="247">
        <f>IF(N247="základní",J247,0)</f>
        <v>0</v>
      </c>
      <c r="BF247" s="247">
        <f>IF(N247="snížená",J247,0)</f>
        <v>0</v>
      </c>
      <c r="BG247" s="247">
        <f>IF(N247="zákl. přenesená",J247,0)</f>
        <v>0</v>
      </c>
      <c r="BH247" s="247">
        <f>IF(N247="sníž. přenesená",J247,0)</f>
        <v>0</v>
      </c>
      <c r="BI247" s="247">
        <f>IF(N247="nulová",J247,0)</f>
        <v>0</v>
      </c>
      <c r="BJ247" s="25" t="s">
        <v>85</v>
      </c>
      <c r="BK247" s="247">
        <f>ROUND(I247*H247,2)</f>
        <v>0</v>
      </c>
      <c r="BL247" s="25" t="s">
        <v>170</v>
      </c>
      <c r="BM247" s="25" t="s">
        <v>1959</v>
      </c>
    </row>
    <row r="248" s="13" customFormat="1">
      <c r="B248" s="260"/>
      <c r="C248" s="261"/>
      <c r="D248" s="250" t="s">
        <v>172</v>
      </c>
      <c r="E248" s="262" t="s">
        <v>23</v>
      </c>
      <c r="F248" s="263" t="s">
        <v>178</v>
      </c>
      <c r="G248" s="261"/>
      <c r="H248" s="262" t="s">
        <v>23</v>
      </c>
      <c r="I248" s="264"/>
      <c r="J248" s="261"/>
      <c r="K248" s="261"/>
      <c r="L248" s="265"/>
      <c r="M248" s="266"/>
      <c r="N248" s="267"/>
      <c r="O248" s="267"/>
      <c r="P248" s="267"/>
      <c r="Q248" s="267"/>
      <c r="R248" s="267"/>
      <c r="S248" s="267"/>
      <c r="T248" s="268"/>
      <c r="AT248" s="269" t="s">
        <v>172</v>
      </c>
      <c r="AU248" s="269" t="s">
        <v>85</v>
      </c>
      <c r="AV248" s="13" t="s">
        <v>77</v>
      </c>
      <c r="AW248" s="13" t="s">
        <v>36</v>
      </c>
      <c r="AX248" s="13" t="s">
        <v>73</v>
      </c>
      <c r="AY248" s="269" t="s">
        <v>162</v>
      </c>
    </row>
    <row r="249" s="13" customFormat="1">
      <c r="B249" s="260"/>
      <c r="C249" s="261"/>
      <c r="D249" s="250" t="s">
        <v>172</v>
      </c>
      <c r="E249" s="262" t="s">
        <v>23</v>
      </c>
      <c r="F249" s="263" t="s">
        <v>1949</v>
      </c>
      <c r="G249" s="261"/>
      <c r="H249" s="262" t="s">
        <v>23</v>
      </c>
      <c r="I249" s="264"/>
      <c r="J249" s="261"/>
      <c r="K249" s="261"/>
      <c r="L249" s="265"/>
      <c r="M249" s="266"/>
      <c r="N249" s="267"/>
      <c r="O249" s="267"/>
      <c r="P249" s="267"/>
      <c r="Q249" s="267"/>
      <c r="R249" s="267"/>
      <c r="S249" s="267"/>
      <c r="T249" s="268"/>
      <c r="AT249" s="269" t="s">
        <v>172</v>
      </c>
      <c r="AU249" s="269" t="s">
        <v>85</v>
      </c>
      <c r="AV249" s="13" t="s">
        <v>77</v>
      </c>
      <c r="AW249" s="13" t="s">
        <v>36</v>
      </c>
      <c r="AX249" s="13" t="s">
        <v>73</v>
      </c>
      <c r="AY249" s="269" t="s">
        <v>162</v>
      </c>
    </row>
    <row r="250" s="12" customFormat="1">
      <c r="B250" s="248"/>
      <c r="C250" s="249"/>
      <c r="D250" s="250" t="s">
        <v>172</v>
      </c>
      <c r="E250" s="251" t="s">
        <v>23</v>
      </c>
      <c r="F250" s="252" t="s">
        <v>1950</v>
      </c>
      <c r="G250" s="249"/>
      <c r="H250" s="253">
        <v>4.9050000000000002</v>
      </c>
      <c r="I250" s="254"/>
      <c r="J250" s="249"/>
      <c r="K250" s="249"/>
      <c r="L250" s="255"/>
      <c r="M250" s="256"/>
      <c r="N250" s="257"/>
      <c r="O250" s="257"/>
      <c r="P250" s="257"/>
      <c r="Q250" s="257"/>
      <c r="R250" s="257"/>
      <c r="S250" s="257"/>
      <c r="T250" s="258"/>
      <c r="AT250" s="259" t="s">
        <v>172</v>
      </c>
      <c r="AU250" s="259" t="s">
        <v>85</v>
      </c>
      <c r="AV250" s="12" t="s">
        <v>85</v>
      </c>
      <c r="AW250" s="12" t="s">
        <v>36</v>
      </c>
      <c r="AX250" s="12" t="s">
        <v>73</v>
      </c>
      <c r="AY250" s="259" t="s">
        <v>162</v>
      </c>
    </row>
    <row r="251" s="12" customFormat="1">
      <c r="B251" s="248"/>
      <c r="C251" s="249"/>
      <c r="D251" s="250" t="s">
        <v>172</v>
      </c>
      <c r="E251" s="251" t="s">
        <v>23</v>
      </c>
      <c r="F251" s="252" t="s">
        <v>1951</v>
      </c>
      <c r="G251" s="249"/>
      <c r="H251" s="253">
        <v>4.6799999999999997</v>
      </c>
      <c r="I251" s="254"/>
      <c r="J251" s="249"/>
      <c r="K251" s="249"/>
      <c r="L251" s="255"/>
      <c r="M251" s="256"/>
      <c r="N251" s="257"/>
      <c r="O251" s="257"/>
      <c r="P251" s="257"/>
      <c r="Q251" s="257"/>
      <c r="R251" s="257"/>
      <c r="S251" s="257"/>
      <c r="T251" s="258"/>
      <c r="AT251" s="259" t="s">
        <v>172</v>
      </c>
      <c r="AU251" s="259" t="s">
        <v>85</v>
      </c>
      <c r="AV251" s="12" t="s">
        <v>85</v>
      </c>
      <c r="AW251" s="12" t="s">
        <v>36</v>
      </c>
      <c r="AX251" s="12" t="s">
        <v>73</v>
      </c>
      <c r="AY251" s="259" t="s">
        <v>162</v>
      </c>
    </row>
    <row r="252" s="12" customFormat="1">
      <c r="B252" s="248"/>
      <c r="C252" s="249"/>
      <c r="D252" s="250" t="s">
        <v>172</v>
      </c>
      <c r="E252" s="251" t="s">
        <v>23</v>
      </c>
      <c r="F252" s="252" t="s">
        <v>1674</v>
      </c>
      <c r="G252" s="249"/>
      <c r="H252" s="253">
        <v>4.6349999999999998</v>
      </c>
      <c r="I252" s="254"/>
      <c r="J252" s="249"/>
      <c r="K252" s="249"/>
      <c r="L252" s="255"/>
      <c r="M252" s="256"/>
      <c r="N252" s="257"/>
      <c r="O252" s="257"/>
      <c r="P252" s="257"/>
      <c r="Q252" s="257"/>
      <c r="R252" s="257"/>
      <c r="S252" s="257"/>
      <c r="T252" s="258"/>
      <c r="AT252" s="259" t="s">
        <v>172</v>
      </c>
      <c r="AU252" s="259" t="s">
        <v>85</v>
      </c>
      <c r="AV252" s="12" t="s">
        <v>85</v>
      </c>
      <c r="AW252" s="12" t="s">
        <v>36</v>
      </c>
      <c r="AX252" s="12" t="s">
        <v>73</v>
      </c>
      <c r="AY252" s="259" t="s">
        <v>162</v>
      </c>
    </row>
    <row r="253" s="14" customFormat="1">
      <c r="B253" s="270"/>
      <c r="C253" s="271"/>
      <c r="D253" s="250" t="s">
        <v>172</v>
      </c>
      <c r="E253" s="272" t="s">
        <v>23</v>
      </c>
      <c r="F253" s="273" t="s">
        <v>182</v>
      </c>
      <c r="G253" s="271"/>
      <c r="H253" s="274">
        <v>14.220000000000001</v>
      </c>
      <c r="I253" s="275"/>
      <c r="J253" s="271"/>
      <c r="K253" s="271"/>
      <c r="L253" s="276"/>
      <c r="M253" s="277"/>
      <c r="N253" s="278"/>
      <c r="O253" s="278"/>
      <c r="P253" s="278"/>
      <c r="Q253" s="278"/>
      <c r="R253" s="278"/>
      <c r="S253" s="278"/>
      <c r="T253" s="279"/>
      <c r="AT253" s="280" t="s">
        <v>172</v>
      </c>
      <c r="AU253" s="280" t="s">
        <v>85</v>
      </c>
      <c r="AV253" s="14" t="s">
        <v>170</v>
      </c>
      <c r="AW253" s="14" t="s">
        <v>36</v>
      </c>
      <c r="AX253" s="14" t="s">
        <v>77</v>
      </c>
      <c r="AY253" s="280" t="s">
        <v>162</v>
      </c>
    </row>
    <row r="254" s="1" customFormat="1" ht="38.25" customHeight="1">
      <c r="B254" s="47"/>
      <c r="C254" s="236" t="s">
        <v>364</v>
      </c>
      <c r="D254" s="236" t="s">
        <v>165</v>
      </c>
      <c r="E254" s="237" t="s">
        <v>319</v>
      </c>
      <c r="F254" s="238" t="s">
        <v>320</v>
      </c>
      <c r="G254" s="239" t="s">
        <v>265</v>
      </c>
      <c r="H254" s="240">
        <v>22</v>
      </c>
      <c r="I254" s="241"/>
      <c r="J254" s="242">
        <f>ROUND(I254*H254,2)</f>
        <v>0</v>
      </c>
      <c r="K254" s="238" t="s">
        <v>169</v>
      </c>
      <c r="L254" s="73"/>
      <c r="M254" s="243" t="s">
        <v>23</v>
      </c>
      <c r="N254" s="244" t="s">
        <v>45</v>
      </c>
      <c r="O254" s="48"/>
      <c r="P254" s="245">
        <f>O254*H254</f>
        <v>0</v>
      </c>
      <c r="Q254" s="245">
        <v>0</v>
      </c>
      <c r="R254" s="245">
        <f>Q254*H254</f>
        <v>0</v>
      </c>
      <c r="S254" s="245">
        <v>0</v>
      </c>
      <c r="T254" s="246">
        <f>S254*H254</f>
        <v>0</v>
      </c>
      <c r="AR254" s="25" t="s">
        <v>170</v>
      </c>
      <c r="AT254" s="25" t="s">
        <v>165</v>
      </c>
      <c r="AU254" s="25" t="s">
        <v>85</v>
      </c>
      <c r="AY254" s="25" t="s">
        <v>162</v>
      </c>
      <c r="BE254" s="247">
        <f>IF(N254="základní",J254,0)</f>
        <v>0</v>
      </c>
      <c r="BF254" s="247">
        <f>IF(N254="snížená",J254,0)</f>
        <v>0</v>
      </c>
      <c r="BG254" s="247">
        <f>IF(N254="zákl. přenesená",J254,0)</f>
        <v>0</v>
      </c>
      <c r="BH254" s="247">
        <f>IF(N254="sníž. přenesená",J254,0)</f>
        <v>0</v>
      </c>
      <c r="BI254" s="247">
        <f>IF(N254="nulová",J254,0)</f>
        <v>0</v>
      </c>
      <c r="BJ254" s="25" t="s">
        <v>85</v>
      </c>
      <c r="BK254" s="247">
        <f>ROUND(I254*H254,2)</f>
        <v>0</v>
      </c>
      <c r="BL254" s="25" t="s">
        <v>170</v>
      </c>
      <c r="BM254" s="25" t="s">
        <v>1960</v>
      </c>
    </row>
    <row r="255" s="1" customFormat="1">
      <c r="B255" s="47"/>
      <c r="C255" s="75"/>
      <c r="D255" s="250" t="s">
        <v>213</v>
      </c>
      <c r="E255" s="75"/>
      <c r="F255" s="281" t="s">
        <v>322</v>
      </c>
      <c r="G255" s="75"/>
      <c r="H255" s="75"/>
      <c r="I255" s="204"/>
      <c r="J255" s="75"/>
      <c r="K255" s="75"/>
      <c r="L255" s="73"/>
      <c r="M255" s="282"/>
      <c r="N255" s="48"/>
      <c r="O255" s="48"/>
      <c r="P255" s="48"/>
      <c r="Q255" s="48"/>
      <c r="R255" s="48"/>
      <c r="S255" s="48"/>
      <c r="T255" s="96"/>
      <c r="AT255" s="25" t="s">
        <v>213</v>
      </c>
      <c r="AU255" s="25" t="s">
        <v>85</v>
      </c>
    </row>
    <row r="256" s="13" customFormat="1">
      <c r="B256" s="260"/>
      <c r="C256" s="261"/>
      <c r="D256" s="250" t="s">
        <v>172</v>
      </c>
      <c r="E256" s="262" t="s">
        <v>23</v>
      </c>
      <c r="F256" s="263" t="s">
        <v>232</v>
      </c>
      <c r="G256" s="261"/>
      <c r="H256" s="262" t="s">
        <v>23</v>
      </c>
      <c r="I256" s="264"/>
      <c r="J256" s="261"/>
      <c r="K256" s="261"/>
      <c r="L256" s="265"/>
      <c r="M256" s="266"/>
      <c r="N256" s="267"/>
      <c r="O256" s="267"/>
      <c r="P256" s="267"/>
      <c r="Q256" s="267"/>
      <c r="R256" s="267"/>
      <c r="S256" s="267"/>
      <c r="T256" s="268"/>
      <c r="AT256" s="269" t="s">
        <v>172</v>
      </c>
      <c r="AU256" s="269" t="s">
        <v>85</v>
      </c>
      <c r="AV256" s="13" t="s">
        <v>77</v>
      </c>
      <c r="AW256" s="13" t="s">
        <v>36</v>
      </c>
      <c r="AX256" s="13" t="s">
        <v>73</v>
      </c>
      <c r="AY256" s="269" t="s">
        <v>162</v>
      </c>
    </row>
    <row r="257" s="13" customFormat="1">
      <c r="B257" s="260"/>
      <c r="C257" s="261"/>
      <c r="D257" s="250" t="s">
        <v>172</v>
      </c>
      <c r="E257" s="262" t="s">
        <v>23</v>
      </c>
      <c r="F257" s="263" t="s">
        <v>1538</v>
      </c>
      <c r="G257" s="261"/>
      <c r="H257" s="262" t="s">
        <v>23</v>
      </c>
      <c r="I257" s="264"/>
      <c r="J257" s="261"/>
      <c r="K257" s="261"/>
      <c r="L257" s="265"/>
      <c r="M257" s="266"/>
      <c r="N257" s="267"/>
      <c r="O257" s="267"/>
      <c r="P257" s="267"/>
      <c r="Q257" s="267"/>
      <c r="R257" s="267"/>
      <c r="S257" s="267"/>
      <c r="T257" s="268"/>
      <c r="AT257" s="269" t="s">
        <v>172</v>
      </c>
      <c r="AU257" s="269" t="s">
        <v>85</v>
      </c>
      <c r="AV257" s="13" t="s">
        <v>77</v>
      </c>
      <c r="AW257" s="13" t="s">
        <v>36</v>
      </c>
      <c r="AX257" s="13" t="s">
        <v>73</v>
      </c>
      <c r="AY257" s="269" t="s">
        <v>162</v>
      </c>
    </row>
    <row r="258" s="12" customFormat="1">
      <c r="B258" s="248"/>
      <c r="C258" s="249"/>
      <c r="D258" s="250" t="s">
        <v>172</v>
      </c>
      <c r="E258" s="251" t="s">
        <v>23</v>
      </c>
      <c r="F258" s="252" t="s">
        <v>334</v>
      </c>
      <c r="G258" s="249"/>
      <c r="H258" s="253">
        <v>10</v>
      </c>
      <c r="I258" s="254"/>
      <c r="J258" s="249"/>
      <c r="K258" s="249"/>
      <c r="L258" s="255"/>
      <c r="M258" s="256"/>
      <c r="N258" s="257"/>
      <c r="O258" s="257"/>
      <c r="P258" s="257"/>
      <c r="Q258" s="257"/>
      <c r="R258" s="257"/>
      <c r="S258" s="257"/>
      <c r="T258" s="258"/>
      <c r="AT258" s="259" t="s">
        <v>172</v>
      </c>
      <c r="AU258" s="259" t="s">
        <v>85</v>
      </c>
      <c r="AV258" s="12" t="s">
        <v>85</v>
      </c>
      <c r="AW258" s="12" t="s">
        <v>36</v>
      </c>
      <c r="AX258" s="12" t="s">
        <v>73</v>
      </c>
      <c r="AY258" s="259" t="s">
        <v>162</v>
      </c>
    </row>
    <row r="259" s="12" customFormat="1">
      <c r="B259" s="248"/>
      <c r="C259" s="249"/>
      <c r="D259" s="250" t="s">
        <v>172</v>
      </c>
      <c r="E259" s="251" t="s">
        <v>23</v>
      </c>
      <c r="F259" s="252" t="s">
        <v>333</v>
      </c>
      <c r="G259" s="249"/>
      <c r="H259" s="253">
        <v>12</v>
      </c>
      <c r="I259" s="254"/>
      <c r="J259" s="249"/>
      <c r="K259" s="249"/>
      <c r="L259" s="255"/>
      <c r="M259" s="256"/>
      <c r="N259" s="257"/>
      <c r="O259" s="257"/>
      <c r="P259" s="257"/>
      <c r="Q259" s="257"/>
      <c r="R259" s="257"/>
      <c r="S259" s="257"/>
      <c r="T259" s="258"/>
      <c r="AT259" s="259" t="s">
        <v>172</v>
      </c>
      <c r="AU259" s="259" t="s">
        <v>85</v>
      </c>
      <c r="AV259" s="12" t="s">
        <v>85</v>
      </c>
      <c r="AW259" s="12" t="s">
        <v>36</v>
      </c>
      <c r="AX259" s="12" t="s">
        <v>73</v>
      </c>
      <c r="AY259" s="259" t="s">
        <v>162</v>
      </c>
    </row>
    <row r="260" s="14" customFormat="1">
      <c r="B260" s="270"/>
      <c r="C260" s="271"/>
      <c r="D260" s="250" t="s">
        <v>172</v>
      </c>
      <c r="E260" s="272" t="s">
        <v>23</v>
      </c>
      <c r="F260" s="273" t="s">
        <v>182</v>
      </c>
      <c r="G260" s="271"/>
      <c r="H260" s="274">
        <v>22</v>
      </c>
      <c r="I260" s="275"/>
      <c r="J260" s="271"/>
      <c r="K260" s="271"/>
      <c r="L260" s="276"/>
      <c r="M260" s="277"/>
      <c r="N260" s="278"/>
      <c r="O260" s="278"/>
      <c r="P260" s="278"/>
      <c r="Q260" s="278"/>
      <c r="R260" s="278"/>
      <c r="S260" s="278"/>
      <c r="T260" s="279"/>
      <c r="AT260" s="280" t="s">
        <v>172</v>
      </c>
      <c r="AU260" s="280" t="s">
        <v>85</v>
      </c>
      <c r="AV260" s="14" t="s">
        <v>170</v>
      </c>
      <c r="AW260" s="14" t="s">
        <v>36</v>
      </c>
      <c r="AX260" s="14" t="s">
        <v>77</v>
      </c>
      <c r="AY260" s="280" t="s">
        <v>162</v>
      </c>
    </row>
    <row r="261" s="1" customFormat="1" ht="16.5" customHeight="1">
      <c r="B261" s="47"/>
      <c r="C261" s="294" t="s">
        <v>9</v>
      </c>
      <c r="D261" s="294" t="s">
        <v>336</v>
      </c>
      <c r="E261" s="295" t="s">
        <v>419</v>
      </c>
      <c r="F261" s="296" t="s">
        <v>420</v>
      </c>
      <c r="G261" s="297" t="s">
        <v>265</v>
      </c>
      <c r="H261" s="298">
        <v>23.100000000000001</v>
      </c>
      <c r="I261" s="299"/>
      <c r="J261" s="300">
        <f>ROUND(I261*H261,2)</f>
        <v>0</v>
      </c>
      <c r="K261" s="296" t="s">
        <v>169</v>
      </c>
      <c r="L261" s="301"/>
      <c r="M261" s="302" t="s">
        <v>23</v>
      </c>
      <c r="N261" s="303" t="s">
        <v>45</v>
      </c>
      <c r="O261" s="48"/>
      <c r="P261" s="245">
        <f>O261*H261</f>
        <v>0</v>
      </c>
      <c r="Q261" s="245">
        <v>4.0000000000000003E-05</v>
      </c>
      <c r="R261" s="245">
        <f>Q261*H261</f>
        <v>0.00092400000000000013</v>
      </c>
      <c r="S261" s="245">
        <v>0</v>
      </c>
      <c r="T261" s="246">
        <f>S261*H261</f>
        <v>0</v>
      </c>
      <c r="AR261" s="25" t="s">
        <v>218</v>
      </c>
      <c r="AT261" s="25" t="s">
        <v>336</v>
      </c>
      <c r="AU261" s="25" t="s">
        <v>85</v>
      </c>
      <c r="AY261" s="25" t="s">
        <v>162</v>
      </c>
      <c r="BE261" s="247">
        <f>IF(N261="základní",J261,0)</f>
        <v>0</v>
      </c>
      <c r="BF261" s="247">
        <f>IF(N261="snížená",J261,0)</f>
        <v>0</v>
      </c>
      <c r="BG261" s="247">
        <f>IF(N261="zákl. přenesená",J261,0)</f>
        <v>0</v>
      </c>
      <c r="BH261" s="247">
        <f>IF(N261="sníž. přenesená",J261,0)</f>
        <v>0</v>
      </c>
      <c r="BI261" s="247">
        <f>IF(N261="nulová",J261,0)</f>
        <v>0</v>
      </c>
      <c r="BJ261" s="25" t="s">
        <v>85</v>
      </c>
      <c r="BK261" s="247">
        <f>ROUND(I261*H261,2)</f>
        <v>0</v>
      </c>
      <c r="BL261" s="25" t="s">
        <v>170</v>
      </c>
      <c r="BM261" s="25" t="s">
        <v>1961</v>
      </c>
    </row>
    <row r="262" s="13" customFormat="1">
      <c r="B262" s="260"/>
      <c r="C262" s="261"/>
      <c r="D262" s="250" t="s">
        <v>172</v>
      </c>
      <c r="E262" s="262" t="s">
        <v>23</v>
      </c>
      <c r="F262" s="263" t="s">
        <v>341</v>
      </c>
      <c r="G262" s="261"/>
      <c r="H262" s="262" t="s">
        <v>23</v>
      </c>
      <c r="I262" s="264"/>
      <c r="J262" s="261"/>
      <c r="K262" s="261"/>
      <c r="L262" s="265"/>
      <c r="M262" s="266"/>
      <c r="N262" s="267"/>
      <c r="O262" s="267"/>
      <c r="P262" s="267"/>
      <c r="Q262" s="267"/>
      <c r="R262" s="267"/>
      <c r="S262" s="267"/>
      <c r="T262" s="268"/>
      <c r="AT262" s="269" t="s">
        <v>172</v>
      </c>
      <c r="AU262" s="269" t="s">
        <v>85</v>
      </c>
      <c r="AV262" s="13" t="s">
        <v>77</v>
      </c>
      <c r="AW262" s="13" t="s">
        <v>36</v>
      </c>
      <c r="AX262" s="13" t="s">
        <v>73</v>
      </c>
      <c r="AY262" s="269" t="s">
        <v>162</v>
      </c>
    </row>
    <row r="263" s="12" customFormat="1">
      <c r="B263" s="248"/>
      <c r="C263" s="249"/>
      <c r="D263" s="250" t="s">
        <v>172</v>
      </c>
      <c r="E263" s="251" t="s">
        <v>23</v>
      </c>
      <c r="F263" s="252" t="s">
        <v>1962</v>
      </c>
      <c r="G263" s="249"/>
      <c r="H263" s="253">
        <v>23.100000000000001</v>
      </c>
      <c r="I263" s="254"/>
      <c r="J263" s="249"/>
      <c r="K263" s="249"/>
      <c r="L263" s="255"/>
      <c r="M263" s="256"/>
      <c r="N263" s="257"/>
      <c r="O263" s="257"/>
      <c r="P263" s="257"/>
      <c r="Q263" s="257"/>
      <c r="R263" s="257"/>
      <c r="S263" s="257"/>
      <c r="T263" s="258"/>
      <c r="AT263" s="259" t="s">
        <v>172</v>
      </c>
      <c r="AU263" s="259" t="s">
        <v>85</v>
      </c>
      <c r="AV263" s="12" t="s">
        <v>85</v>
      </c>
      <c r="AW263" s="12" t="s">
        <v>36</v>
      </c>
      <c r="AX263" s="12" t="s">
        <v>77</v>
      </c>
      <c r="AY263" s="259" t="s">
        <v>162</v>
      </c>
    </row>
    <row r="264" s="11" customFormat="1" ht="29.88" customHeight="1">
      <c r="B264" s="220"/>
      <c r="C264" s="221"/>
      <c r="D264" s="222" t="s">
        <v>72</v>
      </c>
      <c r="E264" s="234" t="s">
        <v>598</v>
      </c>
      <c r="F264" s="234" t="s">
        <v>1676</v>
      </c>
      <c r="G264" s="221"/>
      <c r="H264" s="221"/>
      <c r="I264" s="224"/>
      <c r="J264" s="235">
        <f>BK264</f>
        <v>0</v>
      </c>
      <c r="K264" s="221"/>
      <c r="L264" s="226"/>
      <c r="M264" s="227"/>
      <c r="N264" s="228"/>
      <c r="O264" s="228"/>
      <c r="P264" s="229">
        <f>SUM(P265:P288)</f>
        <v>0</v>
      </c>
      <c r="Q264" s="228"/>
      <c r="R264" s="229">
        <f>SUM(R265:R288)</f>
        <v>8.1624091199999995</v>
      </c>
      <c r="S264" s="228"/>
      <c r="T264" s="230">
        <f>SUM(T265:T288)</f>
        <v>0</v>
      </c>
      <c r="AR264" s="231" t="s">
        <v>77</v>
      </c>
      <c r="AT264" s="232" t="s">
        <v>72</v>
      </c>
      <c r="AU264" s="232" t="s">
        <v>77</v>
      </c>
      <c r="AY264" s="231" t="s">
        <v>162</v>
      </c>
      <c r="BK264" s="233">
        <f>SUM(BK265:BK288)</f>
        <v>0</v>
      </c>
    </row>
    <row r="265" s="1" customFormat="1" ht="25.5" customHeight="1">
      <c r="B265" s="47"/>
      <c r="C265" s="236" t="s">
        <v>376</v>
      </c>
      <c r="D265" s="236" t="s">
        <v>165</v>
      </c>
      <c r="E265" s="237" t="s">
        <v>1963</v>
      </c>
      <c r="F265" s="238" t="s">
        <v>1964</v>
      </c>
      <c r="G265" s="239" t="s">
        <v>176</v>
      </c>
      <c r="H265" s="240">
        <v>1.218</v>
      </c>
      <c r="I265" s="241"/>
      <c r="J265" s="242">
        <f>ROUND(I265*H265,2)</f>
        <v>0</v>
      </c>
      <c r="K265" s="238" t="s">
        <v>169</v>
      </c>
      <c r="L265" s="73"/>
      <c r="M265" s="243" t="s">
        <v>23</v>
      </c>
      <c r="N265" s="244" t="s">
        <v>45</v>
      </c>
      <c r="O265" s="48"/>
      <c r="P265" s="245">
        <f>O265*H265</f>
        <v>0</v>
      </c>
      <c r="Q265" s="245">
        <v>2.2563399999999998</v>
      </c>
      <c r="R265" s="245">
        <f>Q265*H265</f>
        <v>2.7482221199999999</v>
      </c>
      <c r="S265" s="245">
        <v>0</v>
      </c>
      <c r="T265" s="246">
        <f>S265*H265</f>
        <v>0</v>
      </c>
      <c r="AR265" s="25" t="s">
        <v>170</v>
      </c>
      <c r="AT265" s="25" t="s">
        <v>165</v>
      </c>
      <c r="AU265" s="25" t="s">
        <v>85</v>
      </c>
      <c r="AY265" s="25" t="s">
        <v>162</v>
      </c>
      <c r="BE265" s="247">
        <f>IF(N265="základní",J265,0)</f>
        <v>0</v>
      </c>
      <c r="BF265" s="247">
        <f>IF(N265="snížená",J265,0)</f>
        <v>0</v>
      </c>
      <c r="BG265" s="247">
        <f>IF(N265="zákl. přenesená",J265,0)</f>
        <v>0</v>
      </c>
      <c r="BH265" s="247">
        <f>IF(N265="sníž. přenesená",J265,0)</f>
        <v>0</v>
      </c>
      <c r="BI265" s="247">
        <f>IF(N265="nulová",J265,0)</f>
        <v>0</v>
      </c>
      <c r="BJ265" s="25" t="s">
        <v>85</v>
      </c>
      <c r="BK265" s="247">
        <f>ROUND(I265*H265,2)</f>
        <v>0</v>
      </c>
      <c r="BL265" s="25" t="s">
        <v>170</v>
      </c>
      <c r="BM265" s="25" t="s">
        <v>1965</v>
      </c>
    </row>
    <row r="266" s="1" customFormat="1">
      <c r="B266" s="47"/>
      <c r="C266" s="75"/>
      <c r="D266" s="250" t="s">
        <v>213</v>
      </c>
      <c r="E266" s="75"/>
      <c r="F266" s="281" t="s">
        <v>1966</v>
      </c>
      <c r="G266" s="75"/>
      <c r="H266" s="75"/>
      <c r="I266" s="204"/>
      <c r="J266" s="75"/>
      <c r="K266" s="75"/>
      <c r="L266" s="73"/>
      <c r="M266" s="282"/>
      <c r="N266" s="48"/>
      <c r="O266" s="48"/>
      <c r="P266" s="48"/>
      <c r="Q266" s="48"/>
      <c r="R266" s="48"/>
      <c r="S266" s="48"/>
      <c r="T266" s="96"/>
      <c r="AT266" s="25" t="s">
        <v>213</v>
      </c>
      <c r="AU266" s="25" t="s">
        <v>85</v>
      </c>
    </row>
    <row r="267" s="13" customFormat="1">
      <c r="B267" s="260"/>
      <c r="C267" s="261"/>
      <c r="D267" s="250" t="s">
        <v>172</v>
      </c>
      <c r="E267" s="262" t="s">
        <v>23</v>
      </c>
      <c r="F267" s="263" t="s">
        <v>1915</v>
      </c>
      <c r="G267" s="261"/>
      <c r="H267" s="262" t="s">
        <v>23</v>
      </c>
      <c r="I267" s="264"/>
      <c r="J267" s="261"/>
      <c r="K267" s="261"/>
      <c r="L267" s="265"/>
      <c r="M267" s="266"/>
      <c r="N267" s="267"/>
      <c r="O267" s="267"/>
      <c r="P267" s="267"/>
      <c r="Q267" s="267"/>
      <c r="R267" s="267"/>
      <c r="S267" s="267"/>
      <c r="T267" s="268"/>
      <c r="AT267" s="269" t="s">
        <v>172</v>
      </c>
      <c r="AU267" s="269" t="s">
        <v>85</v>
      </c>
      <c r="AV267" s="13" t="s">
        <v>77</v>
      </c>
      <c r="AW267" s="13" t="s">
        <v>36</v>
      </c>
      <c r="AX267" s="13" t="s">
        <v>73</v>
      </c>
      <c r="AY267" s="269" t="s">
        <v>162</v>
      </c>
    </row>
    <row r="268" s="12" customFormat="1">
      <c r="B268" s="248"/>
      <c r="C268" s="249"/>
      <c r="D268" s="250" t="s">
        <v>172</v>
      </c>
      <c r="E268" s="251" t="s">
        <v>23</v>
      </c>
      <c r="F268" s="252" t="s">
        <v>1967</v>
      </c>
      <c r="G268" s="249"/>
      <c r="H268" s="253">
        <v>11.212999999999999</v>
      </c>
      <c r="I268" s="254"/>
      <c r="J268" s="249"/>
      <c r="K268" s="249"/>
      <c r="L268" s="255"/>
      <c r="M268" s="256"/>
      <c r="N268" s="257"/>
      <c r="O268" s="257"/>
      <c r="P268" s="257"/>
      <c r="Q268" s="257"/>
      <c r="R268" s="257"/>
      <c r="S268" s="257"/>
      <c r="T268" s="258"/>
      <c r="AT268" s="259" t="s">
        <v>172</v>
      </c>
      <c r="AU268" s="259" t="s">
        <v>85</v>
      </c>
      <c r="AV268" s="12" t="s">
        <v>85</v>
      </c>
      <c r="AW268" s="12" t="s">
        <v>36</v>
      </c>
      <c r="AX268" s="12" t="s">
        <v>73</v>
      </c>
      <c r="AY268" s="259" t="s">
        <v>162</v>
      </c>
    </row>
    <row r="269" s="12" customFormat="1">
      <c r="B269" s="248"/>
      <c r="C269" s="249"/>
      <c r="D269" s="250" t="s">
        <v>172</v>
      </c>
      <c r="E269" s="251" t="s">
        <v>23</v>
      </c>
      <c r="F269" s="252" t="s">
        <v>1968</v>
      </c>
      <c r="G269" s="249"/>
      <c r="H269" s="253">
        <v>9.75</v>
      </c>
      <c r="I269" s="254"/>
      <c r="J269" s="249"/>
      <c r="K269" s="249"/>
      <c r="L269" s="255"/>
      <c r="M269" s="256"/>
      <c r="N269" s="257"/>
      <c r="O269" s="257"/>
      <c r="P269" s="257"/>
      <c r="Q269" s="257"/>
      <c r="R269" s="257"/>
      <c r="S269" s="257"/>
      <c r="T269" s="258"/>
      <c r="AT269" s="259" t="s">
        <v>172</v>
      </c>
      <c r="AU269" s="259" t="s">
        <v>85</v>
      </c>
      <c r="AV269" s="12" t="s">
        <v>85</v>
      </c>
      <c r="AW269" s="12" t="s">
        <v>36</v>
      </c>
      <c r="AX269" s="12" t="s">
        <v>73</v>
      </c>
      <c r="AY269" s="259" t="s">
        <v>162</v>
      </c>
    </row>
    <row r="270" s="12" customFormat="1">
      <c r="B270" s="248"/>
      <c r="C270" s="249"/>
      <c r="D270" s="250" t="s">
        <v>172</v>
      </c>
      <c r="E270" s="251" t="s">
        <v>23</v>
      </c>
      <c r="F270" s="252" t="s">
        <v>1969</v>
      </c>
      <c r="G270" s="249"/>
      <c r="H270" s="253">
        <v>2.2429999999999999</v>
      </c>
      <c r="I270" s="254"/>
      <c r="J270" s="249"/>
      <c r="K270" s="249"/>
      <c r="L270" s="255"/>
      <c r="M270" s="256"/>
      <c r="N270" s="257"/>
      <c r="O270" s="257"/>
      <c r="P270" s="257"/>
      <c r="Q270" s="257"/>
      <c r="R270" s="257"/>
      <c r="S270" s="257"/>
      <c r="T270" s="258"/>
      <c r="AT270" s="259" t="s">
        <v>172</v>
      </c>
      <c r="AU270" s="259" t="s">
        <v>85</v>
      </c>
      <c r="AV270" s="12" t="s">
        <v>85</v>
      </c>
      <c r="AW270" s="12" t="s">
        <v>36</v>
      </c>
      <c r="AX270" s="12" t="s">
        <v>73</v>
      </c>
      <c r="AY270" s="259" t="s">
        <v>162</v>
      </c>
    </row>
    <row r="271" s="15" customFormat="1">
      <c r="B271" s="283"/>
      <c r="C271" s="284"/>
      <c r="D271" s="250" t="s">
        <v>172</v>
      </c>
      <c r="E271" s="285" t="s">
        <v>23</v>
      </c>
      <c r="F271" s="286" t="s">
        <v>276</v>
      </c>
      <c r="G271" s="284"/>
      <c r="H271" s="287">
        <v>23.206</v>
      </c>
      <c r="I271" s="288"/>
      <c r="J271" s="284"/>
      <c r="K271" s="284"/>
      <c r="L271" s="289"/>
      <c r="M271" s="290"/>
      <c r="N271" s="291"/>
      <c r="O271" s="291"/>
      <c r="P271" s="291"/>
      <c r="Q271" s="291"/>
      <c r="R271" s="291"/>
      <c r="S271" s="291"/>
      <c r="T271" s="292"/>
      <c r="AT271" s="293" t="s">
        <v>172</v>
      </c>
      <c r="AU271" s="293" t="s">
        <v>85</v>
      </c>
      <c r="AV271" s="15" t="s">
        <v>163</v>
      </c>
      <c r="AW271" s="15" t="s">
        <v>36</v>
      </c>
      <c r="AX271" s="15" t="s">
        <v>73</v>
      </c>
      <c r="AY271" s="293" t="s">
        <v>162</v>
      </c>
    </row>
    <row r="272" s="12" customFormat="1">
      <c r="B272" s="248"/>
      <c r="C272" s="249"/>
      <c r="D272" s="250" t="s">
        <v>172</v>
      </c>
      <c r="E272" s="251" t="s">
        <v>23</v>
      </c>
      <c r="F272" s="252" t="s">
        <v>1970</v>
      </c>
      <c r="G272" s="249"/>
      <c r="H272" s="253">
        <v>1.218</v>
      </c>
      <c r="I272" s="254"/>
      <c r="J272" s="249"/>
      <c r="K272" s="249"/>
      <c r="L272" s="255"/>
      <c r="M272" s="256"/>
      <c r="N272" s="257"/>
      <c r="O272" s="257"/>
      <c r="P272" s="257"/>
      <c r="Q272" s="257"/>
      <c r="R272" s="257"/>
      <c r="S272" s="257"/>
      <c r="T272" s="258"/>
      <c r="AT272" s="259" t="s">
        <v>172</v>
      </c>
      <c r="AU272" s="259" t="s">
        <v>85</v>
      </c>
      <c r="AV272" s="12" t="s">
        <v>85</v>
      </c>
      <c r="AW272" s="12" t="s">
        <v>36</v>
      </c>
      <c r="AX272" s="12" t="s">
        <v>77</v>
      </c>
      <c r="AY272" s="259" t="s">
        <v>162</v>
      </c>
    </row>
    <row r="273" s="1" customFormat="1" ht="16.5" customHeight="1">
      <c r="B273" s="47"/>
      <c r="C273" s="236" t="s">
        <v>382</v>
      </c>
      <c r="D273" s="236" t="s">
        <v>165</v>
      </c>
      <c r="E273" s="237" t="s">
        <v>1971</v>
      </c>
      <c r="F273" s="238" t="s">
        <v>1972</v>
      </c>
      <c r="G273" s="239" t="s">
        <v>189</v>
      </c>
      <c r="H273" s="240">
        <v>10.300000000000001</v>
      </c>
      <c r="I273" s="241"/>
      <c r="J273" s="242">
        <f>ROUND(I273*H273,2)</f>
        <v>0</v>
      </c>
      <c r="K273" s="238" t="s">
        <v>169</v>
      </c>
      <c r="L273" s="73"/>
      <c r="M273" s="243" t="s">
        <v>23</v>
      </c>
      <c r="N273" s="244" t="s">
        <v>45</v>
      </c>
      <c r="O273" s="48"/>
      <c r="P273" s="245">
        <f>O273*H273</f>
        <v>0</v>
      </c>
      <c r="Q273" s="245">
        <v>0.11169999999999999</v>
      </c>
      <c r="R273" s="245">
        <f>Q273*H273</f>
        <v>1.1505099999999999</v>
      </c>
      <c r="S273" s="245">
        <v>0</v>
      </c>
      <c r="T273" s="246">
        <f>S273*H273</f>
        <v>0</v>
      </c>
      <c r="AR273" s="25" t="s">
        <v>170</v>
      </c>
      <c r="AT273" s="25" t="s">
        <v>165</v>
      </c>
      <c r="AU273" s="25" t="s">
        <v>85</v>
      </c>
      <c r="AY273" s="25" t="s">
        <v>162</v>
      </c>
      <c r="BE273" s="247">
        <f>IF(N273="základní",J273,0)</f>
        <v>0</v>
      </c>
      <c r="BF273" s="247">
        <f>IF(N273="snížená",J273,0)</f>
        <v>0</v>
      </c>
      <c r="BG273" s="247">
        <f>IF(N273="zákl. přenesená",J273,0)</f>
        <v>0</v>
      </c>
      <c r="BH273" s="247">
        <f>IF(N273="sníž. přenesená",J273,0)</f>
        <v>0</v>
      </c>
      <c r="BI273" s="247">
        <f>IF(N273="nulová",J273,0)</f>
        <v>0</v>
      </c>
      <c r="BJ273" s="25" t="s">
        <v>85</v>
      </c>
      <c r="BK273" s="247">
        <f>ROUND(I273*H273,2)</f>
        <v>0</v>
      </c>
      <c r="BL273" s="25" t="s">
        <v>170</v>
      </c>
      <c r="BM273" s="25" t="s">
        <v>1973</v>
      </c>
    </row>
    <row r="274" s="1" customFormat="1">
      <c r="B274" s="47"/>
      <c r="C274" s="75"/>
      <c r="D274" s="250" t="s">
        <v>213</v>
      </c>
      <c r="E274" s="75"/>
      <c r="F274" s="281" t="s">
        <v>1974</v>
      </c>
      <c r="G274" s="75"/>
      <c r="H274" s="75"/>
      <c r="I274" s="204"/>
      <c r="J274" s="75"/>
      <c r="K274" s="75"/>
      <c r="L274" s="73"/>
      <c r="M274" s="282"/>
      <c r="N274" s="48"/>
      <c r="O274" s="48"/>
      <c r="P274" s="48"/>
      <c r="Q274" s="48"/>
      <c r="R274" s="48"/>
      <c r="S274" s="48"/>
      <c r="T274" s="96"/>
      <c r="AT274" s="25" t="s">
        <v>213</v>
      </c>
      <c r="AU274" s="25" t="s">
        <v>85</v>
      </c>
    </row>
    <row r="275" s="13" customFormat="1">
      <c r="B275" s="260"/>
      <c r="C275" s="261"/>
      <c r="D275" s="250" t="s">
        <v>172</v>
      </c>
      <c r="E275" s="262" t="s">
        <v>23</v>
      </c>
      <c r="F275" s="263" t="s">
        <v>1975</v>
      </c>
      <c r="G275" s="261"/>
      <c r="H275" s="262" t="s">
        <v>23</v>
      </c>
      <c r="I275" s="264"/>
      <c r="J275" s="261"/>
      <c r="K275" s="261"/>
      <c r="L275" s="265"/>
      <c r="M275" s="266"/>
      <c r="N275" s="267"/>
      <c r="O275" s="267"/>
      <c r="P275" s="267"/>
      <c r="Q275" s="267"/>
      <c r="R275" s="267"/>
      <c r="S275" s="267"/>
      <c r="T275" s="268"/>
      <c r="AT275" s="269" t="s">
        <v>172</v>
      </c>
      <c r="AU275" s="269" t="s">
        <v>85</v>
      </c>
      <c r="AV275" s="13" t="s">
        <v>77</v>
      </c>
      <c r="AW275" s="13" t="s">
        <v>36</v>
      </c>
      <c r="AX275" s="13" t="s">
        <v>73</v>
      </c>
      <c r="AY275" s="269" t="s">
        <v>162</v>
      </c>
    </row>
    <row r="276" s="13" customFormat="1">
      <c r="B276" s="260"/>
      <c r="C276" s="261"/>
      <c r="D276" s="250" t="s">
        <v>172</v>
      </c>
      <c r="E276" s="262" t="s">
        <v>23</v>
      </c>
      <c r="F276" s="263" t="s">
        <v>1976</v>
      </c>
      <c r="G276" s="261"/>
      <c r="H276" s="262" t="s">
        <v>23</v>
      </c>
      <c r="I276" s="264"/>
      <c r="J276" s="261"/>
      <c r="K276" s="261"/>
      <c r="L276" s="265"/>
      <c r="M276" s="266"/>
      <c r="N276" s="267"/>
      <c r="O276" s="267"/>
      <c r="P276" s="267"/>
      <c r="Q276" s="267"/>
      <c r="R276" s="267"/>
      <c r="S276" s="267"/>
      <c r="T276" s="268"/>
      <c r="AT276" s="269" t="s">
        <v>172</v>
      </c>
      <c r="AU276" s="269" t="s">
        <v>85</v>
      </c>
      <c r="AV276" s="13" t="s">
        <v>77</v>
      </c>
      <c r="AW276" s="13" t="s">
        <v>36</v>
      </c>
      <c r="AX276" s="13" t="s">
        <v>73</v>
      </c>
      <c r="AY276" s="269" t="s">
        <v>162</v>
      </c>
    </row>
    <row r="277" s="12" customFormat="1">
      <c r="B277" s="248"/>
      <c r="C277" s="249"/>
      <c r="D277" s="250" t="s">
        <v>172</v>
      </c>
      <c r="E277" s="251" t="s">
        <v>23</v>
      </c>
      <c r="F277" s="252" t="s">
        <v>1977</v>
      </c>
      <c r="G277" s="249"/>
      <c r="H277" s="253">
        <v>5.4000000000000004</v>
      </c>
      <c r="I277" s="254"/>
      <c r="J277" s="249"/>
      <c r="K277" s="249"/>
      <c r="L277" s="255"/>
      <c r="M277" s="256"/>
      <c r="N277" s="257"/>
      <c r="O277" s="257"/>
      <c r="P277" s="257"/>
      <c r="Q277" s="257"/>
      <c r="R277" s="257"/>
      <c r="S277" s="257"/>
      <c r="T277" s="258"/>
      <c r="AT277" s="259" t="s">
        <v>172</v>
      </c>
      <c r="AU277" s="259" t="s">
        <v>85</v>
      </c>
      <c r="AV277" s="12" t="s">
        <v>85</v>
      </c>
      <c r="AW277" s="12" t="s">
        <v>36</v>
      </c>
      <c r="AX277" s="12" t="s">
        <v>73</v>
      </c>
      <c r="AY277" s="259" t="s">
        <v>162</v>
      </c>
    </row>
    <row r="278" s="12" customFormat="1">
      <c r="B278" s="248"/>
      <c r="C278" s="249"/>
      <c r="D278" s="250" t="s">
        <v>172</v>
      </c>
      <c r="E278" s="251" t="s">
        <v>23</v>
      </c>
      <c r="F278" s="252" t="s">
        <v>1978</v>
      </c>
      <c r="G278" s="249"/>
      <c r="H278" s="253">
        <v>4</v>
      </c>
      <c r="I278" s="254"/>
      <c r="J278" s="249"/>
      <c r="K278" s="249"/>
      <c r="L278" s="255"/>
      <c r="M278" s="256"/>
      <c r="N278" s="257"/>
      <c r="O278" s="257"/>
      <c r="P278" s="257"/>
      <c r="Q278" s="257"/>
      <c r="R278" s="257"/>
      <c r="S278" s="257"/>
      <c r="T278" s="258"/>
      <c r="AT278" s="259" t="s">
        <v>172</v>
      </c>
      <c r="AU278" s="259" t="s">
        <v>85</v>
      </c>
      <c r="AV278" s="12" t="s">
        <v>85</v>
      </c>
      <c r="AW278" s="12" t="s">
        <v>36</v>
      </c>
      <c r="AX278" s="12" t="s">
        <v>73</v>
      </c>
      <c r="AY278" s="259" t="s">
        <v>162</v>
      </c>
    </row>
    <row r="279" s="12" customFormat="1">
      <c r="B279" s="248"/>
      <c r="C279" s="249"/>
      <c r="D279" s="250" t="s">
        <v>172</v>
      </c>
      <c r="E279" s="251" t="s">
        <v>23</v>
      </c>
      <c r="F279" s="252" t="s">
        <v>1979</v>
      </c>
      <c r="G279" s="249"/>
      <c r="H279" s="253">
        <v>0.90000000000000002</v>
      </c>
      <c r="I279" s="254"/>
      <c r="J279" s="249"/>
      <c r="K279" s="249"/>
      <c r="L279" s="255"/>
      <c r="M279" s="256"/>
      <c r="N279" s="257"/>
      <c r="O279" s="257"/>
      <c r="P279" s="257"/>
      <c r="Q279" s="257"/>
      <c r="R279" s="257"/>
      <c r="S279" s="257"/>
      <c r="T279" s="258"/>
      <c r="AT279" s="259" t="s">
        <v>172</v>
      </c>
      <c r="AU279" s="259" t="s">
        <v>85</v>
      </c>
      <c r="AV279" s="12" t="s">
        <v>85</v>
      </c>
      <c r="AW279" s="12" t="s">
        <v>36</v>
      </c>
      <c r="AX279" s="12" t="s">
        <v>73</v>
      </c>
      <c r="AY279" s="259" t="s">
        <v>162</v>
      </c>
    </row>
    <row r="280" s="14" customFormat="1">
      <c r="B280" s="270"/>
      <c r="C280" s="271"/>
      <c r="D280" s="250" t="s">
        <v>172</v>
      </c>
      <c r="E280" s="272" t="s">
        <v>23</v>
      </c>
      <c r="F280" s="273" t="s">
        <v>182</v>
      </c>
      <c r="G280" s="271"/>
      <c r="H280" s="274">
        <v>10.300000000000001</v>
      </c>
      <c r="I280" s="275"/>
      <c r="J280" s="271"/>
      <c r="K280" s="271"/>
      <c r="L280" s="276"/>
      <c r="M280" s="277"/>
      <c r="N280" s="278"/>
      <c r="O280" s="278"/>
      <c r="P280" s="278"/>
      <c r="Q280" s="278"/>
      <c r="R280" s="278"/>
      <c r="S280" s="278"/>
      <c r="T280" s="279"/>
      <c r="AT280" s="280" t="s">
        <v>172</v>
      </c>
      <c r="AU280" s="280" t="s">
        <v>85</v>
      </c>
      <c r="AV280" s="14" t="s">
        <v>170</v>
      </c>
      <c r="AW280" s="14" t="s">
        <v>36</v>
      </c>
      <c r="AX280" s="14" t="s">
        <v>77</v>
      </c>
      <c r="AY280" s="280" t="s">
        <v>162</v>
      </c>
    </row>
    <row r="281" s="1" customFormat="1" ht="25.5" customHeight="1">
      <c r="B281" s="47"/>
      <c r="C281" s="236" t="s">
        <v>388</v>
      </c>
      <c r="D281" s="236" t="s">
        <v>165</v>
      </c>
      <c r="E281" s="237" t="s">
        <v>1980</v>
      </c>
      <c r="F281" s="238" t="s">
        <v>1981</v>
      </c>
      <c r="G281" s="239" t="s">
        <v>176</v>
      </c>
      <c r="H281" s="240">
        <v>2.3210000000000002</v>
      </c>
      <c r="I281" s="241"/>
      <c r="J281" s="242">
        <f>ROUND(I281*H281,2)</f>
        <v>0</v>
      </c>
      <c r="K281" s="238" t="s">
        <v>169</v>
      </c>
      <c r="L281" s="73"/>
      <c r="M281" s="243" t="s">
        <v>23</v>
      </c>
      <c r="N281" s="244" t="s">
        <v>45</v>
      </c>
      <c r="O281" s="48"/>
      <c r="P281" s="245">
        <f>O281*H281</f>
        <v>0</v>
      </c>
      <c r="Q281" s="245">
        <v>1.837</v>
      </c>
      <c r="R281" s="245">
        <f>Q281*H281</f>
        <v>4.2636770000000004</v>
      </c>
      <c r="S281" s="245">
        <v>0</v>
      </c>
      <c r="T281" s="246">
        <f>S281*H281</f>
        <v>0</v>
      </c>
      <c r="AR281" s="25" t="s">
        <v>170</v>
      </c>
      <c r="AT281" s="25" t="s">
        <v>165</v>
      </c>
      <c r="AU281" s="25" t="s">
        <v>85</v>
      </c>
      <c r="AY281" s="25" t="s">
        <v>162</v>
      </c>
      <c r="BE281" s="247">
        <f>IF(N281="základní",J281,0)</f>
        <v>0</v>
      </c>
      <c r="BF281" s="247">
        <f>IF(N281="snížená",J281,0)</f>
        <v>0</v>
      </c>
      <c r="BG281" s="247">
        <f>IF(N281="zákl. přenesená",J281,0)</f>
        <v>0</v>
      </c>
      <c r="BH281" s="247">
        <f>IF(N281="sníž. přenesená",J281,0)</f>
        <v>0</v>
      </c>
      <c r="BI281" s="247">
        <f>IF(N281="nulová",J281,0)</f>
        <v>0</v>
      </c>
      <c r="BJ281" s="25" t="s">
        <v>85</v>
      </c>
      <c r="BK281" s="247">
        <f>ROUND(I281*H281,2)</f>
        <v>0</v>
      </c>
      <c r="BL281" s="25" t="s">
        <v>170</v>
      </c>
      <c r="BM281" s="25" t="s">
        <v>1982</v>
      </c>
    </row>
    <row r="282" s="1" customFormat="1">
      <c r="B282" s="47"/>
      <c r="C282" s="75"/>
      <c r="D282" s="250" t="s">
        <v>213</v>
      </c>
      <c r="E282" s="75"/>
      <c r="F282" s="281" t="s">
        <v>1983</v>
      </c>
      <c r="G282" s="75"/>
      <c r="H282" s="75"/>
      <c r="I282" s="204"/>
      <c r="J282" s="75"/>
      <c r="K282" s="75"/>
      <c r="L282" s="73"/>
      <c r="M282" s="282"/>
      <c r="N282" s="48"/>
      <c r="O282" s="48"/>
      <c r="P282" s="48"/>
      <c r="Q282" s="48"/>
      <c r="R282" s="48"/>
      <c r="S282" s="48"/>
      <c r="T282" s="96"/>
      <c r="AT282" s="25" t="s">
        <v>213</v>
      </c>
      <c r="AU282" s="25" t="s">
        <v>85</v>
      </c>
    </row>
    <row r="283" s="13" customFormat="1">
      <c r="B283" s="260"/>
      <c r="C283" s="261"/>
      <c r="D283" s="250" t="s">
        <v>172</v>
      </c>
      <c r="E283" s="262" t="s">
        <v>23</v>
      </c>
      <c r="F283" s="263" t="s">
        <v>1915</v>
      </c>
      <c r="G283" s="261"/>
      <c r="H283" s="262" t="s">
        <v>23</v>
      </c>
      <c r="I283" s="264"/>
      <c r="J283" s="261"/>
      <c r="K283" s="261"/>
      <c r="L283" s="265"/>
      <c r="M283" s="266"/>
      <c r="N283" s="267"/>
      <c r="O283" s="267"/>
      <c r="P283" s="267"/>
      <c r="Q283" s="267"/>
      <c r="R283" s="267"/>
      <c r="S283" s="267"/>
      <c r="T283" s="268"/>
      <c r="AT283" s="269" t="s">
        <v>172</v>
      </c>
      <c r="AU283" s="269" t="s">
        <v>85</v>
      </c>
      <c r="AV283" s="13" t="s">
        <v>77</v>
      </c>
      <c r="AW283" s="13" t="s">
        <v>36</v>
      </c>
      <c r="AX283" s="13" t="s">
        <v>73</v>
      </c>
      <c r="AY283" s="269" t="s">
        <v>162</v>
      </c>
    </row>
    <row r="284" s="12" customFormat="1">
      <c r="B284" s="248"/>
      <c r="C284" s="249"/>
      <c r="D284" s="250" t="s">
        <v>172</v>
      </c>
      <c r="E284" s="251" t="s">
        <v>23</v>
      </c>
      <c r="F284" s="252" t="s">
        <v>1967</v>
      </c>
      <c r="G284" s="249"/>
      <c r="H284" s="253">
        <v>11.212999999999999</v>
      </c>
      <c r="I284" s="254"/>
      <c r="J284" s="249"/>
      <c r="K284" s="249"/>
      <c r="L284" s="255"/>
      <c r="M284" s="256"/>
      <c r="N284" s="257"/>
      <c r="O284" s="257"/>
      <c r="P284" s="257"/>
      <c r="Q284" s="257"/>
      <c r="R284" s="257"/>
      <c r="S284" s="257"/>
      <c r="T284" s="258"/>
      <c r="AT284" s="259" t="s">
        <v>172</v>
      </c>
      <c r="AU284" s="259" t="s">
        <v>85</v>
      </c>
      <c r="AV284" s="12" t="s">
        <v>85</v>
      </c>
      <c r="AW284" s="12" t="s">
        <v>36</v>
      </c>
      <c r="AX284" s="12" t="s">
        <v>73</v>
      </c>
      <c r="AY284" s="259" t="s">
        <v>162</v>
      </c>
    </row>
    <row r="285" s="12" customFormat="1">
      <c r="B285" s="248"/>
      <c r="C285" s="249"/>
      <c r="D285" s="250" t="s">
        <v>172</v>
      </c>
      <c r="E285" s="251" t="s">
        <v>23</v>
      </c>
      <c r="F285" s="252" t="s">
        <v>1968</v>
      </c>
      <c r="G285" s="249"/>
      <c r="H285" s="253">
        <v>9.75</v>
      </c>
      <c r="I285" s="254"/>
      <c r="J285" s="249"/>
      <c r="K285" s="249"/>
      <c r="L285" s="255"/>
      <c r="M285" s="256"/>
      <c r="N285" s="257"/>
      <c r="O285" s="257"/>
      <c r="P285" s="257"/>
      <c r="Q285" s="257"/>
      <c r="R285" s="257"/>
      <c r="S285" s="257"/>
      <c r="T285" s="258"/>
      <c r="AT285" s="259" t="s">
        <v>172</v>
      </c>
      <c r="AU285" s="259" t="s">
        <v>85</v>
      </c>
      <c r="AV285" s="12" t="s">
        <v>85</v>
      </c>
      <c r="AW285" s="12" t="s">
        <v>36</v>
      </c>
      <c r="AX285" s="12" t="s">
        <v>73</v>
      </c>
      <c r="AY285" s="259" t="s">
        <v>162</v>
      </c>
    </row>
    <row r="286" s="12" customFormat="1">
      <c r="B286" s="248"/>
      <c r="C286" s="249"/>
      <c r="D286" s="250" t="s">
        <v>172</v>
      </c>
      <c r="E286" s="251" t="s">
        <v>23</v>
      </c>
      <c r="F286" s="252" t="s">
        <v>1969</v>
      </c>
      <c r="G286" s="249"/>
      <c r="H286" s="253">
        <v>2.2429999999999999</v>
      </c>
      <c r="I286" s="254"/>
      <c r="J286" s="249"/>
      <c r="K286" s="249"/>
      <c r="L286" s="255"/>
      <c r="M286" s="256"/>
      <c r="N286" s="257"/>
      <c r="O286" s="257"/>
      <c r="P286" s="257"/>
      <c r="Q286" s="257"/>
      <c r="R286" s="257"/>
      <c r="S286" s="257"/>
      <c r="T286" s="258"/>
      <c r="AT286" s="259" t="s">
        <v>172</v>
      </c>
      <c r="AU286" s="259" t="s">
        <v>85</v>
      </c>
      <c r="AV286" s="12" t="s">
        <v>85</v>
      </c>
      <c r="AW286" s="12" t="s">
        <v>36</v>
      </c>
      <c r="AX286" s="12" t="s">
        <v>73</v>
      </c>
      <c r="AY286" s="259" t="s">
        <v>162</v>
      </c>
    </row>
    <row r="287" s="15" customFormat="1">
      <c r="B287" s="283"/>
      <c r="C287" s="284"/>
      <c r="D287" s="250" t="s">
        <v>172</v>
      </c>
      <c r="E287" s="285" t="s">
        <v>23</v>
      </c>
      <c r="F287" s="286" t="s">
        <v>276</v>
      </c>
      <c r="G287" s="284"/>
      <c r="H287" s="287">
        <v>23.206</v>
      </c>
      <c r="I287" s="288"/>
      <c r="J287" s="284"/>
      <c r="K287" s="284"/>
      <c r="L287" s="289"/>
      <c r="M287" s="290"/>
      <c r="N287" s="291"/>
      <c r="O287" s="291"/>
      <c r="P287" s="291"/>
      <c r="Q287" s="291"/>
      <c r="R287" s="291"/>
      <c r="S287" s="291"/>
      <c r="T287" s="292"/>
      <c r="AT287" s="293" t="s">
        <v>172</v>
      </c>
      <c r="AU287" s="293" t="s">
        <v>85</v>
      </c>
      <c r="AV287" s="15" t="s">
        <v>163</v>
      </c>
      <c r="AW287" s="15" t="s">
        <v>36</v>
      </c>
      <c r="AX287" s="15" t="s">
        <v>73</v>
      </c>
      <c r="AY287" s="293" t="s">
        <v>162</v>
      </c>
    </row>
    <row r="288" s="12" customFormat="1">
      <c r="B288" s="248"/>
      <c r="C288" s="249"/>
      <c r="D288" s="250" t="s">
        <v>172</v>
      </c>
      <c r="E288" s="251" t="s">
        <v>23</v>
      </c>
      <c r="F288" s="252" t="s">
        <v>1984</v>
      </c>
      <c r="G288" s="249"/>
      <c r="H288" s="253">
        <v>2.3210000000000002</v>
      </c>
      <c r="I288" s="254"/>
      <c r="J288" s="249"/>
      <c r="K288" s="249"/>
      <c r="L288" s="255"/>
      <c r="M288" s="256"/>
      <c r="N288" s="257"/>
      <c r="O288" s="257"/>
      <c r="P288" s="257"/>
      <c r="Q288" s="257"/>
      <c r="R288" s="257"/>
      <c r="S288" s="257"/>
      <c r="T288" s="258"/>
      <c r="AT288" s="259" t="s">
        <v>172</v>
      </c>
      <c r="AU288" s="259" t="s">
        <v>85</v>
      </c>
      <c r="AV288" s="12" t="s">
        <v>85</v>
      </c>
      <c r="AW288" s="12" t="s">
        <v>36</v>
      </c>
      <c r="AX288" s="12" t="s">
        <v>77</v>
      </c>
      <c r="AY288" s="259" t="s">
        <v>162</v>
      </c>
    </row>
    <row r="289" s="11" customFormat="1" ht="29.88" customHeight="1">
      <c r="B289" s="220"/>
      <c r="C289" s="221"/>
      <c r="D289" s="222" t="s">
        <v>72</v>
      </c>
      <c r="E289" s="234" t="s">
        <v>222</v>
      </c>
      <c r="F289" s="234" t="s">
        <v>630</v>
      </c>
      <c r="G289" s="221"/>
      <c r="H289" s="221"/>
      <c r="I289" s="224"/>
      <c r="J289" s="235">
        <f>BK289</f>
        <v>0</v>
      </c>
      <c r="K289" s="221"/>
      <c r="L289" s="226"/>
      <c r="M289" s="227"/>
      <c r="N289" s="228"/>
      <c r="O289" s="228"/>
      <c r="P289" s="229">
        <f>SUM(P290:P315)</f>
        <v>0</v>
      </c>
      <c r="Q289" s="228"/>
      <c r="R289" s="229">
        <f>SUM(R290:R315)</f>
        <v>0.015143021223</v>
      </c>
      <c r="S289" s="228"/>
      <c r="T289" s="230">
        <f>SUM(T290:T315)</f>
        <v>0</v>
      </c>
      <c r="AR289" s="231" t="s">
        <v>77</v>
      </c>
      <c r="AT289" s="232" t="s">
        <v>72</v>
      </c>
      <c r="AU289" s="232" t="s">
        <v>77</v>
      </c>
      <c r="AY289" s="231" t="s">
        <v>162</v>
      </c>
      <c r="BK289" s="233">
        <f>SUM(BK290:BK315)</f>
        <v>0</v>
      </c>
    </row>
    <row r="290" s="1" customFormat="1" ht="25.5" customHeight="1">
      <c r="B290" s="47"/>
      <c r="C290" s="236" t="s">
        <v>410</v>
      </c>
      <c r="D290" s="236" t="s">
        <v>165</v>
      </c>
      <c r="E290" s="237" t="s">
        <v>1985</v>
      </c>
      <c r="F290" s="238" t="s">
        <v>1986</v>
      </c>
      <c r="G290" s="239" t="s">
        <v>189</v>
      </c>
      <c r="H290" s="240">
        <v>3.6000000000000001</v>
      </c>
      <c r="I290" s="241"/>
      <c r="J290" s="242">
        <f>ROUND(I290*H290,2)</f>
        <v>0</v>
      </c>
      <c r="K290" s="238" t="s">
        <v>169</v>
      </c>
      <c r="L290" s="73"/>
      <c r="M290" s="243" t="s">
        <v>23</v>
      </c>
      <c r="N290" s="244" t="s">
        <v>45</v>
      </c>
      <c r="O290" s="48"/>
      <c r="P290" s="245">
        <f>O290*H290</f>
        <v>0</v>
      </c>
      <c r="Q290" s="245">
        <v>1.7246999999999999E-05</v>
      </c>
      <c r="R290" s="245">
        <f>Q290*H290</f>
        <v>6.2089199999999995E-05</v>
      </c>
      <c r="S290" s="245">
        <v>0</v>
      </c>
      <c r="T290" s="246">
        <f>S290*H290</f>
        <v>0</v>
      </c>
      <c r="AR290" s="25" t="s">
        <v>170</v>
      </c>
      <c r="AT290" s="25" t="s">
        <v>165</v>
      </c>
      <c r="AU290" s="25" t="s">
        <v>85</v>
      </c>
      <c r="AY290" s="25" t="s">
        <v>162</v>
      </c>
      <c r="BE290" s="247">
        <f>IF(N290="základní",J290,0)</f>
        <v>0</v>
      </c>
      <c r="BF290" s="247">
        <f>IF(N290="snížená",J290,0)</f>
        <v>0</v>
      </c>
      <c r="BG290" s="247">
        <f>IF(N290="zákl. přenesená",J290,0)</f>
        <v>0</v>
      </c>
      <c r="BH290" s="247">
        <f>IF(N290="sníž. přenesená",J290,0)</f>
        <v>0</v>
      </c>
      <c r="BI290" s="247">
        <f>IF(N290="nulová",J290,0)</f>
        <v>0</v>
      </c>
      <c r="BJ290" s="25" t="s">
        <v>85</v>
      </c>
      <c r="BK290" s="247">
        <f>ROUND(I290*H290,2)</f>
        <v>0</v>
      </c>
      <c r="BL290" s="25" t="s">
        <v>170</v>
      </c>
      <c r="BM290" s="25" t="s">
        <v>1987</v>
      </c>
    </row>
    <row r="291" s="1" customFormat="1">
      <c r="B291" s="47"/>
      <c r="C291" s="75"/>
      <c r="D291" s="250" t="s">
        <v>213</v>
      </c>
      <c r="E291" s="75"/>
      <c r="F291" s="281" t="s">
        <v>1988</v>
      </c>
      <c r="G291" s="75"/>
      <c r="H291" s="75"/>
      <c r="I291" s="204"/>
      <c r="J291" s="75"/>
      <c r="K291" s="75"/>
      <c r="L291" s="73"/>
      <c r="M291" s="282"/>
      <c r="N291" s="48"/>
      <c r="O291" s="48"/>
      <c r="P291" s="48"/>
      <c r="Q291" s="48"/>
      <c r="R291" s="48"/>
      <c r="S291" s="48"/>
      <c r="T291" s="96"/>
      <c r="AT291" s="25" t="s">
        <v>213</v>
      </c>
      <c r="AU291" s="25" t="s">
        <v>85</v>
      </c>
    </row>
    <row r="292" s="13" customFormat="1">
      <c r="B292" s="260"/>
      <c r="C292" s="261"/>
      <c r="D292" s="250" t="s">
        <v>172</v>
      </c>
      <c r="E292" s="262" t="s">
        <v>23</v>
      </c>
      <c r="F292" s="263" t="s">
        <v>228</v>
      </c>
      <c r="G292" s="261"/>
      <c r="H292" s="262" t="s">
        <v>23</v>
      </c>
      <c r="I292" s="264"/>
      <c r="J292" s="261"/>
      <c r="K292" s="261"/>
      <c r="L292" s="265"/>
      <c r="M292" s="266"/>
      <c r="N292" s="267"/>
      <c r="O292" s="267"/>
      <c r="P292" s="267"/>
      <c r="Q292" s="267"/>
      <c r="R292" s="267"/>
      <c r="S292" s="267"/>
      <c r="T292" s="268"/>
      <c r="AT292" s="269" t="s">
        <v>172</v>
      </c>
      <c r="AU292" s="269" t="s">
        <v>85</v>
      </c>
      <c r="AV292" s="13" t="s">
        <v>77</v>
      </c>
      <c r="AW292" s="13" t="s">
        <v>36</v>
      </c>
      <c r="AX292" s="13" t="s">
        <v>73</v>
      </c>
      <c r="AY292" s="269" t="s">
        <v>162</v>
      </c>
    </row>
    <row r="293" s="12" customFormat="1">
      <c r="B293" s="248"/>
      <c r="C293" s="249"/>
      <c r="D293" s="250" t="s">
        <v>172</v>
      </c>
      <c r="E293" s="251" t="s">
        <v>23</v>
      </c>
      <c r="F293" s="252" t="s">
        <v>575</v>
      </c>
      <c r="G293" s="249"/>
      <c r="H293" s="253">
        <v>3.6000000000000001</v>
      </c>
      <c r="I293" s="254"/>
      <c r="J293" s="249"/>
      <c r="K293" s="249"/>
      <c r="L293" s="255"/>
      <c r="M293" s="256"/>
      <c r="N293" s="257"/>
      <c r="O293" s="257"/>
      <c r="P293" s="257"/>
      <c r="Q293" s="257"/>
      <c r="R293" s="257"/>
      <c r="S293" s="257"/>
      <c r="T293" s="258"/>
      <c r="AT293" s="259" t="s">
        <v>172</v>
      </c>
      <c r="AU293" s="259" t="s">
        <v>85</v>
      </c>
      <c r="AV293" s="12" t="s">
        <v>85</v>
      </c>
      <c r="AW293" s="12" t="s">
        <v>36</v>
      </c>
      <c r="AX293" s="12" t="s">
        <v>77</v>
      </c>
      <c r="AY293" s="259" t="s">
        <v>162</v>
      </c>
    </row>
    <row r="294" s="1" customFormat="1" ht="25.5" customHeight="1">
      <c r="B294" s="47"/>
      <c r="C294" s="236" t="s">
        <v>416</v>
      </c>
      <c r="D294" s="236" t="s">
        <v>165</v>
      </c>
      <c r="E294" s="237" t="s">
        <v>1989</v>
      </c>
      <c r="F294" s="238" t="s">
        <v>1990</v>
      </c>
      <c r="G294" s="239" t="s">
        <v>189</v>
      </c>
      <c r="H294" s="240">
        <v>874.40899999999999</v>
      </c>
      <c r="I294" s="241"/>
      <c r="J294" s="242">
        <f>ROUND(I294*H294,2)</f>
        <v>0</v>
      </c>
      <c r="K294" s="238" t="s">
        <v>169</v>
      </c>
      <c r="L294" s="73"/>
      <c r="M294" s="243" t="s">
        <v>23</v>
      </c>
      <c r="N294" s="244" t="s">
        <v>45</v>
      </c>
      <c r="O294" s="48"/>
      <c r="P294" s="245">
        <f>O294*H294</f>
        <v>0</v>
      </c>
      <c r="Q294" s="245">
        <v>1.7246999999999999E-05</v>
      </c>
      <c r="R294" s="245">
        <f>Q294*H294</f>
        <v>0.015080932023</v>
      </c>
      <c r="S294" s="245">
        <v>0</v>
      </c>
      <c r="T294" s="246">
        <f>S294*H294</f>
        <v>0</v>
      </c>
      <c r="AR294" s="25" t="s">
        <v>170</v>
      </c>
      <c r="AT294" s="25" t="s">
        <v>165</v>
      </c>
      <c r="AU294" s="25" t="s">
        <v>85</v>
      </c>
      <c r="AY294" s="25" t="s">
        <v>162</v>
      </c>
      <c r="BE294" s="247">
        <f>IF(N294="základní",J294,0)</f>
        <v>0</v>
      </c>
      <c r="BF294" s="247">
        <f>IF(N294="snížená",J294,0)</f>
        <v>0</v>
      </c>
      <c r="BG294" s="247">
        <f>IF(N294="zákl. přenesená",J294,0)</f>
        <v>0</v>
      </c>
      <c r="BH294" s="247">
        <f>IF(N294="sníž. přenesená",J294,0)</f>
        <v>0</v>
      </c>
      <c r="BI294" s="247">
        <f>IF(N294="nulová",J294,0)</f>
        <v>0</v>
      </c>
      <c r="BJ294" s="25" t="s">
        <v>85</v>
      </c>
      <c r="BK294" s="247">
        <f>ROUND(I294*H294,2)</f>
        <v>0</v>
      </c>
      <c r="BL294" s="25" t="s">
        <v>170</v>
      </c>
      <c r="BM294" s="25" t="s">
        <v>1991</v>
      </c>
    </row>
    <row r="295" s="1" customFormat="1">
      <c r="B295" s="47"/>
      <c r="C295" s="75"/>
      <c r="D295" s="250" t="s">
        <v>213</v>
      </c>
      <c r="E295" s="75"/>
      <c r="F295" s="281" t="s">
        <v>1988</v>
      </c>
      <c r="G295" s="75"/>
      <c r="H295" s="75"/>
      <c r="I295" s="204"/>
      <c r="J295" s="75"/>
      <c r="K295" s="75"/>
      <c r="L295" s="73"/>
      <c r="M295" s="282"/>
      <c r="N295" s="48"/>
      <c r="O295" s="48"/>
      <c r="P295" s="48"/>
      <c r="Q295" s="48"/>
      <c r="R295" s="48"/>
      <c r="S295" s="48"/>
      <c r="T295" s="96"/>
      <c r="AT295" s="25" t="s">
        <v>213</v>
      </c>
      <c r="AU295" s="25" t="s">
        <v>85</v>
      </c>
    </row>
    <row r="296" s="13" customFormat="1">
      <c r="B296" s="260"/>
      <c r="C296" s="261"/>
      <c r="D296" s="250" t="s">
        <v>172</v>
      </c>
      <c r="E296" s="262" t="s">
        <v>23</v>
      </c>
      <c r="F296" s="263" t="s">
        <v>232</v>
      </c>
      <c r="G296" s="261"/>
      <c r="H296" s="262" t="s">
        <v>23</v>
      </c>
      <c r="I296" s="264"/>
      <c r="J296" s="261"/>
      <c r="K296" s="261"/>
      <c r="L296" s="265"/>
      <c r="M296" s="266"/>
      <c r="N296" s="267"/>
      <c r="O296" s="267"/>
      <c r="P296" s="267"/>
      <c r="Q296" s="267"/>
      <c r="R296" s="267"/>
      <c r="S296" s="267"/>
      <c r="T296" s="268"/>
      <c r="AT296" s="269" t="s">
        <v>172</v>
      </c>
      <c r="AU296" s="269" t="s">
        <v>85</v>
      </c>
      <c r="AV296" s="13" t="s">
        <v>77</v>
      </c>
      <c r="AW296" s="13" t="s">
        <v>36</v>
      </c>
      <c r="AX296" s="13" t="s">
        <v>73</v>
      </c>
      <c r="AY296" s="269" t="s">
        <v>162</v>
      </c>
    </row>
    <row r="297" s="12" customFormat="1">
      <c r="B297" s="248"/>
      <c r="C297" s="249"/>
      <c r="D297" s="250" t="s">
        <v>172</v>
      </c>
      <c r="E297" s="251" t="s">
        <v>23</v>
      </c>
      <c r="F297" s="252" t="s">
        <v>297</v>
      </c>
      <c r="G297" s="249"/>
      <c r="H297" s="253">
        <v>45.563000000000002</v>
      </c>
      <c r="I297" s="254"/>
      <c r="J297" s="249"/>
      <c r="K297" s="249"/>
      <c r="L297" s="255"/>
      <c r="M297" s="256"/>
      <c r="N297" s="257"/>
      <c r="O297" s="257"/>
      <c r="P297" s="257"/>
      <c r="Q297" s="257"/>
      <c r="R297" s="257"/>
      <c r="S297" s="257"/>
      <c r="T297" s="258"/>
      <c r="AT297" s="259" t="s">
        <v>172</v>
      </c>
      <c r="AU297" s="259" t="s">
        <v>85</v>
      </c>
      <c r="AV297" s="12" t="s">
        <v>85</v>
      </c>
      <c r="AW297" s="12" t="s">
        <v>36</v>
      </c>
      <c r="AX297" s="12" t="s">
        <v>73</v>
      </c>
      <c r="AY297" s="259" t="s">
        <v>162</v>
      </c>
    </row>
    <row r="298" s="12" customFormat="1">
      <c r="B298" s="248"/>
      <c r="C298" s="249"/>
      <c r="D298" s="250" t="s">
        <v>172</v>
      </c>
      <c r="E298" s="251" t="s">
        <v>23</v>
      </c>
      <c r="F298" s="252" t="s">
        <v>298</v>
      </c>
      <c r="G298" s="249"/>
      <c r="H298" s="253">
        <v>7.4249999999999998</v>
      </c>
      <c r="I298" s="254"/>
      <c r="J298" s="249"/>
      <c r="K298" s="249"/>
      <c r="L298" s="255"/>
      <c r="M298" s="256"/>
      <c r="N298" s="257"/>
      <c r="O298" s="257"/>
      <c r="P298" s="257"/>
      <c r="Q298" s="257"/>
      <c r="R298" s="257"/>
      <c r="S298" s="257"/>
      <c r="T298" s="258"/>
      <c r="AT298" s="259" t="s">
        <v>172</v>
      </c>
      <c r="AU298" s="259" t="s">
        <v>85</v>
      </c>
      <c r="AV298" s="12" t="s">
        <v>85</v>
      </c>
      <c r="AW298" s="12" t="s">
        <v>36</v>
      </c>
      <c r="AX298" s="12" t="s">
        <v>73</v>
      </c>
      <c r="AY298" s="259" t="s">
        <v>162</v>
      </c>
    </row>
    <row r="299" s="12" customFormat="1">
      <c r="B299" s="248"/>
      <c r="C299" s="249"/>
      <c r="D299" s="250" t="s">
        <v>172</v>
      </c>
      <c r="E299" s="251" t="s">
        <v>23</v>
      </c>
      <c r="F299" s="252" t="s">
        <v>299</v>
      </c>
      <c r="G299" s="249"/>
      <c r="H299" s="253">
        <v>259.875</v>
      </c>
      <c r="I299" s="254"/>
      <c r="J299" s="249"/>
      <c r="K299" s="249"/>
      <c r="L299" s="255"/>
      <c r="M299" s="256"/>
      <c r="N299" s="257"/>
      <c r="O299" s="257"/>
      <c r="P299" s="257"/>
      <c r="Q299" s="257"/>
      <c r="R299" s="257"/>
      <c r="S299" s="257"/>
      <c r="T299" s="258"/>
      <c r="AT299" s="259" t="s">
        <v>172</v>
      </c>
      <c r="AU299" s="259" t="s">
        <v>85</v>
      </c>
      <c r="AV299" s="12" t="s">
        <v>85</v>
      </c>
      <c r="AW299" s="12" t="s">
        <v>36</v>
      </c>
      <c r="AX299" s="12" t="s">
        <v>73</v>
      </c>
      <c r="AY299" s="259" t="s">
        <v>162</v>
      </c>
    </row>
    <row r="300" s="12" customFormat="1">
      <c r="B300" s="248"/>
      <c r="C300" s="249"/>
      <c r="D300" s="250" t="s">
        <v>172</v>
      </c>
      <c r="E300" s="251" t="s">
        <v>23</v>
      </c>
      <c r="F300" s="252" t="s">
        <v>1992</v>
      </c>
      <c r="G300" s="249"/>
      <c r="H300" s="253">
        <v>169.25999999999999</v>
      </c>
      <c r="I300" s="254"/>
      <c r="J300" s="249"/>
      <c r="K300" s="249"/>
      <c r="L300" s="255"/>
      <c r="M300" s="256"/>
      <c r="N300" s="257"/>
      <c r="O300" s="257"/>
      <c r="P300" s="257"/>
      <c r="Q300" s="257"/>
      <c r="R300" s="257"/>
      <c r="S300" s="257"/>
      <c r="T300" s="258"/>
      <c r="AT300" s="259" t="s">
        <v>172</v>
      </c>
      <c r="AU300" s="259" t="s">
        <v>85</v>
      </c>
      <c r="AV300" s="12" t="s">
        <v>85</v>
      </c>
      <c r="AW300" s="12" t="s">
        <v>36</v>
      </c>
      <c r="AX300" s="12" t="s">
        <v>73</v>
      </c>
      <c r="AY300" s="259" t="s">
        <v>162</v>
      </c>
    </row>
    <row r="301" s="13" customFormat="1">
      <c r="B301" s="260"/>
      <c r="C301" s="261"/>
      <c r="D301" s="250" t="s">
        <v>172</v>
      </c>
      <c r="E301" s="262" t="s">
        <v>23</v>
      </c>
      <c r="F301" s="263" t="s">
        <v>236</v>
      </c>
      <c r="G301" s="261"/>
      <c r="H301" s="262" t="s">
        <v>23</v>
      </c>
      <c r="I301" s="264"/>
      <c r="J301" s="261"/>
      <c r="K301" s="261"/>
      <c r="L301" s="265"/>
      <c r="M301" s="266"/>
      <c r="N301" s="267"/>
      <c r="O301" s="267"/>
      <c r="P301" s="267"/>
      <c r="Q301" s="267"/>
      <c r="R301" s="267"/>
      <c r="S301" s="267"/>
      <c r="T301" s="268"/>
      <c r="AT301" s="269" t="s">
        <v>172</v>
      </c>
      <c r="AU301" s="269" t="s">
        <v>85</v>
      </c>
      <c r="AV301" s="13" t="s">
        <v>77</v>
      </c>
      <c r="AW301" s="13" t="s">
        <v>36</v>
      </c>
      <c r="AX301" s="13" t="s">
        <v>73</v>
      </c>
      <c r="AY301" s="269" t="s">
        <v>162</v>
      </c>
    </row>
    <row r="302" s="12" customFormat="1">
      <c r="B302" s="248"/>
      <c r="C302" s="249"/>
      <c r="D302" s="250" t="s">
        <v>172</v>
      </c>
      <c r="E302" s="251" t="s">
        <v>23</v>
      </c>
      <c r="F302" s="252" t="s">
        <v>300</v>
      </c>
      <c r="G302" s="249"/>
      <c r="H302" s="253">
        <v>4.9500000000000002</v>
      </c>
      <c r="I302" s="254"/>
      <c r="J302" s="249"/>
      <c r="K302" s="249"/>
      <c r="L302" s="255"/>
      <c r="M302" s="256"/>
      <c r="N302" s="257"/>
      <c r="O302" s="257"/>
      <c r="P302" s="257"/>
      <c r="Q302" s="257"/>
      <c r="R302" s="257"/>
      <c r="S302" s="257"/>
      <c r="T302" s="258"/>
      <c r="AT302" s="259" t="s">
        <v>172</v>
      </c>
      <c r="AU302" s="259" t="s">
        <v>85</v>
      </c>
      <c r="AV302" s="12" t="s">
        <v>85</v>
      </c>
      <c r="AW302" s="12" t="s">
        <v>36</v>
      </c>
      <c r="AX302" s="12" t="s">
        <v>73</v>
      </c>
      <c r="AY302" s="259" t="s">
        <v>162</v>
      </c>
    </row>
    <row r="303" s="12" customFormat="1">
      <c r="B303" s="248"/>
      <c r="C303" s="249"/>
      <c r="D303" s="250" t="s">
        <v>172</v>
      </c>
      <c r="E303" s="251" t="s">
        <v>23</v>
      </c>
      <c r="F303" s="252" t="s">
        <v>301</v>
      </c>
      <c r="G303" s="249"/>
      <c r="H303" s="253">
        <v>32.399999999999999</v>
      </c>
      <c r="I303" s="254"/>
      <c r="J303" s="249"/>
      <c r="K303" s="249"/>
      <c r="L303" s="255"/>
      <c r="M303" s="256"/>
      <c r="N303" s="257"/>
      <c r="O303" s="257"/>
      <c r="P303" s="257"/>
      <c r="Q303" s="257"/>
      <c r="R303" s="257"/>
      <c r="S303" s="257"/>
      <c r="T303" s="258"/>
      <c r="AT303" s="259" t="s">
        <v>172</v>
      </c>
      <c r="AU303" s="259" t="s">
        <v>85</v>
      </c>
      <c r="AV303" s="12" t="s">
        <v>85</v>
      </c>
      <c r="AW303" s="12" t="s">
        <v>36</v>
      </c>
      <c r="AX303" s="12" t="s">
        <v>73</v>
      </c>
      <c r="AY303" s="259" t="s">
        <v>162</v>
      </c>
    </row>
    <row r="304" s="12" customFormat="1">
      <c r="B304" s="248"/>
      <c r="C304" s="249"/>
      <c r="D304" s="250" t="s">
        <v>172</v>
      </c>
      <c r="E304" s="251" t="s">
        <v>23</v>
      </c>
      <c r="F304" s="252" t="s">
        <v>1670</v>
      </c>
      <c r="G304" s="249"/>
      <c r="H304" s="253">
        <v>26.25</v>
      </c>
      <c r="I304" s="254"/>
      <c r="J304" s="249"/>
      <c r="K304" s="249"/>
      <c r="L304" s="255"/>
      <c r="M304" s="256"/>
      <c r="N304" s="257"/>
      <c r="O304" s="257"/>
      <c r="P304" s="257"/>
      <c r="Q304" s="257"/>
      <c r="R304" s="257"/>
      <c r="S304" s="257"/>
      <c r="T304" s="258"/>
      <c r="AT304" s="259" t="s">
        <v>172</v>
      </c>
      <c r="AU304" s="259" t="s">
        <v>85</v>
      </c>
      <c r="AV304" s="12" t="s">
        <v>85</v>
      </c>
      <c r="AW304" s="12" t="s">
        <v>36</v>
      </c>
      <c r="AX304" s="12" t="s">
        <v>73</v>
      </c>
      <c r="AY304" s="259" t="s">
        <v>162</v>
      </c>
    </row>
    <row r="305" s="13" customFormat="1">
      <c r="B305" s="260"/>
      <c r="C305" s="261"/>
      <c r="D305" s="250" t="s">
        <v>172</v>
      </c>
      <c r="E305" s="262" t="s">
        <v>23</v>
      </c>
      <c r="F305" s="263" t="s">
        <v>178</v>
      </c>
      <c r="G305" s="261"/>
      <c r="H305" s="262" t="s">
        <v>23</v>
      </c>
      <c r="I305" s="264"/>
      <c r="J305" s="261"/>
      <c r="K305" s="261"/>
      <c r="L305" s="265"/>
      <c r="M305" s="266"/>
      <c r="N305" s="267"/>
      <c r="O305" s="267"/>
      <c r="P305" s="267"/>
      <c r="Q305" s="267"/>
      <c r="R305" s="267"/>
      <c r="S305" s="267"/>
      <c r="T305" s="268"/>
      <c r="AT305" s="269" t="s">
        <v>172</v>
      </c>
      <c r="AU305" s="269" t="s">
        <v>85</v>
      </c>
      <c r="AV305" s="13" t="s">
        <v>77</v>
      </c>
      <c r="AW305" s="13" t="s">
        <v>36</v>
      </c>
      <c r="AX305" s="13" t="s">
        <v>73</v>
      </c>
      <c r="AY305" s="269" t="s">
        <v>162</v>
      </c>
    </row>
    <row r="306" s="12" customFormat="1">
      <c r="B306" s="248"/>
      <c r="C306" s="249"/>
      <c r="D306" s="250" t="s">
        <v>172</v>
      </c>
      <c r="E306" s="251" t="s">
        <v>23</v>
      </c>
      <c r="F306" s="252" t="s">
        <v>302</v>
      </c>
      <c r="G306" s="249"/>
      <c r="H306" s="253">
        <v>91.575000000000003</v>
      </c>
      <c r="I306" s="254"/>
      <c r="J306" s="249"/>
      <c r="K306" s="249"/>
      <c r="L306" s="255"/>
      <c r="M306" s="256"/>
      <c r="N306" s="257"/>
      <c r="O306" s="257"/>
      <c r="P306" s="257"/>
      <c r="Q306" s="257"/>
      <c r="R306" s="257"/>
      <c r="S306" s="257"/>
      <c r="T306" s="258"/>
      <c r="AT306" s="259" t="s">
        <v>172</v>
      </c>
      <c r="AU306" s="259" t="s">
        <v>85</v>
      </c>
      <c r="AV306" s="12" t="s">
        <v>85</v>
      </c>
      <c r="AW306" s="12" t="s">
        <v>36</v>
      </c>
      <c r="AX306" s="12" t="s">
        <v>73</v>
      </c>
      <c r="AY306" s="259" t="s">
        <v>162</v>
      </c>
    </row>
    <row r="307" s="12" customFormat="1">
      <c r="B307" s="248"/>
      <c r="C307" s="249"/>
      <c r="D307" s="250" t="s">
        <v>172</v>
      </c>
      <c r="E307" s="251" t="s">
        <v>23</v>
      </c>
      <c r="F307" s="252" t="s">
        <v>303</v>
      </c>
      <c r="G307" s="249"/>
      <c r="H307" s="253">
        <v>189.33799999999999</v>
      </c>
      <c r="I307" s="254"/>
      <c r="J307" s="249"/>
      <c r="K307" s="249"/>
      <c r="L307" s="255"/>
      <c r="M307" s="256"/>
      <c r="N307" s="257"/>
      <c r="O307" s="257"/>
      <c r="P307" s="257"/>
      <c r="Q307" s="257"/>
      <c r="R307" s="257"/>
      <c r="S307" s="257"/>
      <c r="T307" s="258"/>
      <c r="AT307" s="259" t="s">
        <v>172</v>
      </c>
      <c r="AU307" s="259" t="s">
        <v>85</v>
      </c>
      <c r="AV307" s="12" t="s">
        <v>85</v>
      </c>
      <c r="AW307" s="12" t="s">
        <v>36</v>
      </c>
      <c r="AX307" s="12" t="s">
        <v>73</v>
      </c>
      <c r="AY307" s="259" t="s">
        <v>162</v>
      </c>
    </row>
    <row r="308" s="12" customFormat="1">
      <c r="B308" s="248"/>
      <c r="C308" s="249"/>
      <c r="D308" s="250" t="s">
        <v>172</v>
      </c>
      <c r="E308" s="251" t="s">
        <v>23</v>
      </c>
      <c r="F308" s="252" t="s">
        <v>1668</v>
      </c>
      <c r="G308" s="249"/>
      <c r="H308" s="253">
        <v>42.933</v>
      </c>
      <c r="I308" s="254"/>
      <c r="J308" s="249"/>
      <c r="K308" s="249"/>
      <c r="L308" s="255"/>
      <c r="M308" s="256"/>
      <c r="N308" s="257"/>
      <c r="O308" s="257"/>
      <c r="P308" s="257"/>
      <c r="Q308" s="257"/>
      <c r="R308" s="257"/>
      <c r="S308" s="257"/>
      <c r="T308" s="258"/>
      <c r="AT308" s="259" t="s">
        <v>172</v>
      </c>
      <c r="AU308" s="259" t="s">
        <v>85</v>
      </c>
      <c r="AV308" s="12" t="s">
        <v>85</v>
      </c>
      <c r="AW308" s="12" t="s">
        <v>36</v>
      </c>
      <c r="AX308" s="12" t="s">
        <v>73</v>
      </c>
      <c r="AY308" s="259" t="s">
        <v>162</v>
      </c>
    </row>
    <row r="309" s="13" customFormat="1">
      <c r="B309" s="260"/>
      <c r="C309" s="261"/>
      <c r="D309" s="250" t="s">
        <v>172</v>
      </c>
      <c r="E309" s="262" t="s">
        <v>23</v>
      </c>
      <c r="F309" s="263" t="s">
        <v>241</v>
      </c>
      <c r="G309" s="261"/>
      <c r="H309" s="262" t="s">
        <v>23</v>
      </c>
      <c r="I309" s="264"/>
      <c r="J309" s="261"/>
      <c r="K309" s="261"/>
      <c r="L309" s="265"/>
      <c r="M309" s="266"/>
      <c r="N309" s="267"/>
      <c r="O309" s="267"/>
      <c r="P309" s="267"/>
      <c r="Q309" s="267"/>
      <c r="R309" s="267"/>
      <c r="S309" s="267"/>
      <c r="T309" s="268"/>
      <c r="AT309" s="269" t="s">
        <v>172</v>
      </c>
      <c r="AU309" s="269" t="s">
        <v>85</v>
      </c>
      <c r="AV309" s="13" t="s">
        <v>77</v>
      </c>
      <c r="AW309" s="13" t="s">
        <v>36</v>
      </c>
      <c r="AX309" s="13" t="s">
        <v>73</v>
      </c>
      <c r="AY309" s="269" t="s">
        <v>162</v>
      </c>
    </row>
    <row r="310" s="12" customFormat="1">
      <c r="B310" s="248"/>
      <c r="C310" s="249"/>
      <c r="D310" s="250" t="s">
        <v>172</v>
      </c>
      <c r="E310" s="251" t="s">
        <v>23</v>
      </c>
      <c r="F310" s="252" t="s">
        <v>332</v>
      </c>
      <c r="G310" s="249"/>
      <c r="H310" s="253">
        <v>4.8399999999999999</v>
      </c>
      <c r="I310" s="254"/>
      <c r="J310" s="249"/>
      <c r="K310" s="249"/>
      <c r="L310" s="255"/>
      <c r="M310" s="256"/>
      <c r="N310" s="257"/>
      <c r="O310" s="257"/>
      <c r="P310" s="257"/>
      <c r="Q310" s="257"/>
      <c r="R310" s="257"/>
      <c r="S310" s="257"/>
      <c r="T310" s="258"/>
      <c r="AT310" s="259" t="s">
        <v>172</v>
      </c>
      <c r="AU310" s="259" t="s">
        <v>85</v>
      </c>
      <c r="AV310" s="12" t="s">
        <v>85</v>
      </c>
      <c r="AW310" s="12" t="s">
        <v>36</v>
      </c>
      <c r="AX310" s="12" t="s">
        <v>73</v>
      </c>
      <c r="AY310" s="259" t="s">
        <v>162</v>
      </c>
    </row>
    <row r="311" s="14" customFormat="1">
      <c r="B311" s="270"/>
      <c r="C311" s="271"/>
      <c r="D311" s="250" t="s">
        <v>172</v>
      </c>
      <c r="E311" s="272" t="s">
        <v>23</v>
      </c>
      <c r="F311" s="273" t="s">
        <v>182</v>
      </c>
      <c r="G311" s="271"/>
      <c r="H311" s="274">
        <v>874.40899999999999</v>
      </c>
      <c r="I311" s="275"/>
      <c r="J311" s="271"/>
      <c r="K311" s="271"/>
      <c r="L311" s="276"/>
      <c r="M311" s="277"/>
      <c r="N311" s="278"/>
      <c r="O311" s="278"/>
      <c r="P311" s="278"/>
      <c r="Q311" s="278"/>
      <c r="R311" s="278"/>
      <c r="S311" s="278"/>
      <c r="T311" s="279"/>
      <c r="AT311" s="280" t="s">
        <v>172</v>
      </c>
      <c r="AU311" s="280" t="s">
        <v>85</v>
      </c>
      <c r="AV311" s="14" t="s">
        <v>170</v>
      </c>
      <c r="AW311" s="14" t="s">
        <v>36</v>
      </c>
      <c r="AX311" s="14" t="s">
        <v>77</v>
      </c>
      <c r="AY311" s="280" t="s">
        <v>162</v>
      </c>
    </row>
    <row r="312" s="1" customFormat="1" ht="25.5" customHeight="1">
      <c r="B312" s="47"/>
      <c r="C312" s="236" t="s">
        <v>418</v>
      </c>
      <c r="D312" s="236" t="s">
        <v>165</v>
      </c>
      <c r="E312" s="237" t="s">
        <v>1993</v>
      </c>
      <c r="F312" s="238" t="s">
        <v>1994</v>
      </c>
      <c r="G312" s="239" t="s">
        <v>189</v>
      </c>
      <c r="H312" s="240">
        <v>634.03800000000001</v>
      </c>
      <c r="I312" s="241"/>
      <c r="J312" s="242">
        <f>ROUND(I312*H312,2)</f>
        <v>0</v>
      </c>
      <c r="K312" s="238" t="s">
        <v>169</v>
      </c>
      <c r="L312" s="73"/>
      <c r="M312" s="243" t="s">
        <v>23</v>
      </c>
      <c r="N312" s="244" t="s">
        <v>45</v>
      </c>
      <c r="O312" s="48"/>
      <c r="P312" s="245">
        <f>O312*H312</f>
        <v>0</v>
      </c>
      <c r="Q312" s="245">
        <v>0</v>
      </c>
      <c r="R312" s="245">
        <f>Q312*H312</f>
        <v>0</v>
      </c>
      <c r="S312" s="245">
        <v>0</v>
      </c>
      <c r="T312" s="246">
        <f>S312*H312</f>
        <v>0</v>
      </c>
      <c r="AR312" s="25" t="s">
        <v>170</v>
      </c>
      <c r="AT312" s="25" t="s">
        <v>165</v>
      </c>
      <c r="AU312" s="25" t="s">
        <v>85</v>
      </c>
      <c r="AY312" s="25" t="s">
        <v>162</v>
      </c>
      <c r="BE312" s="247">
        <f>IF(N312="základní",J312,0)</f>
        <v>0</v>
      </c>
      <c r="BF312" s="247">
        <f>IF(N312="snížená",J312,0)</f>
        <v>0</v>
      </c>
      <c r="BG312" s="247">
        <f>IF(N312="zákl. přenesená",J312,0)</f>
        <v>0</v>
      </c>
      <c r="BH312" s="247">
        <f>IF(N312="sníž. přenesená",J312,0)</f>
        <v>0</v>
      </c>
      <c r="BI312" s="247">
        <f>IF(N312="nulová",J312,0)</f>
        <v>0</v>
      </c>
      <c r="BJ312" s="25" t="s">
        <v>85</v>
      </c>
      <c r="BK312" s="247">
        <f>ROUND(I312*H312,2)</f>
        <v>0</v>
      </c>
      <c r="BL312" s="25" t="s">
        <v>170</v>
      </c>
      <c r="BM312" s="25" t="s">
        <v>1995</v>
      </c>
    </row>
    <row r="313" s="1" customFormat="1">
      <c r="B313" s="47"/>
      <c r="C313" s="75"/>
      <c r="D313" s="250" t="s">
        <v>213</v>
      </c>
      <c r="E313" s="75"/>
      <c r="F313" s="281" t="s">
        <v>1988</v>
      </c>
      <c r="G313" s="75"/>
      <c r="H313" s="75"/>
      <c r="I313" s="204"/>
      <c r="J313" s="75"/>
      <c r="K313" s="75"/>
      <c r="L313" s="73"/>
      <c r="M313" s="282"/>
      <c r="N313" s="48"/>
      <c r="O313" s="48"/>
      <c r="P313" s="48"/>
      <c r="Q313" s="48"/>
      <c r="R313" s="48"/>
      <c r="S313" s="48"/>
      <c r="T313" s="96"/>
      <c r="AT313" s="25" t="s">
        <v>213</v>
      </c>
      <c r="AU313" s="25" t="s">
        <v>85</v>
      </c>
    </row>
    <row r="314" s="13" customFormat="1">
      <c r="B314" s="260"/>
      <c r="C314" s="261"/>
      <c r="D314" s="250" t="s">
        <v>172</v>
      </c>
      <c r="E314" s="262" t="s">
        <v>23</v>
      </c>
      <c r="F314" s="263" t="s">
        <v>935</v>
      </c>
      <c r="G314" s="261"/>
      <c r="H314" s="262" t="s">
        <v>23</v>
      </c>
      <c r="I314" s="264"/>
      <c r="J314" s="261"/>
      <c r="K314" s="261"/>
      <c r="L314" s="265"/>
      <c r="M314" s="266"/>
      <c r="N314" s="267"/>
      <c r="O314" s="267"/>
      <c r="P314" s="267"/>
      <c r="Q314" s="267"/>
      <c r="R314" s="267"/>
      <c r="S314" s="267"/>
      <c r="T314" s="268"/>
      <c r="AT314" s="269" t="s">
        <v>172</v>
      </c>
      <c r="AU314" s="269" t="s">
        <v>85</v>
      </c>
      <c r="AV314" s="13" t="s">
        <v>77</v>
      </c>
      <c r="AW314" s="13" t="s">
        <v>36</v>
      </c>
      <c r="AX314" s="13" t="s">
        <v>73</v>
      </c>
      <c r="AY314" s="269" t="s">
        <v>162</v>
      </c>
    </row>
    <row r="315" s="12" customFormat="1">
      <c r="B315" s="248"/>
      <c r="C315" s="249"/>
      <c r="D315" s="250" t="s">
        <v>172</v>
      </c>
      <c r="E315" s="251" t="s">
        <v>23</v>
      </c>
      <c r="F315" s="252" t="s">
        <v>1996</v>
      </c>
      <c r="G315" s="249"/>
      <c r="H315" s="253">
        <v>634.03800000000001</v>
      </c>
      <c r="I315" s="254"/>
      <c r="J315" s="249"/>
      <c r="K315" s="249"/>
      <c r="L315" s="255"/>
      <c r="M315" s="256"/>
      <c r="N315" s="257"/>
      <c r="O315" s="257"/>
      <c r="P315" s="257"/>
      <c r="Q315" s="257"/>
      <c r="R315" s="257"/>
      <c r="S315" s="257"/>
      <c r="T315" s="258"/>
      <c r="AT315" s="259" t="s">
        <v>172</v>
      </c>
      <c r="AU315" s="259" t="s">
        <v>85</v>
      </c>
      <c r="AV315" s="12" t="s">
        <v>85</v>
      </c>
      <c r="AW315" s="12" t="s">
        <v>36</v>
      </c>
      <c r="AX315" s="12" t="s">
        <v>77</v>
      </c>
      <c r="AY315" s="259" t="s">
        <v>162</v>
      </c>
    </row>
    <row r="316" s="11" customFormat="1" ht="29.88" customHeight="1">
      <c r="B316" s="220"/>
      <c r="C316" s="221"/>
      <c r="D316" s="222" t="s">
        <v>72</v>
      </c>
      <c r="E316" s="234" t="s">
        <v>862</v>
      </c>
      <c r="F316" s="234" t="s">
        <v>1997</v>
      </c>
      <c r="G316" s="221"/>
      <c r="H316" s="221"/>
      <c r="I316" s="224"/>
      <c r="J316" s="235">
        <f>BK316</f>
        <v>0</v>
      </c>
      <c r="K316" s="221"/>
      <c r="L316" s="226"/>
      <c r="M316" s="227"/>
      <c r="N316" s="228"/>
      <c r="O316" s="228"/>
      <c r="P316" s="229">
        <f>SUM(P317:P328)</f>
        <v>0</v>
      </c>
      <c r="Q316" s="228"/>
      <c r="R316" s="229">
        <f>SUM(R317:R328)</f>
        <v>0.9344943</v>
      </c>
      <c r="S316" s="228"/>
      <c r="T316" s="230">
        <f>SUM(T317:T328)</f>
        <v>0.19800000000000001</v>
      </c>
      <c r="AR316" s="231" t="s">
        <v>77</v>
      </c>
      <c r="AT316" s="232" t="s">
        <v>72</v>
      </c>
      <c r="AU316" s="232" t="s">
        <v>77</v>
      </c>
      <c r="AY316" s="231" t="s">
        <v>162</v>
      </c>
      <c r="BK316" s="233">
        <f>SUM(BK317:BK328)</f>
        <v>0</v>
      </c>
    </row>
    <row r="317" s="1" customFormat="1" ht="25.5" customHeight="1">
      <c r="B317" s="47"/>
      <c r="C317" s="236" t="s">
        <v>423</v>
      </c>
      <c r="D317" s="236" t="s">
        <v>165</v>
      </c>
      <c r="E317" s="237" t="s">
        <v>1998</v>
      </c>
      <c r="F317" s="238" t="s">
        <v>1999</v>
      </c>
      <c r="G317" s="239" t="s">
        <v>168</v>
      </c>
      <c r="H317" s="240">
        <v>126</v>
      </c>
      <c r="I317" s="241"/>
      <c r="J317" s="242">
        <f>ROUND(I317*H317,2)</f>
        <v>0</v>
      </c>
      <c r="K317" s="238" t="s">
        <v>169</v>
      </c>
      <c r="L317" s="73"/>
      <c r="M317" s="243" t="s">
        <v>23</v>
      </c>
      <c r="N317" s="244" t="s">
        <v>45</v>
      </c>
      <c r="O317" s="48"/>
      <c r="P317" s="245">
        <f>O317*H317</f>
        <v>0</v>
      </c>
      <c r="Q317" s="245">
        <v>0.0037599999999999999</v>
      </c>
      <c r="R317" s="245">
        <f>Q317*H317</f>
        <v>0.47375999999999996</v>
      </c>
      <c r="S317" s="245">
        <v>0</v>
      </c>
      <c r="T317" s="246">
        <f>S317*H317</f>
        <v>0</v>
      </c>
      <c r="AR317" s="25" t="s">
        <v>170</v>
      </c>
      <c r="AT317" s="25" t="s">
        <v>165</v>
      </c>
      <c r="AU317" s="25" t="s">
        <v>85</v>
      </c>
      <c r="AY317" s="25" t="s">
        <v>162</v>
      </c>
      <c r="BE317" s="247">
        <f>IF(N317="základní",J317,0)</f>
        <v>0</v>
      </c>
      <c r="BF317" s="247">
        <f>IF(N317="snížená",J317,0)</f>
        <v>0</v>
      </c>
      <c r="BG317" s="247">
        <f>IF(N317="zákl. přenesená",J317,0)</f>
        <v>0</v>
      </c>
      <c r="BH317" s="247">
        <f>IF(N317="sníž. přenesená",J317,0)</f>
        <v>0</v>
      </c>
      <c r="BI317" s="247">
        <f>IF(N317="nulová",J317,0)</f>
        <v>0</v>
      </c>
      <c r="BJ317" s="25" t="s">
        <v>85</v>
      </c>
      <c r="BK317" s="247">
        <f>ROUND(I317*H317,2)</f>
        <v>0</v>
      </c>
      <c r="BL317" s="25" t="s">
        <v>170</v>
      </c>
      <c r="BM317" s="25" t="s">
        <v>2000</v>
      </c>
    </row>
    <row r="318" s="12" customFormat="1">
      <c r="B318" s="248"/>
      <c r="C318" s="249"/>
      <c r="D318" s="250" t="s">
        <v>172</v>
      </c>
      <c r="E318" s="251" t="s">
        <v>23</v>
      </c>
      <c r="F318" s="252" t="s">
        <v>2001</v>
      </c>
      <c r="G318" s="249"/>
      <c r="H318" s="253">
        <v>126</v>
      </c>
      <c r="I318" s="254"/>
      <c r="J318" s="249"/>
      <c r="K318" s="249"/>
      <c r="L318" s="255"/>
      <c r="M318" s="256"/>
      <c r="N318" s="257"/>
      <c r="O318" s="257"/>
      <c r="P318" s="257"/>
      <c r="Q318" s="257"/>
      <c r="R318" s="257"/>
      <c r="S318" s="257"/>
      <c r="T318" s="258"/>
      <c r="AT318" s="259" t="s">
        <v>172</v>
      </c>
      <c r="AU318" s="259" t="s">
        <v>85</v>
      </c>
      <c r="AV318" s="12" t="s">
        <v>85</v>
      </c>
      <c r="AW318" s="12" t="s">
        <v>36</v>
      </c>
      <c r="AX318" s="12" t="s">
        <v>77</v>
      </c>
      <c r="AY318" s="259" t="s">
        <v>162</v>
      </c>
    </row>
    <row r="319" s="1" customFormat="1" ht="38.25" customHeight="1">
      <c r="B319" s="47"/>
      <c r="C319" s="236" t="s">
        <v>430</v>
      </c>
      <c r="D319" s="236" t="s">
        <v>165</v>
      </c>
      <c r="E319" s="237" t="s">
        <v>2002</v>
      </c>
      <c r="F319" s="238" t="s">
        <v>2003</v>
      </c>
      <c r="G319" s="239" t="s">
        <v>168</v>
      </c>
      <c r="H319" s="240">
        <v>54</v>
      </c>
      <c r="I319" s="241"/>
      <c r="J319" s="242">
        <f>ROUND(I319*H319,2)</f>
        <v>0</v>
      </c>
      <c r="K319" s="238" t="s">
        <v>169</v>
      </c>
      <c r="L319" s="73"/>
      <c r="M319" s="243" t="s">
        <v>23</v>
      </c>
      <c r="N319" s="244" t="s">
        <v>45</v>
      </c>
      <c r="O319" s="48"/>
      <c r="P319" s="245">
        <f>O319*H319</f>
        <v>0</v>
      </c>
      <c r="Q319" s="245">
        <v>0</v>
      </c>
      <c r="R319" s="245">
        <f>Q319*H319</f>
        <v>0</v>
      </c>
      <c r="S319" s="245">
        <v>0.001</v>
      </c>
      <c r="T319" s="246">
        <f>S319*H319</f>
        <v>0.053999999999999999</v>
      </c>
      <c r="AR319" s="25" t="s">
        <v>170</v>
      </c>
      <c r="AT319" s="25" t="s">
        <v>165</v>
      </c>
      <c r="AU319" s="25" t="s">
        <v>85</v>
      </c>
      <c r="AY319" s="25" t="s">
        <v>162</v>
      </c>
      <c r="BE319" s="247">
        <f>IF(N319="základní",J319,0)</f>
        <v>0</v>
      </c>
      <c r="BF319" s="247">
        <f>IF(N319="snížená",J319,0)</f>
        <v>0</v>
      </c>
      <c r="BG319" s="247">
        <f>IF(N319="zákl. přenesená",J319,0)</f>
        <v>0</v>
      </c>
      <c r="BH319" s="247">
        <f>IF(N319="sníž. přenesená",J319,0)</f>
        <v>0</v>
      </c>
      <c r="BI319" s="247">
        <f>IF(N319="nulová",J319,0)</f>
        <v>0</v>
      </c>
      <c r="BJ319" s="25" t="s">
        <v>85</v>
      </c>
      <c r="BK319" s="247">
        <f>ROUND(I319*H319,2)</f>
        <v>0</v>
      </c>
      <c r="BL319" s="25" t="s">
        <v>170</v>
      </c>
      <c r="BM319" s="25" t="s">
        <v>2004</v>
      </c>
    </row>
    <row r="320" s="12" customFormat="1">
      <c r="B320" s="248"/>
      <c r="C320" s="249"/>
      <c r="D320" s="250" t="s">
        <v>172</v>
      </c>
      <c r="E320" s="251" t="s">
        <v>23</v>
      </c>
      <c r="F320" s="252" t="s">
        <v>2005</v>
      </c>
      <c r="G320" s="249"/>
      <c r="H320" s="253">
        <v>54</v>
      </c>
      <c r="I320" s="254"/>
      <c r="J320" s="249"/>
      <c r="K320" s="249"/>
      <c r="L320" s="255"/>
      <c r="M320" s="256"/>
      <c r="N320" s="257"/>
      <c r="O320" s="257"/>
      <c r="P320" s="257"/>
      <c r="Q320" s="257"/>
      <c r="R320" s="257"/>
      <c r="S320" s="257"/>
      <c r="T320" s="258"/>
      <c r="AT320" s="259" t="s">
        <v>172</v>
      </c>
      <c r="AU320" s="259" t="s">
        <v>85</v>
      </c>
      <c r="AV320" s="12" t="s">
        <v>85</v>
      </c>
      <c r="AW320" s="12" t="s">
        <v>36</v>
      </c>
      <c r="AX320" s="12" t="s">
        <v>77</v>
      </c>
      <c r="AY320" s="259" t="s">
        <v>162</v>
      </c>
    </row>
    <row r="321" s="1" customFormat="1" ht="25.5" customHeight="1">
      <c r="B321" s="47"/>
      <c r="C321" s="236" t="s">
        <v>435</v>
      </c>
      <c r="D321" s="236" t="s">
        <v>165</v>
      </c>
      <c r="E321" s="237" t="s">
        <v>2006</v>
      </c>
      <c r="F321" s="238" t="s">
        <v>2007</v>
      </c>
      <c r="G321" s="239" t="s">
        <v>168</v>
      </c>
      <c r="H321" s="240">
        <v>18</v>
      </c>
      <c r="I321" s="241"/>
      <c r="J321" s="242">
        <f>ROUND(I321*H321,2)</f>
        <v>0</v>
      </c>
      <c r="K321" s="238" t="s">
        <v>169</v>
      </c>
      <c r="L321" s="73"/>
      <c r="M321" s="243" t="s">
        <v>23</v>
      </c>
      <c r="N321" s="244" t="s">
        <v>45</v>
      </c>
      <c r="O321" s="48"/>
      <c r="P321" s="245">
        <f>O321*H321</f>
        <v>0</v>
      </c>
      <c r="Q321" s="245">
        <v>0</v>
      </c>
      <c r="R321" s="245">
        <f>Q321*H321</f>
        <v>0</v>
      </c>
      <c r="S321" s="245">
        <v>0.0080000000000000002</v>
      </c>
      <c r="T321" s="246">
        <f>S321*H321</f>
        <v>0.14400000000000002</v>
      </c>
      <c r="AR321" s="25" t="s">
        <v>170</v>
      </c>
      <c r="AT321" s="25" t="s">
        <v>165</v>
      </c>
      <c r="AU321" s="25" t="s">
        <v>85</v>
      </c>
      <c r="AY321" s="25" t="s">
        <v>162</v>
      </c>
      <c r="BE321" s="247">
        <f>IF(N321="základní",J321,0)</f>
        <v>0</v>
      </c>
      <c r="BF321" s="247">
        <f>IF(N321="snížená",J321,0)</f>
        <v>0</v>
      </c>
      <c r="BG321" s="247">
        <f>IF(N321="zákl. přenesená",J321,0)</f>
        <v>0</v>
      </c>
      <c r="BH321" s="247">
        <f>IF(N321="sníž. přenesená",J321,0)</f>
        <v>0</v>
      </c>
      <c r="BI321" s="247">
        <f>IF(N321="nulová",J321,0)</f>
        <v>0</v>
      </c>
      <c r="BJ321" s="25" t="s">
        <v>85</v>
      </c>
      <c r="BK321" s="247">
        <f>ROUND(I321*H321,2)</f>
        <v>0</v>
      </c>
      <c r="BL321" s="25" t="s">
        <v>170</v>
      </c>
      <c r="BM321" s="25" t="s">
        <v>2008</v>
      </c>
    </row>
    <row r="322" s="12" customFormat="1">
      <c r="B322" s="248"/>
      <c r="C322" s="249"/>
      <c r="D322" s="250" t="s">
        <v>172</v>
      </c>
      <c r="E322" s="251" t="s">
        <v>23</v>
      </c>
      <c r="F322" s="252" t="s">
        <v>2009</v>
      </c>
      <c r="G322" s="249"/>
      <c r="H322" s="253">
        <v>18</v>
      </c>
      <c r="I322" s="254"/>
      <c r="J322" s="249"/>
      <c r="K322" s="249"/>
      <c r="L322" s="255"/>
      <c r="M322" s="256"/>
      <c r="N322" s="257"/>
      <c r="O322" s="257"/>
      <c r="P322" s="257"/>
      <c r="Q322" s="257"/>
      <c r="R322" s="257"/>
      <c r="S322" s="257"/>
      <c r="T322" s="258"/>
      <c r="AT322" s="259" t="s">
        <v>172</v>
      </c>
      <c r="AU322" s="259" t="s">
        <v>85</v>
      </c>
      <c r="AV322" s="12" t="s">
        <v>85</v>
      </c>
      <c r="AW322" s="12" t="s">
        <v>36</v>
      </c>
      <c r="AX322" s="12" t="s">
        <v>77</v>
      </c>
      <c r="AY322" s="259" t="s">
        <v>162</v>
      </c>
    </row>
    <row r="323" s="1" customFormat="1" ht="38.25" customHeight="1">
      <c r="B323" s="47"/>
      <c r="C323" s="236" t="s">
        <v>443</v>
      </c>
      <c r="D323" s="236" t="s">
        <v>165</v>
      </c>
      <c r="E323" s="237" t="s">
        <v>2010</v>
      </c>
      <c r="F323" s="238" t="s">
        <v>2011</v>
      </c>
      <c r="G323" s="239" t="s">
        <v>265</v>
      </c>
      <c r="H323" s="240">
        <v>117</v>
      </c>
      <c r="I323" s="241"/>
      <c r="J323" s="242">
        <f>ROUND(I323*H323,2)</f>
        <v>0</v>
      </c>
      <c r="K323" s="238" t="s">
        <v>169</v>
      </c>
      <c r="L323" s="73"/>
      <c r="M323" s="243" t="s">
        <v>23</v>
      </c>
      <c r="N323" s="244" t="s">
        <v>45</v>
      </c>
      <c r="O323" s="48"/>
      <c r="P323" s="245">
        <f>O323*H323</f>
        <v>0</v>
      </c>
      <c r="Q323" s="245">
        <v>0.0039379000000000003</v>
      </c>
      <c r="R323" s="245">
        <f>Q323*H323</f>
        <v>0.46073430000000004</v>
      </c>
      <c r="S323" s="245">
        <v>0</v>
      </c>
      <c r="T323" s="246">
        <f>S323*H323</f>
        <v>0</v>
      </c>
      <c r="AR323" s="25" t="s">
        <v>170</v>
      </c>
      <c r="AT323" s="25" t="s">
        <v>165</v>
      </c>
      <c r="AU323" s="25" t="s">
        <v>85</v>
      </c>
      <c r="AY323" s="25" t="s">
        <v>162</v>
      </c>
      <c r="BE323" s="247">
        <f>IF(N323="základní",J323,0)</f>
        <v>0</v>
      </c>
      <c r="BF323" s="247">
        <f>IF(N323="snížená",J323,0)</f>
        <v>0</v>
      </c>
      <c r="BG323" s="247">
        <f>IF(N323="zákl. přenesená",J323,0)</f>
        <v>0</v>
      </c>
      <c r="BH323" s="247">
        <f>IF(N323="sníž. přenesená",J323,0)</f>
        <v>0</v>
      </c>
      <c r="BI323" s="247">
        <f>IF(N323="nulová",J323,0)</f>
        <v>0</v>
      </c>
      <c r="BJ323" s="25" t="s">
        <v>85</v>
      </c>
      <c r="BK323" s="247">
        <f>ROUND(I323*H323,2)</f>
        <v>0</v>
      </c>
      <c r="BL323" s="25" t="s">
        <v>170</v>
      </c>
      <c r="BM323" s="25" t="s">
        <v>2012</v>
      </c>
    </row>
    <row r="324" s="1" customFormat="1">
      <c r="B324" s="47"/>
      <c r="C324" s="75"/>
      <c r="D324" s="250" t="s">
        <v>213</v>
      </c>
      <c r="E324" s="75"/>
      <c r="F324" s="281" t="s">
        <v>2013</v>
      </c>
      <c r="G324" s="75"/>
      <c r="H324" s="75"/>
      <c r="I324" s="204"/>
      <c r="J324" s="75"/>
      <c r="K324" s="75"/>
      <c r="L324" s="73"/>
      <c r="M324" s="282"/>
      <c r="N324" s="48"/>
      <c r="O324" s="48"/>
      <c r="P324" s="48"/>
      <c r="Q324" s="48"/>
      <c r="R324" s="48"/>
      <c r="S324" s="48"/>
      <c r="T324" s="96"/>
      <c r="AT324" s="25" t="s">
        <v>213</v>
      </c>
      <c r="AU324" s="25" t="s">
        <v>85</v>
      </c>
    </row>
    <row r="325" s="13" customFormat="1">
      <c r="B325" s="260"/>
      <c r="C325" s="261"/>
      <c r="D325" s="250" t="s">
        <v>172</v>
      </c>
      <c r="E325" s="262" t="s">
        <v>23</v>
      </c>
      <c r="F325" s="263" t="s">
        <v>2014</v>
      </c>
      <c r="G325" s="261"/>
      <c r="H325" s="262" t="s">
        <v>23</v>
      </c>
      <c r="I325" s="264"/>
      <c r="J325" s="261"/>
      <c r="K325" s="261"/>
      <c r="L325" s="265"/>
      <c r="M325" s="266"/>
      <c r="N325" s="267"/>
      <c r="O325" s="267"/>
      <c r="P325" s="267"/>
      <c r="Q325" s="267"/>
      <c r="R325" s="267"/>
      <c r="S325" s="267"/>
      <c r="T325" s="268"/>
      <c r="AT325" s="269" t="s">
        <v>172</v>
      </c>
      <c r="AU325" s="269" t="s">
        <v>85</v>
      </c>
      <c r="AV325" s="13" t="s">
        <v>77</v>
      </c>
      <c r="AW325" s="13" t="s">
        <v>36</v>
      </c>
      <c r="AX325" s="13" t="s">
        <v>73</v>
      </c>
      <c r="AY325" s="269" t="s">
        <v>162</v>
      </c>
    </row>
    <row r="326" s="12" customFormat="1">
      <c r="B326" s="248"/>
      <c r="C326" s="249"/>
      <c r="D326" s="250" t="s">
        <v>172</v>
      </c>
      <c r="E326" s="251" t="s">
        <v>23</v>
      </c>
      <c r="F326" s="252" t="s">
        <v>2015</v>
      </c>
      <c r="G326" s="249"/>
      <c r="H326" s="253">
        <v>117</v>
      </c>
      <c r="I326" s="254"/>
      <c r="J326" s="249"/>
      <c r="K326" s="249"/>
      <c r="L326" s="255"/>
      <c r="M326" s="256"/>
      <c r="N326" s="257"/>
      <c r="O326" s="257"/>
      <c r="P326" s="257"/>
      <c r="Q326" s="257"/>
      <c r="R326" s="257"/>
      <c r="S326" s="257"/>
      <c r="T326" s="258"/>
      <c r="AT326" s="259" t="s">
        <v>172</v>
      </c>
      <c r="AU326" s="259" t="s">
        <v>85</v>
      </c>
      <c r="AV326" s="12" t="s">
        <v>85</v>
      </c>
      <c r="AW326" s="12" t="s">
        <v>36</v>
      </c>
      <c r="AX326" s="12" t="s">
        <v>77</v>
      </c>
      <c r="AY326" s="259" t="s">
        <v>162</v>
      </c>
    </row>
    <row r="327" s="1" customFormat="1" ht="38.25" customHeight="1">
      <c r="B327" s="47"/>
      <c r="C327" s="236" t="s">
        <v>448</v>
      </c>
      <c r="D327" s="236" t="s">
        <v>165</v>
      </c>
      <c r="E327" s="237" t="s">
        <v>2016</v>
      </c>
      <c r="F327" s="238" t="s">
        <v>2017</v>
      </c>
      <c r="G327" s="239" t="s">
        <v>927</v>
      </c>
      <c r="H327" s="304"/>
      <c r="I327" s="241"/>
      <c r="J327" s="242">
        <f>ROUND(I327*H327,2)</f>
        <v>0</v>
      </c>
      <c r="K327" s="238" t="s">
        <v>169</v>
      </c>
      <c r="L327" s="73"/>
      <c r="M327" s="243" t="s">
        <v>23</v>
      </c>
      <c r="N327" s="244" t="s">
        <v>45</v>
      </c>
      <c r="O327" s="48"/>
      <c r="P327" s="245">
        <f>O327*H327</f>
        <v>0</v>
      </c>
      <c r="Q327" s="245">
        <v>0</v>
      </c>
      <c r="R327" s="245">
        <f>Q327*H327</f>
        <v>0</v>
      </c>
      <c r="S327" s="245">
        <v>0</v>
      </c>
      <c r="T327" s="246">
        <f>S327*H327</f>
        <v>0</v>
      </c>
      <c r="AR327" s="25" t="s">
        <v>170</v>
      </c>
      <c r="AT327" s="25" t="s">
        <v>165</v>
      </c>
      <c r="AU327" s="25" t="s">
        <v>85</v>
      </c>
      <c r="AY327" s="25" t="s">
        <v>162</v>
      </c>
      <c r="BE327" s="247">
        <f>IF(N327="základní",J327,0)</f>
        <v>0</v>
      </c>
      <c r="BF327" s="247">
        <f>IF(N327="snížená",J327,0)</f>
        <v>0</v>
      </c>
      <c r="BG327" s="247">
        <f>IF(N327="zákl. přenesená",J327,0)</f>
        <v>0</v>
      </c>
      <c r="BH327" s="247">
        <f>IF(N327="sníž. přenesená",J327,0)</f>
        <v>0</v>
      </c>
      <c r="BI327" s="247">
        <f>IF(N327="nulová",J327,0)</f>
        <v>0</v>
      </c>
      <c r="BJ327" s="25" t="s">
        <v>85</v>
      </c>
      <c r="BK327" s="247">
        <f>ROUND(I327*H327,2)</f>
        <v>0</v>
      </c>
      <c r="BL327" s="25" t="s">
        <v>170</v>
      </c>
      <c r="BM327" s="25" t="s">
        <v>2018</v>
      </c>
    </row>
    <row r="328" s="1" customFormat="1">
      <c r="B328" s="47"/>
      <c r="C328" s="75"/>
      <c r="D328" s="250" t="s">
        <v>213</v>
      </c>
      <c r="E328" s="75"/>
      <c r="F328" s="281" t="s">
        <v>2019</v>
      </c>
      <c r="G328" s="75"/>
      <c r="H328" s="75"/>
      <c r="I328" s="204"/>
      <c r="J328" s="75"/>
      <c r="K328" s="75"/>
      <c r="L328" s="73"/>
      <c r="M328" s="282"/>
      <c r="N328" s="48"/>
      <c r="O328" s="48"/>
      <c r="P328" s="48"/>
      <c r="Q328" s="48"/>
      <c r="R328" s="48"/>
      <c r="S328" s="48"/>
      <c r="T328" s="96"/>
      <c r="AT328" s="25" t="s">
        <v>213</v>
      </c>
      <c r="AU328" s="25" t="s">
        <v>85</v>
      </c>
    </row>
    <row r="329" s="11" customFormat="1" ht="29.88" customHeight="1">
      <c r="B329" s="220"/>
      <c r="C329" s="221"/>
      <c r="D329" s="222" t="s">
        <v>72</v>
      </c>
      <c r="E329" s="234" t="s">
        <v>774</v>
      </c>
      <c r="F329" s="234" t="s">
        <v>775</v>
      </c>
      <c r="G329" s="221"/>
      <c r="H329" s="221"/>
      <c r="I329" s="224"/>
      <c r="J329" s="235">
        <f>BK329</f>
        <v>0</v>
      </c>
      <c r="K329" s="221"/>
      <c r="L329" s="226"/>
      <c r="M329" s="227"/>
      <c r="N329" s="228"/>
      <c r="O329" s="228"/>
      <c r="P329" s="229">
        <f>SUM(P330:P345)</f>
        <v>0</v>
      </c>
      <c r="Q329" s="228"/>
      <c r="R329" s="229">
        <f>SUM(R330:R345)</f>
        <v>0</v>
      </c>
      <c r="S329" s="228"/>
      <c r="T329" s="230">
        <f>SUM(T330:T345)</f>
        <v>29.413019999999999</v>
      </c>
      <c r="AR329" s="231" t="s">
        <v>77</v>
      </c>
      <c r="AT329" s="232" t="s">
        <v>72</v>
      </c>
      <c r="AU329" s="232" t="s">
        <v>77</v>
      </c>
      <c r="AY329" s="231" t="s">
        <v>162</v>
      </c>
      <c r="BK329" s="233">
        <f>SUM(BK330:BK345)</f>
        <v>0</v>
      </c>
    </row>
    <row r="330" s="1" customFormat="1" ht="25.5" customHeight="1">
      <c r="B330" s="47"/>
      <c r="C330" s="236" t="s">
        <v>453</v>
      </c>
      <c r="D330" s="236" t="s">
        <v>165</v>
      </c>
      <c r="E330" s="237" t="s">
        <v>2020</v>
      </c>
      <c r="F330" s="238" t="s">
        <v>2021</v>
      </c>
      <c r="G330" s="239" t="s">
        <v>189</v>
      </c>
      <c r="H330" s="240">
        <v>37.619999999999997</v>
      </c>
      <c r="I330" s="241"/>
      <c r="J330" s="242">
        <f>ROUND(I330*H330,2)</f>
        <v>0</v>
      </c>
      <c r="K330" s="238" t="s">
        <v>169</v>
      </c>
      <c r="L330" s="73"/>
      <c r="M330" s="243" t="s">
        <v>23</v>
      </c>
      <c r="N330" s="244" t="s">
        <v>45</v>
      </c>
      <c r="O330" s="48"/>
      <c r="P330" s="245">
        <f>O330*H330</f>
        <v>0</v>
      </c>
      <c r="Q330" s="245">
        <v>0</v>
      </c>
      <c r="R330" s="245">
        <f>Q330*H330</f>
        <v>0</v>
      </c>
      <c r="S330" s="245">
        <v>0.13100000000000001</v>
      </c>
      <c r="T330" s="246">
        <f>S330*H330</f>
        <v>4.9282199999999996</v>
      </c>
      <c r="AR330" s="25" t="s">
        <v>170</v>
      </c>
      <c r="AT330" s="25" t="s">
        <v>165</v>
      </c>
      <c r="AU330" s="25" t="s">
        <v>85</v>
      </c>
      <c r="AY330" s="25" t="s">
        <v>162</v>
      </c>
      <c r="BE330" s="247">
        <f>IF(N330="základní",J330,0)</f>
        <v>0</v>
      </c>
      <c r="BF330" s="247">
        <f>IF(N330="snížená",J330,0)</f>
        <v>0</v>
      </c>
      <c r="BG330" s="247">
        <f>IF(N330="zákl. přenesená",J330,0)</f>
        <v>0</v>
      </c>
      <c r="BH330" s="247">
        <f>IF(N330="sníž. přenesená",J330,0)</f>
        <v>0</v>
      </c>
      <c r="BI330" s="247">
        <f>IF(N330="nulová",J330,0)</f>
        <v>0</v>
      </c>
      <c r="BJ330" s="25" t="s">
        <v>85</v>
      </c>
      <c r="BK330" s="247">
        <f>ROUND(I330*H330,2)</f>
        <v>0</v>
      </c>
      <c r="BL330" s="25" t="s">
        <v>170</v>
      </c>
      <c r="BM330" s="25" t="s">
        <v>2022</v>
      </c>
    </row>
    <row r="331" s="13" customFormat="1">
      <c r="B331" s="260"/>
      <c r="C331" s="261"/>
      <c r="D331" s="250" t="s">
        <v>172</v>
      </c>
      <c r="E331" s="262" t="s">
        <v>23</v>
      </c>
      <c r="F331" s="263" t="s">
        <v>2023</v>
      </c>
      <c r="G331" s="261"/>
      <c r="H331" s="262" t="s">
        <v>23</v>
      </c>
      <c r="I331" s="264"/>
      <c r="J331" s="261"/>
      <c r="K331" s="261"/>
      <c r="L331" s="265"/>
      <c r="M331" s="266"/>
      <c r="N331" s="267"/>
      <c r="O331" s="267"/>
      <c r="P331" s="267"/>
      <c r="Q331" s="267"/>
      <c r="R331" s="267"/>
      <c r="S331" s="267"/>
      <c r="T331" s="268"/>
      <c r="AT331" s="269" t="s">
        <v>172</v>
      </c>
      <c r="AU331" s="269" t="s">
        <v>85</v>
      </c>
      <c r="AV331" s="13" t="s">
        <v>77</v>
      </c>
      <c r="AW331" s="13" t="s">
        <v>36</v>
      </c>
      <c r="AX331" s="13" t="s">
        <v>73</v>
      </c>
      <c r="AY331" s="269" t="s">
        <v>162</v>
      </c>
    </row>
    <row r="332" s="12" customFormat="1">
      <c r="B332" s="248"/>
      <c r="C332" s="249"/>
      <c r="D332" s="250" t="s">
        <v>172</v>
      </c>
      <c r="E332" s="251" t="s">
        <v>23</v>
      </c>
      <c r="F332" s="252" t="s">
        <v>1945</v>
      </c>
      <c r="G332" s="249"/>
      <c r="H332" s="253">
        <v>15.84</v>
      </c>
      <c r="I332" s="254"/>
      <c r="J332" s="249"/>
      <c r="K332" s="249"/>
      <c r="L332" s="255"/>
      <c r="M332" s="256"/>
      <c r="N332" s="257"/>
      <c r="O332" s="257"/>
      <c r="P332" s="257"/>
      <c r="Q332" s="257"/>
      <c r="R332" s="257"/>
      <c r="S332" s="257"/>
      <c r="T332" s="258"/>
      <c r="AT332" s="259" t="s">
        <v>172</v>
      </c>
      <c r="AU332" s="259" t="s">
        <v>85</v>
      </c>
      <c r="AV332" s="12" t="s">
        <v>85</v>
      </c>
      <c r="AW332" s="12" t="s">
        <v>36</v>
      </c>
      <c r="AX332" s="12" t="s">
        <v>73</v>
      </c>
      <c r="AY332" s="259" t="s">
        <v>162</v>
      </c>
    </row>
    <row r="333" s="12" customFormat="1">
      <c r="B333" s="248"/>
      <c r="C333" s="249"/>
      <c r="D333" s="250" t="s">
        <v>172</v>
      </c>
      <c r="E333" s="251" t="s">
        <v>23</v>
      </c>
      <c r="F333" s="252" t="s">
        <v>1946</v>
      </c>
      <c r="G333" s="249"/>
      <c r="H333" s="253">
        <v>17.600000000000001</v>
      </c>
      <c r="I333" s="254"/>
      <c r="J333" s="249"/>
      <c r="K333" s="249"/>
      <c r="L333" s="255"/>
      <c r="M333" s="256"/>
      <c r="N333" s="257"/>
      <c r="O333" s="257"/>
      <c r="P333" s="257"/>
      <c r="Q333" s="257"/>
      <c r="R333" s="257"/>
      <c r="S333" s="257"/>
      <c r="T333" s="258"/>
      <c r="AT333" s="259" t="s">
        <v>172</v>
      </c>
      <c r="AU333" s="259" t="s">
        <v>85</v>
      </c>
      <c r="AV333" s="12" t="s">
        <v>85</v>
      </c>
      <c r="AW333" s="12" t="s">
        <v>36</v>
      </c>
      <c r="AX333" s="12" t="s">
        <v>73</v>
      </c>
      <c r="AY333" s="259" t="s">
        <v>162</v>
      </c>
    </row>
    <row r="334" s="12" customFormat="1">
      <c r="B334" s="248"/>
      <c r="C334" s="249"/>
      <c r="D334" s="250" t="s">
        <v>172</v>
      </c>
      <c r="E334" s="251" t="s">
        <v>23</v>
      </c>
      <c r="F334" s="252" t="s">
        <v>1947</v>
      </c>
      <c r="G334" s="249"/>
      <c r="H334" s="253">
        <v>4.1799999999999997</v>
      </c>
      <c r="I334" s="254"/>
      <c r="J334" s="249"/>
      <c r="K334" s="249"/>
      <c r="L334" s="255"/>
      <c r="M334" s="256"/>
      <c r="N334" s="257"/>
      <c r="O334" s="257"/>
      <c r="P334" s="257"/>
      <c r="Q334" s="257"/>
      <c r="R334" s="257"/>
      <c r="S334" s="257"/>
      <c r="T334" s="258"/>
      <c r="AT334" s="259" t="s">
        <v>172</v>
      </c>
      <c r="AU334" s="259" t="s">
        <v>85</v>
      </c>
      <c r="AV334" s="12" t="s">
        <v>85</v>
      </c>
      <c r="AW334" s="12" t="s">
        <v>36</v>
      </c>
      <c r="AX334" s="12" t="s">
        <v>73</v>
      </c>
      <c r="AY334" s="259" t="s">
        <v>162</v>
      </c>
    </row>
    <row r="335" s="14" customFormat="1">
      <c r="B335" s="270"/>
      <c r="C335" s="271"/>
      <c r="D335" s="250" t="s">
        <v>172</v>
      </c>
      <c r="E335" s="272" t="s">
        <v>23</v>
      </c>
      <c r="F335" s="273" t="s">
        <v>182</v>
      </c>
      <c r="G335" s="271"/>
      <c r="H335" s="274">
        <v>37.619999999999997</v>
      </c>
      <c r="I335" s="275"/>
      <c r="J335" s="271"/>
      <c r="K335" s="271"/>
      <c r="L335" s="276"/>
      <c r="M335" s="277"/>
      <c r="N335" s="278"/>
      <c r="O335" s="278"/>
      <c r="P335" s="278"/>
      <c r="Q335" s="278"/>
      <c r="R335" s="278"/>
      <c r="S335" s="278"/>
      <c r="T335" s="279"/>
      <c r="AT335" s="280" t="s">
        <v>172</v>
      </c>
      <c r="AU335" s="280" t="s">
        <v>85</v>
      </c>
      <c r="AV335" s="14" t="s">
        <v>170</v>
      </c>
      <c r="AW335" s="14" t="s">
        <v>36</v>
      </c>
      <c r="AX335" s="14" t="s">
        <v>77</v>
      </c>
      <c r="AY335" s="280" t="s">
        <v>162</v>
      </c>
    </row>
    <row r="336" s="1" customFormat="1" ht="16.5" customHeight="1">
      <c r="B336" s="47"/>
      <c r="C336" s="236" t="s">
        <v>460</v>
      </c>
      <c r="D336" s="236" t="s">
        <v>165</v>
      </c>
      <c r="E336" s="237" t="s">
        <v>2024</v>
      </c>
      <c r="F336" s="238" t="s">
        <v>2025</v>
      </c>
      <c r="G336" s="239" t="s">
        <v>176</v>
      </c>
      <c r="H336" s="240">
        <v>10.202</v>
      </c>
      <c r="I336" s="241"/>
      <c r="J336" s="242">
        <f>ROUND(I336*H336,2)</f>
        <v>0</v>
      </c>
      <c r="K336" s="238" t="s">
        <v>169</v>
      </c>
      <c r="L336" s="73"/>
      <c r="M336" s="243" t="s">
        <v>23</v>
      </c>
      <c r="N336" s="244" t="s">
        <v>45</v>
      </c>
      <c r="O336" s="48"/>
      <c r="P336" s="245">
        <f>O336*H336</f>
        <v>0</v>
      </c>
      <c r="Q336" s="245">
        <v>0</v>
      </c>
      <c r="R336" s="245">
        <f>Q336*H336</f>
        <v>0</v>
      </c>
      <c r="S336" s="245">
        <v>2.3999999999999999</v>
      </c>
      <c r="T336" s="246">
        <f>S336*H336</f>
        <v>24.4848</v>
      </c>
      <c r="AR336" s="25" t="s">
        <v>170</v>
      </c>
      <c r="AT336" s="25" t="s">
        <v>165</v>
      </c>
      <c r="AU336" s="25" t="s">
        <v>85</v>
      </c>
      <c r="AY336" s="25" t="s">
        <v>162</v>
      </c>
      <c r="BE336" s="247">
        <f>IF(N336="základní",J336,0)</f>
        <v>0</v>
      </c>
      <c r="BF336" s="247">
        <f>IF(N336="snížená",J336,0)</f>
        <v>0</v>
      </c>
      <c r="BG336" s="247">
        <f>IF(N336="zákl. přenesená",J336,0)</f>
        <v>0</v>
      </c>
      <c r="BH336" s="247">
        <f>IF(N336="sníž. přenesená",J336,0)</f>
        <v>0</v>
      </c>
      <c r="BI336" s="247">
        <f>IF(N336="nulová",J336,0)</f>
        <v>0</v>
      </c>
      <c r="BJ336" s="25" t="s">
        <v>85</v>
      </c>
      <c r="BK336" s="247">
        <f>ROUND(I336*H336,2)</f>
        <v>0</v>
      </c>
      <c r="BL336" s="25" t="s">
        <v>170</v>
      </c>
      <c r="BM336" s="25" t="s">
        <v>2026</v>
      </c>
    </row>
    <row r="337" s="1" customFormat="1">
      <c r="B337" s="47"/>
      <c r="C337" s="75"/>
      <c r="D337" s="250" t="s">
        <v>213</v>
      </c>
      <c r="E337" s="75"/>
      <c r="F337" s="281" t="s">
        <v>2027</v>
      </c>
      <c r="G337" s="75"/>
      <c r="H337" s="75"/>
      <c r="I337" s="204"/>
      <c r="J337" s="75"/>
      <c r="K337" s="75"/>
      <c r="L337" s="73"/>
      <c r="M337" s="282"/>
      <c r="N337" s="48"/>
      <c r="O337" s="48"/>
      <c r="P337" s="48"/>
      <c r="Q337" s="48"/>
      <c r="R337" s="48"/>
      <c r="S337" s="48"/>
      <c r="T337" s="96"/>
      <c r="AT337" s="25" t="s">
        <v>213</v>
      </c>
      <c r="AU337" s="25" t="s">
        <v>85</v>
      </c>
    </row>
    <row r="338" s="13" customFormat="1">
      <c r="B338" s="260"/>
      <c r="C338" s="261"/>
      <c r="D338" s="250" t="s">
        <v>172</v>
      </c>
      <c r="E338" s="262" t="s">
        <v>23</v>
      </c>
      <c r="F338" s="263" t="s">
        <v>2028</v>
      </c>
      <c r="G338" s="261"/>
      <c r="H338" s="262" t="s">
        <v>23</v>
      </c>
      <c r="I338" s="264"/>
      <c r="J338" s="261"/>
      <c r="K338" s="261"/>
      <c r="L338" s="265"/>
      <c r="M338" s="266"/>
      <c r="N338" s="267"/>
      <c r="O338" s="267"/>
      <c r="P338" s="267"/>
      <c r="Q338" s="267"/>
      <c r="R338" s="267"/>
      <c r="S338" s="267"/>
      <c r="T338" s="268"/>
      <c r="AT338" s="269" t="s">
        <v>172</v>
      </c>
      <c r="AU338" s="269" t="s">
        <v>85</v>
      </c>
      <c r="AV338" s="13" t="s">
        <v>77</v>
      </c>
      <c r="AW338" s="13" t="s">
        <v>36</v>
      </c>
      <c r="AX338" s="13" t="s">
        <v>73</v>
      </c>
      <c r="AY338" s="269" t="s">
        <v>162</v>
      </c>
    </row>
    <row r="339" s="12" customFormat="1">
      <c r="B339" s="248"/>
      <c r="C339" s="249"/>
      <c r="D339" s="250" t="s">
        <v>172</v>
      </c>
      <c r="E339" s="251" t="s">
        <v>23</v>
      </c>
      <c r="F339" s="252" t="s">
        <v>2029</v>
      </c>
      <c r="G339" s="249"/>
      <c r="H339" s="253">
        <v>1.294</v>
      </c>
      <c r="I339" s="254"/>
      <c r="J339" s="249"/>
      <c r="K339" s="249"/>
      <c r="L339" s="255"/>
      <c r="M339" s="256"/>
      <c r="N339" s="257"/>
      <c r="O339" s="257"/>
      <c r="P339" s="257"/>
      <c r="Q339" s="257"/>
      <c r="R339" s="257"/>
      <c r="S339" s="257"/>
      <c r="T339" s="258"/>
      <c r="AT339" s="259" t="s">
        <v>172</v>
      </c>
      <c r="AU339" s="259" t="s">
        <v>85</v>
      </c>
      <c r="AV339" s="12" t="s">
        <v>85</v>
      </c>
      <c r="AW339" s="12" t="s">
        <v>36</v>
      </c>
      <c r="AX339" s="12" t="s">
        <v>73</v>
      </c>
      <c r="AY339" s="259" t="s">
        <v>162</v>
      </c>
    </row>
    <row r="340" s="12" customFormat="1">
      <c r="B340" s="248"/>
      <c r="C340" s="249"/>
      <c r="D340" s="250" t="s">
        <v>172</v>
      </c>
      <c r="E340" s="251" t="s">
        <v>23</v>
      </c>
      <c r="F340" s="252" t="s">
        <v>2030</v>
      </c>
      <c r="G340" s="249"/>
      <c r="H340" s="253">
        <v>3.1680000000000001</v>
      </c>
      <c r="I340" s="254"/>
      <c r="J340" s="249"/>
      <c r="K340" s="249"/>
      <c r="L340" s="255"/>
      <c r="M340" s="256"/>
      <c r="N340" s="257"/>
      <c r="O340" s="257"/>
      <c r="P340" s="257"/>
      <c r="Q340" s="257"/>
      <c r="R340" s="257"/>
      <c r="S340" s="257"/>
      <c r="T340" s="258"/>
      <c r="AT340" s="259" t="s">
        <v>172</v>
      </c>
      <c r="AU340" s="259" t="s">
        <v>85</v>
      </c>
      <c r="AV340" s="12" t="s">
        <v>85</v>
      </c>
      <c r="AW340" s="12" t="s">
        <v>36</v>
      </c>
      <c r="AX340" s="12" t="s">
        <v>73</v>
      </c>
      <c r="AY340" s="259" t="s">
        <v>162</v>
      </c>
    </row>
    <row r="341" s="12" customFormat="1">
      <c r="B341" s="248"/>
      <c r="C341" s="249"/>
      <c r="D341" s="250" t="s">
        <v>172</v>
      </c>
      <c r="E341" s="251" t="s">
        <v>23</v>
      </c>
      <c r="F341" s="252" t="s">
        <v>2031</v>
      </c>
      <c r="G341" s="249"/>
      <c r="H341" s="253">
        <v>1.125</v>
      </c>
      <c r="I341" s="254"/>
      <c r="J341" s="249"/>
      <c r="K341" s="249"/>
      <c r="L341" s="255"/>
      <c r="M341" s="256"/>
      <c r="N341" s="257"/>
      <c r="O341" s="257"/>
      <c r="P341" s="257"/>
      <c r="Q341" s="257"/>
      <c r="R341" s="257"/>
      <c r="S341" s="257"/>
      <c r="T341" s="258"/>
      <c r="AT341" s="259" t="s">
        <v>172</v>
      </c>
      <c r="AU341" s="259" t="s">
        <v>85</v>
      </c>
      <c r="AV341" s="12" t="s">
        <v>85</v>
      </c>
      <c r="AW341" s="12" t="s">
        <v>36</v>
      </c>
      <c r="AX341" s="12" t="s">
        <v>73</v>
      </c>
      <c r="AY341" s="259" t="s">
        <v>162</v>
      </c>
    </row>
    <row r="342" s="12" customFormat="1">
      <c r="B342" s="248"/>
      <c r="C342" s="249"/>
      <c r="D342" s="250" t="s">
        <v>172</v>
      </c>
      <c r="E342" s="251" t="s">
        <v>23</v>
      </c>
      <c r="F342" s="252" t="s">
        <v>2032</v>
      </c>
      <c r="G342" s="249"/>
      <c r="H342" s="253">
        <v>3.52</v>
      </c>
      <c r="I342" s="254"/>
      <c r="J342" s="249"/>
      <c r="K342" s="249"/>
      <c r="L342" s="255"/>
      <c r="M342" s="256"/>
      <c r="N342" s="257"/>
      <c r="O342" s="257"/>
      <c r="P342" s="257"/>
      <c r="Q342" s="257"/>
      <c r="R342" s="257"/>
      <c r="S342" s="257"/>
      <c r="T342" s="258"/>
      <c r="AT342" s="259" t="s">
        <v>172</v>
      </c>
      <c r="AU342" s="259" t="s">
        <v>85</v>
      </c>
      <c r="AV342" s="12" t="s">
        <v>85</v>
      </c>
      <c r="AW342" s="12" t="s">
        <v>36</v>
      </c>
      <c r="AX342" s="12" t="s">
        <v>73</v>
      </c>
      <c r="AY342" s="259" t="s">
        <v>162</v>
      </c>
    </row>
    <row r="343" s="12" customFormat="1">
      <c r="B343" s="248"/>
      <c r="C343" s="249"/>
      <c r="D343" s="250" t="s">
        <v>172</v>
      </c>
      <c r="E343" s="251" t="s">
        <v>23</v>
      </c>
      <c r="F343" s="252" t="s">
        <v>2033</v>
      </c>
      <c r="G343" s="249"/>
      <c r="H343" s="253">
        <v>0.25900000000000001</v>
      </c>
      <c r="I343" s="254"/>
      <c r="J343" s="249"/>
      <c r="K343" s="249"/>
      <c r="L343" s="255"/>
      <c r="M343" s="256"/>
      <c r="N343" s="257"/>
      <c r="O343" s="257"/>
      <c r="P343" s="257"/>
      <c r="Q343" s="257"/>
      <c r="R343" s="257"/>
      <c r="S343" s="257"/>
      <c r="T343" s="258"/>
      <c r="AT343" s="259" t="s">
        <v>172</v>
      </c>
      <c r="AU343" s="259" t="s">
        <v>85</v>
      </c>
      <c r="AV343" s="12" t="s">
        <v>85</v>
      </c>
      <c r="AW343" s="12" t="s">
        <v>36</v>
      </c>
      <c r="AX343" s="12" t="s">
        <v>73</v>
      </c>
      <c r="AY343" s="259" t="s">
        <v>162</v>
      </c>
    </row>
    <row r="344" s="12" customFormat="1">
      <c r="B344" s="248"/>
      <c r="C344" s="249"/>
      <c r="D344" s="250" t="s">
        <v>172</v>
      </c>
      <c r="E344" s="251" t="s">
        <v>23</v>
      </c>
      <c r="F344" s="252" t="s">
        <v>2034</v>
      </c>
      <c r="G344" s="249"/>
      <c r="H344" s="253">
        <v>0.83599999999999997</v>
      </c>
      <c r="I344" s="254"/>
      <c r="J344" s="249"/>
      <c r="K344" s="249"/>
      <c r="L344" s="255"/>
      <c r="M344" s="256"/>
      <c r="N344" s="257"/>
      <c r="O344" s="257"/>
      <c r="P344" s="257"/>
      <c r="Q344" s="257"/>
      <c r="R344" s="257"/>
      <c r="S344" s="257"/>
      <c r="T344" s="258"/>
      <c r="AT344" s="259" t="s">
        <v>172</v>
      </c>
      <c r="AU344" s="259" t="s">
        <v>85</v>
      </c>
      <c r="AV344" s="12" t="s">
        <v>85</v>
      </c>
      <c r="AW344" s="12" t="s">
        <v>36</v>
      </c>
      <c r="AX344" s="12" t="s">
        <v>73</v>
      </c>
      <c r="AY344" s="259" t="s">
        <v>162</v>
      </c>
    </row>
    <row r="345" s="14" customFormat="1">
      <c r="B345" s="270"/>
      <c r="C345" s="271"/>
      <c r="D345" s="250" t="s">
        <v>172</v>
      </c>
      <c r="E345" s="272" t="s">
        <v>23</v>
      </c>
      <c r="F345" s="273" t="s">
        <v>182</v>
      </c>
      <c r="G345" s="271"/>
      <c r="H345" s="274">
        <v>10.202</v>
      </c>
      <c r="I345" s="275"/>
      <c r="J345" s="271"/>
      <c r="K345" s="271"/>
      <c r="L345" s="276"/>
      <c r="M345" s="277"/>
      <c r="N345" s="278"/>
      <c r="O345" s="278"/>
      <c r="P345" s="278"/>
      <c r="Q345" s="278"/>
      <c r="R345" s="278"/>
      <c r="S345" s="278"/>
      <c r="T345" s="279"/>
      <c r="AT345" s="280" t="s">
        <v>172</v>
      </c>
      <c r="AU345" s="280" t="s">
        <v>85</v>
      </c>
      <c r="AV345" s="14" t="s">
        <v>170</v>
      </c>
      <c r="AW345" s="14" t="s">
        <v>36</v>
      </c>
      <c r="AX345" s="14" t="s">
        <v>77</v>
      </c>
      <c r="AY345" s="280" t="s">
        <v>162</v>
      </c>
    </row>
    <row r="346" s="11" customFormat="1" ht="29.88" customHeight="1">
      <c r="B346" s="220"/>
      <c r="C346" s="221"/>
      <c r="D346" s="222" t="s">
        <v>72</v>
      </c>
      <c r="E346" s="234" t="s">
        <v>867</v>
      </c>
      <c r="F346" s="234" t="s">
        <v>868</v>
      </c>
      <c r="G346" s="221"/>
      <c r="H346" s="221"/>
      <c r="I346" s="224"/>
      <c r="J346" s="235">
        <f>BK346</f>
        <v>0</v>
      </c>
      <c r="K346" s="221"/>
      <c r="L346" s="226"/>
      <c r="M346" s="227"/>
      <c r="N346" s="228"/>
      <c r="O346" s="228"/>
      <c r="P346" s="229">
        <f>SUM(P347:P358)</f>
        <v>0</v>
      </c>
      <c r="Q346" s="228"/>
      <c r="R346" s="229">
        <f>SUM(R347:R358)</f>
        <v>0</v>
      </c>
      <c r="S346" s="228"/>
      <c r="T346" s="230">
        <f>SUM(T347:T358)</f>
        <v>0</v>
      </c>
      <c r="AR346" s="231" t="s">
        <v>77</v>
      </c>
      <c r="AT346" s="232" t="s">
        <v>72</v>
      </c>
      <c r="AU346" s="232" t="s">
        <v>77</v>
      </c>
      <c r="AY346" s="231" t="s">
        <v>162</v>
      </c>
      <c r="BK346" s="233">
        <f>SUM(BK347:BK358)</f>
        <v>0</v>
      </c>
    </row>
    <row r="347" s="1" customFormat="1" ht="25.5" customHeight="1">
      <c r="B347" s="47"/>
      <c r="C347" s="236" t="s">
        <v>465</v>
      </c>
      <c r="D347" s="236" t="s">
        <v>165</v>
      </c>
      <c r="E347" s="237" t="s">
        <v>869</v>
      </c>
      <c r="F347" s="238" t="s">
        <v>870</v>
      </c>
      <c r="G347" s="239" t="s">
        <v>871</v>
      </c>
      <c r="H347" s="240">
        <v>55.814999999999998</v>
      </c>
      <c r="I347" s="241"/>
      <c r="J347" s="242">
        <f>ROUND(I347*H347,2)</f>
        <v>0</v>
      </c>
      <c r="K347" s="238" t="s">
        <v>169</v>
      </c>
      <c r="L347" s="73"/>
      <c r="M347" s="243" t="s">
        <v>23</v>
      </c>
      <c r="N347" s="244" t="s">
        <v>45</v>
      </c>
      <c r="O347" s="48"/>
      <c r="P347" s="245">
        <f>O347*H347</f>
        <v>0</v>
      </c>
      <c r="Q347" s="245">
        <v>0</v>
      </c>
      <c r="R347" s="245">
        <f>Q347*H347</f>
        <v>0</v>
      </c>
      <c r="S347" s="245">
        <v>0</v>
      </c>
      <c r="T347" s="246">
        <f>S347*H347</f>
        <v>0</v>
      </c>
      <c r="AR347" s="25" t="s">
        <v>170</v>
      </c>
      <c r="AT347" s="25" t="s">
        <v>165</v>
      </c>
      <c r="AU347" s="25" t="s">
        <v>85</v>
      </c>
      <c r="AY347" s="25" t="s">
        <v>162</v>
      </c>
      <c r="BE347" s="247">
        <f>IF(N347="základní",J347,0)</f>
        <v>0</v>
      </c>
      <c r="BF347" s="247">
        <f>IF(N347="snížená",J347,0)</f>
        <v>0</v>
      </c>
      <c r="BG347" s="247">
        <f>IF(N347="zákl. přenesená",J347,0)</f>
        <v>0</v>
      </c>
      <c r="BH347" s="247">
        <f>IF(N347="sníž. přenesená",J347,0)</f>
        <v>0</v>
      </c>
      <c r="BI347" s="247">
        <f>IF(N347="nulová",J347,0)</f>
        <v>0</v>
      </c>
      <c r="BJ347" s="25" t="s">
        <v>85</v>
      </c>
      <c r="BK347" s="247">
        <f>ROUND(I347*H347,2)</f>
        <v>0</v>
      </c>
      <c r="BL347" s="25" t="s">
        <v>170</v>
      </c>
      <c r="BM347" s="25" t="s">
        <v>2035</v>
      </c>
    </row>
    <row r="348" s="1" customFormat="1">
      <c r="B348" s="47"/>
      <c r="C348" s="75"/>
      <c r="D348" s="250" t="s">
        <v>213</v>
      </c>
      <c r="E348" s="75"/>
      <c r="F348" s="281" t="s">
        <v>873</v>
      </c>
      <c r="G348" s="75"/>
      <c r="H348" s="75"/>
      <c r="I348" s="204"/>
      <c r="J348" s="75"/>
      <c r="K348" s="75"/>
      <c r="L348" s="73"/>
      <c r="M348" s="282"/>
      <c r="N348" s="48"/>
      <c r="O348" s="48"/>
      <c r="P348" s="48"/>
      <c r="Q348" s="48"/>
      <c r="R348" s="48"/>
      <c r="S348" s="48"/>
      <c r="T348" s="96"/>
      <c r="AT348" s="25" t="s">
        <v>213</v>
      </c>
      <c r="AU348" s="25" t="s">
        <v>85</v>
      </c>
    </row>
    <row r="349" s="1" customFormat="1" ht="25.5" customHeight="1">
      <c r="B349" s="47"/>
      <c r="C349" s="236" t="s">
        <v>473</v>
      </c>
      <c r="D349" s="236" t="s">
        <v>165</v>
      </c>
      <c r="E349" s="237" t="s">
        <v>875</v>
      </c>
      <c r="F349" s="238" t="s">
        <v>876</v>
      </c>
      <c r="G349" s="239" t="s">
        <v>871</v>
      </c>
      <c r="H349" s="240">
        <v>55.814999999999998</v>
      </c>
      <c r="I349" s="241"/>
      <c r="J349" s="242">
        <f>ROUND(I349*H349,2)</f>
        <v>0</v>
      </c>
      <c r="K349" s="238" t="s">
        <v>169</v>
      </c>
      <c r="L349" s="73"/>
      <c r="M349" s="243" t="s">
        <v>23</v>
      </c>
      <c r="N349" s="244" t="s">
        <v>45</v>
      </c>
      <c r="O349" s="48"/>
      <c r="P349" s="245">
        <f>O349*H349</f>
        <v>0</v>
      </c>
      <c r="Q349" s="245">
        <v>0</v>
      </c>
      <c r="R349" s="245">
        <f>Q349*H349</f>
        <v>0</v>
      </c>
      <c r="S349" s="245">
        <v>0</v>
      </c>
      <c r="T349" s="246">
        <f>S349*H349</f>
        <v>0</v>
      </c>
      <c r="AR349" s="25" t="s">
        <v>170</v>
      </c>
      <c r="AT349" s="25" t="s">
        <v>165</v>
      </c>
      <c r="AU349" s="25" t="s">
        <v>85</v>
      </c>
      <c r="AY349" s="25" t="s">
        <v>162</v>
      </c>
      <c r="BE349" s="247">
        <f>IF(N349="základní",J349,0)</f>
        <v>0</v>
      </c>
      <c r="BF349" s="247">
        <f>IF(N349="snížená",J349,0)</f>
        <v>0</v>
      </c>
      <c r="BG349" s="247">
        <f>IF(N349="zákl. přenesená",J349,0)</f>
        <v>0</v>
      </c>
      <c r="BH349" s="247">
        <f>IF(N349="sníž. přenesená",J349,0)</f>
        <v>0</v>
      </c>
      <c r="BI349" s="247">
        <f>IF(N349="nulová",J349,0)</f>
        <v>0</v>
      </c>
      <c r="BJ349" s="25" t="s">
        <v>85</v>
      </c>
      <c r="BK349" s="247">
        <f>ROUND(I349*H349,2)</f>
        <v>0</v>
      </c>
      <c r="BL349" s="25" t="s">
        <v>170</v>
      </c>
      <c r="BM349" s="25" t="s">
        <v>2036</v>
      </c>
    </row>
    <row r="350" s="1" customFormat="1">
      <c r="B350" s="47"/>
      <c r="C350" s="75"/>
      <c r="D350" s="250" t="s">
        <v>213</v>
      </c>
      <c r="E350" s="75"/>
      <c r="F350" s="281" t="s">
        <v>878</v>
      </c>
      <c r="G350" s="75"/>
      <c r="H350" s="75"/>
      <c r="I350" s="204"/>
      <c r="J350" s="75"/>
      <c r="K350" s="75"/>
      <c r="L350" s="73"/>
      <c r="M350" s="282"/>
      <c r="N350" s="48"/>
      <c r="O350" s="48"/>
      <c r="P350" s="48"/>
      <c r="Q350" s="48"/>
      <c r="R350" s="48"/>
      <c r="S350" s="48"/>
      <c r="T350" s="96"/>
      <c r="AT350" s="25" t="s">
        <v>213</v>
      </c>
      <c r="AU350" s="25" t="s">
        <v>85</v>
      </c>
    </row>
    <row r="351" s="1" customFormat="1" ht="25.5" customHeight="1">
      <c r="B351" s="47"/>
      <c r="C351" s="236" t="s">
        <v>483</v>
      </c>
      <c r="D351" s="236" t="s">
        <v>165</v>
      </c>
      <c r="E351" s="237" t="s">
        <v>879</v>
      </c>
      <c r="F351" s="238" t="s">
        <v>880</v>
      </c>
      <c r="G351" s="239" t="s">
        <v>871</v>
      </c>
      <c r="H351" s="240">
        <v>669.77999999999997</v>
      </c>
      <c r="I351" s="241"/>
      <c r="J351" s="242">
        <f>ROUND(I351*H351,2)</f>
        <v>0</v>
      </c>
      <c r="K351" s="238" t="s">
        <v>169</v>
      </c>
      <c r="L351" s="73"/>
      <c r="M351" s="243" t="s">
        <v>23</v>
      </c>
      <c r="N351" s="244" t="s">
        <v>45</v>
      </c>
      <c r="O351" s="48"/>
      <c r="P351" s="245">
        <f>O351*H351</f>
        <v>0</v>
      </c>
      <c r="Q351" s="245">
        <v>0</v>
      </c>
      <c r="R351" s="245">
        <f>Q351*H351</f>
        <v>0</v>
      </c>
      <c r="S351" s="245">
        <v>0</v>
      </c>
      <c r="T351" s="246">
        <f>S351*H351</f>
        <v>0</v>
      </c>
      <c r="AR351" s="25" t="s">
        <v>170</v>
      </c>
      <c r="AT351" s="25" t="s">
        <v>165</v>
      </c>
      <c r="AU351" s="25" t="s">
        <v>85</v>
      </c>
      <c r="AY351" s="25" t="s">
        <v>162</v>
      </c>
      <c r="BE351" s="247">
        <f>IF(N351="základní",J351,0)</f>
        <v>0</v>
      </c>
      <c r="BF351" s="247">
        <f>IF(N351="snížená",J351,0)</f>
        <v>0</v>
      </c>
      <c r="BG351" s="247">
        <f>IF(N351="zákl. přenesená",J351,0)</f>
        <v>0</v>
      </c>
      <c r="BH351" s="247">
        <f>IF(N351="sníž. přenesená",J351,0)</f>
        <v>0</v>
      </c>
      <c r="BI351" s="247">
        <f>IF(N351="nulová",J351,0)</f>
        <v>0</v>
      </c>
      <c r="BJ351" s="25" t="s">
        <v>85</v>
      </c>
      <c r="BK351" s="247">
        <f>ROUND(I351*H351,2)</f>
        <v>0</v>
      </c>
      <c r="BL351" s="25" t="s">
        <v>170</v>
      </c>
      <c r="BM351" s="25" t="s">
        <v>2037</v>
      </c>
    </row>
    <row r="352" s="1" customFormat="1">
      <c r="B352" s="47"/>
      <c r="C352" s="75"/>
      <c r="D352" s="250" t="s">
        <v>213</v>
      </c>
      <c r="E352" s="75"/>
      <c r="F352" s="281" t="s">
        <v>878</v>
      </c>
      <c r="G352" s="75"/>
      <c r="H352" s="75"/>
      <c r="I352" s="204"/>
      <c r="J352" s="75"/>
      <c r="K352" s="75"/>
      <c r="L352" s="73"/>
      <c r="M352" s="282"/>
      <c r="N352" s="48"/>
      <c r="O352" s="48"/>
      <c r="P352" s="48"/>
      <c r="Q352" s="48"/>
      <c r="R352" s="48"/>
      <c r="S352" s="48"/>
      <c r="T352" s="96"/>
      <c r="AT352" s="25" t="s">
        <v>213</v>
      </c>
      <c r="AU352" s="25" t="s">
        <v>85</v>
      </c>
    </row>
    <row r="353" s="12" customFormat="1">
      <c r="B353" s="248"/>
      <c r="C353" s="249"/>
      <c r="D353" s="250" t="s">
        <v>172</v>
      </c>
      <c r="E353" s="249"/>
      <c r="F353" s="252" t="s">
        <v>2038</v>
      </c>
      <c r="G353" s="249"/>
      <c r="H353" s="253">
        <v>669.77999999999997</v>
      </c>
      <c r="I353" s="254"/>
      <c r="J353" s="249"/>
      <c r="K353" s="249"/>
      <c r="L353" s="255"/>
      <c r="M353" s="256"/>
      <c r="N353" s="257"/>
      <c r="O353" s="257"/>
      <c r="P353" s="257"/>
      <c r="Q353" s="257"/>
      <c r="R353" s="257"/>
      <c r="S353" s="257"/>
      <c r="T353" s="258"/>
      <c r="AT353" s="259" t="s">
        <v>172</v>
      </c>
      <c r="AU353" s="259" t="s">
        <v>85</v>
      </c>
      <c r="AV353" s="12" t="s">
        <v>85</v>
      </c>
      <c r="AW353" s="12" t="s">
        <v>6</v>
      </c>
      <c r="AX353" s="12" t="s">
        <v>77</v>
      </c>
      <c r="AY353" s="259" t="s">
        <v>162</v>
      </c>
    </row>
    <row r="354" s="1" customFormat="1" ht="25.5" customHeight="1">
      <c r="B354" s="47"/>
      <c r="C354" s="236" t="s">
        <v>488</v>
      </c>
      <c r="D354" s="236" t="s">
        <v>165</v>
      </c>
      <c r="E354" s="237" t="s">
        <v>884</v>
      </c>
      <c r="F354" s="238" t="s">
        <v>885</v>
      </c>
      <c r="G354" s="239" t="s">
        <v>871</v>
      </c>
      <c r="H354" s="240">
        <v>0.36599999999999999</v>
      </c>
      <c r="I354" s="241"/>
      <c r="J354" s="242">
        <f>ROUND(I354*H354,2)</f>
        <v>0</v>
      </c>
      <c r="K354" s="238" t="s">
        <v>169</v>
      </c>
      <c r="L354" s="73"/>
      <c r="M354" s="243" t="s">
        <v>23</v>
      </c>
      <c r="N354" s="244" t="s">
        <v>45</v>
      </c>
      <c r="O354" s="48"/>
      <c r="P354" s="245">
        <f>O354*H354</f>
        <v>0</v>
      </c>
      <c r="Q354" s="245">
        <v>0</v>
      </c>
      <c r="R354" s="245">
        <f>Q354*H354</f>
        <v>0</v>
      </c>
      <c r="S354" s="245">
        <v>0</v>
      </c>
      <c r="T354" s="246">
        <f>S354*H354</f>
        <v>0</v>
      </c>
      <c r="AR354" s="25" t="s">
        <v>170</v>
      </c>
      <c r="AT354" s="25" t="s">
        <v>165</v>
      </c>
      <c r="AU354" s="25" t="s">
        <v>85</v>
      </c>
      <c r="AY354" s="25" t="s">
        <v>162</v>
      </c>
      <c r="BE354" s="247">
        <f>IF(N354="základní",J354,0)</f>
        <v>0</v>
      </c>
      <c r="BF354" s="247">
        <f>IF(N354="snížená",J354,0)</f>
        <v>0</v>
      </c>
      <c r="BG354" s="247">
        <f>IF(N354="zákl. přenesená",J354,0)</f>
        <v>0</v>
      </c>
      <c r="BH354" s="247">
        <f>IF(N354="sníž. přenesená",J354,0)</f>
        <v>0</v>
      </c>
      <c r="BI354" s="247">
        <f>IF(N354="nulová",J354,0)</f>
        <v>0</v>
      </c>
      <c r="BJ354" s="25" t="s">
        <v>85</v>
      </c>
      <c r="BK354" s="247">
        <f>ROUND(I354*H354,2)</f>
        <v>0</v>
      </c>
      <c r="BL354" s="25" t="s">
        <v>170</v>
      </c>
      <c r="BM354" s="25" t="s">
        <v>2039</v>
      </c>
    </row>
    <row r="355" s="1" customFormat="1">
      <c r="B355" s="47"/>
      <c r="C355" s="75"/>
      <c r="D355" s="250" t="s">
        <v>213</v>
      </c>
      <c r="E355" s="75"/>
      <c r="F355" s="281" t="s">
        <v>887</v>
      </c>
      <c r="G355" s="75"/>
      <c r="H355" s="75"/>
      <c r="I355" s="204"/>
      <c r="J355" s="75"/>
      <c r="K355" s="75"/>
      <c r="L355" s="73"/>
      <c r="M355" s="282"/>
      <c r="N355" s="48"/>
      <c r="O355" s="48"/>
      <c r="P355" s="48"/>
      <c r="Q355" s="48"/>
      <c r="R355" s="48"/>
      <c r="S355" s="48"/>
      <c r="T355" s="96"/>
      <c r="AT355" s="25" t="s">
        <v>213</v>
      </c>
      <c r="AU355" s="25" t="s">
        <v>85</v>
      </c>
    </row>
    <row r="356" s="1" customFormat="1" ht="38.25" customHeight="1">
      <c r="B356" s="47"/>
      <c r="C356" s="236" t="s">
        <v>494</v>
      </c>
      <c r="D356" s="236" t="s">
        <v>165</v>
      </c>
      <c r="E356" s="237" t="s">
        <v>893</v>
      </c>
      <c r="F356" s="238" t="s">
        <v>894</v>
      </c>
      <c r="G356" s="239" t="s">
        <v>871</v>
      </c>
      <c r="H356" s="240">
        <v>55.814</v>
      </c>
      <c r="I356" s="241"/>
      <c r="J356" s="242">
        <f>ROUND(I356*H356,2)</f>
        <v>0</v>
      </c>
      <c r="K356" s="238" t="s">
        <v>169</v>
      </c>
      <c r="L356" s="73"/>
      <c r="M356" s="243" t="s">
        <v>23</v>
      </c>
      <c r="N356" s="244" t="s">
        <v>45</v>
      </c>
      <c r="O356" s="48"/>
      <c r="P356" s="245">
        <f>O356*H356</f>
        <v>0</v>
      </c>
      <c r="Q356" s="245">
        <v>0</v>
      </c>
      <c r="R356" s="245">
        <f>Q356*H356</f>
        <v>0</v>
      </c>
      <c r="S356" s="245">
        <v>0</v>
      </c>
      <c r="T356" s="246">
        <f>S356*H356</f>
        <v>0</v>
      </c>
      <c r="AR356" s="25" t="s">
        <v>170</v>
      </c>
      <c r="AT356" s="25" t="s">
        <v>165</v>
      </c>
      <c r="AU356" s="25" t="s">
        <v>85</v>
      </c>
      <c r="AY356" s="25" t="s">
        <v>162</v>
      </c>
      <c r="BE356" s="247">
        <f>IF(N356="základní",J356,0)</f>
        <v>0</v>
      </c>
      <c r="BF356" s="247">
        <f>IF(N356="snížená",J356,0)</f>
        <v>0</v>
      </c>
      <c r="BG356" s="247">
        <f>IF(N356="zákl. přenesená",J356,0)</f>
        <v>0</v>
      </c>
      <c r="BH356" s="247">
        <f>IF(N356="sníž. přenesená",J356,0)</f>
        <v>0</v>
      </c>
      <c r="BI356" s="247">
        <f>IF(N356="nulová",J356,0)</f>
        <v>0</v>
      </c>
      <c r="BJ356" s="25" t="s">
        <v>85</v>
      </c>
      <c r="BK356" s="247">
        <f>ROUND(I356*H356,2)</f>
        <v>0</v>
      </c>
      <c r="BL356" s="25" t="s">
        <v>170</v>
      </c>
      <c r="BM356" s="25" t="s">
        <v>2040</v>
      </c>
    </row>
    <row r="357" s="1" customFormat="1">
      <c r="B357" s="47"/>
      <c r="C357" s="75"/>
      <c r="D357" s="250" t="s">
        <v>213</v>
      </c>
      <c r="E357" s="75"/>
      <c r="F357" s="281" t="s">
        <v>887</v>
      </c>
      <c r="G357" s="75"/>
      <c r="H357" s="75"/>
      <c r="I357" s="204"/>
      <c r="J357" s="75"/>
      <c r="K357" s="75"/>
      <c r="L357" s="73"/>
      <c r="M357" s="282"/>
      <c r="N357" s="48"/>
      <c r="O357" s="48"/>
      <c r="P357" s="48"/>
      <c r="Q357" s="48"/>
      <c r="R357" s="48"/>
      <c r="S357" s="48"/>
      <c r="T357" s="96"/>
      <c r="AT357" s="25" t="s">
        <v>213</v>
      </c>
      <c r="AU357" s="25" t="s">
        <v>85</v>
      </c>
    </row>
    <row r="358" s="12" customFormat="1">
      <c r="B358" s="248"/>
      <c r="C358" s="249"/>
      <c r="D358" s="250" t="s">
        <v>172</v>
      </c>
      <c r="E358" s="251" t="s">
        <v>23</v>
      </c>
      <c r="F358" s="252" t="s">
        <v>2041</v>
      </c>
      <c r="G358" s="249"/>
      <c r="H358" s="253">
        <v>55.814</v>
      </c>
      <c r="I358" s="254"/>
      <c r="J358" s="249"/>
      <c r="K358" s="249"/>
      <c r="L358" s="255"/>
      <c r="M358" s="256"/>
      <c r="N358" s="257"/>
      <c r="O358" s="257"/>
      <c r="P358" s="257"/>
      <c r="Q358" s="257"/>
      <c r="R358" s="257"/>
      <c r="S358" s="257"/>
      <c r="T358" s="258"/>
      <c r="AT358" s="259" t="s">
        <v>172</v>
      </c>
      <c r="AU358" s="259" t="s">
        <v>85</v>
      </c>
      <c r="AV358" s="12" t="s">
        <v>85</v>
      </c>
      <c r="AW358" s="12" t="s">
        <v>36</v>
      </c>
      <c r="AX358" s="12" t="s">
        <v>77</v>
      </c>
      <c r="AY358" s="259" t="s">
        <v>162</v>
      </c>
    </row>
    <row r="359" s="11" customFormat="1" ht="29.88" customHeight="1">
      <c r="B359" s="220"/>
      <c r="C359" s="221"/>
      <c r="D359" s="222" t="s">
        <v>72</v>
      </c>
      <c r="E359" s="234" t="s">
        <v>897</v>
      </c>
      <c r="F359" s="234" t="s">
        <v>898</v>
      </c>
      <c r="G359" s="221"/>
      <c r="H359" s="221"/>
      <c r="I359" s="224"/>
      <c r="J359" s="235">
        <f>BK359</f>
        <v>0</v>
      </c>
      <c r="K359" s="221"/>
      <c r="L359" s="226"/>
      <c r="M359" s="227"/>
      <c r="N359" s="228"/>
      <c r="O359" s="228"/>
      <c r="P359" s="229">
        <f>SUM(P360:P361)</f>
        <v>0</v>
      </c>
      <c r="Q359" s="228"/>
      <c r="R359" s="229">
        <f>SUM(R360:R361)</f>
        <v>0</v>
      </c>
      <c r="S359" s="228"/>
      <c r="T359" s="230">
        <f>SUM(T360:T361)</f>
        <v>0</v>
      </c>
      <c r="AR359" s="231" t="s">
        <v>77</v>
      </c>
      <c r="AT359" s="232" t="s">
        <v>72</v>
      </c>
      <c r="AU359" s="232" t="s">
        <v>77</v>
      </c>
      <c r="AY359" s="231" t="s">
        <v>162</v>
      </c>
      <c r="BK359" s="233">
        <f>SUM(BK360:BK361)</f>
        <v>0</v>
      </c>
    </row>
    <row r="360" s="1" customFormat="1" ht="38.25" customHeight="1">
      <c r="B360" s="47"/>
      <c r="C360" s="236" t="s">
        <v>500</v>
      </c>
      <c r="D360" s="236" t="s">
        <v>165</v>
      </c>
      <c r="E360" s="237" t="s">
        <v>900</v>
      </c>
      <c r="F360" s="238" t="s">
        <v>901</v>
      </c>
      <c r="G360" s="239" t="s">
        <v>871</v>
      </c>
      <c r="H360" s="240">
        <v>31.666</v>
      </c>
      <c r="I360" s="241"/>
      <c r="J360" s="242">
        <f>ROUND(I360*H360,2)</f>
        <v>0</v>
      </c>
      <c r="K360" s="238" t="s">
        <v>169</v>
      </c>
      <c r="L360" s="73"/>
      <c r="M360" s="243" t="s">
        <v>23</v>
      </c>
      <c r="N360" s="244" t="s">
        <v>45</v>
      </c>
      <c r="O360" s="48"/>
      <c r="P360" s="245">
        <f>O360*H360</f>
        <v>0</v>
      </c>
      <c r="Q360" s="245">
        <v>0</v>
      </c>
      <c r="R360" s="245">
        <f>Q360*H360</f>
        <v>0</v>
      </c>
      <c r="S360" s="245">
        <v>0</v>
      </c>
      <c r="T360" s="246">
        <f>S360*H360</f>
        <v>0</v>
      </c>
      <c r="AR360" s="25" t="s">
        <v>170</v>
      </c>
      <c r="AT360" s="25" t="s">
        <v>165</v>
      </c>
      <c r="AU360" s="25" t="s">
        <v>85</v>
      </c>
      <c r="AY360" s="25" t="s">
        <v>162</v>
      </c>
      <c r="BE360" s="247">
        <f>IF(N360="základní",J360,0)</f>
        <v>0</v>
      </c>
      <c r="BF360" s="247">
        <f>IF(N360="snížená",J360,0)</f>
        <v>0</v>
      </c>
      <c r="BG360" s="247">
        <f>IF(N360="zákl. přenesená",J360,0)</f>
        <v>0</v>
      </c>
      <c r="BH360" s="247">
        <f>IF(N360="sníž. přenesená",J360,0)</f>
        <v>0</v>
      </c>
      <c r="BI360" s="247">
        <f>IF(N360="nulová",J360,0)</f>
        <v>0</v>
      </c>
      <c r="BJ360" s="25" t="s">
        <v>85</v>
      </c>
      <c r="BK360" s="247">
        <f>ROUND(I360*H360,2)</f>
        <v>0</v>
      </c>
      <c r="BL360" s="25" t="s">
        <v>170</v>
      </c>
      <c r="BM360" s="25" t="s">
        <v>2042</v>
      </c>
    </row>
    <row r="361" s="1" customFormat="1">
      <c r="B361" s="47"/>
      <c r="C361" s="75"/>
      <c r="D361" s="250" t="s">
        <v>213</v>
      </c>
      <c r="E361" s="75"/>
      <c r="F361" s="281" t="s">
        <v>903</v>
      </c>
      <c r="G361" s="75"/>
      <c r="H361" s="75"/>
      <c r="I361" s="204"/>
      <c r="J361" s="75"/>
      <c r="K361" s="75"/>
      <c r="L361" s="73"/>
      <c r="M361" s="282"/>
      <c r="N361" s="48"/>
      <c r="O361" s="48"/>
      <c r="P361" s="48"/>
      <c r="Q361" s="48"/>
      <c r="R361" s="48"/>
      <c r="S361" s="48"/>
      <c r="T361" s="96"/>
      <c r="AT361" s="25" t="s">
        <v>213</v>
      </c>
      <c r="AU361" s="25" t="s">
        <v>85</v>
      </c>
    </row>
    <row r="362" s="11" customFormat="1" ht="37.44001" customHeight="1">
      <c r="B362" s="220"/>
      <c r="C362" s="221"/>
      <c r="D362" s="222" t="s">
        <v>72</v>
      </c>
      <c r="E362" s="223" t="s">
        <v>904</v>
      </c>
      <c r="F362" s="223" t="s">
        <v>905</v>
      </c>
      <c r="G362" s="221"/>
      <c r="H362" s="221"/>
      <c r="I362" s="224"/>
      <c r="J362" s="225">
        <f>BK362</f>
        <v>0</v>
      </c>
      <c r="K362" s="221"/>
      <c r="L362" s="226"/>
      <c r="M362" s="227"/>
      <c r="N362" s="228"/>
      <c r="O362" s="228"/>
      <c r="P362" s="229">
        <f>P363+P390+P445+P456+P495+P499+P519+P525+P562+P574+P591+P637</f>
        <v>0</v>
      </c>
      <c r="Q362" s="228"/>
      <c r="R362" s="229">
        <f>R363+R390+R445+R456+R495+R499+R519+R525+R562+R574+R591+R637</f>
        <v>14.376745876799999</v>
      </c>
      <c r="S362" s="228"/>
      <c r="T362" s="230">
        <f>T363+T390+T445+T456+T495+T499+T519+T525+T562+T574+T591+T637</f>
        <v>1.4499362300000001</v>
      </c>
      <c r="AR362" s="231" t="s">
        <v>85</v>
      </c>
      <c r="AT362" s="232" t="s">
        <v>72</v>
      </c>
      <c r="AU362" s="232" t="s">
        <v>73</v>
      </c>
      <c r="AY362" s="231" t="s">
        <v>162</v>
      </c>
      <c r="BK362" s="233">
        <f>BK363+BK390+BK445+BK456+BK495+BK499+BK519+BK525+BK562+BK574+BK591+BK637</f>
        <v>0</v>
      </c>
    </row>
    <row r="363" s="11" customFormat="1" ht="19.92" customHeight="1">
      <c r="B363" s="220"/>
      <c r="C363" s="221"/>
      <c r="D363" s="222" t="s">
        <v>72</v>
      </c>
      <c r="E363" s="234" t="s">
        <v>906</v>
      </c>
      <c r="F363" s="234" t="s">
        <v>2043</v>
      </c>
      <c r="G363" s="221"/>
      <c r="H363" s="221"/>
      <c r="I363" s="224"/>
      <c r="J363" s="235">
        <f>BK363</f>
        <v>0</v>
      </c>
      <c r="K363" s="221"/>
      <c r="L363" s="226"/>
      <c r="M363" s="227"/>
      <c r="N363" s="228"/>
      <c r="O363" s="228"/>
      <c r="P363" s="229">
        <f>SUM(P364:P389)</f>
        <v>0</v>
      </c>
      <c r="Q363" s="228"/>
      <c r="R363" s="229">
        <f>SUM(R364:R389)</f>
        <v>0.029000000000000001</v>
      </c>
      <c r="S363" s="228"/>
      <c r="T363" s="230">
        <f>SUM(T364:T389)</f>
        <v>0</v>
      </c>
      <c r="AR363" s="231" t="s">
        <v>85</v>
      </c>
      <c r="AT363" s="232" t="s">
        <v>72</v>
      </c>
      <c r="AU363" s="232" t="s">
        <v>77</v>
      </c>
      <c r="AY363" s="231" t="s">
        <v>162</v>
      </c>
      <c r="BK363" s="233">
        <f>SUM(BK364:BK389)</f>
        <v>0</v>
      </c>
    </row>
    <row r="364" s="1" customFormat="1" ht="25.5" customHeight="1">
      <c r="B364" s="47"/>
      <c r="C364" s="236" t="s">
        <v>509</v>
      </c>
      <c r="D364" s="236" t="s">
        <v>165</v>
      </c>
      <c r="E364" s="237" t="s">
        <v>2044</v>
      </c>
      <c r="F364" s="238" t="s">
        <v>2045</v>
      </c>
      <c r="G364" s="239" t="s">
        <v>189</v>
      </c>
      <c r="H364" s="240">
        <v>23.206</v>
      </c>
      <c r="I364" s="241"/>
      <c r="J364" s="242">
        <f>ROUND(I364*H364,2)</f>
        <v>0</v>
      </c>
      <c r="K364" s="238" t="s">
        <v>169</v>
      </c>
      <c r="L364" s="73"/>
      <c r="M364" s="243" t="s">
        <v>23</v>
      </c>
      <c r="N364" s="244" t="s">
        <v>45</v>
      </c>
      <c r="O364" s="48"/>
      <c r="P364" s="245">
        <f>O364*H364</f>
        <v>0</v>
      </c>
      <c r="Q364" s="245">
        <v>0</v>
      </c>
      <c r="R364" s="245">
        <f>Q364*H364</f>
        <v>0</v>
      </c>
      <c r="S364" s="245">
        <v>0</v>
      </c>
      <c r="T364" s="246">
        <f>S364*H364</f>
        <v>0</v>
      </c>
      <c r="AR364" s="25" t="s">
        <v>318</v>
      </c>
      <c r="AT364" s="25" t="s">
        <v>165</v>
      </c>
      <c r="AU364" s="25" t="s">
        <v>85</v>
      </c>
      <c r="AY364" s="25" t="s">
        <v>162</v>
      </c>
      <c r="BE364" s="247">
        <f>IF(N364="základní",J364,0)</f>
        <v>0</v>
      </c>
      <c r="BF364" s="247">
        <f>IF(N364="snížená",J364,0)</f>
        <v>0</v>
      </c>
      <c r="BG364" s="247">
        <f>IF(N364="zákl. přenesená",J364,0)</f>
        <v>0</v>
      </c>
      <c r="BH364" s="247">
        <f>IF(N364="sníž. přenesená",J364,0)</f>
        <v>0</v>
      </c>
      <c r="BI364" s="247">
        <f>IF(N364="nulová",J364,0)</f>
        <v>0</v>
      </c>
      <c r="BJ364" s="25" t="s">
        <v>85</v>
      </c>
      <c r="BK364" s="247">
        <f>ROUND(I364*H364,2)</f>
        <v>0</v>
      </c>
      <c r="BL364" s="25" t="s">
        <v>318</v>
      </c>
      <c r="BM364" s="25" t="s">
        <v>2046</v>
      </c>
    </row>
    <row r="365" s="1" customFormat="1">
      <c r="B365" s="47"/>
      <c r="C365" s="75"/>
      <c r="D365" s="250" t="s">
        <v>213</v>
      </c>
      <c r="E365" s="75"/>
      <c r="F365" s="281" t="s">
        <v>2047</v>
      </c>
      <c r="G365" s="75"/>
      <c r="H365" s="75"/>
      <c r="I365" s="204"/>
      <c r="J365" s="75"/>
      <c r="K365" s="75"/>
      <c r="L365" s="73"/>
      <c r="M365" s="282"/>
      <c r="N365" s="48"/>
      <c r="O365" s="48"/>
      <c r="P365" s="48"/>
      <c r="Q365" s="48"/>
      <c r="R365" s="48"/>
      <c r="S365" s="48"/>
      <c r="T365" s="96"/>
      <c r="AT365" s="25" t="s">
        <v>213</v>
      </c>
      <c r="AU365" s="25" t="s">
        <v>85</v>
      </c>
    </row>
    <row r="366" s="13" customFormat="1">
      <c r="B366" s="260"/>
      <c r="C366" s="261"/>
      <c r="D366" s="250" t="s">
        <v>172</v>
      </c>
      <c r="E366" s="262" t="s">
        <v>23</v>
      </c>
      <c r="F366" s="263" t="s">
        <v>2048</v>
      </c>
      <c r="G366" s="261"/>
      <c r="H366" s="262" t="s">
        <v>23</v>
      </c>
      <c r="I366" s="264"/>
      <c r="J366" s="261"/>
      <c r="K366" s="261"/>
      <c r="L366" s="265"/>
      <c r="M366" s="266"/>
      <c r="N366" s="267"/>
      <c r="O366" s="267"/>
      <c r="P366" s="267"/>
      <c r="Q366" s="267"/>
      <c r="R366" s="267"/>
      <c r="S366" s="267"/>
      <c r="T366" s="268"/>
      <c r="AT366" s="269" t="s">
        <v>172</v>
      </c>
      <c r="AU366" s="269" t="s">
        <v>85</v>
      </c>
      <c r="AV366" s="13" t="s">
        <v>77</v>
      </c>
      <c r="AW366" s="13" t="s">
        <v>36</v>
      </c>
      <c r="AX366" s="13" t="s">
        <v>73</v>
      </c>
      <c r="AY366" s="269" t="s">
        <v>162</v>
      </c>
    </row>
    <row r="367" s="12" customFormat="1">
      <c r="B367" s="248"/>
      <c r="C367" s="249"/>
      <c r="D367" s="250" t="s">
        <v>172</v>
      </c>
      <c r="E367" s="251" t="s">
        <v>23</v>
      </c>
      <c r="F367" s="252" t="s">
        <v>1967</v>
      </c>
      <c r="G367" s="249"/>
      <c r="H367" s="253">
        <v>11.212999999999999</v>
      </c>
      <c r="I367" s="254"/>
      <c r="J367" s="249"/>
      <c r="K367" s="249"/>
      <c r="L367" s="255"/>
      <c r="M367" s="256"/>
      <c r="N367" s="257"/>
      <c r="O367" s="257"/>
      <c r="P367" s="257"/>
      <c r="Q367" s="257"/>
      <c r="R367" s="257"/>
      <c r="S367" s="257"/>
      <c r="T367" s="258"/>
      <c r="AT367" s="259" t="s">
        <v>172</v>
      </c>
      <c r="AU367" s="259" t="s">
        <v>85</v>
      </c>
      <c r="AV367" s="12" t="s">
        <v>85</v>
      </c>
      <c r="AW367" s="12" t="s">
        <v>36</v>
      </c>
      <c r="AX367" s="12" t="s">
        <v>73</v>
      </c>
      <c r="AY367" s="259" t="s">
        <v>162</v>
      </c>
    </row>
    <row r="368" s="12" customFormat="1">
      <c r="B368" s="248"/>
      <c r="C368" s="249"/>
      <c r="D368" s="250" t="s">
        <v>172</v>
      </c>
      <c r="E368" s="251" t="s">
        <v>23</v>
      </c>
      <c r="F368" s="252" t="s">
        <v>1968</v>
      </c>
      <c r="G368" s="249"/>
      <c r="H368" s="253">
        <v>9.75</v>
      </c>
      <c r="I368" s="254"/>
      <c r="J368" s="249"/>
      <c r="K368" s="249"/>
      <c r="L368" s="255"/>
      <c r="M368" s="256"/>
      <c r="N368" s="257"/>
      <c r="O368" s="257"/>
      <c r="P368" s="257"/>
      <c r="Q368" s="257"/>
      <c r="R368" s="257"/>
      <c r="S368" s="257"/>
      <c r="T368" s="258"/>
      <c r="AT368" s="259" t="s">
        <v>172</v>
      </c>
      <c r="AU368" s="259" t="s">
        <v>85</v>
      </c>
      <c r="AV368" s="12" t="s">
        <v>85</v>
      </c>
      <c r="AW368" s="12" t="s">
        <v>36</v>
      </c>
      <c r="AX368" s="12" t="s">
        <v>73</v>
      </c>
      <c r="AY368" s="259" t="s">
        <v>162</v>
      </c>
    </row>
    <row r="369" s="12" customFormat="1">
      <c r="B369" s="248"/>
      <c r="C369" s="249"/>
      <c r="D369" s="250" t="s">
        <v>172</v>
      </c>
      <c r="E369" s="251" t="s">
        <v>23</v>
      </c>
      <c r="F369" s="252" t="s">
        <v>1969</v>
      </c>
      <c r="G369" s="249"/>
      <c r="H369" s="253">
        <v>2.2429999999999999</v>
      </c>
      <c r="I369" s="254"/>
      <c r="J369" s="249"/>
      <c r="K369" s="249"/>
      <c r="L369" s="255"/>
      <c r="M369" s="256"/>
      <c r="N369" s="257"/>
      <c r="O369" s="257"/>
      <c r="P369" s="257"/>
      <c r="Q369" s="257"/>
      <c r="R369" s="257"/>
      <c r="S369" s="257"/>
      <c r="T369" s="258"/>
      <c r="AT369" s="259" t="s">
        <v>172</v>
      </c>
      <c r="AU369" s="259" t="s">
        <v>85</v>
      </c>
      <c r="AV369" s="12" t="s">
        <v>85</v>
      </c>
      <c r="AW369" s="12" t="s">
        <v>36</v>
      </c>
      <c r="AX369" s="12" t="s">
        <v>73</v>
      </c>
      <c r="AY369" s="259" t="s">
        <v>162</v>
      </c>
    </row>
    <row r="370" s="14" customFormat="1">
      <c r="B370" s="270"/>
      <c r="C370" s="271"/>
      <c r="D370" s="250" t="s">
        <v>172</v>
      </c>
      <c r="E370" s="272" t="s">
        <v>23</v>
      </c>
      <c r="F370" s="273" t="s">
        <v>182</v>
      </c>
      <c r="G370" s="271"/>
      <c r="H370" s="274">
        <v>23.206</v>
      </c>
      <c r="I370" s="275"/>
      <c r="J370" s="271"/>
      <c r="K370" s="271"/>
      <c r="L370" s="276"/>
      <c r="M370" s="277"/>
      <c r="N370" s="278"/>
      <c r="O370" s="278"/>
      <c r="P370" s="278"/>
      <c r="Q370" s="278"/>
      <c r="R370" s="278"/>
      <c r="S370" s="278"/>
      <c r="T370" s="279"/>
      <c r="AT370" s="280" t="s">
        <v>172</v>
      </c>
      <c r="AU370" s="280" t="s">
        <v>85</v>
      </c>
      <c r="AV370" s="14" t="s">
        <v>170</v>
      </c>
      <c r="AW370" s="14" t="s">
        <v>36</v>
      </c>
      <c r="AX370" s="14" t="s">
        <v>77</v>
      </c>
      <c r="AY370" s="280" t="s">
        <v>162</v>
      </c>
    </row>
    <row r="371" s="1" customFormat="1" ht="25.5" customHeight="1">
      <c r="B371" s="47"/>
      <c r="C371" s="236" t="s">
        <v>515</v>
      </c>
      <c r="D371" s="236" t="s">
        <v>165</v>
      </c>
      <c r="E371" s="237" t="s">
        <v>2049</v>
      </c>
      <c r="F371" s="238" t="s">
        <v>2050</v>
      </c>
      <c r="G371" s="239" t="s">
        <v>189</v>
      </c>
      <c r="H371" s="240">
        <v>61.939999999999998</v>
      </c>
      <c r="I371" s="241"/>
      <c r="J371" s="242">
        <f>ROUND(I371*H371,2)</f>
        <v>0</v>
      </c>
      <c r="K371" s="238" t="s">
        <v>169</v>
      </c>
      <c r="L371" s="73"/>
      <c r="M371" s="243" t="s">
        <v>23</v>
      </c>
      <c r="N371" s="244" t="s">
        <v>45</v>
      </c>
      <c r="O371" s="48"/>
      <c r="P371" s="245">
        <f>O371*H371</f>
        <v>0</v>
      </c>
      <c r="Q371" s="245">
        <v>0</v>
      </c>
      <c r="R371" s="245">
        <f>Q371*H371</f>
        <v>0</v>
      </c>
      <c r="S371" s="245">
        <v>0</v>
      </c>
      <c r="T371" s="246">
        <f>S371*H371</f>
        <v>0</v>
      </c>
      <c r="AR371" s="25" t="s">
        <v>318</v>
      </c>
      <c r="AT371" s="25" t="s">
        <v>165</v>
      </c>
      <c r="AU371" s="25" t="s">
        <v>85</v>
      </c>
      <c r="AY371" s="25" t="s">
        <v>162</v>
      </c>
      <c r="BE371" s="247">
        <f>IF(N371="základní",J371,0)</f>
        <v>0</v>
      </c>
      <c r="BF371" s="247">
        <f>IF(N371="snížená",J371,0)</f>
        <v>0</v>
      </c>
      <c r="BG371" s="247">
        <f>IF(N371="zákl. přenesená",J371,0)</f>
        <v>0</v>
      </c>
      <c r="BH371" s="247">
        <f>IF(N371="sníž. přenesená",J371,0)</f>
        <v>0</v>
      </c>
      <c r="BI371" s="247">
        <f>IF(N371="nulová",J371,0)</f>
        <v>0</v>
      </c>
      <c r="BJ371" s="25" t="s">
        <v>85</v>
      </c>
      <c r="BK371" s="247">
        <f>ROUND(I371*H371,2)</f>
        <v>0</v>
      </c>
      <c r="BL371" s="25" t="s">
        <v>318</v>
      </c>
      <c r="BM371" s="25" t="s">
        <v>2051</v>
      </c>
    </row>
    <row r="372" s="1" customFormat="1">
      <c r="B372" s="47"/>
      <c r="C372" s="75"/>
      <c r="D372" s="250" t="s">
        <v>213</v>
      </c>
      <c r="E372" s="75"/>
      <c r="F372" s="281" t="s">
        <v>2047</v>
      </c>
      <c r="G372" s="75"/>
      <c r="H372" s="75"/>
      <c r="I372" s="204"/>
      <c r="J372" s="75"/>
      <c r="K372" s="75"/>
      <c r="L372" s="73"/>
      <c r="M372" s="282"/>
      <c r="N372" s="48"/>
      <c r="O372" s="48"/>
      <c r="P372" s="48"/>
      <c r="Q372" s="48"/>
      <c r="R372" s="48"/>
      <c r="S372" s="48"/>
      <c r="T372" s="96"/>
      <c r="AT372" s="25" t="s">
        <v>213</v>
      </c>
      <c r="AU372" s="25" t="s">
        <v>85</v>
      </c>
    </row>
    <row r="373" s="13" customFormat="1">
      <c r="B373" s="260"/>
      <c r="C373" s="261"/>
      <c r="D373" s="250" t="s">
        <v>172</v>
      </c>
      <c r="E373" s="262" t="s">
        <v>23</v>
      </c>
      <c r="F373" s="263" t="s">
        <v>2052</v>
      </c>
      <c r="G373" s="261"/>
      <c r="H373" s="262" t="s">
        <v>23</v>
      </c>
      <c r="I373" s="264"/>
      <c r="J373" s="261"/>
      <c r="K373" s="261"/>
      <c r="L373" s="265"/>
      <c r="M373" s="266"/>
      <c r="N373" s="267"/>
      <c r="O373" s="267"/>
      <c r="P373" s="267"/>
      <c r="Q373" s="267"/>
      <c r="R373" s="267"/>
      <c r="S373" s="267"/>
      <c r="T373" s="268"/>
      <c r="AT373" s="269" t="s">
        <v>172</v>
      </c>
      <c r="AU373" s="269" t="s">
        <v>85</v>
      </c>
      <c r="AV373" s="13" t="s">
        <v>77</v>
      </c>
      <c r="AW373" s="13" t="s">
        <v>36</v>
      </c>
      <c r="AX373" s="13" t="s">
        <v>73</v>
      </c>
      <c r="AY373" s="269" t="s">
        <v>162</v>
      </c>
    </row>
    <row r="374" s="12" customFormat="1">
      <c r="B374" s="248"/>
      <c r="C374" s="249"/>
      <c r="D374" s="250" t="s">
        <v>172</v>
      </c>
      <c r="E374" s="251" t="s">
        <v>23</v>
      </c>
      <c r="F374" s="252" t="s">
        <v>1945</v>
      </c>
      <c r="G374" s="249"/>
      <c r="H374" s="253">
        <v>15.84</v>
      </c>
      <c r="I374" s="254"/>
      <c r="J374" s="249"/>
      <c r="K374" s="249"/>
      <c r="L374" s="255"/>
      <c r="M374" s="256"/>
      <c r="N374" s="257"/>
      <c r="O374" s="257"/>
      <c r="P374" s="257"/>
      <c r="Q374" s="257"/>
      <c r="R374" s="257"/>
      <c r="S374" s="257"/>
      <c r="T374" s="258"/>
      <c r="AT374" s="259" t="s">
        <v>172</v>
      </c>
      <c r="AU374" s="259" t="s">
        <v>85</v>
      </c>
      <c r="AV374" s="12" t="s">
        <v>85</v>
      </c>
      <c r="AW374" s="12" t="s">
        <v>36</v>
      </c>
      <c r="AX374" s="12" t="s">
        <v>73</v>
      </c>
      <c r="AY374" s="259" t="s">
        <v>162</v>
      </c>
    </row>
    <row r="375" s="12" customFormat="1">
      <c r="B375" s="248"/>
      <c r="C375" s="249"/>
      <c r="D375" s="250" t="s">
        <v>172</v>
      </c>
      <c r="E375" s="251" t="s">
        <v>23</v>
      </c>
      <c r="F375" s="252" t="s">
        <v>1946</v>
      </c>
      <c r="G375" s="249"/>
      <c r="H375" s="253">
        <v>17.600000000000001</v>
      </c>
      <c r="I375" s="254"/>
      <c r="J375" s="249"/>
      <c r="K375" s="249"/>
      <c r="L375" s="255"/>
      <c r="M375" s="256"/>
      <c r="N375" s="257"/>
      <c r="O375" s="257"/>
      <c r="P375" s="257"/>
      <c r="Q375" s="257"/>
      <c r="R375" s="257"/>
      <c r="S375" s="257"/>
      <c r="T375" s="258"/>
      <c r="AT375" s="259" t="s">
        <v>172</v>
      </c>
      <c r="AU375" s="259" t="s">
        <v>85</v>
      </c>
      <c r="AV375" s="12" t="s">
        <v>85</v>
      </c>
      <c r="AW375" s="12" t="s">
        <v>36</v>
      </c>
      <c r="AX375" s="12" t="s">
        <v>73</v>
      </c>
      <c r="AY375" s="259" t="s">
        <v>162</v>
      </c>
    </row>
    <row r="376" s="12" customFormat="1">
      <c r="B376" s="248"/>
      <c r="C376" s="249"/>
      <c r="D376" s="250" t="s">
        <v>172</v>
      </c>
      <c r="E376" s="251" t="s">
        <v>23</v>
      </c>
      <c r="F376" s="252" t="s">
        <v>1947</v>
      </c>
      <c r="G376" s="249"/>
      <c r="H376" s="253">
        <v>4.1799999999999997</v>
      </c>
      <c r="I376" s="254"/>
      <c r="J376" s="249"/>
      <c r="K376" s="249"/>
      <c r="L376" s="255"/>
      <c r="M376" s="256"/>
      <c r="N376" s="257"/>
      <c r="O376" s="257"/>
      <c r="P376" s="257"/>
      <c r="Q376" s="257"/>
      <c r="R376" s="257"/>
      <c r="S376" s="257"/>
      <c r="T376" s="258"/>
      <c r="AT376" s="259" t="s">
        <v>172</v>
      </c>
      <c r="AU376" s="259" t="s">
        <v>85</v>
      </c>
      <c r="AV376" s="12" t="s">
        <v>85</v>
      </c>
      <c r="AW376" s="12" t="s">
        <v>36</v>
      </c>
      <c r="AX376" s="12" t="s">
        <v>73</v>
      </c>
      <c r="AY376" s="259" t="s">
        <v>162</v>
      </c>
    </row>
    <row r="377" s="15" customFormat="1">
      <c r="B377" s="283"/>
      <c r="C377" s="284"/>
      <c r="D377" s="250" t="s">
        <v>172</v>
      </c>
      <c r="E377" s="285" t="s">
        <v>23</v>
      </c>
      <c r="F377" s="286" t="s">
        <v>276</v>
      </c>
      <c r="G377" s="284"/>
      <c r="H377" s="287">
        <v>37.619999999999997</v>
      </c>
      <c r="I377" s="288"/>
      <c r="J377" s="284"/>
      <c r="K377" s="284"/>
      <c r="L377" s="289"/>
      <c r="M377" s="290"/>
      <c r="N377" s="291"/>
      <c r="O377" s="291"/>
      <c r="P377" s="291"/>
      <c r="Q377" s="291"/>
      <c r="R377" s="291"/>
      <c r="S377" s="291"/>
      <c r="T377" s="292"/>
      <c r="AT377" s="293" t="s">
        <v>172</v>
      </c>
      <c r="AU377" s="293" t="s">
        <v>85</v>
      </c>
      <c r="AV377" s="15" t="s">
        <v>163</v>
      </c>
      <c r="AW377" s="15" t="s">
        <v>36</v>
      </c>
      <c r="AX377" s="15" t="s">
        <v>73</v>
      </c>
      <c r="AY377" s="293" t="s">
        <v>162</v>
      </c>
    </row>
    <row r="378" s="13" customFormat="1">
      <c r="B378" s="260"/>
      <c r="C378" s="261"/>
      <c r="D378" s="250" t="s">
        <v>172</v>
      </c>
      <c r="E378" s="262" t="s">
        <v>23</v>
      </c>
      <c r="F378" s="263" t="s">
        <v>2053</v>
      </c>
      <c r="G378" s="261"/>
      <c r="H378" s="262" t="s">
        <v>23</v>
      </c>
      <c r="I378" s="264"/>
      <c r="J378" s="261"/>
      <c r="K378" s="261"/>
      <c r="L378" s="265"/>
      <c r="M378" s="266"/>
      <c r="N378" s="267"/>
      <c r="O378" s="267"/>
      <c r="P378" s="267"/>
      <c r="Q378" s="267"/>
      <c r="R378" s="267"/>
      <c r="S378" s="267"/>
      <c r="T378" s="268"/>
      <c r="AT378" s="269" t="s">
        <v>172</v>
      </c>
      <c r="AU378" s="269" t="s">
        <v>85</v>
      </c>
      <c r="AV378" s="13" t="s">
        <v>77</v>
      </c>
      <c r="AW378" s="13" t="s">
        <v>36</v>
      </c>
      <c r="AX378" s="13" t="s">
        <v>73</v>
      </c>
      <c r="AY378" s="269" t="s">
        <v>162</v>
      </c>
    </row>
    <row r="379" s="12" customFormat="1">
      <c r="B379" s="248"/>
      <c r="C379" s="249"/>
      <c r="D379" s="250" t="s">
        <v>172</v>
      </c>
      <c r="E379" s="251" t="s">
        <v>23</v>
      </c>
      <c r="F379" s="252" t="s">
        <v>2054</v>
      </c>
      <c r="G379" s="249"/>
      <c r="H379" s="253">
        <v>11.039999999999999</v>
      </c>
      <c r="I379" s="254"/>
      <c r="J379" s="249"/>
      <c r="K379" s="249"/>
      <c r="L379" s="255"/>
      <c r="M379" s="256"/>
      <c r="N379" s="257"/>
      <c r="O379" s="257"/>
      <c r="P379" s="257"/>
      <c r="Q379" s="257"/>
      <c r="R379" s="257"/>
      <c r="S379" s="257"/>
      <c r="T379" s="258"/>
      <c r="AT379" s="259" t="s">
        <v>172</v>
      </c>
      <c r="AU379" s="259" t="s">
        <v>85</v>
      </c>
      <c r="AV379" s="12" t="s">
        <v>85</v>
      </c>
      <c r="AW379" s="12" t="s">
        <v>36</v>
      </c>
      <c r="AX379" s="12" t="s">
        <v>73</v>
      </c>
      <c r="AY379" s="259" t="s">
        <v>162</v>
      </c>
    </row>
    <row r="380" s="12" customFormat="1">
      <c r="B380" s="248"/>
      <c r="C380" s="249"/>
      <c r="D380" s="250" t="s">
        <v>172</v>
      </c>
      <c r="E380" s="251" t="s">
        <v>23</v>
      </c>
      <c r="F380" s="252" t="s">
        <v>2055</v>
      </c>
      <c r="G380" s="249"/>
      <c r="H380" s="253">
        <v>9.5999999999999996</v>
      </c>
      <c r="I380" s="254"/>
      <c r="J380" s="249"/>
      <c r="K380" s="249"/>
      <c r="L380" s="255"/>
      <c r="M380" s="256"/>
      <c r="N380" s="257"/>
      <c r="O380" s="257"/>
      <c r="P380" s="257"/>
      <c r="Q380" s="257"/>
      <c r="R380" s="257"/>
      <c r="S380" s="257"/>
      <c r="T380" s="258"/>
      <c r="AT380" s="259" t="s">
        <v>172</v>
      </c>
      <c r="AU380" s="259" t="s">
        <v>85</v>
      </c>
      <c r="AV380" s="12" t="s">
        <v>85</v>
      </c>
      <c r="AW380" s="12" t="s">
        <v>36</v>
      </c>
      <c r="AX380" s="12" t="s">
        <v>73</v>
      </c>
      <c r="AY380" s="259" t="s">
        <v>162</v>
      </c>
    </row>
    <row r="381" s="12" customFormat="1">
      <c r="B381" s="248"/>
      <c r="C381" s="249"/>
      <c r="D381" s="250" t="s">
        <v>172</v>
      </c>
      <c r="E381" s="251" t="s">
        <v>23</v>
      </c>
      <c r="F381" s="252" t="s">
        <v>2056</v>
      </c>
      <c r="G381" s="249"/>
      <c r="H381" s="253">
        <v>3.6800000000000002</v>
      </c>
      <c r="I381" s="254"/>
      <c r="J381" s="249"/>
      <c r="K381" s="249"/>
      <c r="L381" s="255"/>
      <c r="M381" s="256"/>
      <c r="N381" s="257"/>
      <c r="O381" s="257"/>
      <c r="P381" s="257"/>
      <c r="Q381" s="257"/>
      <c r="R381" s="257"/>
      <c r="S381" s="257"/>
      <c r="T381" s="258"/>
      <c r="AT381" s="259" t="s">
        <v>172</v>
      </c>
      <c r="AU381" s="259" t="s">
        <v>85</v>
      </c>
      <c r="AV381" s="12" t="s">
        <v>85</v>
      </c>
      <c r="AW381" s="12" t="s">
        <v>36</v>
      </c>
      <c r="AX381" s="12" t="s">
        <v>73</v>
      </c>
      <c r="AY381" s="259" t="s">
        <v>162</v>
      </c>
    </row>
    <row r="382" s="15" customFormat="1">
      <c r="B382" s="283"/>
      <c r="C382" s="284"/>
      <c r="D382" s="250" t="s">
        <v>172</v>
      </c>
      <c r="E382" s="285" t="s">
        <v>23</v>
      </c>
      <c r="F382" s="286" t="s">
        <v>276</v>
      </c>
      <c r="G382" s="284"/>
      <c r="H382" s="287">
        <v>24.32</v>
      </c>
      <c r="I382" s="288"/>
      <c r="J382" s="284"/>
      <c r="K382" s="284"/>
      <c r="L382" s="289"/>
      <c r="M382" s="290"/>
      <c r="N382" s="291"/>
      <c r="O382" s="291"/>
      <c r="P382" s="291"/>
      <c r="Q382" s="291"/>
      <c r="R382" s="291"/>
      <c r="S382" s="291"/>
      <c r="T382" s="292"/>
      <c r="AT382" s="293" t="s">
        <v>172</v>
      </c>
      <c r="AU382" s="293" t="s">
        <v>85</v>
      </c>
      <c r="AV382" s="15" t="s">
        <v>163</v>
      </c>
      <c r="AW382" s="15" t="s">
        <v>36</v>
      </c>
      <c r="AX382" s="15" t="s">
        <v>73</v>
      </c>
      <c r="AY382" s="293" t="s">
        <v>162</v>
      </c>
    </row>
    <row r="383" s="14" customFormat="1">
      <c r="B383" s="270"/>
      <c r="C383" s="271"/>
      <c r="D383" s="250" t="s">
        <v>172</v>
      </c>
      <c r="E383" s="272" t="s">
        <v>23</v>
      </c>
      <c r="F383" s="273" t="s">
        <v>182</v>
      </c>
      <c r="G383" s="271"/>
      <c r="H383" s="274">
        <v>61.939999999999998</v>
      </c>
      <c r="I383" s="275"/>
      <c r="J383" s="271"/>
      <c r="K383" s="271"/>
      <c r="L383" s="276"/>
      <c r="M383" s="277"/>
      <c r="N383" s="278"/>
      <c r="O383" s="278"/>
      <c r="P383" s="278"/>
      <c r="Q383" s="278"/>
      <c r="R383" s="278"/>
      <c r="S383" s="278"/>
      <c r="T383" s="279"/>
      <c r="AT383" s="280" t="s">
        <v>172</v>
      </c>
      <c r="AU383" s="280" t="s">
        <v>85</v>
      </c>
      <c r="AV383" s="14" t="s">
        <v>170</v>
      </c>
      <c r="AW383" s="14" t="s">
        <v>36</v>
      </c>
      <c r="AX383" s="14" t="s">
        <v>77</v>
      </c>
      <c r="AY383" s="280" t="s">
        <v>162</v>
      </c>
    </row>
    <row r="384" s="1" customFormat="1" ht="16.5" customHeight="1">
      <c r="B384" s="47"/>
      <c r="C384" s="294" t="s">
        <v>529</v>
      </c>
      <c r="D384" s="294" t="s">
        <v>336</v>
      </c>
      <c r="E384" s="295" t="s">
        <v>954</v>
      </c>
      <c r="F384" s="296" t="s">
        <v>955</v>
      </c>
      <c r="G384" s="297" t="s">
        <v>871</v>
      </c>
      <c r="H384" s="298">
        <v>0.029000000000000001</v>
      </c>
      <c r="I384" s="299"/>
      <c r="J384" s="300">
        <f>ROUND(I384*H384,2)</f>
        <v>0</v>
      </c>
      <c r="K384" s="296" t="s">
        <v>169</v>
      </c>
      <c r="L384" s="301"/>
      <c r="M384" s="302" t="s">
        <v>23</v>
      </c>
      <c r="N384" s="303" t="s">
        <v>45</v>
      </c>
      <c r="O384" s="48"/>
      <c r="P384" s="245">
        <f>O384*H384</f>
        <v>0</v>
      </c>
      <c r="Q384" s="245">
        <v>1</v>
      </c>
      <c r="R384" s="245">
        <f>Q384*H384</f>
        <v>0.029000000000000001</v>
      </c>
      <c r="S384" s="245">
        <v>0</v>
      </c>
      <c r="T384" s="246">
        <f>S384*H384</f>
        <v>0</v>
      </c>
      <c r="AR384" s="25" t="s">
        <v>448</v>
      </c>
      <c r="AT384" s="25" t="s">
        <v>336</v>
      </c>
      <c r="AU384" s="25" t="s">
        <v>85</v>
      </c>
      <c r="AY384" s="25" t="s">
        <v>162</v>
      </c>
      <c r="BE384" s="247">
        <f>IF(N384="základní",J384,0)</f>
        <v>0</v>
      </c>
      <c r="BF384" s="247">
        <f>IF(N384="snížená",J384,0)</f>
        <v>0</v>
      </c>
      <c r="BG384" s="247">
        <f>IF(N384="zákl. přenesená",J384,0)</f>
        <v>0</v>
      </c>
      <c r="BH384" s="247">
        <f>IF(N384="sníž. přenesená",J384,0)</f>
        <v>0</v>
      </c>
      <c r="BI384" s="247">
        <f>IF(N384="nulová",J384,0)</f>
        <v>0</v>
      </c>
      <c r="BJ384" s="25" t="s">
        <v>85</v>
      </c>
      <c r="BK384" s="247">
        <f>ROUND(I384*H384,2)</f>
        <v>0</v>
      </c>
      <c r="BL384" s="25" t="s">
        <v>318</v>
      </c>
      <c r="BM384" s="25" t="s">
        <v>2057</v>
      </c>
    </row>
    <row r="385" s="12" customFormat="1">
      <c r="B385" s="248"/>
      <c r="C385" s="249"/>
      <c r="D385" s="250" t="s">
        <v>172</v>
      </c>
      <c r="E385" s="251" t="s">
        <v>23</v>
      </c>
      <c r="F385" s="252" t="s">
        <v>2058</v>
      </c>
      <c r="G385" s="249"/>
      <c r="H385" s="253">
        <v>0.0070000000000000001</v>
      </c>
      <c r="I385" s="254"/>
      <c r="J385" s="249"/>
      <c r="K385" s="249"/>
      <c r="L385" s="255"/>
      <c r="M385" s="256"/>
      <c r="N385" s="257"/>
      <c r="O385" s="257"/>
      <c r="P385" s="257"/>
      <c r="Q385" s="257"/>
      <c r="R385" s="257"/>
      <c r="S385" s="257"/>
      <c r="T385" s="258"/>
      <c r="AT385" s="259" t="s">
        <v>172</v>
      </c>
      <c r="AU385" s="259" t="s">
        <v>85</v>
      </c>
      <c r="AV385" s="12" t="s">
        <v>85</v>
      </c>
      <c r="AW385" s="12" t="s">
        <v>36</v>
      </c>
      <c r="AX385" s="12" t="s">
        <v>73</v>
      </c>
      <c r="AY385" s="259" t="s">
        <v>162</v>
      </c>
    </row>
    <row r="386" s="12" customFormat="1">
      <c r="B386" s="248"/>
      <c r="C386" s="249"/>
      <c r="D386" s="250" t="s">
        <v>172</v>
      </c>
      <c r="E386" s="251" t="s">
        <v>23</v>
      </c>
      <c r="F386" s="252" t="s">
        <v>2059</v>
      </c>
      <c r="G386" s="249"/>
      <c r="H386" s="253">
        <v>0.021999999999999999</v>
      </c>
      <c r="I386" s="254"/>
      <c r="J386" s="249"/>
      <c r="K386" s="249"/>
      <c r="L386" s="255"/>
      <c r="M386" s="256"/>
      <c r="N386" s="257"/>
      <c r="O386" s="257"/>
      <c r="P386" s="257"/>
      <c r="Q386" s="257"/>
      <c r="R386" s="257"/>
      <c r="S386" s="257"/>
      <c r="T386" s="258"/>
      <c r="AT386" s="259" t="s">
        <v>172</v>
      </c>
      <c r="AU386" s="259" t="s">
        <v>85</v>
      </c>
      <c r="AV386" s="12" t="s">
        <v>85</v>
      </c>
      <c r="AW386" s="12" t="s">
        <v>36</v>
      </c>
      <c r="AX386" s="12" t="s">
        <v>73</v>
      </c>
      <c r="AY386" s="259" t="s">
        <v>162</v>
      </c>
    </row>
    <row r="387" s="14" customFormat="1">
      <c r="B387" s="270"/>
      <c r="C387" s="271"/>
      <c r="D387" s="250" t="s">
        <v>172</v>
      </c>
      <c r="E387" s="272" t="s">
        <v>23</v>
      </c>
      <c r="F387" s="273" t="s">
        <v>182</v>
      </c>
      <c r="G387" s="271"/>
      <c r="H387" s="274">
        <v>0.029000000000000001</v>
      </c>
      <c r="I387" s="275"/>
      <c r="J387" s="271"/>
      <c r="K387" s="271"/>
      <c r="L387" s="276"/>
      <c r="M387" s="277"/>
      <c r="N387" s="278"/>
      <c r="O387" s="278"/>
      <c r="P387" s="278"/>
      <c r="Q387" s="278"/>
      <c r="R387" s="278"/>
      <c r="S387" s="278"/>
      <c r="T387" s="279"/>
      <c r="AT387" s="280" t="s">
        <v>172</v>
      </c>
      <c r="AU387" s="280" t="s">
        <v>85</v>
      </c>
      <c r="AV387" s="14" t="s">
        <v>170</v>
      </c>
      <c r="AW387" s="14" t="s">
        <v>36</v>
      </c>
      <c r="AX387" s="14" t="s">
        <v>77</v>
      </c>
      <c r="AY387" s="280" t="s">
        <v>162</v>
      </c>
    </row>
    <row r="388" s="1" customFormat="1" ht="38.25" customHeight="1">
      <c r="B388" s="47"/>
      <c r="C388" s="236" t="s">
        <v>535</v>
      </c>
      <c r="D388" s="236" t="s">
        <v>165</v>
      </c>
      <c r="E388" s="237" t="s">
        <v>925</v>
      </c>
      <c r="F388" s="238" t="s">
        <v>926</v>
      </c>
      <c r="G388" s="239" t="s">
        <v>927</v>
      </c>
      <c r="H388" s="304"/>
      <c r="I388" s="241"/>
      <c r="J388" s="242">
        <f>ROUND(I388*H388,2)</f>
        <v>0</v>
      </c>
      <c r="K388" s="238" t="s">
        <v>169</v>
      </c>
      <c r="L388" s="73"/>
      <c r="M388" s="243" t="s">
        <v>23</v>
      </c>
      <c r="N388" s="244" t="s">
        <v>45</v>
      </c>
      <c r="O388" s="48"/>
      <c r="P388" s="245">
        <f>O388*H388</f>
        <v>0</v>
      </c>
      <c r="Q388" s="245">
        <v>0</v>
      </c>
      <c r="R388" s="245">
        <f>Q388*H388</f>
        <v>0</v>
      </c>
      <c r="S388" s="245">
        <v>0</v>
      </c>
      <c r="T388" s="246">
        <f>S388*H388</f>
        <v>0</v>
      </c>
      <c r="AR388" s="25" t="s">
        <v>318</v>
      </c>
      <c r="AT388" s="25" t="s">
        <v>165</v>
      </c>
      <c r="AU388" s="25" t="s">
        <v>85</v>
      </c>
      <c r="AY388" s="25" t="s">
        <v>162</v>
      </c>
      <c r="BE388" s="247">
        <f>IF(N388="základní",J388,0)</f>
        <v>0</v>
      </c>
      <c r="BF388" s="247">
        <f>IF(N388="snížená",J388,0)</f>
        <v>0</v>
      </c>
      <c r="BG388" s="247">
        <f>IF(N388="zákl. přenesená",J388,0)</f>
        <v>0</v>
      </c>
      <c r="BH388" s="247">
        <f>IF(N388="sníž. přenesená",J388,0)</f>
        <v>0</v>
      </c>
      <c r="BI388" s="247">
        <f>IF(N388="nulová",J388,0)</f>
        <v>0</v>
      </c>
      <c r="BJ388" s="25" t="s">
        <v>85</v>
      </c>
      <c r="BK388" s="247">
        <f>ROUND(I388*H388,2)</f>
        <v>0</v>
      </c>
      <c r="BL388" s="25" t="s">
        <v>318</v>
      </c>
      <c r="BM388" s="25" t="s">
        <v>2060</v>
      </c>
    </row>
    <row r="389" s="1" customFormat="1">
      <c r="B389" s="47"/>
      <c r="C389" s="75"/>
      <c r="D389" s="250" t="s">
        <v>213</v>
      </c>
      <c r="E389" s="75"/>
      <c r="F389" s="281" t="s">
        <v>929</v>
      </c>
      <c r="G389" s="75"/>
      <c r="H389" s="75"/>
      <c r="I389" s="204"/>
      <c r="J389" s="75"/>
      <c r="K389" s="75"/>
      <c r="L389" s="73"/>
      <c r="M389" s="282"/>
      <c r="N389" s="48"/>
      <c r="O389" s="48"/>
      <c r="P389" s="48"/>
      <c r="Q389" s="48"/>
      <c r="R389" s="48"/>
      <c r="S389" s="48"/>
      <c r="T389" s="96"/>
      <c r="AT389" s="25" t="s">
        <v>213</v>
      </c>
      <c r="AU389" s="25" t="s">
        <v>85</v>
      </c>
    </row>
    <row r="390" s="11" customFormat="1" ht="29.88" customHeight="1">
      <c r="B390" s="220"/>
      <c r="C390" s="221"/>
      <c r="D390" s="222" t="s">
        <v>72</v>
      </c>
      <c r="E390" s="234" t="s">
        <v>930</v>
      </c>
      <c r="F390" s="234" t="s">
        <v>931</v>
      </c>
      <c r="G390" s="221"/>
      <c r="H390" s="221"/>
      <c r="I390" s="224"/>
      <c r="J390" s="235">
        <f>BK390</f>
        <v>0</v>
      </c>
      <c r="K390" s="221"/>
      <c r="L390" s="226"/>
      <c r="M390" s="227"/>
      <c r="N390" s="228"/>
      <c r="O390" s="228"/>
      <c r="P390" s="229">
        <f>SUM(P391:P444)</f>
        <v>0</v>
      </c>
      <c r="Q390" s="228"/>
      <c r="R390" s="229">
        <f>SUM(R391:R444)</f>
        <v>0.20177762155000001</v>
      </c>
      <c r="S390" s="228"/>
      <c r="T390" s="230">
        <f>SUM(T391:T444)</f>
        <v>0</v>
      </c>
      <c r="AR390" s="231" t="s">
        <v>85</v>
      </c>
      <c r="AT390" s="232" t="s">
        <v>72</v>
      </c>
      <c r="AU390" s="232" t="s">
        <v>77</v>
      </c>
      <c r="AY390" s="231" t="s">
        <v>162</v>
      </c>
      <c r="BK390" s="233">
        <f>SUM(BK391:BK444)</f>
        <v>0</v>
      </c>
    </row>
    <row r="391" s="1" customFormat="1" ht="25.5" customHeight="1">
      <c r="B391" s="47"/>
      <c r="C391" s="236" t="s">
        <v>541</v>
      </c>
      <c r="D391" s="236" t="s">
        <v>165</v>
      </c>
      <c r="E391" s="237" t="s">
        <v>948</v>
      </c>
      <c r="F391" s="238" t="s">
        <v>949</v>
      </c>
      <c r="G391" s="239" t="s">
        <v>189</v>
      </c>
      <c r="H391" s="240">
        <v>21.760000000000002</v>
      </c>
      <c r="I391" s="241"/>
      <c r="J391" s="242">
        <f>ROUND(I391*H391,2)</f>
        <v>0</v>
      </c>
      <c r="K391" s="238" t="s">
        <v>169</v>
      </c>
      <c r="L391" s="73"/>
      <c r="M391" s="243" t="s">
        <v>23</v>
      </c>
      <c r="N391" s="244" t="s">
        <v>45</v>
      </c>
      <c r="O391" s="48"/>
      <c r="P391" s="245">
        <f>O391*H391</f>
        <v>0</v>
      </c>
      <c r="Q391" s="245">
        <v>0</v>
      </c>
      <c r="R391" s="245">
        <f>Q391*H391</f>
        <v>0</v>
      </c>
      <c r="S391" s="245">
        <v>0</v>
      </c>
      <c r="T391" s="246">
        <f>S391*H391</f>
        <v>0</v>
      </c>
      <c r="AR391" s="25" t="s">
        <v>318</v>
      </c>
      <c r="AT391" s="25" t="s">
        <v>165</v>
      </c>
      <c r="AU391" s="25" t="s">
        <v>85</v>
      </c>
      <c r="AY391" s="25" t="s">
        <v>162</v>
      </c>
      <c r="BE391" s="247">
        <f>IF(N391="základní",J391,0)</f>
        <v>0</v>
      </c>
      <c r="BF391" s="247">
        <f>IF(N391="snížená",J391,0)</f>
        <v>0</v>
      </c>
      <c r="BG391" s="247">
        <f>IF(N391="zákl. přenesená",J391,0)</f>
        <v>0</v>
      </c>
      <c r="BH391" s="247">
        <f>IF(N391="sníž. přenesená",J391,0)</f>
        <v>0</v>
      </c>
      <c r="BI391" s="247">
        <f>IF(N391="nulová",J391,0)</f>
        <v>0</v>
      </c>
      <c r="BJ391" s="25" t="s">
        <v>85</v>
      </c>
      <c r="BK391" s="247">
        <f>ROUND(I391*H391,2)</f>
        <v>0</v>
      </c>
      <c r="BL391" s="25" t="s">
        <v>318</v>
      </c>
      <c r="BM391" s="25" t="s">
        <v>2061</v>
      </c>
    </row>
    <row r="392" s="1" customFormat="1">
      <c r="B392" s="47"/>
      <c r="C392" s="75"/>
      <c r="D392" s="250" t="s">
        <v>213</v>
      </c>
      <c r="E392" s="75"/>
      <c r="F392" s="281" t="s">
        <v>951</v>
      </c>
      <c r="G392" s="75"/>
      <c r="H392" s="75"/>
      <c r="I392" s="204"/>
      <c r="J392" s="75"/>
      <c r="K392" s="75"/>
      <c r="L392" s="73"/>
      <c r="M392" s="282"/>
      <c r="N392" s="48"/>
      <c r="O392" s="48"/>
      <c r="P392" s="48"/>
      <c r="Q392" s="48"/>
      <c r="R392" s="48"/>
      <c r="S392" s="48"/>
      <c r="T392" s="96"/>
      <c r="AT392" s="25" t="s">
        <v>213</v>
      </c>
      <c r="AU392" s="25" t="s">
        <v>85</v>
      </c>
    </row>
    <row r="393" s="13" customFormat="1">
      <c r="B393" s="260"/>
      <c r="C393" s="261"/>
      <c r="D393" s="250" t="s">
        <v>172</v>
      </c>
      <c r="E393" s="262" t="s">
        <v>23</v>
      </c>
      <c r="F393" s="263" t="s">
        <v>178</v>
      </c>
      <c r="G393" s="261"/>
      <c r="H393" s="262" t="s">
        <v>23</v>
      </c>
      <c r="I393" s="264"/>
      <c r="J393" s="261"/>
      <c r="K393" s="261"/>
      <c r="L393" s="265"/>
      <c r="M393" s="266"/>
      <c r="N393" s="267"/>
      <c r="O393" s="267"/>
      <c r="P393" s="267"/>
      <c r="Q393" s="267"/>
      <c r="R393" s="267"/>
      <c r="S393" s="267"/>
      <c r="T393" s="268"/>
      <c r="AT393" s="269" t="s">
        <v>172</v>
      </c>
      <c r="AU393" s="269" t="s">
        <v>85</v>
      </c>
      <c r="AV393" s="13" t="s">
        <v>77</v>
      </c>
      <c r="AW393" s="13" t="s">
        <v>36</v>
      </c>
      <c r="AX393" s="13" t="s">
        <v>73</v>
      </c>
      <c r="AY393" s="269" t="s">
        <v>162</v>
      </c>
    </row>
    <row r="394" s="13" customFormat="1">
      <c r="B394" s="260"/>
      <c r="C394" s="261"/>
      <c r="D394" s="250" t="s">
        <v>172</v>
      </c>
      <c r="E394" s="262" t="s">
        <v>23</v>
      </c>
      <c r="F394" s="263" t="s">
        <v>1949</v>
      </c>
      <c r="G394" s="261"/>
      <c r="H394" s="262" t="s">
        <v>23</v>
      </c>
      <c r="I394" s="264"/>
      <c r="J394" s="261"/>
      <c r="K394" s="261"/>
      <c r="L394" s="265"/>
      <c r="M394" s="266"/>
      <c r="N394" s="267"/>
      <c r="O394" s="267"/>
      <c r="P394" s="267"/>
      <c r="Q394" s="267"/>
      <c r="R394" s="267"/>
      <c r="S394" s="267"/>
      <c r="T394" s="268"/>
      <c r="AT394" s="269" t="s">
        <v>172</v>
      </c>
      <c r="AU394" s="269" t="s">
        <v>85</v>
      </c>
      <c r="AV394" s="13" t="s">
        <v>77</v>
      </c>
      <c r="AW394" s="13" t="s">
        <v>36</v>
      </c>
      <c r="AX394" s="13" t="s">
        <v>73</v>
      </c>
      <c r="AY394" s="269" t="s">
        <v>162</v>
      </c>
    </row>
    <row r="395" s="12" customFormat="1">
      <c r="B395" s="248"/>
      <c r="C395" s="249"/>
      <c r="D395" s="250" t="s">
        <v>172</v>
      </c>
      <c r="E395" s="251" t="s">
        <v>23</v>
      </c>
      <c r="F395" s="252" t="s">
        <v>2062</v>
      </c>
      <c r="G395" s="249"/>
      <c r="H395" s="253">
        <v>4.9349999999999996</v>
      </c>
      <c r="I395" s="254"/>
      <c r="J395" s="249"/>
      <c r="K395" s="249"/>
      <c r="L395" s="255"/>
      <c r="M395" s="256"/>
      <c r="N395" s="257"/>
      <c r="O395" s="257"/>
      <c r="P395" s="257"/>
      <c r="Q395" s="257"/>
      <c r="R395" s="257"/>
      <c r="S395" s="257"/>
      <c r="T395" s="258"/>
      <c r="AT395" s="259" t="s">
        <v>172</v>
      </c>
      <c r="AU395" s="259" t="s">
        <v>85</v>
      </c>
      <c r="AV395" s="12" t="s">
        <v>85</v>
      </c>
      <c r="AW395" s="12" t="s">
        <v>36</v>
      </c>
      <c r="AX395" s="12" t="s">
        <v>73</v>
      </c>
      <c r="AY395" s="259" t="s">
        <v>162</v>
      </c>
    </row>
    <row r="396" s="12" customFormat="1">
      <c r="B396" s="248"/>
      <c r="C396" s="249"/>
      <c r="D396" s="250" t="s">
        <v>172</v>
      </c>
      <c r="E396" s="251" t="s">
        <v>23</v>
      </c>
      <c r="F396" s="252" t="s">
        <v>2063</v>
      </c>
      <c r="G396" s="249"/>
      <c r="H396" s="253">
        <v>4.7000000000000002</v>
      </c>
      <c r="I396" s="254"/>
      <c r="J396" s="249"/>
      <c r="K396" s="249"/>
      <c r="L396" s="255"/>
      <c r="M396" s="256"/>
      <c r="N396" s="257"/>
      <c r="O396" s="257"/>
      <c r="P396" s="257"/>
      <c r="Q396" s="257"/>
      <c r="R396" s="257"/>
      <c r="S396" s="257"/>
      <c r="T396" s="258"/>
      <c r="AT396" s="259" t="s">
        <v>172</v>
      </c>
      <c r="AU396" s="259" t="s">
        <v>85</v>
      </c>
      <c r="AV396" s="12" t="s">
        <v>85</v>
      </c>
      <c r="AW396" s="12" t="s">
        <v>36</v>
      </c>
      <c r="AX396" s="12" t="s">
        <v>73</v>
      </c>
      <c r="AY396" s="259" t="s">
        <v>162</v>
      </c>
    </row>
    <row r="397" s="12" customFormat="1">
      <c r="B397" s="248"/>
      <c r="C397" s="249"/>
      <c r="D397" s="250" t="s">
        <v>172</v>
      </c>
      <c r="E397" s="251" t="s">
        <v>23</v>
      </c>
      <c r="F397" s="252" t="s">
        <v>2063</v>
      </c>
      <c r="G397" s="249"/>
      <c r="H397" s="253">
        <v>4.7000000000000002</v>
      </c>
      <c r="I397" s="254"/>
      <c r="J397" s="249"/>
      <c r="K397" s="249"/>
      <c r="L397" s="255"/>
      <c r="M397" s="256"/>
      <c r="N397" s="257"/>
      <c r="O397" s="257"/>
      <c r="P397" s="257"/>
      <c r="Q397" s="257"/>
      <c r="R397" s="257"/>
      <c r="S397" s="257"/>
      <c r="T397" s="258"/>
      <c r="AT397" s="259" t="s">
        <v>172</v>
      </c>
      <c r="AU397" s="259" t="s">
        <v>85</v>
      </c>
      <c r="AV397" s="12" t="s">
        <v>85</v>
      </c>
      <c r="AW397" s="12" t="s">
        <v>36</v>
      </c>
      <c r="AX397" s="12" t="s">
        <v>73</v>
      </c>
      <c r="AY397" s="259" t="s">
        <v>162</v>
      </c>
    </row>
    <row r="398" s="15" customFormat="1">
      <c r="B398" s="283"/>
      <c r="C398" s="284"/>
      <c r="D398" s="250" t="s">
        <v>172</v>
      </c>
      <c r="E398" s="285" t="s">
        <v>23</v>
      </c>
      <c r="F398" s="286" t="s">
        <v>276</v>
      </c>
      <c r="G398" s="284"/>
      <c r="H398" s="287">
        <v>14.335000000000001</v>
      </c>
      <c r="I398" s="288"/>
      <c r="J398" s="284"/>
      <c r="K398" s="284"/>
      <c r="L398" s="289"/>
      <c r="M398" s="290"/>
      <c r="N398" s="291"/>
      <c r="O398" s="291"/>
      <c r="P398" s="291"/>
      <c r="Q398" s="291"/>
      <c r="R398" s="291"/>
      <c r="S398" s="291"/>
      <c r="T398" s="292"/>
      <c r="AT398" s="293" t="s">
        <v>172</v>
      </c>
      <c r="AU398" s="293" t="s">
        <v>85</v>
      </c>
      <c r="AV398" s="15" t="s">
        <v>163</v>
      </c>
      <c r="AW398" s="15" t="s">
        <v>36</v>
      </c>
      <c r="AX398" s="15" t="s">
        <v>73</v>
      </c>
      <c r="AY398" s="293" t="s">
        <v>162</v>
      </c>
    </row>
    <row r="399" s="13" customFormat="1">
      <c r="B399" s="260"/>
      <c r="C399" s="261"/>
      <c r="D399" s="250" t="s">
        <v>172</v>
      </c>
      <c r="E399" s="262" t="s">
        <v>23</v>
      </c>
      <c r="F399" s="263" t="s">
        <v>2064</v>
      </c>
      <c r="G399" s="261"/>
      <c r="H399" s="262" t="s">
        <v>23</v>
      </c>
      <c r="I399" s="264"/>
      <c r="J399" s="261"/>
      <c r="K399" s="261"/>
      <c r="L399" s="265"/>
      <c r="M399" s="266"/>
      <c r="N399" s="267"/>
      <c r="O399" s="267"/>
      <c r="P399" s="267"/>
      <c r="Q399" s="267"/>
      <c r="R399" s="267"/>
      <c r="S399" s="267"/>
      <c r="T399" s="268"/>
      <c r="AT399" s="269" t="s">
        <v>172</v>
      </c>
      <c r="AU399" s="269" t="s">
        <v>85</v>
      </c>
      <c r="AV399" s="13" t="s">
        <v>77</v>
      </c>
      <c r="AW399" s="13" t="s">
        <v>36</v>
      </c>
      <c r="AX399" s="13" t="s">
        <v>73</v>
      </c>
      <c r="AY399" s="269" t="s">
        <v>162</v>
      </c>
    </row>
    <row r="400" s="13" customFormat="1">
      <c r="B400" s="260"/>
      <c r="C400" s="261"/>
      <c r="D400" s="250" t="s">
        <v>172</v>
      </c>
      <c r="E400" s="262" t="s">
        <v>23</v>
      </c>
      <c r="F400" s="263" t="s">
        <v>2065</v>
      </c>
      <c r="G400" s="261"/>
      <c r="H400" s="262" t="s">
        <v>23</v>
      </c>
      <c r="I400" s="264"/>
      <c r="J400" s="261"/>
      <c r="K400" s="261"/>
      <c r="L400" s="265"/>
      <c r="M400" s="266"/>
      <c r="N400" s="267"/>
      <c r="O400" s="267"/>
      <c r="P400" s="267"/>
      <c r="Q400" s="267"/>
      <c r="R400" s="267"/>
      <c r="S400" s="267"/>
      <c r="T400" s="268"/>
      <c r="AT400" s="269" t="s">
        <v>172</v>
      </c>
      <c r="AU400" s="269" t="s">
        <v>85</v>
      </c>
      <c r="AV400" s="13" t="s">
        <v>77</v>
      </c>
      <c r="AW400" s="13" t="s">
        <v>36</v>
      </c>
      <c r="AX400" s="13" t="s">
        <v>73</v>
      </c>
      <c r="AY400" s="269" t="s">
        <v>162</v>
      </c>
    </row>
    <row r="401" s="12" customFormat="1">
      <c r="B401" s="248"/>
      <c r="C401" s="249"/>
      <c r="D401" s="250" t="s">
        <v>172</v>
      </c>
      <c r="E401" s="251" t="s">
        <v>23</v>
      </c>
      <c r="F401" s="252" t="s">
        <v>2066</v>
      </c>
      <c r="G401" s="249"/>
      <c r="H401" s="253">
        <v>7.4249999999999998</v>
      </c>
      <c r="I401" s="254"/>
      <c r="J401" s="249"/>
      <c r="K401" s="249"/>
      <c r="L401" s="255"/>
      <c r="M401" s="256"/>
      <c r="N401" s="257"/>
      <c r="O401" s="257"/>
      <c r="P401" s="257"/>
      <c r="Q401" s="257"/>
      <c r="R401" s="257"/>
      <c r="S401" s="257"/>
      <c r="T401" s="258"/>
      <c r="AT401" s="259" t="s">
        <v>172</v>
      </c>
      <c r="AU401" s="259" t="s">
        <v>85</v>
      </c>
      <c r="AV401" s="12" t="s">
        <v>85</v>
      </c>
      <c r="AW401" s="12" t="s">
        <v>36</v>
      </c>
      <c r="AX401" s="12" t="s">
        <v>73</v>
      </c>
      <c r="AY401" s="259" t="s">
        <v>162</v>
      </c>
    </row>
    <row r="402" s="15" customFormat="1">
      <c r="B402" s="283"/>
      <c r="C402" s="284"/>
      <c r="D402" s="250" t="s">
        <v>172</v>
      </c>
      <c r="E402" s="285" t="s">
        <v>23</v>
      </c>
      <c r="F402" s="286" t="s">
        <v>276</v>
      </c>
      <c r="G402" s="284"/>
      <c r="H402" s="287">
        <v>7.4249999999999998</v>
      </c>
      <c r="I402" s="288"/>
      <c r="J402" s="284"/>
      <c r="K402" s="284"/>
      <c r="L402" s="289"/>
      <c r="M402" s="290"/>
      <c r="N402" s="291"/>
      <c r="O402" s="291"/>
      <c r="P402" s="291"/>
      <c r="Q402" s="291"/>
      <c r="R402" s="291"/>
      <c r="S402" s="291"/>
      <c r="T402" s="292"/>
      <c r="AT402" s="293" t="s">
        <v>172</v>
      </c>
      <c r="AU402" s="293" t="s">
        <v>85</v>
      </c>
      <c r="AV402" s="15" t="s">
        <v>163</v>
      </c>
      <c r="AW402" s="15" t="s">
        <v>36</v>
      </c>
      <c r="AX402" s="15" t="s">
        <v>73</v>
      </c>
      <c r="AY402" s="293" t="s">
        <v>162</v>
      </c>
    </row>
    <row r="403" s="14" customFormat="1">
      <c r="B403" s="270"/>
      <c r="C403" s="271"/>
      <c r="D403" s="250" t="s">
        <v>172</v>
      </c>
      <c r="E403" s="272" t="s">
        <v>23</v>
      </c>
      <c r="F403" s="273" t="s">
        <v>182</v>
      </c>
      <c r="G403" s="271"/>
      <c r="H403" s="274">
        <v>21.760000000000002</v>
      </c>
      <c r="I403" s="275"/>
      <c r="J403" s="271"/>
      <c r="K403" s="271"/>
      <c r="L403" s="276"/>
      <c r="M403" s="277"/>
      <c r="N403" s="278"/>
      <c r="O403" s="278"/>
      <c r="P403" s="278"/>
      <c r="Q403" s="278"/>
      <c r="R403" s="278"/>
      <c r="S403" s="278"/>
      <c r="T403" s="279"/>
      <c r="AT403" s="280" t="s">
        <v>172</v>
      </c>
      <c r="AU403" s="280" t="s">
        <v>85</v>
      </c>
      <c r="AV403" s="14" t="s">
        <v>170</v>
      </c>
      <c r="AW403" s="14" t="s">
        <v>36</v>
      </c>
      <c r="AX403" s="14" t="s">
        <v>77</v>
      </c>
      <c r="AY403" s="280" t="s">
        <v>162</v>
      </c>
    </row>
    <row r="404" s="1" customFormat="1" ht="16.5" customHeight="1">
      <c r="B404" s="47"/>
      <c r="C404" s="294" t="s">
        <v>546</v>
      </c>
      <c r="D404" s="294" t="s">
        <v>336</v>
      </c>
      <c r="E404" s="295" t="s">
        <v>954</v>
      </c>
      <c r="F404" s="296" t="s">
        <v>955</v>
      </c>
      <c r="G404" s="297" t="s">
        <v>871</v>
      </c>
      <c r="H404" s="298">
        <v>0.0070000000000000001</v>
      </c>
      <c r="I404" s="299"/>
      <c r="J404" s="300">
        <f>ROUND(I404*H404,2)</f>
        <v>0</v>
      </c>
      <c r="K404" s="296" t="s">
        <v>169</v>
      </c>
      <c r="L404" s="301"/>
      <c r="M404" s="302" t="s">
        <v>23</v>
      </c>
      <c r="N404" s="303" t="s">
        <v>45</v>
      </c>
      <c r="O404" s="48"/>
      <c r="P404" s="245">
        <f>O404*H404</f>
        <v>0</v>
      </c>
      <c r="Q404" s="245">
        <v>1</v>
      </c>
      <c r="R404" s="245">
        <f>Q404*H404</f>
        <v>0.0070000000000000001</v>
      </c>
      <c r="S404" s="245">
        <v>0</v>
      </c>
      <c r="T404" s="246">
        <f>S404*H404</f>
        <v>0</v>
      </c>
      <c r="AR404" s="25" t="s">
        <v>448</v>
      </c>
      <c r="AT404" s="25" t="s">
        <v>336</v>
      </c>
      <c r="AU404" s="25" t="s">
        <v>85</v>
      </c>
      <c r="AY404" s="25" t="s">
        <v>162</v>
      </c>
      <c r="BE404" s="247">
        <f>IF(N404="základní",J404,0)</f>
        <v>0</v>
      </c>
      <c r="BF404" s="247">
        <f>IF(N404="snížená",J404,0)</f>
        <v>0</v>
      </c>
      <c r="BG404" s="247">
        <f>IF(N404="zákl. přenesená",J404,0)</f>
        <v>0</v>
      </c>
      <c r="BH404" s="247">
        <f>IF(N404="sníž. přenesená",J404,0)</f>
        <v>0</v>
      </c>
      <c r="BI404" s="247">
        <f>IF(N404="nulová",J404,0)</f>
        <v>0</v>
      </c>
      <c r="BJ404" s="25" t="s">
        <v>85</v>
      </c>
      <c r="BK404" s="247">
        <f>ROUND(I404*H404,2)</f>
        <v>0</v>
      </c>
      <c r="BL404" s="25" t="s">
        <v>318</v>
      </c>
      <c r="BM404" s="25" t="s">
        <v>2067</v>
      </c>
    </row>
    <row r="405" s="13" customFormat="1">
      <c r="B405" s="260"/>
      <c r="C405" s="261"/>
      <c r="D405" s="250" t="s">
        <v>172</v>
      </c>
      <c r="E405" s="262" t="s">
        <v>23</v>
      </c>
      <c r="F405" s="263" t="s">
        <v>178</v>
      </c>
      <c r="G405" s="261"/>
      <c r="H405" s="262" t="s">
        <v>23</v>
      </c>
      <c r="I405" s="264"/>
      <c r="J405" s="261"/>
      <c r="K405" s="261"/>
      <c r="L405" s="265"/>
      <c r="M405" s="266"/>
      <c r="N405" s="267"/>
      <c r="O405" s="267"/>
      <c r="P405" s="267"/>
      <c r="Q405" s="267"/>
      <c r="R405" s="267"/>
      <c r="S405" s="267"/>
      <c r="T405" s="268"/>
      <c r="AT405" s="269" t="s">
        <v>172</v>
      </c>
      <c r="AU405" s="269" t="s">
        <v>85</v>
      </c>
      <c r="AV405" s="13" t="s">
        <v>77</v>
      </c>
      <c r="AW405" s="13" t="s">
        <v>36</v>
      </c>
      <c r="AX405" s="13" t="s">
        <v>73</v>
      </c>
      <c r="AY405" s="269" t="s">
        <v>162</v>
      </c>
    </row>
    <row r="406" s="13" customFormat="1">
      <c r="B406" s="260"/>
      <c r="C406" s="261"/>
      <c r="D406" s="250" t="s">
        <v>172</v>
      </c>
      <c r="E406" s="262" t="s">
        <v>23</v>
      </c>
      <c r="F406" s="263" t="s">
        <v>1949</v>
      </c>
      <c r="G406" s="261"/>
      <c r="H406" s="262" t="s">
        <v>23</v>
      </c>
      <c r="I406" s="264"/>
      <c r="J406" s="261"/>
      <c r="K406" s="261"/>
      <c r="L406" s="265"/>
      <c r="M406" s="266"/>
      <c r="N406" s="267"/>
      <c r="O406" s="267"/>
      <c r="P406" s="267"/>
      <c r="Q406" s="267"/>
      <c r="R406" s="267"/>
      <c r="S406" s="267"/>
      <c r="T406" s="268"/>
      <c r="AT406" s="269" t="s">
        <v>172</v>
      </c>
      <c r="AU406" s="269" t="s">
        <v>85</v>
      </c>
      <c r="AV406" s="13" t="s">
        <v>77</v>
      </c>
      <c r="AW406" s="13" t="s">
        <v>36</v>
      </c>
      <c r="AX406" s="13" t="s">
        <v>73</v>
      </c>
      <c r="AY406" s="269" t="s">
        <v>162</v>
      </c>
    </row>
    <row r="407" s="12" customFormat="1">
      <c r="B407" s="248"/>
      <c r="C407" s="249"/>
      <c r="D407" s="250" t="s">
        <v>172</v>
      </c>
      <c r="E407" s="251" t="s">
        <v>23</v>
      </c>
      <c r="F407" s="252" t="s">
        <v>2062</v>
      </c>
      <c r="G407" s="249"/>
      <c r="H407" s="253">
        <v>4.9349999999999996</v>
      </c>
      <c r="I407" s="254"/>
      <c r="J407" s="249"/>
      <c r="K407" s="249"/>
      <c r="L407" s="255"/>
      <c r="M407" s="256"/>
      <c r="N407" s="257"/>
      <c r="O407" s="257"/>
      <c r="P407" s="257"/>
      <c r="Q407" s="257"/>
      <c r="R407" s="257"/>
      <c r="S407" s="257"/>
      <c r="T407" s="258"/>
      <c r="AT407" s="259" t="s">
        <v>172</v>
      </c>
      <c r="AU407" s="259" t="s">
        <v>85</v>
      </c>
      <c r="AV407" s="12" t="s">
        <v>85</v>
      </c>
      <c r="AW407" s="12" t="s">
        <v>36</v>
      </c>
      <c r="AX407" s="12" t="s">
        <v>73</v>
      </c>
      <c r="AY407" s="259" t="s">
        <v>162</v>
      </c>
    </row>
    <row r="408" s="12" customFormat="1">
      <c r="B408" s="248"/>
      <c r="C408" s="249"/>
      <c r="D408" s="250" t="s">
        <v>172</v>
      </c>
      <c r="E408" s="251" t="s">
        <v>23</v>
      </c>
      <c r="F408" s="252" t="s">
        <v>2063</v>
      </c>
      <c r="G408" s="249"/>
      <c r="H408" s="253">
        <v>4.7000000000000002</v>
      </c>
      <c r="I408" s="254"/>
      <c r="J408" s="249"/>
      <c r="K408" s="249"/>
      <c r="L408" s="255"/>
      <c r="M408" s="256"/>
      <c r="N408" s="257"/>
      <c r="O408" s="257"/>
      <c r="P408" s="257"/>
      <c r="Q408" s="257"/>
      <c r="R408" s="257"/>
      <c r="S408" s="257"/>
      <c r="T408" s="258"/>
      <c r="AT408" s="259" t="s">
        <v>172</v>
      </c>
      <c r="AU408" s="259" t="s">
        <v>85</v>
      </c>
      <c r="AV408" s="12" t="s">
        <v>85</v>
      </c>
      <c r="AW408" s="12" t="s">
        <v>36</v>
      </c>
      <c r="AX408" s="12" t="s">
        <v>73</v>
      </c>
      <c r="AY408" s="259" t="s">
        <v>162</v>
      </c>
    </row>
    <row r="409" s="12" customFormat="1">
      <c r="B409" s="248"/>
      <c r="C409" s="249"/>
      <c r="D409" s="250" t="s">
        <v>172</v>
      </c>
      <c r="E409" s="251" t="s">
        <v>23</v>
      </c>
      <c r="F409" s="252" t="s">
        <v>2063</v>
      </c>
      <c r="G409" s="249"/>
      <c r="H409" s="253">
        <v>4.7000000000000002</v>
      </c>
      <c r="I409" s="254"/>
      <c r="J409" s="249"/>
      <c r="K409" s="249"/>
      <c r="L409" s="255"/>
      <c r="M409" s="256"/>
      <c r="N409" s="257"/>
      <c r="O409" s="257"/>
      <c r="P409" s="257"/>
      <c r="Q409" s="257"/>
      <c r="R409" s="257"/>
      <c r="S409" s="257"/>
      <c r="T409" s="258"/>
      <c r="AT409" s="259" t="s">
        <v>172</v>
      </c>
      <c r="AU409" s="259" t="s">
        <v>85</v>
      </c>
      <c r="AV409" s="12" t="s">
        <v>85</v>
      </c>
      <c r="AW409" s="12" t="s">
        <v>36</v>
      </c>
      <c r="AX409" s="12" t="s">
        <v>73</v>
      </c>
      <c r="AY409" s="259" t="s">
        <v>162</v>
      </c>
    </row>
    <row r="410" s="13" customFormat="1">
      <c r="B410" s="260"/>
      <c r="C410" s="261"/>
      <c r="D410" s="250" t="s">
        <v>172</v>
      </c>
      <c r="E410" s="262" t="s">
        <v>23</v>
      </c>
      <c r="F410" s="263" t="s">
        <v>2064</v>
      </c>
      <c r="G410" s="261"/>
      <c r="H410" s="262" t="s">
        <v>23</v>
      </c>
      <c r="I410" s="264"/>
      <c r="J410" s="261"/>
      <c r="K410" s="261"/>
      <c r="L410" s="265"/>
      <c r="M410" s="266"/>
      <c r="N410" s="267"/>
      <c r="O410" s="267"/>
      <c r="P410" s="267"/>
      <c r="Q410" s="267"/>
      <c r="R410" s="267"/>
      <c r="S410" s="267"/>
      <c r="T410" s="268"/>
      <c r="AT410" s="269" t="s">
        <v>172</v>
      </c>
      <c r="AU410" s="269" t="s">
        <v>85</v>
      </c>
      <c r="AV410" s="13" t="s">
        <v>77</v>
      </c>
      <c r="AW410" s="13" t="s">
        <v>36</v>
      </c>
      <c r="AX410" s="13" t="s">
        <v>73</v>
      </c>
      <c r="AY410" s="269" t="s">
        <v>162</v>
      </c>
    </row>
    <row r="411" s="13" customFormat="1">
      <c r="B411" s="260"/>
      <c r="C411" s="261"/>
      <c r="D411" s="250" t="s">
        <v>172</v>
      </c>
      <c r="E411" s="262" t="s">
        <v>23</v>
      </c>
      <c r="F411" s="263" t="s">
        <v>2065</v>
      </c>
      <c r="G411" s="261"/>
      <c r="H411" s="262" t="s">
        <v>23</v>
      </c>
      <c r="I411" s="264"/>
      <c r="J411" s="261"/>
      <c r="K411" s="261"/>
      <c r="L411" s="265"/>
      <c r="M411" s="266"/>
      <c r="N411" s="267"/>
      <c r="O411" s="267"/>
      <c r="P411" s="267"/>
      <c r="Q411" s="267"/>
      <c r="R411" s="267"/>
      <c r="S411" s="267"/>
      <c r="T411" s="268"/>
      <c r="AT411" s="269" t="s">
        <v>172</v>
      </c>
      <c r="AU411" s="269" t="s">
        <v>85</v>
      </c>
      <c r="AV411" s="13" t="s">
        <v>77</v>
      </c>
      <c r="AW411" s="13" t="s">
        <v>36</v>
      </c>
      <c r="AX411" s="13" t="s">
        <v>73</v>
      </c>
      <c r="AY411" s="269" t="s">
        <v>162</v>
      </c>
    </row>
    <row r="412" s="12" customFormat="1">
      <c r="B412" s="248"/>
      <c r="C412" s="249"/>
      <c r="D412" s="250" t="s">
        <v>172</v>
      </c>
      <c r="E412" s="251" t="s">
        <v>23</v>
      </c>
      <c r="F412" s="252" t="s">
        <v>2066</v>
      </c>
      <c r="G412" s="249"/>
      <c r="H412" s="253">
        <v>7.4249999999999998</v>
      </c>
      <c r="I412" s="254"/>
      <c r="J412" s="249"/>
      <c r="K412" s="249"/>
      <c r="L412" s="255"/>
      <c r="M412" s="256"/>
      <c r="N412" s="257"/>
      <c r="O412" s="257"/>
      <c r="P412" s="257"/>
      <c r="Q412" s="257"/>
      <c r="R412" s="257"/>
      <c r="S412" s="257"/>
      <c r="T412" s="258"/>
      <c r="AT412" s="259" t="s">
        <v>172</v>
      </c>
      <c r="AU412" s="259" t="s">
        <v>85</v>
      </c>
      <c r="AV412" s="12" t="s">
        <v>85</v>
      </c>
      <c r="AW412" s="12" t="s">
        <v>36</v>
      </c>
      <c r="AX412" s="12" t="s">
        <v>73</v>
      </c>
      <c r="AY412" s="259" t="s">
        <v>162</v>
      </c>
    </row>
    <row r="413" s="15" customFormat="1">
      <c r="B413" s="283"/>
      <c r="C413" s="284"/>
      <c r="D413" s="250" t="s">
        <v>172</v>
      </c>
      <c r="E413" s="285" t="s">
        <v>23</v>
      </c>
      <c r="F413" s="286" t="s">
        <v>276</v>
      </c>
      <c r="G413" s="284"/>
      <c r="H413" s="287">
        <v>21.760000000000002</v>
      </c>
      <c r="I413" s="288"/>
      <c r="J413" s="284"/>
      <c r="K413" s="284"/>
      <c r="L413" s="289"/>
      <c r="M413" s="290"/>
      <c r="N413" s="291"/>
      <c r="O413" s="291"/>
      <c r="P413" s="291"/>
      <c r="Q413" s="291"/>
      <c r="R413" s="291"/>
      <c r="S413" s="291"/>
      <c r="T413" s="292"/>
      <c r="AT413" s="293" t="s">
        <v>172</v>
      </c>
      <c r="AU413" s="293" t="s">
        <v>85</v>
      </c>
      <c r="AV413" s="15" t="s">
        <v>163</v>
      </c>
      <c r="AW413" s="15" t="s">
        <v>36</v>
      </c>
      <c r="AX413" s="15" t="s">
        <v>73</v>
      </c>
      <c r="AY413" s="293" t="s">
        <v>162</v>
      </c>
    </row>
    <row r="414" s="12" customFormat="1">
      <c r="B414" s="248"/>
      <c r="C414" s="249"/>
      <c r="D414" s="250" t="s">
        <v>172</v>
      </c>
      <c r="E414" s="251" t="s">
        <v>23</v>
      </c>
      <c r="F414" s="252" t="s">
        <v>2068</v>
      </c>
      <c r="G414" s="249"/>
      <c r="H414" s="253">
        <v>0.0070000000000000001</v>
      </c>
      <c r="I414" s="254"/>
      <c r="J414" s="249"/>
      <c r="K414" s="249"/>
      <c r="L414" s="255"/>
      <c r="M414" s="256"/>
      <c r="N414" s="257"/>
      <c r="O414" s="257"/>
      <c r="P414" s="257"/>
      <c r="Q414" s="257"/>
      <c r="R414" s="257"/>
      <c r="S414" s="257"/>
      <c r="T414" s="258"/>
      <c r="AT414" s="259" t="s">
        <v>172</v>
      </c>
      <c r="AU414" s="259" t="s">
        <v>85</v>
      </c>
      <c r="AV414" s="12" t="s">
        <v>85</v>
      </c>
      <c r="AW414" s="12" t="s">
        <v>36</v>
      </c>
      <c r="AX414" s="12" t="s">
        <v>77</v>
      </c>
      <c r="AY414" s="259" t="s">
        <v>162</v>
      </c>
    </row>
    <row r="415" s="1" customFormat="1" ht="25.5" customHeight="1">
      <c r="B415" s="47"/>
      <c r="C415" s="236" t="s">
        <v>557</v>
      </c>
      <c r="D415" s="236" t="s">
        <v>165</v>
      </c>
      <c r="E415" s="237" t="s">
        <v>959</v>
      </c>
      <c r="F415" s="238" t="s">
        <v>960</v>
      </c>
      <c r="G415" s="239" t="s">
        <v>189</v>
      </c>
      <c r="H415" s="240">
        <v>8.0999999999999996</v>
      </c>
      <c r="I415" s="241"/>
      <c r="J415" s="242">
        <f>ROUND(I415*H415,2)</f>
        <v>0</v>
      </c>
      <c r="K415" s="238" t="s">
        <v>169</v>
      </c>
      <c r="L415" s="73"/>
      <c r="M415" s="243" t="s">
        <v>23</v>
      </c>
      <c r="N415" s="244" t="s">
        <v>45</v>
      </c>
      <c r="O415" s="48"/>
      <c r="P415" s="245">
        <f>O415*H415</f>
        <v>0</v>
      </c>
      <c r="Q415" s="245">
        <v>0</v>
      </c>
      <c r="R415" s="245">
        <f>Q415*H415</f>
        <v>0</v>
      </c>
      <c r="S415" s="245">
        <v>0</v>
      </c>
      <c r="T415" s="246">
        <f>S415*H415</f>
        <v>0</v>
      </c>
      <c r="AR415" s="25" t="s">
        <v>318</v>
      </c>
      <c r="AT415" s="25" t="s">
        <v>165</v>
      </c>
      <c r="AU415" s="25" t="s">
        <v>85</v>
      </c>
      <c r="AY415" s="25" t="s">
        <v>162</v>
      </c>
      <c r="BE415" s="247">
        <f>IF(N415="základní",J415,0)</f>
        <v>0</v>
      </c>
      <c r="BF415" s="247">
        <f>IF(N415="snížená",J415,0)</f>
        <v>0</v>
      </c>
      <c r="BG415" s="247">
        <f>IF(N415="zákl. přenesená",J415,0)</f>
        <v>0</v>
      </c>
      <c r="BH415" s="247">
        <f>IF(N415="sníž. přenesená",J415,0)</f>
        <v>0</v>
      </c>
      <c r="BI415" s="247">
        <f>IF(N415="nulová",J415,0)</f>
        <v>0</v>
      </c>
      <c r="BJ415" s="25" t="s">
        <v>85</v>
      </c>
      <c r="BK415" s="247">
        <f>ROUND(I415*H415,2)</f>
        <v>0</v>
      </c>
      <c r="BL415" s="25" t="s">
        <v>318</v>
      </c>
      <c r="BM415" s="25" t="s">
        <v>2069</v>
      </c>
    </row>
    <row r="416" s="1" customFormat="1">
      <c r="B416" s="47"/>
      <c r="C416" s="75"/>
      <c r="D416" s="250" t="s">
        <v>213</v>
      </c>
      <c r="E416" s="75"/>
      <c r="F416" s="281" t="s">
        <v>962</v>
      </c>
      <c r="G416" s="75"/>
      <c r="H416" s="75"/>
      <c r="I416" s="204"/>
      <c r="J416" s="75"/>
      <c r="K416" s="75"/>
      <c r="L416" s="73"/>
      <c r="M416" s="282"/>
      <c r="N416" s="48"/>
      <c r="O416" s="48"/>
      <c r="P416" s="48"/>
      <c r="Q416" s="48"/>
      <c r="R416" s="48"/>
      <c r="S416" s="48"/>
      <c r="T416" s="96"/>
      <c r="AT416" s="25" t="s">
        <v>213</v>
      </c>
      <c r="AU416" s="25" t="s">
        <v>85</v>
      </c>
    </row>
    <row r="417" s="13" customFormat="1">
      <c r="B417" s="260"/>
      <c r="C417" s="261"/>
      <c r="D417" s="250" t="s">
        <v>172</v>
      </c>
      <c r="E417" s="262" t="s">
        <v>23</v>
      </c>
      <c r="F417" s="263" t="s">
        <v>2064</v>
      </c>
      <c r="G417" s="261"/>
      <c r="H417" s="262" t="s">
        <v>23</v>
      </c>
      <c r="I417" s="264"/>
      <c r="J417" s="261"/>
      <c r="K417" s="261"/>
      <c r="L417" s="265"/>
      <c r="M417" s="266"/>
      <c r="N417" s="267"/>
      <c r="O417" s="267"/>
      <c r="P417" s="267"/>
      <c r="Q417" s="267"/>
      <c r="R417" s="267"/>
      <c r="S417" s="267"/>
      <c r="T417" s="268"/>
      <c r="AT417" s="269" t="s">
        <v>172</v>
      </c>
      <c r="AU417" s="269" t="s">
        <v>85</v>
      </c>
      <c r="AV417" s="13" t="s">
        <v>77</v>
      </c>
      <c r="AW417" s="13" t="s">
        <v>36</v>
      </c>
      <c r="AX417" s="13" t="s">
        <v>73</v>
      </c>
      <c r="AY417" s="269" t="s">
        <v>162</v>
      </c>
    </row>
    <row r="418" s="13" customFormat="1">
      <c r="B418" s="260"/>
      <c r="C418" s="261"/>
      <c r="D418" s="250" t="s">
        <v>172</v>
      </c>
      <c r="E418" s="262" t="s">
        <v>23</v>
      </c>
      <c r="F418" s="263" t="s">
        <v>2065</v>
      </c>
      <c r="G418" s="261"/>
      <c r="H418" s="262" t="s">
        <v>23</v>
      </c>
      <c r="I418" s="264"/>
      <c r="J418" s="261"/>
      <c r="K418" s="261"/>
      <c r="L418" s="265"/>
      <c r="M418" s="266"/>
      <c r="N418" s="267"/>
      <c r="O418" s="267"/>
      <c r="P418" s="267"/>
      <c r="Q418" s="267"/>
      <c r="R418" s="267"/>
      <c r="S418" s="267"/>
      <c r="T418" s="268"/>
      <c r="AT418" s="269" t="s">
        <v>172</v>
      </c>
      <c r="AU418" s="269" t="s">
        <v>85</v>
      </c>
      <c r="AV418" s="13" t="s">
        <v>77</v>
      </c>
      <c r="AW418" s="13" t="s">
        <v>36</v>
      </c>
      <c r="AX418" s="13" t="s">
        <v>73</v>
      </c>
      <c r="AY418" s="269" t="s">
        <v>162</v>
      </c>
    </row>
    <row r="419" s="12" customFormat="1">
      <c r="B419" s="248"/>
      <c r="C419" s="249"/>
      <c r="D419" s="250" t="s">
        <v>172</v>
      </c>
      <c r="E419" s="251" t="s">
        <v>23</v>
      </c>
      <c r="F419" s="252" t="s">
        <v>2070</v>
      </c>
      <c r="G419" s="249"/>
      <c r="H419" s="253">
        <v>8.0999999999999996</v>
      </c>
      <c r="I419" s="254"/>
      <c r="J419" s="249"/>
      <c r="K419" s="249"/>
      <c r="L419" s="255"/>
      <c r="M419" s="256"/>
      <c r="N419" s="257"/>
      <c r="O419" s="257"/>
      <c r="P419" s="257"/>
      <c r="Q419" s="257"/>
      <c r="R419" s="257"/>
      <c r="S419" s="257"/>
      <c r="T419" s="258"/>
      <c r="AT419" s="259" t="s">
        <v>172</v>
      </c>
      <c r="AU419" s="259" t="s">
        <v>85</v>
      </c>
      <c r="AV419" s="12" t="s">
        <v>85</v>
      </c>
      <c r="AW419" s="12" t="s">
        <v>36</v>
      </c>
      <c r="AX419" s="12" t="s">
        <v>77</v>
      </c>
      <c r="AY419" s="259" t="s">
        <v>162</v>
      </c>
    </row>
    <row r="420" s="1" customFormat="1" ht="16.5" customHeight="1">
      <c r="B420" s="47"/>
      <c r="C420" s="294" t="s">
        <v>563</v>
      </c>
      <c r="D420" s="294" t="s">
        <v>336</v>
      </c>
      <c r="E420" s="295" t="s">
        <v>965</v>
      </c>
      <c r="F420" s="296" t="s">
        <v>966</v>
      </c>
      <c r="G420" s="297" t="s">
        <v>189</v>
      </c>
      <c r="H420" s="298">
        <v>9.3149999999999995</v>
      </c>
      <c r="I420" s="299"/>
      <c r="J420" s="300">
        <f>ROUND(I420*H420,2)</f>
        <v>0</v>
      </c>
      <c r="K420" s="296" t="s">
        <v>169</v>
      </c>
      <c r="L420" s="301"/>
      <c r="M420" s="302" t="s">
        <v>23</v>
      </c>
      <c r="N420" s="303" t="s">
        <v>45</v>
      </c>
      <c r="O420" s="48"/>
      <c r="P420" s="245">
        <f>O420*H420</f>
        <v>0</v>
      </c>
      <c r="Q420" s="245">
        <v>0.0030000000000000001</v>
      </c>
      <c r="R420" s="245">
        <f>Q420*H420</f>
        <v>0.027944999999999998</v>
      </c>
      <c r="S420" s="245">
        <v>0</v>
      </c>
      <c r="T420" s="246">
        <f>S420*H420</f>
        <v>0</v>
      </c>
      <c r="AR420" s="25" t="s">
        <v>448</v>
      </c>
      <c r="AT420" s="25" t="s">
        <v>336</v>
      </c>
      <c r="AU420" s="25" t="s">
        <v>85</v>
      </c>
      <c r="AY420" s="25" t="s">
        <v>162</v>
      </c>
      <c r="BE420" s="247">
        <f>IF(N420="základní",J420,0)</f>
        <v>0</v>
      </c>
      <c r="BF420" s="247">
        <f>IF(N420="snížená",J420,0)</f>
        <v>0</v>
      </c>
      <c r="BG420" s="247">
        <f>IF(N420="zákl. přenesená",J420,0)</f>
        <v>0</v>
      </c>
      <c r="BH420" s="247">
        <f>IF(N420="sníž. přenesená",J420,0)</f>
        <v>0</v>
      </c>
      <c r="BI420" s="247">
        <f>IF(N420="nulová",J420,0)</f>
        <v>0</v>
      </c>
      <c r="BJ420" s="25" t="s">
        <v>85</v>
      </c>
      <c r="BK420" s="247">
        <f>ROUND(I420*H420,2)</f>
        <v>0</v>
      </c>
      <c r="BL420" s="25" t="s">
        <v>318</v>
      </c>
      <c r="BM420" s="25" t="s">
        <v>2071</v>
      </c>
    </row>
    <row r="421" s="13" customFormat="1">
      <c r="B421" s="260"/>
      <c r="C421" s="261"/>
      <c r="D421" s="250" t="s">
        <v>172</v>
      </c>
      <c r="E421" s="262" t="s">
        <v>23</v>
      </c>
      <c r="F421" s="263" t="s">
        <v>485</v>
      </c>
      <c r="G421" s="261"/>
      <c r="H421" s="262" t="s">
        <v>23</v>
      </c>
      <c r="I421" s="264"/>
      <c r="J421" s="261"/>
      <c r="K421" s="261"/>
      <c r="L421" s="265"/>
      <c r="M421" s="266"/>
      <c r="N421" s="267"/>
      <c r="O421" s="267"/>
      <c r="P421" s="267"/>
      <c r="Q421" s="267"/>
      <c r="R421" s="267"/>
      <c r="S421" s="267"/>
      <c r="T421" s="268"/>
      <c r="AT421" s="269" t="s">
        <v>172</v>
      </c>
      <c r="AU421" s="269" t="s">
        <v>85</v>
      </c>
      <c r="AV421" s="13" t="s">
        <v>77</v>
      </c>
      <c r="AW421" s="13" t="s">
        <v>36</v>
      </c>
      <c r="AX421" s="13" t="s">
        <v>73</v>
      </c>
      <c r="AY421" s="269" t="s">
        <v>162</v>
      </c>
    </row>
    <row r="422" s="12" customFormat="1">
      <c r="B422" s="248"/>
      <c r="C422" s="249"/>
      <c r="D422" s="250" t="s">
        <v>172</v>
      </c>
      <c r="E422" s="251" t="s">
        <v>23</v>
      </c>
      <c r="F422" s="252" t="s">
        <v>2072</v>
      </c>
      <c r="G422" s="249"/>
      <c r="H422" s="253">
        <v>9.3149999999999995</v>
      </c>
      <c r="I422" s="254"/>
      <c r="J422" s="249"/>
      <c r="K422" s="249"/>
      <c r="L422" s="255"/>
      <c r="M422" s="256"/>
      <c r="N422" s="257"/>
      <c r="O422" s="257"/>
      <c r="P422" s="257"/>
      <c r="Q422" s="257"/>
      <c r="R422" s="257"/>
      <c r="S422" s="257"/>
      <c r="T422" s="258"/>
      <c r="AT422" s="259" t="s">
        <v>172</v>
      </c>
      <c r="AU422" s="259" t="s">
        <v>85</v>
      </c>
      <c r="AV422" s="12" t="s">
        <v>85</v>
      </c>
      <c r="AW422" s="12" t="s">
        <v>36</v>
      </c>
      <c r="AX422" s="12" t="s">
        <v>77</v>
      </c>
      <c r="AY422" s="259" t="s">
        <v>162</v>
      </c>
    </row>
    <row r="423" s="1" customFormat="1" ht="25.5" customHeight="1">
      <c r="B423" s="47"/>
      <c r="C423" s="236" t="s">
        <v>570</v>
      </c>
      <c r="D423" s="236" t="s">
        <v>165</v>
      </c>
      <c r="E423" s="237" t="s">
        <v>970</v>
      </c>
      <c r="F423" s="238" t="s">
        <v>971</v>
      </c>
      <c r="G423" s="239" t="s">
        <v>189</v>
      </c>
      <c r="H423" s="240">
        <v>14.335000000000001</v>
      </c>
      <c r="I423" s="241"/>
      <c r="J423" s="242">
        <f>ROUND(I423*H423,2)</f>
        <v>0</v>
      </c>
      <c r="K423" s="238" t="s">
        <v>169</v>
      </c>
      <c r="L423" s="73"/>
      <c r="M423" s="243" t="s">
        <v>23</v>
      </c>
      <c r="N423" s="244" t="s">
        <v>45</v>
      </c>
      <c r="O423" s="48"/>
      <c r="P423" s="245">
        <f>O423*H423</f>
        <v>0</v>
      </c>
      <c r="Q423" s="245">
        <v>0.00088312999999999998</v>
      </c>
      <c r="R423" s="245">
        <f>Q423*H423</f>
        <v>0.012659668550000001</v>
      </c>
      <c r="S423" s="245">
        <v>0</v>
      </c>
      <c r="T423" s="246">
        <f>S423*H423</f>
        <v>0</v>
      </c>
      <c r="AR423" s="25" t="s">
        <v>318</v>
      </c>
      <c r="AT423" s="25" t="s">
        <v>165</v>
      </c>
      <c r="AU423" s="25" t="s">
        <v>85</v>
      </c>
      <c r="AY423" s="25" t="s">
        <v>162</v>
      </c>
      <c r="BE423" s="247">
        <f>IF(N423="základní",J423,0)</f>
        <v>0</v>
      </c>
      <c r="BF423" s="247">
        <f>IF(N423="snížená",J423,0)</f>
        <v>0</v>
      </c>
      <c r="BG423" s="247">
        <f>IF(N423="zákl. přenesená",J423,0)</f>
        <v>0</v>
      </c>
      <c r="BH423" s="247">
        <f>IF(N423="sníž. přenesená",J423,0)</f>
        <v>0</v>
      </c>
      <c r="BI423" s="247">
        <f>IF(N423="nulová",J423,0)</f>
        <v>0</v>
      </c>
      <c r="BJ423" s="25" t="s">
        <v>85</v>
      </c>
      <c r="BK423" s="247">
        <f>ROUND(I423*H423,2)</f>
        <v>0</v>
      </c>
      <c r="BL423" s="25" t="s">
        <v>318</v>
      </c>
      <c r="BM423" s="25" t="s">
        <v>2073</v>
      </c>
    </row>
    <row r="424" s="1" customFormat="1">
      <c r="B424" s="47"/>
      <c r="C424" s="75"/>
      <c r="D424" s="250" t="s">
        <v>213</v>
      </c>
      <c r="E424" s="75"/>
      <c r="F424" s="281" t="s">
        <v>973</v>
      </c>
      <c r="G424" s="75"/>
      <c r="H424" s="75"/>
      <c r="I424" s="204"/>
      <c r="J424" s="75"/>
      <c r="K424" s="75"/>
      <c r="L424" s="73"/>
      <c r="M424" s="282"/>
      <c r="N424" s="48"/>
      <c r="O424" s="48"/>
      <c r="P424" s="48"/>
      <c r="Q424" s="48"/>
      <c r="R424" s="48"/>
      <c r="S424" s="48"/>
      <c r="T424" s="96"/>
      <c r="AT424" s="25" t="s">
        <v>213</v>
      </c>
      <c r="AU424" s="25" t="s">
        <v>85</v>
      </c>
    </row>
    <row r="425" s="13" customFormat="1">
      <c r="B425" s="260"/>
      <c r="C425" s="261"/>
      <c r="D425" s="250" t="s">
        <v>172</v>
      </c>
      <c r="E425" s="262" t="s">
        <v>23</v>
      </c>
      <c r="F425" s="263" t="s">
        <v>178</v>
      </c>
      <c r="G425" s="261"/>
      <c r="H425" s="262" t="s">
        <v>23</v>
      </c>
      <c r="I425" s="264"/>
      <c r="J425" s="261"/>
      <c r="K425" s="261"/>
      <c r="L425" s="265"/>
      <c r="M425" s="266"/>
      <c r="N425" s="267"/>
      <c r="O425" s="267"/>
      <c r="P425" s="267"/>
      <c r="Q425" s="267"/>
      <c r="R425" s="267"/>
      <c r="S425" s="267"/>
      <c r="T425" s="268"/>
      <c r="AT425" s="269" t="s">
        <v>172</v>
      </c>
      <c r="AU425" s="269" t="s">
        <v>85</v>
      </c>
      <c r="AV425" s="13" t="s">
        <v>77</v>
      </c>
      <c r="AW425" s="13" t="s">
        <v>36</v>
      </c>
      <c r="AX425" s="13" t="s">
        <v>73</v>
      </c>
      <c r="AY425" s="269" t="s">
        <v>162</v>
      </c>
    </row>
    <row r="426" s="13" customFormat="1">
      <c r="B426" s="260"/>
      <c r="C426" s="261"/>
      <c r="D426" s="250" t="s">
        <v>172</v>
      </c>
      <c r="E426" s="262" t="s">
        <v>23</v>
      </c>
      <c r="F426" s="263" t="s">
        <v>1949</v>
      </c>
      <c r="G426" s="261"/>
      <c r="H426" s="262" t="s">
        <v>23</v>
      </c>
      <c r="I426" s="264"/>
      <c r="J426" s="261"/>
      <c r="K426" s="261"/>
      <c r="L426" s="265"/>
      <c r="M426" s="266"/>
      <c r="N426" s="267"/>
      <c r="O426" s="267"/>
      <c r="P426" s="267"/>
      <c r="Q426" s="267"/>
      <c r="R426" s="267"/>
      <c r="S426" s="267"/>
      <c r="T426" s="268"/>
      <c r="AT426" s="269" t="s">
        <v>172</v>
      </c>
      <c r="AU426" s="269" t="s">
        <v>85</v>
      </c>
      <c r="AV426" s="13" t="s">
        <v>77</v>
      </c>
      <c r="AW426" s="13" t="s">
        <v>36</v>
      </c>
      <c r="AX426" s="13" t="s">
        <v>73</v>
      </c>
      <c r="AY426" s="269" t="s">
        <v>162</v>
      </c>
    </row>
    <row r="427" s="12" customFormat="1">
      <c r="B427" s="248"/>
      <c r="C427" s="249"/>
      <c r="D427" s="250" t="s">
        <v>172</v>
      </c>
      <c r="E427" s="251" t="s">
        <v>23</v>
      </c>
      <c r="F427" s="252" t="s">
        <v>2062</v>
      </c>
      <c r="G427" s="249"/>
      <c r="H427" s="253">
        <v>4.9349999999999996</v>
      </c>
      <c r="I427" s="254"/>
      <c r="J427" s="249"/>
      <c r="K427" s="249"/>
      <c r="L427" s="255"/>
      <c r="M427" s="256"/>
      <c r="N427" s="257"/>
      <c r="O427" s="257"/>
      <c r="P427" s="257"/>
      <c r="Q427" s="257"/>
      <c r="R427" s="257"/>
      <c r="S427" s="257"/>
      <c r="T427" s="258"/>
      <c r="AT427" s="259" t="s">
        <v>172</v>
      </c>
      <c r="AU427" s="259" t="s">
        <v>85</v>
      </c>
      <c r="AV427" s="12" t="s">
        <v>85</v>
      </c>
      <c r="AW427" s="12" t="s">
        <v>36</v>
      </c>
      <c r="AX427" s="12" t="s">
        <v>73</v>
      </c>
      <c r="AY427" s="259" t="s">
        <v>162</v>
      </c>
    </row>
    <row r="428" s="12" customFormat="1">
      <c r="B428" s="248"/>
      <c r="C428" s="249"/>
      <c r="D428" s="250" t="s">
        <v>172</v>
      </c>
      <c r="E428" s="251" t="s">
        <v>23</v>
      </c>
      <c r="F428" s="252" t="s">
        <v>2063</v>
      </c>
      <c r="G428" s="249"/>
      <c r="H428" s="253">
        <v>4.7000000000000002</v>
      </c>
      <c r="I428" s="254"/>
      <c r="J428" s="249"/>
      <c r="K428" s="249"/>
      <c r="L428" s="255"/>
      <c r="M428" s="256"/>
      <c r="N428" s="257"/>
      <c r="O428" s="257"/>
      <c r="P428" s="257"/>
      <c r="Q428" s="257"/>
      <c r="R428" s="257"/>
      <c r="S428" s="257"/>
      <c r="T428" s="258"/>
      <c r="AT428" s="259" t="s">
        <v>172</v>
      </c>
      <c r="AU428" s="259" t="s">
        <v>85</v>
      </c>
      <c r="AV428" s="12" t="s">
        <v>85</v>
      </c>
      <c r="AW428" s="12" t="s">
        <v>36</v>
      </c>
      <c r="AX428" s="12" t="s">
        <v>73</v>
      </c>
      <c r="AY428" s="259" t="s">
        <v>162</v>
      </c>
    </row>
    <row r="429" s="12" customFormat="1">
      <c r="B429" s="248"/>
      <c r="C429" s="249"/>
      <c r="D429" s="250" t="s">
        <v>172</v>
      </c>
      <c r="E429" s="251" t="s">
        <v>23</v>
      </c>
      <c r="F429" s="252" t="s">
        <v>2063</v>
      </c>
      <c r="G429" s="249"/>
      <c r="H429" s="253">
        <v>4.7000000000000002</v>
      </c>
      <c r="I429" s="254"/>
      <c r="J429" s="249"/>
      <c r="K429" s="249"/>
      <c r="L429" s="255"/>
      <c r="M429" s="256"/>
      <c r="N429" s="257"/>
      <c r="O429" s="257"/>
      <c r="P429" s="257"/>
      <c r="Q429" s="257"/>
      <c r="R429" s="257"/>
      <c r="S429" s="257"/>
      <c r="T429" s="258"/>
      <c r="AT429" s="259" t="s">
        <v>172</v>
      </c>
      <c r="AU429" s="259" t="s">
        <v>85</v>
      </c>
      <c r="AV429" s="12" t="s">
        <v>85</v>
      </c>
      <c r="AW429" s="12" t="s">
        <v>36</v>
      </c>
      <c r="AX429" s="12" t="s">
        <v>73</v>
      </c>
      <c r="AY429" s="259" t="s">
        <v>162</v>
      </c>
    </row>
    <row r="430" s="14" customFormat="1">
      <c r="B430" s="270"/>
      <c r="C430" s="271"/>
      <c r="D430" s="250" t="s">
        <v>172</v>
      </c>
      <c r="E430" s="272" t="s">
        <v>23</v>
      </c>
      <c r="F430" s="273" t="s">
        <v>182</v>
      </c>
      <c r="G430" s="271"/>
      <c r="H430" s="274">
        <v>14.335000000000001</v>
      </c>
      <c r="I430" s="275"/>
      <c r="J430" s="271"/>
      <c r="K430" s="271"/>
      <c r="L430" s="276"/>
      <c r="M430" s="277"/>
      <c r="N430" s="278"/>
      <c r="O430" s="278"/>
      <c r="P430" s="278"/>
      <c r="Q430" s="278"/>
      <c r="R430" s="278"/>
      <c r="S430" s="278"/>
      <c r="T430" s="279"/>
      <c r="AT430" s="280" t="s">
        <v>172</v>
      </c>
      <c r="AU430" s="280" t="s">
        <v>85</v>
      </c>
      <c r="AV430" s="14" t="s">
        <v>170</v>
      </c>
      <c r="AW430" s="14" t="s">
        <v>36</v>
      </c>
      <c r="AX430" s="14" t="s">
        <v>77</v>
      </c>
      <c r="AY430" s="280" t="s">
        <v>162</v>
      </c>
    </row>
    <row r="431" s="1" customFormat="1" ht="25.5" customHeight="1">
      <c r="B431" s="47"/>
      <c r="C431" s="294" t="s">
        <v>578</v>
      </c>
      <c r="D431" s="294" t="s">
        <v>336</v>
      </c>
      <c r="E431" s="295" t="s">
        <v>975</v>
      </c>
      <c r="F431" s="296" t="s">
        <v>976</v>
      </c>
      <c r="G431" s="297" t="s">
        <v>189</v>
      </c>
      <c r="H431" s="298">
        <v>18.957999999999998</v>
      </c>
      <c r="I431" s="299"/>
      <c r="J431" s="300">
        <f>ROUND(I431*H431,2)</f>
        <v>0</v>
      </c>
      <c r="K431" s="296" t="s">
        <v>169</v>
      </c>
      <c r="L431" s="301"/>
      <c r="M431" s="302" t="s">
        <v>23</v>
      </c>
      <c r="N431" s="303" t="s">
        <v>45</v>
      </c>
      <c r="O431" s="48"/>
      <c r="P431" s="245">
        <f>O431*H431</f>
        <v>0</v>
      </c>
      <c r="Q431" s="245">
        <v>0.0051999999999999998</v>
      </c>
      <c r="R431" s="245">
        <f>Q431*H431</f>
        <v>0.098581599999999991</v>
      </c>
      <c r="S431" s="245">
        <v>0</v>
      </c>
      <c r="T431" s="246">
        <f>S431*H431</f>
        <v>0</v>
      </c>
      <c r="AR431" s="25" t="s">
        <v>448</v>
      </c>
      <c r="AT431" s="25" t="s">
        <v>336</v>
      </c>
      <c r="AU431" s="25" t="s">
        <v>85</v>
      </c>
      <c r="AY431" s="25" t="s">
        <v>162</v>
      </c>
      <c r="BE431" s="247">
        <f>IF(N431="základní",J431,0)</f>
        <v>0</v>
      </c>
      <c r="BF431" s="247">
        <f>IF(N431="snížená",J431,0)</f>
        <v>0</v>
      </c>
      <c r="BG431" s="247">
        <f>IF(N431="zákl. přenesená",J431,0)</f>
        <v>0</v>
      </c>
      <c r="BH431" s="247">
        <f>IF(N431="sníž. přenesená",J431,0)</f>
        <v>0</v>
      </c>
      <c r="BI431" s="247">
        <f>IF(N431="nulová",J431,0)</f>
        <v>0</v>
      </c>
      <c r="BJ431" s="25" t="s">
        <v>85</v>
      </c>
      <c r="BK431" s="247">
        <f>ROUND(I431*H431,2)</f>
        <v>0</v>
      </c>
      <c r="BL431" s="25" t="s">
        <v>318</v>
      </c>
      <c r="BM431" s="25" t="s">
        <v>2074</v>
      </c>
    </row>
    <row r="432" s="13" customFormat="1">
      <c r="B432" s="260"/>
      <c r="C432" s="261"/>
      <c r="D432" s="250" t="s">
        <v>172</v>
      </c>
      <c r="E432" s="262" t="s">
        <v>23</v>
      </c>
      <c r="F432" s="263" t="s">
        <v>485</v>
      </c>
      <c r="G432" s="261"/>
      <c r="H432" s="262" t="s">
        <v>23</v>
      </c>
      <c r="I432" s="264"/>
      <c r="J432" s="261"/>
      <c r="K432" s="261"/>
      <c r="L432" s="265"/>
      <c r="M432" s="266"/>
      <c r="N432" s="267"/>
      <c r="O432" s="267"/>
      <c r="P432" s="267"/>
      <c r="Q432" s="267"/>
      <c r="R432" s="267"/>
      <c r="S432" s="267"/>
      <c r="T432" s="268"/>
      <c r="AT432" s="269" t="s">
        <v>172</v>
      </c>
      <c r="AU432" s="269" t="s">
        <v>85</v>
      </c>
      <c r="AV432" s="13" t="s">
        <v>77</v>
      </c>
      <c r="AW432" s="13" t="s">
        <v>36</v>
      </c>
      <c r="AX432" s="13" t="s">
        <v>73</v>
      </c>
      <c r="AY432" s="269" t="s">
        <v>162</v>
      </c>
    </row>
    <row r="433" s="12" customFormat="1">
      <c r="B433" s="248"/>
      <c r="C433" s="249"/>
      <c r="D433" s="250" t="s">
        <v>172</v>
      </c>
      <c r="E433" s="251" t="s">
        <v>23</v>
      </c>
      <c r="F433" s="252" t="s">
        <v>2075</v>
      </c>
      <c r="G433" s="249"/>
      <c r="H433" s="253">
        <v>16.484999999999999</v>
      </c>
      <c r="I433" s="254"/>
      <c r="J433" s="249"/>
      <c r="K433" s="249"/>
      <c r="L433" s="255"/>
      <c r="M433" s="256"/>
      <c r="N433" s="257"/>
      <c r="O433" s="257"/>
      <c r="P433" s="257"/>
      <c r="Q433" s="257"/>
      <c r="R433" s="257"/>
      <c r="S433" s="257"/>
      <c r="T433" s="258"/>
      <c r="AT433" s="259" t="s">
        <v>172</v>
      </c>
      <c r="AU433" s="259" t="s">
        <v>85</v>
      </c>
      <c r="AV433" s="12" t="s">
        <v>85</v>
      </c>
      <c r="AW433" s="12" t="s">
        <v>36</v>
      </c>
      <c r="AX433" s="12" t="s">
        <v>77</v>
      </c>
      <c r="AY433" s="259" t="s">
        <v>162</v>
      </c>
    </row>
    <row r="434" s="12" customFormat="1">
      <c r="B434" s="248"/>
      <c r="C434" s="249"/>
      <c r="D434" s="250" t="s">
        <v>172</v>
      </c>
      <c r="E434" s="249"/>
      <c r="F434" s="252" t="s">
        <v>2076</v>
      </c>
      <c r="G434" s="249"/>
      <c r="H434" s="253">
        <v>18.957999999999998</v>
      </c>
      <c r="I434" s="254"/>
      <c r="J434" s="249"/>
      <c r="K434" s="249"/>
      <c r="L434" s="255"/>
      <c r="M434" s="256"/>
      <c r="N434" s="257"/>
      <c r="O434" s="257"/>
      <c r="P434" s="257"/>
      <c r="Q434" s="257"/>
      <c r="R434" s="257"/>
      <c r="S434" s="257"/>
      <c r="T434" s="258"/>
      <c r="AT434" s="259" t="s">
        <v>172</v>
      </c>
      <c r="AU434" s="259" t="s">
        <v>85</v>
      </c>
      <c r="AV434" s="12" t="s">
        <v>85</v>
      </c>
      <c r="AW434" s="12" t="s">
        <v>6</v>
      </c>
      <c r="AX434" s="12" t="s">
        <v>77</v>
      </c>
      <c r="AY434" s="259" t="s">
        <v>162</v>
      </c>
    </row>
    <row r="435" s="1" customFormat="1" ht="25.5" customHeight="1">
      <c r="B435" s="47"/>
      <c r="C435" s="236" t="s">
        <v>586</v>
      </c>
      <c r="D435" s="236" t="s">
        <v>165</v>
      </c>
      <c r="E435" s="237" t="s">
        <v>970</v>
      </c>
      <c r="F435" s="238" t="s">
        <v>971</v>
      </c>
      <c r="G435" s="239" t="s">
        <v>189</v>
      </c>
      <c r="H435" s="240">
        <v>8.0999999999999996</v>
      </c>
      <c r="I435" s="241"/>
      <c r="J435" s="242">
        <f>ROUND(I435*H435,2)</f>
        <v>0</v>
      </c>
      <c r="K435" s="238" t="s">
        <v>169</v>
      </c>
      <c r="L435" s="73"/>
      <c r="M435" s="243" t="s">
        <v>23</v>
      </c>
      <c r="N435" s="244" t="s">
        <v>45</v>
      </c>
      <c r="O435" s="48"/>
      <c r="P435" s="245">
        <f>O435*H435</f>
        <v>0</v>
      </c>
      <c r="Q435" s="245">
        <v>0.00088312999999999998</v>
      </c>
      <c r="R435" s="245">
        <f>Q435*H435</f>
        <v>0.0071533529999999994</v>
      </c>
      <c r="S435" s="245">
        <v>0</v>
      </c>
      <c r="T435" s="246">
        <f>S435*H435</f>
        <v>0</v>
      </c>
      <c r="AR435" s="25" t="s">
        <v>318</v>
      </c>
      <c r="AT435" s="25" t="s">
        <v>165</v>
      </c>
      <c r="AU435" s="25" t="s">
        <v>85</v>
      </c>
      <c r="AY435" s="25" t="s">
        <v>162</v>
      </c>
      <c r="BE435" s="247">
        <f>IF(N435="základní",J435,0)</f>
        <v>0</v>
      </c>
      <c r="BF435" s="247">
        <f>IF(N435="snížená",J435,0)</f>
        <v>0</v>
      </c>
      <c r="BG435" s="247">
        <f>IF(N435="zákl. přenesená",J435,0)</f>
        <v>0</v>
      </c>
      <c r="BH435" s="247">
        <f>IF(N435="sníž. přenesená",J435,0)</f>
        <v>0</v>
      </c>
      <c r="BI435" s="247">
        <f>IF(N435="nulová",J435,0)</f>
        <v>0</v>
      </c>
      <c r="BJ435" s="25" t="s">
        <v>85</v>
      </c>
      <c r="BK435" s="247">
        <f>ROUND(I435*H435,2)</f>
        <v>0</v>
      </c>
      <c r="BL435" s="25" t="s">
        <v>318</v>
      </c>
      <c r="BM435" s="25" t="s">
        <v>2077</v>
      </c>
    </row>
    <row r="436" s="1" customFormat="1">
      <c r="B436" s="47"/>
      <c r="C436" s="75"/>
      <c r="D436" s="250" t="s">
        <v>213</v>
      </c>
      <c r="E436" s="75"/>
      <c r="F436" s="281" t="s">
        <v>973</v>
      </c>
      <c r="G436" s="75"/>
      <c r="H436" s="75"/>
      <c r="I436" s="204"/>
      <c r="J436" s="75"/>
      <c r="K436" s="75"/>
      <c r="L436" s="73"/>
      <c r="M436" s="282"/>
      <c r="N436" s="48"/>
      <c r="O436" s="48"/>
      <c r="P436" s="48"/>
      <c r="Q436" s="48"/>
      <c r="R436" s="48"/>
      <c r="S436" s="48"/>
      <c r="T436" s="96"/>
      <c r="AT436" s="25" t="s">
        <v>213</v>
      </c>
      <c r="AU436" s="25" t="s">
        <v>85</v>
      </c>
    </row>
    <row r="437" s="13" customFormat="1">
      <c r="B437" s="260"/>
      <c r="C437" s="261"/>
      <c r="D437" s="250" t="s">
        <v>172</v>
      </c>
      <c r="E437" s="262" t="s">
        <v>23</v>
      </c>
      <c r="F437" s="263" t="s">
        <v>2064</v>
      </c>
      <c r="G437" s="261"/>
      <c r="H437" s="262" t="s">
        <v>23</v>
      </c>
      <c r="I437" s="264"/>
      <c r="J437" s="261"/>
      <c r="K437" s="261"/>
      <c r="L437" s="265"/>
      <c r="M437" s="266"/>
      <c r="N437" s="267"/>
      <c r="O437" s="267"/>
      <c r="P437" s="267"/>
      <c r="Q437" s="267"/>
      <c r="R437" s="267"/>
      <c r="S437" s="267"/>
      <c r="T437" s="268"/>
      <c r="AT437" s="269" t="s">
        <v>172</v>
      </c>
      <c r="AU437" s="269" t="s">
        <v>85</v>
      </c>
      <c r="AV437" s="13" t="s">
        <v>77</v>
      </c>
      <c r="AW437" s="13" t="s">
        <v>36</v>
      </c>
      <c r="AX437" s="13" t="s">
        <v>73</v>
      </c>
      <c r="AY437" s="269" t="s">
        <v>162</v>
      </c>
    </row>
    <row r="438" s="13" customFormat="1">
      <c r="B438" s="260"/>
      <c r="C438" s="261"/>
      <c r="D438" s="250" t="s">
        <v>172</v>
      </c>
      <c r="E438" s="262" t="s">
        <v>23</v>
      </c>
      <c r="F438" s="263" t="s">
        <v>2078</v>
      </c>
      <c r="G438" s="261"/>
      <c r="H438" s="262" t="s">
        <v>23</v>
      </c>
      <c r="I438" s="264"/>
      <c r="J438" s="261"/>
      <c r="K438" s="261"/>
      <c r="L438" s="265"/>
      <c r="M438" s="266"/>
      <c r="N438" s="267"/>
      <c r="O438" s="267"/>
      <c r="P438" s="267"/>
      <c r="Q438" s="267"/>
      <c r="R438" s="267"/>
      <c r="S438" s="267"/>
      <c r="T438" s="268"/>
      <c r="AT438" s="269" t="s">
        <v>172</v>
      </c>
      <c r="AU438" s="269" t="s">
        <v>85</v>
      </c>
      <c r="AV438" s="13" t="s">
        <v>77</v>
      </c>
      <c r="AW438" s="13" t="s">
        <v>36</v>
      </c>
      <c r="AX438" s="13" t="s">
        <v>73</v>
      </c>
      <c r="AY438" s="269" t="s">
        <v>162</v>
      </c>
    </row>
    <row r="439" s="12" customFormat="1">
      <c r="B439" s="248"/>
      <c r="C439" s="249"/>
      <c r="D439" s="250" t="s">
        <v>172</v>
      </c>
      <c r="E439" s="251" t="s">
        <v>23</v>
      </c>
      <c r="F439" s="252" t="s">
        <v>2070</v>
      </c>
      <c r="G439" s="249"/>
      <c r="H439" s="253">
        <v>8.0999999999999996</v>
      </c>
      <c r="I439" s="254"/>
      <c r="J439" s="249"/>
      <c r="K439" s="249"/>
      <c r="L439" s="255"/>
      <c r="M439" s="256"/>
      <c r="N439" s="257"/>
      <c r="O439" s="257"/>
      <c r="P439" s="257"/>
      <c r="Q439" s="257"/>
      <c r="R439" s="257"/>
      <c r="S439" s="257"/>
      <c r="T439" s="258"/>
      <c r="AT439" s="259" t="s">
        <v>172</v>
      </c>
      <c r="AU439" s="259" t="s">
        <v>85</v>
      </c>
      <c r="AV439" s="12" t="s">
        <v>85</v>
      </c>
      <c r="AW439" s="12" t="s">
        <v>36</v>
      </c>
      <c r="AX439" s="12" t="s">
        <v>77</v>
      </c>
      <c r="AY439" s="259" t="s">
        <v>162</v>
      </c>
    </row>
    <row r="440" s="1" customFormat="1" ht="25.5" customHeight="1">
      <c r="B440" s="47"/>
      <c r="C440" s="294" t="s">
        <v>600</v>
      </c>
      <c r="D440" s="294" t="s">
        <v>336</v>
      </c>
      <c r="E440" s="295" t="s">
        <v>975</v>
      </c>
      <c r="F440" s="296" t="s">
        <v>976</v>
      </c>
      <c r="G440" s="297" t="s">
        <v>189</v>
      </c>
      <c r="H440" s="298">
        <v>9.3149999999999995</v>
      </c>
      <c r="I440" s="299"/>
      <c r="J440" s="300">
        <f>ROUND(I440*H440,2)</f>
        <v>0</v>
      </c>
      <c r="K440" s="296" t="s">
        <v>169</v>
      </c>
      <c r="L440" s="301"/>
      <c r="M440" s="302" t="s">
        <v>23</v>
      </c>
      <c r="N440" s="303" t="s">
        <v>45</v>
      </c>
      <c r="O440" s="48"/>
      <c r="P440" s="245">
        <f>O440*H440</f>
        <v>0</v>
      </c>
      <c r="Q440" s="245">
        <v>0.0051999999999999998</v>
      </c>
      <c r="R440" s="245">
        <f>Q440*H440</f>
        <v>0.048437999999999995</v>
      </c>
      <c r="S440" s="245">
        <v>0</v>
      </c>
      <c r="T440" s="246">
        <f>S440*H440</f>
        <v>0</v>
      </c>
      <c r="AR440" s="25" t="s">
        <v>448</v>
      </c>
      <c r="AT440" s="25" t="s">
        <v>336</v>
      </c>
      <c r="AU440" s="25" t="s">
        <v>85</v>
      </c>
      <c r="AY440" s="25" t="s">
        <v>162</v>
      </c>
      <c r="BE440" s="247">
        <f>IF(N440="základní",J440,0)</f>
        <v>0</v>
      </c>
      <c r="BF440" s="247">
        <f>IF(N440="snížená",J440,0)</f>
        <v>0</v>
      </c>
      <c r="BG440" s="247">
        <f>IF(N440="zákl. přenesená",J440,0)</f>
        <v>0</v>
      </c>
      <c r="BH440" s="247">
        <f>IF(N440="sníž. přenesená",J440,0)</f>
        <v>0</v>
      </c>
      <c r="BI440" s="247">
        <f>IF(N440="nulová",J440,0)</f>
        <v>0</v>
      </c>
      <c r="BJ440" s="25" t="s">
        <v>85</v>
      </c>
      <c r="BK440" s="247">
        <f>ROUND(I440*H440,2)</f>
        <v>0</v>
      </c>
      <c r="BL440" s="25" t="s">
        <v>318</v>
      </c>
      <c r="BM440" s="25" t="s">
        <v>2079</v>
      </c>
    </row>
    <row r="441" s="13" customFormat="1">
      <c r="B441" s="260"/>
      <c r="C441" s="261"/>
      <c r="D441" s="250" t="s">
        <v>172</v>
      </c>
      <c r="E441" s="262" t="s">
        <v>23</v>
      </c>
      <c r="F441" s="263" t="s">
        <v>485</v>
      </c>
      <c r="G441" s="261"/>
      <c r="H441" s="262" t="s">
        <v>23</v>
      </c>
      <c r="I441" s="264"/>
      <c r="J441" s="261"/>
      <c r="K441" s="261"/>
      <c r="L441" s="265"/>
      <c r="M441" s="266"/>
      <c r="N441" s="267"/>
      <c r="O441" s="267"/>
      <c r="P441" s="267"/>
      <c r="Q441" s="267"/>
      <c r="R441" s="267"/>
      <c r="S441" s="267"/>
      <c r="T441" s="268"/>
      <c r="AT441" s="269" t="s">
        <v>172</v>
      </c>
      <c r="AU441" s="269" t="s">
        <v>85</v>
      </c>
      <c r="AV441" s="13" t="s">
        <v>77</v>
      </c>
      <c r="AW441" s="13" t="s">
        <v>36</v>
      </c>
      <c r="AX441" s="13" t="s">
        <v>73</v>
      </c>
      <c r="AY441" s="269" t="s">
        <v>162</v>
      </c>
    </row>
    <row r="442" s="12" customFormat="1">
      <c r="B442" s="248"/>
      <c r="C442" s="249"/>
      <c r="D442" s="250" t="s">
        <v>172</v>
      </c>
      <c r="E442" s="251" t="s">
        <v>23</v>
      </c>
      <c r="F442" s="252" t="s">
        <v>2072</v>
      </c>
      <c r="G442" s="249"/>
      <c r="H442" s="253">
        <v>9.3149999999999995</v>
      </c>
      <c r="I442" s="254"/>
      <c r="J442" s="249"/>
      <c r="K442" s="249"/>
      <c r="L442" s="255"/>
      <c r="M442" s="256"/>
      <c r="N442" s="257"/>
      <c r="O442" s="257"/>
      <c r="P442" s="257"/>
      <c r="Q442" s="257"/>
      <c r="R442" s="257"/>
      <c r="S442" s="257"/>
      <c r="T442" s="258"/>
      <c r="AT442" s="259" t="s">
        <v>172</v>
      </c>
      <c r="AU442" s="259" t="s">
        <v>85</v>
      </c>
      <c r="AV442" s="12" t="s">
        <v>85</v>
      </c>
      <c r="AW442" s="12" t="s">
        <v>36</v>
      </c>
      <c r="AX442" s="12" t="s">
        <v>77</v>
      </c>
      <c r="AY442" s="259" t="s">
        <v>162</v>
      </c>
    </row>
    <row r="443" s="1" customFormat="1" ht="38.25" customHeight="1">
      <c r="B443" s="47"/>
      <c r="C443" s="236" t="s">
        <v>606</v>
      </c>
      <c r="D443" s="236" t="s">
        <v>165</v>
      </c>
      <c r="E443" s="237" t="s">
        <v>1030</v>
      </c>
      <c r="F443" s="238" t="s">
        <v>1031</v>
      </c>
      <c r="G443" s="239" t="s">
        <v>927</v>
      </c>
      <c r="H443" s="304"/>
      <c r="I443" s="241"/>
      <c r="J443" s="242">
        <f>ROUND(I443*H443,2)</f>
        <v>0</v>
      </c>
      <c r="K443" s="238" t="s">
        <v>169</v>
      </c>
      <c r="L443" s="73"/>
      <c r="M443" s="243" t="s">
        <v>23</v>
      </c>
      <c r="N443" s="244" t="s">
        <v>45</v>
      </c>
      <c r="O443" s="48"/>
      <c r="P443" s="245">
        <f>O443*H443</f>
        <v>0</v>
      </c>
      <c r="Q443" s="245">
        <v>0</v>
      </c>
      <c r="R443" s="245">
        <f>Q443*H443</f>
        <v>0</v>
      </c>
      <c r="S443" s="245">
        <v>0</v>
      </c>
      <c r="T443" s="246">
        <f>S443*H443</f>
        <v>0</v>
      </c>
      <c r="AR443" s="25" t="s">
        <v>318</v>
      </c>
      <c r="AT443" s="25" t="s">
        <v>165</v>
      </c>
      <c r="AU443" s="25" t="s">
        <v>85</v>
      </c>
      <c r="AY443" s="25" t="s">
        <v>162</v>
      </c>
      <c r="BE443" s="247">
        <f>IF(N443="základní",J443,0)</f>
        <v>0</v>
      </c>
      <c r="BF443" s="247">
        <f>IF(N443="snížená",J443,0)</f>
        <v>0</v>
      </c>
      <c r="BG443" s="247">
        <f>IF(N443="zákl. přenesená",J443,0)</f>
        <v>0</v>
      </c>
      <c r="BH443" s="247">
        <f>IF(N443="sníž. přenesená",J443,0)</f>
        <v>0</v>
      </c>
      <c r="BI443" s="247">
        <f>IF(N443="nulová",J443,0)</f>
        <v>0</v>
      </c>
      <c r="BJ443" s="25" t="s">
        <v>85</v>
      </c>
      <c r="BK443" s="247">
        <f>ROUND(I443*H443,2)</f>
        <v>0</v>
      </c>
      <c r="BL443" s="25" t="s">
        <v>318</v>
      </c>
      <c r="BM443" s="25" t="s">
        <v>2080</v>
      </c>
    </row>
    <row r="444" s="1" customFormat="1">
      <c r="B444" s="47"/>
      <c r="C444" s="75"/>
      <c r="D444" s="250" t="s">
        <v>213</v>
      </c>
      <c r="E444" s="75"/>
      <c r="F444" s="281" t="s">
        <v>1033</v>
      </c>
      <c r="G444" s="75"/>
      <c r="H444" s="75"/>
      <c r="I444" s="204"/>
      <c r="J444" s="75"/>
      <c r="K444" s="75"/>
      <c r="L444" s="73"/>
      <c r="M444" s="282"/>
      <c r="N444" s="48"/>
      <c r="O444" s="48"/>
      <c r="P444" s="48"/>
      <c r="Q444" s="48"/>
      <c r="R444" s="48"/>
      <c r="S444" s="48"/>
      <c r="T444" s="96"/>
      <c r="AT444" s="25" t="s">
        <v>213</v>
      </c>
      <c r="AU444" s="25" t="s">
        <v>85</v>
      </c>
    </row>
    <row r="445" s="11" customFormat="1" ht="29.88" customHeight="1">
      <c r="B445" s="220"/>
      <c r="C445" s="221"/>
      <c r="D445" s="222" t="s">
        <v>72</v>
      </c>
      <c r="E445" s="234" t="s">
        <v>2081</v>
      </c>
      <c r="F445" s="234" t="s">
        <v>2082</v>
      </c>
      <c r="G445" s="221"/>
      <c r="H445" s="221"/>
      <c r="I445" s="224"/>
      <c r="J445" s="235">
        <f>BK445</f>
        <v>0</v>
      </c>
      <c r="K445" s="221"/>
      <c r="L445" s="226"/>
      <c r="M445" s="227"/>
      <c r="N445" s="228"/>
      <c r="O445" s="228"/>
      <c r="P445" s="229">
        <f>SUM(P446:P455)</f>
        <v>0</v>
      </c>
      <c r="Q445" s="228"/>
      <c r="R445" s="229">
        <f>SUM(R446:R455)</f>
        <v>0.79285567199999996</v>
      </c>
      <c r="S445" s="228"/>
      <c r="T445" s="230">
        <f>SUM(T446:T455)</f>
        <v>0</v>
      </c>
      <c r="AR445" s="231" t="s">
        <v>85</v>
      </c>
      <c r="AT445" s="232" t="s">
        <v>72</v>
      </c>
      <c r="AU445" s="232" t="s">
        <v>77</v>
      </c>
      <c r="AY445" s="231" t="s">
        <v>162</v>
      </c>
      <c r="BK445" s="233">
        <f>SUM(BK446:BK455)</f>
        <v>0</v>
      </c>
    </row>
    <row r="446" s="1" customFormat="1" ht="38.25" customHeight="1">
      <c r="B446" s="47"/>
      <c r="C446" s="236" t="s">
        <v>615</v>
      </c>
      <c r="D446" s="236" t="s">
        <v>165</v>
      </c>
      <c r="E446" s="237" t="s">
        <v>2083</v>
      </c>
      <c r="F446" s="238" t="s">
        <v>2084</v>
      </c>
      <c r="G446" s="239" t="s">
        <v>189</v>
      </c>
      <c r="H446" s="240">
        <v>18.059999999999999</v>
      </c>
      <c r="I446" s="241"/>
      <c r="J446" s="242">
        <f>ROUND(I446*H446,2)</f>
        <v>0</v>
      </c>
      <c r="K446" s="238" t="s">
        <v>23</v>
      </c>
      <c r="L446" s="73"/>
      <c r="M446" s="243" t="s">
        <v>23</v>
      </c>
      <c r="N446" s="244" t="s">
        <v>45</v>
      </c>
      <c r="O446" s="48"/>
      <c r="P446" s="245">
        <f>O446*H446</f>
        <v>0</v>
      </c>
      <c r="Q446" s="245">
        <v>0.043901200000000001</v>
      </c>
      <c r="R446" s="245">
        <f>Q446*H446</f>
        <v>0.79285567199999996</v>
      </c>
      <c r="S446" s="245">
        <v>0</v>
      </c>
      <c r="T446" s="246">
        <f>S446*H446</f>
        <v>0</v>
      </c>
      <c r="AR446" s="25" t="s">
        <v>318</v>
      </c>
      <c r="AT446" s="25" t="s">
        <v>165</v>
      </c>
      <c r="AU446" s="25" t="s">
        <v>85</v>
      </c>
      <c r="AY446" s="25" t="s">
        <v>162</v>
      </c>
      <c r="BE446" s="247">
        <f>IF(N446="základní",J446,0)</f>
        <v>0</v>
      </c>
      <c r="BF446" s="247">
        <f>IF(N446="snížená",J446,0)</f>
        <v>0</v>
      </c>
      <c r="BG446" s="247">
        <f>IF(N446="zákl. přenesená",J446,0)</f>
        <v>0</v>
      </c>
      <c r="BH446" s="247">
        <f>IF(N446="sníž. přenesená",J446,0)</f>
        <v>0</v>
      </c>
      <c r="BI446" s="247">
        <f>IF(N446="nulová",J446,0)</f>
        <v>0</v>
      </c>
      <c r="BJ446" s="25" t="s">
        <v>85</v>
      </c>
      <c r="BK446" s="247">
        <f>ROUND(I446*H446,2)</f>
        <v>0</v>
      </c>
      <c r="BL446" s="25" t="s">
        <v>318</v>
      </c>
      <c r="BM446" s="25" t="s">
        <v>2085</v>
      </c>
    </row>
    <row r="447" s="13" customFormat="1">
      <c r="B447" s="260"/>
      <c r="C447" s="261"/>
      <c r="D447" s="250" t="s">
        <v>172</v>
      </c>
      <c r="E447" s="262" t="s">
        <v>23</v>
      </c>
      <c r="F447" s="263" t="s">
        <v>2086</v>
      </c>
      <c r="G447" s="261"/>
      <c r="H447" s="262" t="s">
        <v>23</v>
      </c>
      <c r="I447" s="264"/>
      <c r="J447" s="261"/>
      <c r="K447" s="261"/>
      <c r="L447" s="265"/>
      <c r="M447" s="266"/>
      <c r="N447" s="267"/>
      <c r="O447" s="267"/>
      <c r="P447" s="267"/>
      <c r="Q447" s="267"/>
      <c r="R447" s="267"/>
      <c r="S447" s="267"/>
      <c r="T447" s="268"/>
      <c r="AT447" s="269" t="s">
        <v>172</v>
      </c>
      <c r="AU447" s="269" t="s">
        <v>85</v>
      </c>
      <c r="AV447" s="13" t="s">
        <v>77</v>
      </c>
      <c r="AW447" s="13" t="s">
        <v>36</v>
      </c>
      <c r="AX447" s="13" t="s">
        <v>73</v>
      </c>
      <c r="AY447" s="269" t="s">
        <v>162</v>
      </c>
    </row>
    <row r="448" s="13" customFormat="1">
      <c r="B448" s="260"/>
      <c r="C448" s="261"/>
      <c r="D448" s="250" t="s">
        <v>172</v>
      </c>
      <c r="E448" s="262" t="s">
        <v>23</v>
      </c>
      <c r="F448" s="263" t="s">
        <v>2087</v>
      </c>
      <c r="G448" s="261"/>
      <c r="H448" s="262" t="s">
        <v>23</v>
      </c>
      <c r="I448" s="264"/>
      <c r="J448" s="261"/>
      <c r="K448" s="261"/>
      <c r="L448" s="265"/>
      <c r="M448" s="266"/>
      <c r="N448" s="267"/>
      <c r="O448" s="267"/>
      <c r="P448" s="267"/>
      <c r="Q448" s="267"/>
      <c r="R448" s="267"/>
      <c r="S448" s="267"/>
      <c r="T448" s="268"/>
      <c r="AT448" s="269" t="s">
        <v>172</v>
      </c>
      <c r="AU448" s="269" t="s">
        <v>85</v>
      </c>
      <c r="AV448" s="13" t="s">
        <v>77</v>
      </c>
      <c r="AW448" s="13" t="s">
        <v>36</v>
      </c>
      <c r="AX448" s="13" t="s">
        <v>73</v>
      </c>
      <c r="AY448" s="269" t="s">
        <v>162</v>
      </c>
    </row>
    <row r="449" s="12" customFormat="1">
      <c r="B449" s="248"/>
      <c r="C449" s="249"/>
      <c r="D449" s="250" t="s">
        <v>172</v>
      </c>
      <c r="E449" s="251" t="s">
        <v>23</v>
      </c>
      <c r="F449" s="252" t="s">
        <v>2088</v>
      </c>
      <c r="G449" s="249"/>
      <c r="H449" s="253">
        <v>11.609999999999999</v>
      </c>
      <c r="I449" s="254"/>
      <c r="J449" s="249"/>
      <c r="K449" s="249"/>
      <c r="L449" s="255"/>
      <c r="M449" s="256"/>
      <c r="N449" s="257"/>
      <c r="O449" s="257"/>
      <c r="P449" s="257"/>
      <c r="Q449" s="257"/>
      <c r="R449" s="257"/>
      <c r="S449" s="257"/>
      <c r="T449" s="258"/>
      <c r="AT449" s="259" t="s">
        <v>172</v>
      </c>
      <c r="AU449" s="259" t="s">
        <v>85</v>
      </c>
      <c r="AV449" s="12" t="s">
        <v>85</v>
      </c>
      <c r="AW449" s="12" t="s">
        <v>36</v>
      </c>
      <c r="AX449" s="12" t="s">
        <v>73</v>
      </c>
      <c r="AY449" s="259" t="s">
        <v>162</v>
      </c>
    </row>
    <row r="450" s="13" customFormat="1">
      <c r="B450" s="260"/>
      <c r="C450" s="261"/>
      <c r="D450" s="250" t="s">
        <v>172</v>
      </c>
      <c r="E450" s="262" t="s">
        <v>23</v>
      </c>
      <c r="F450" s="263" t="s">
        <v>373</v>
      </c>
      <c r="G450" s="261"/>
      <c r="H450" s="262" t="s">
        <v>23</v>
      </c>
      <c r="I450" s="264"/>
      <c r="J450" s="261"/>
      <c r="K450" s="261"/>
      <c r="L450" s="265"/>
      <c r="M450" s="266"/>
      <c r="N450" s="267"/>
      <c r="O450" s="267"/>
      <c r="P450" s="267"/>
      <c r="Q450" s="267"/>
      <c r="R450" s="267"/>
      <c r="S450" s="267"/>
      <c r="T450" s="268"/>
      <c r="AT450" s="269" t="s">
        <v>172</v>
      </c>
      <c r="AU450" s="269" t="s">
        <v>85</v>
      </c>
      <c r="AV450" s="13" t="s">
        <v>77</v>
      </c>
      <c r="AW450" s="13" t="s">
        <v>36</v>
      </c>
      <c r="AX450" s="13" t="s">
        <v>73</v>
      </c>
      <c r="AY450" s="269" t="s">
        <v>162</v>
      </c>
    </row>
    <row r="451" s="13" customFormat="1">
      <c r="B451" s="260"/>
      <c r="C451" s="261"/>
      <c r="D451" s="250" t="s">
        <v>172</v>
      </c>
      <c r="E451" s="262" t="s">
        <v>23</v>
      </c>
      <c r="F451" s="263" t="s">
        <v>2089</v>
      </c>
      <c r="G451" s="261"/>
      <c r="H451" s="262" t="s">
        <v>23</v>
      </c>
      <c r="I451" s="264"/>
      <c r="J451" s="261"/>
      <c r="K451" s="261"/>
      <c r="L451" s="265"/>
      <c r="M451" s="266"/>
      <c r="N451" s="267"/>
      <c r="O451" s="267"/>
      <c r="P451" s="267"/>
      <c r="Q451" s="267"/>
      <c r="R451" s="267"/>
      <c r="S451" s="267"/>
      <c r="T451" s="268"/>
      <c r="AT451" s="269" t="s">
        <v>172</v>
      </c>
      <c r="AU451" s="269" t="s">
        <v>85</v>
      </c>
      <c r="AV451" s="13" t="s">
        <v>77</v>
      </c>
      <c r="AW451" s="13" t="s">
        <v>36</v>
      </c>
      <c r="AX451" s="13" t="s">
        <v>73</v>
      </c>
      <c r="AY451" s="269" t="s">
        <v>162</v>
      </c>
    </row>
    <row r="452" s="12" customFormat="1">
      <c r="B452" s="248"/>
      <c r="C452" s="249"/>
      <c r="D452" s="250" t="s">
        <v>172</v>
      </c>
      <c r="E452" s="251" t="s">
        <v>23</v>
      </c>
      <c r="F452" s="252" t="s">
        <v>2090</v>
      </c>
      <c r="G452" s="249"/>
      <c r="H452" s="253">
        <v>6.4500000000000002</v>
      </c>
      <c r="I452" s="254"/>
      <c r="J452" s="249"/>
      <c r="K452" s="249"/>
      <c r="L452" s="255"/>
      <c r="M452" s="256"/>
      <c r="N452" s="257"/>
      <c r="O452" s="257"/>
      <c r="P452" s="257"/>
      <c r="Q452" s="257"/>
      <c r="R452" s="257"/>
      <c r="S452" s="257"/>
      <c r="T452" s="258"/>
      <c r="AT452" s="259" t="s">
        <v>172</v>
      </c>
      <c r="AU452" s="259" t="s">
        <v>85</v>
      </c>
      <c r="AV452" s="12" t="s">
        <v>85</v>
      </c>
      <c r="AW452" s="12" t="s">
        <v>36</v>
      </c>
      <c r="AX452" s="12" t="s">
        <v>73</v>
      </c>
      <c r="AY452" s="259" t="s">
        <v>162</v>
      </c>
    </row>
    <row r="453" s="14" customFormat="1">
      <c r="B453" s="270"/>
      <c r="C453" s="271"/>
      <c r="D453" s="250" t="s">
        <v>172</v>
      </c>
      <c r="E453" s="272" t="s">
        <v>23</v>
      </c>
      <c r="F453" s="273" t="s">
        <v>182</v>
      </c>
      <c r="G453" s="271"/>
      <c r="H453" s="274">
        <v>18.059999999999999</v>
      </c>
      <c r="I453" s="275"/>
      <c r="J453" s="271"/>
      <c r="K453" s="271"/>
      <c r="L453" s="276"/>
      <c r="M453" s="277"/>
      <c r="N453" s="278"/>
      <c r="O453" s="278"/>
      <c r="P453" s="278"/>
      <c r="Q453" s="278"/>
      <c r="R453" s="278"/>
      <c r="S453" s="278"/>
      <c r="T453" s="279"/>
      <c r="AT453" s="280" t="s">
        <v>172</v>
      </c>
      <c r="AU453" s="280" t="s">
        <v>85</v>
      </c>
      <c r="AV453" s="14" t="s">
        <v>170</v>
      </c>
      <c r="AW453" s="14" t="s">
        <v>36</v>
      </c>
      <c r="AX453" s="14" t="s">
        <v>77</v>
      </c>
      <c r="AY453" s="280" t="s">
        <v>162</v>
      </c>
    </row>
    <row r="454" s="1" customFormat="1" ht="38.25" customHeight="1">
      <c r="B454" s="47"/>
      <c r="C454" s="236" t="s">
        <v>621</v>
      </c>
      <c r="D454" s="236" t="s">
        <v>165</v>
      </c>
      <c r="E454" s="237" t="s">
        <v>2091</v>
      </c>
      <c r="F454" s="238" t="s">
        <v>2092</v>
      </c>
      <c r="G454" s="239" t="s">
        <v>927</v>
      </c>
      <c r="H454" s="304"/>
      <c r="I454" s="241"/>
      <c r="J454" s="242">
        <f>ROUND(I454*H454,2)</f>
        <v>0</v>
      </c>
      <c r="K454" s="238" t="s">
        <v>169</v>
      </c>
      <c r="L454" s="73"/>
      <c r="M454" s="243" t="s">
        <v>23</v>
      </c>
      <c r="N454" s="244" t="s">
        <v>45</v>
      </c>
      <c r="O454" s="48"/>
      <c r="P454" s="245">
        <f>O454*H454</f>
        <v>0</v>
      </c>
      <c r="Q454" s="245">
        <v>0</v>
      </c>
      <c r="R454" s="245">
        <f>Q454*H454</f>
        <v>0</v>
      </c>
      <c r="S454" s="245">
        <v>0</v>
      </c>
      <c r="T454" s="246">
        <f>S454*H454</f>
        <v>0</v>
      </c>
      <c r="AR454" s="25" t="s">
        <v>318</v>
      </c>
      <c r="AT454" s="25" t="s">
        <v>165</v>
      </c>
      <c r="AU454" s="25" t="s">
        <v>85</v>
      </c>
      <c r="AY454" s="25" t="s">
        <v>162</v>
      </c>
      <c r="BE454" s="247">
        <f>IF(N454="základní",J454,0)</f>
        <v>0</v>
      </c>
      <c r="BF454" s="247">
        <f>IF(N454="snížená",J454,0)</f>
        <v>0</v>
      </c>
      <c r="BG454" s="247">
        <f>IF(N454="zákl. přenesená",J454,0)</f>
        <v>0</v>
      </c>
      <c r="BH454" s="247">
        <f>IF(N454="sníž. přenesená",J454,0)</f>
        <v>0</v>
      </c>
      <c r="BI454" s="247">
        <f>IF(N454="nulová",J454,0)</f>
        <v>0</v>
      </c>
      <c r="BJ454" s="25" t="s">
        <v>85</v>
      </c>
      <c r="BK454" s="247">
        <f>ROUND(I454*H454,2)</f>
        <v>0</v>
      </c>
      <c r="BL454" s="25" t="s">
        <v>318</v>
      </c>
      <c r="BM454" s="25" t="s">
        <v>2093</v>
      </c>
    </row>
    <row r="455" s="1" customFormat="1">
      <c r="B455" s="47"/>
      <c r="C455" s="75"/>
      <c r="D455" s="250" t="s">
        <v>213</v>
      </c>
      <c r="E455" s="75"/>
      <c r="F455" s="281" t="s">
        <v>1033</v>
      </c>
      <c r="G455" s="75"/>
      <c r="H455" s="75"/>
      <c r="I455" s="204"/>
      <c r="J455" s="75"/>
      <c r="K455" s="75"/>
      <c r="L455" s="73"/>
      <c r="M455" s="282"/>
      <c r="N455" s="48"/>
      <c r="O455" s="48"/>
      <c r="P455" s="48"/>
      <c r="Q455" s="48"/>
      <c r="R455" s="48"/>
      <c r="S455" s="48"/>
      <c r="T455" s="96"/>
      <c r="AT455" s="25" t="s">
        <v>213</v>
      </c>
      <c r="AU455" s="25" t="s">
        <v>85</v>
      </c>
    </row>
    <row r="456" s="11" customFormat="1" ht="29.88" customHeight="1">
      <c r="B456" s="220"/>
      <c r="C456" s="221"/>
      <c r="D456" s="222" t="s">
        <v>72</v>
      </c>
      <c r="E456" s="234" t="s">
        <v>1135</v>
      </c>
      <c r="F456" s="234" t="s">
        <v>1136</v>
      </c>
      <c r="G456" s="221"/>
      <c r="H456" s="221"/>
      <c r="I456" s="224"/>
      <c r="J456" s="235">
        <f>BK456</f>
        <v>0</v>
      </c>
      <c r="K456" s="221"/>
      <c r="L456" s="226"/>
      <c r="M456" s="227"/>
      <c r="N456" s="228"/>
      <c r="O456" s="228"/>
      <c r="P456" s="229">
        <f>SUM(P457:P494)</f>
        <v>0</v>
      </c>
      <c r="Q456" s="228"/>
      <c r="R456" s="229">
        <f>SUM(R457:R494)</f>
        <v>0.13892631</v>
      </c>
      <c r="S456" s="228"/>
      <c r="T456" s="230">
        <f>SUM(T457:T494)</f>
        <v>0</v>
      </c>
      <c r="AR456" s="231" t="s">
        <v>85</v>
      </c>
      <c r="AT456" s="232" t="s">
        <v>72</v>
      </c>
      <c r="AU456" s="232" t="s">
        <v>77</v>
      </c>
      <c r="AY456" s="231" t="s">
        <v>162</v>
      </c>
      <c r="BK456" s="233">
        <f>SUM(BK457:BK494)</f>
        <v>0</v>
      </c>
    </row>
    <row r="457" s="1" customFormat="1" ht="25.5" customHeight="1">
      <c r="B457" s="47"/>
      <c r="C457" s="236" t="s">
        <v>625</v>
      </c>
      <c r="D457" s="236" t="s">
        <v>165</v>
      </c>
      <c r="E457" s="237" t="s">
        <v>2094</v>
      </c>
      <c r="F457" s="238" t="s">
        <v>2095</v>
      </c>
      <c r="G457" s="239" t="s">
        <v>265</v>
      </c>
      <c r="H457" s="240">
        <v>17.699999999999999</v>
      </c>
      <c r="I457" s="241"/>
      <c r="J457" s="242">
        <f>ROUND(I457*H457,2)</f>
        <v>0</v>
      </c>
      <c r="K457" s="238" t="s">
        <v>169</v>
      </c>
      <c r="L457" s="73"/>
      <c r="M457" s="243" t="s">
        <v>23</v>
      </c>
      <c r="N457" s="244" t="s">
        <v>45</v>
      </c>
      <c r="O457" s="48"/>
      <c r="P457" s="245">
        <f>O457*H457</f>
        <v>0</v>
      </c>
      <c r="Q457" s="245">
        <v>0.0028652500000000002</v>
      </c>
      <c r="R457" s="245">
        <f>Q457*H457</f>
        <v>0.050714925000000001</v>
      </c>
      <c r="S457" s="245">
        <v>0</v>
      </c>
      <c r="T457" s="246">
        <f>S457*H457</f>
        <v>0</v>
      </c>
      <c r="AR457" s="25" t="s">
        <v>318</v>
      </c>
      <c r="AT457" s="25" t="s">
        <v>165</v>
      </c>
      <c r="AU457" s="25" t="s">
        <v>85</v>
      </c>
      <c r="AY457" s="25" t="s">
        <v>162</v>
      </c>
      <c r="BE457" s="247">
        <f>IF(N457="základní",J457,0)</f>
        <v>0</v>
      </c>
      <c r="BF457" s="247">
        <f>IF(N457="snížená",J457,0)</f>
        <v>0</v>
      </c>
      <c r="BG457" s="247">
        <f>IF(N457="zákl. přenesená",J457,0)</f>
        <v>0</v>
      </c>
      <c r="BH457" s="247">
        <f>IF(N457="sníž. přenesená",J457,0)</f>
        <v>0</v>
      </c>
      <c r="BI457" s="247">
        <f>IF(N457="nulová",J457,0)</f>
        <v>0</v>
      </c>
      <c r="BJ457" s="25" t="s">
        <v>85</v>
      </c>
      <c r="BK457" s="247">
        <f>ROUND(I457*H457,2)</f>
        <v>0</v>
      </c>
      <c r="BL457" s="25" t="s">
        <v>318</v>
      </c>
      <c r="BM457" s="25" t="s">
        <v>2096</v>
      </c>
    </row>
    <row r="458" s="1" customFormat="1">
      <c r="B458" s="47"/>
      <c r="C458" s="75"/>
      <c r="D458" s="250" t="s">
        <v>213</v>
      </c>
      <c r="E458" s="75"/>
      <c r="F458" s="281" t="s">
        <v>1151</v>
      </c>
      <c r="G458" s="75"/>
      <c r="H458" s="75"/>
      <c r="I458" s="204"/>
      <c r="J458" s="75"/>
      <c r="K458" s="75"/>
      <c r="L458" s="73"/>
      <c r="M458" s="282"/>
      <c r="N458" s="48"/>
      <c r="O458" s="48"/>
      <c r="P458" s="48"/>
      <c r="Q458" s="48"/>
      <c r="R458" s="48"/>
      <c r="S458" s="48"/>
      <c r="T458" s="96"/>
      <c r="AT458" s="25" t="s">
        <v>213</v>
      </c>
      <c r="AU458" s="25" t="s">
        <v>85</v>
      </c>
    </row>
    <row r="459" s="13" customFormat="1">
      <c r="B459" s="260"/>
      <c r="C459" s="261"/>
      <c r="D459" s="250" t="s">
        <v>172</v>
      </c>
      <c r="E459" s="262" t="s">
        <v>23</v>
      </c>
      <c r="F459" s="263" t="s">
        <v>373</v>
      </c>
      <c r="G459" s="261"/>
      <c r="H459" s="262" t="s">
        <v>23</v>
      </c>
      <c r="I459" s="264"/>
      <c r="J459" s="261"/>
      <c r="K459" s="261"/>
      <c r="L459" s="265"/>
      <c r="M459" s="266"/>
      <c r="N459" s="267"/>
      <c r="O459" s="267"/>
      <c r="P459" s="267"/>
      <c r="Q459" s="267"/>
      <c r="R459" s="267"/>
      <c r="S459" s="267"/>
      <c r="T459" s="268"/>
      <c r="AT459" s="269" t="s">
        <v>172</v>
      </c>
      <c r="AU459" s="269" t="s">
        <v>85</v>
      </c>
      <c r="AV459" s="13" t="s">
        <v>77</v>
      </c>
      <c r="AW459" s="13" t="s">
        <v>36</v>
      </c>
      <c r="AX459" s="13" t="s">
        <v>73</v>
      </c>
      <c r="AY459" s="269" t="s">
        <v>162</v>
      </c>
    </row>
    <row r="460" s="13" customFormat="1">
      <c r="B460" s="260"/>
      <c r="C460" s="261"/>
      <c r="D460" s="250" t="s">
        <v>172</v>
      </c>
      <c r="E460" s="262" t="s">
        <v>23</v>
      </c>
      <c r="F460" s="263" t="s">
        <v>2089</v>
      </c>
      <c r="G460" s="261"/>
      <c r="H460" s="262" t="s">
        <v>23</v>
      </c>
      <c r="I460" s="264"/>
      <c r="J460" s="261"/>
      <c r="K460" s="261"/>
      <c r="L460" s="265"/>
      <c r="M460" s="266"/>
      <c r="N460" s="267"/>
      <c r="O460" s="267"/>
      <c r="P460" s="267"/>
      <c r="Q460" s="267"/>
      <c r="R460" s="267"/>
      <c r="S460" s="267"/>
      <c r="T460" s="268"/>
      <c r="AT460" s="269" t="s">
        <v>172</v>
      </c>
      <c r="AU460" s="269" t="s">
        <v>85</v>
      </c>
      <c r="AV460" s="13" t="s">
        <v>77</v>
      </c>
      <c r="AW460" s="13" t="s">
        <v>36</v>
      </c>
      <c r="AX460" s="13" t="s">
        <v>73</v>
      </c>
      <c r="AY460" s="269" t="s">
        <v>162</v>
      </c>
    </row>
    <row r="461" s="12" customFormat="1">
      <c r="B461" s="248"/>
      <c r="C461" s="249"/>
      <c r="D461" s="250" t="s">
        <v>172</v>
      </c>
      <c r="E461" s="251" t="s">
        <v>23</v>
      </c>
      <c r="F461" s="252" t="s">
        <v>2097</v>
      </c>
      <c r="G461" s="249"/>
      <c r="H461" s="253">
        <v>5.0999999999999996</v>
      </c>
      <c r="I461" s="254"/>
      <c r="J461" s="249"/>
      <c r="K461" s="249"/>
      <c r="L461" s="255"/>
      <c r="M461" s="256"/>
      <c r="N461" s="257"/>
      <c r="O461" s="257"/>
      <c r="P461" s="257"/>
      <c r="Q461" s="257"/>
      <c r="R461" s="257"/>
      <c r="S461" s="257"/>
      <c r="T461" s="258"/>
      <c r="AT461" s="259" t="s">
        <v>172</v>
      </c>
      <c r="AU461" s="259" t="s">
        <v>85</v>
      </c>
      <c r="AV461" s="12" t="s">
        <v>85</v>
      </c>
      <c r="AW461" s="12" t="s">
        <v>36</v>
      </c>
      <c r="AX461" s="12" t="s">
        <v>73</v>
      </c>
      <c r="AY461" s="259" t="s">
        <v>162</v>
      </c>
    </row>
    <row r="462" s="13" customFormat="1">
      <c r="B462" s="260"/>
      <c r="C462" s="261"/>
      <c r="D462" s="250" t="s">
        <v>172</v>
      </c>
      <c r="E462" s="262" t="s">
        <v>23</v>
      </c>
      <c r="F462" s="263" t="s">
        <v>178</v>
      </c>
      <c r="G462" s="261"/>
      <c r="H462" s="262" t="s">
        <v>23</v>
      </c>
      <c r="I462" s="264"/>
      <c r="J462" s="261"/>
      <c r="K462" s="261"/>
      <c r="L462" s="265"/>
      <c r="M462" s="266"/>
      <c r="N462" s="267"/>
      <c r="O462" s="267"/>
      <c r="P462" s="267"/>
      <c r="Q462" s="267"/>
      <c r="R462" s="267"/>
      <c r="S462" s="267"/>
      <c r="T462" s="268"/>
      <c r="AT462" s="269" t="s">
        <v>172</v>
      </c>
      <c r="AU462" s="269" t="s">
        <v>85</v>
      </c>
      <c r="AV462" s="13" t="s">
        <v>77</v>
      </c>
      <c r="AW462" s="13" t="s">
        <v>36</v>
      </c>
      <c r="AX462" s="13" t="s">
        <v>73</v>
      </c>
      <c r="AY462" s="269" t="s">
        <v>162</v>
      </c>
    </row>
    <row r="463" s="13" customFormat="1">
      <c r="B463" s="260"/>
      <c r="C463" s="261"/>
      <c r="D463" s="250" t="s">
        <v>172</v>
      </c>
      <c r="E463" s="262" t="s">
        <v>23</v>
      </c>
      <c r="F463" s="263" t="s">
        <v>2098</v>
      </c>
      <c r="G463" s="261"/>
      <c r="H463" s="262" t="s">
        <v>23</v>
      </c>
      <c r="I463" s="264"/>
      <c r="J463" s="261"/>
      <c r="K463" s="261"/>
      <c r="L463" s="265"/>
      <c r="M463" s="266"/>
      <c r="N463" s="267"/>
      <c r="O463" s="267"/>
      <c r="P463" s="267"/>
      <c r="Q463" s="267"/>
      <c r="R463" s="267"/>
      <c r="S463" s="267"/>
      <c r="T463" s="268"/>
      <c r="AT463" s="269" t="s">
        <v>172</v>
      </c>
      <c r="AU463" s="269" t="s">
        <v>85</v>
      </c>
      <c r="AV463" s="13" t="s">
        <v>77</v>
      </c>
      <c r="AW463" s="13" t="s">
        <v>36</v>
      </c>
      <c r="AX463" s="13" t="s">
        <v>73</v>
      </c>
      <c r="AY463" s="269" t="s">
        <v>162</v>
      </c>
    </row>
    <row r="464" s="12" customFormat="1">
      <c r="B464" s="248"/>
      <c r="C464" s="249"/>
      <c r="D464" s="250" t="s">
        <v>172</v>
      </c>
      <c r="E464" s="251" t="s">
        <v>23</v>
      </c>
      <c r="F464" s="252" t="s">
        <v>2099</v>
      </c>
      <c r="G464" s="249"/>
      <c r="H464" s="253">
        <v>12.6</v>
      </c>
      <c r="I464" s="254"/>
      <c r="J464" s="249"/>
      <c r="K464" s="249"/>
      <c r="L464" s="255"/>
      <c r="M464" s="256"/>
      <c r="N464" s="257"/>
      <c r="O464" s="257"/>
      <c r="P464" s="257"/>
      <c r="Q464" s="257"/>
      <c r="R464" s="257"/>
      <c r="S464" s="257"/>
      <c r="T464" s="258"/>
      <c r="AT464" s="259" t="s">
        <v>172</v>
      </c>
      <c r="AU464" s="259" t="s">
        <v>85</v>
      </c>
      <c r="AV464" s="12" t="s">
        <v>85</v>
      </c>
      <c r="AW464" s="12" t="s">
        <v>36</v>
      </c>
      <c r="AX464" s="12" t="s">
        <v>73</v>
      </c>
      <c r="AY464" s="259" t="s">
        <v>162</v>
      </c>
    </row>
    <row r="465" s="14" customFormat="1">
      <c r="B465" s="270"/>
      <c r="C465" s="271"/>
      <c r="D465" s="250" t="s">
        <v>172</v>
      </c>
      <c r="E465" s="272" t="s">
        <v>23</v>
      </c>
      <c r="F465" s="273" t="s">
        <v>182</v>
      </c>
      <c r="G465" s="271"/>
      <c r="H465" s="274">
        <v>17.699999999999999</v>
      </c>
      <c r="I465" s="275"/>
      <c r="J465" s="271"/>
      <c r="K465" s="271"/>
      <c r="L465" s="276"/>
      <c r="M465" s="277"/>
      <c r="N465" s="278"/>
      <c r="O465" s="278"/>
      <c r="P465" s="278"/>
      <c r="Q465" s="278"/>
      <c r="R465" s="278"/>
      <c r="S465" s="278"/>
      <c r="T465" s="279"/>
      <c r="AT465" s="280" t="s">
        <v>172</v>
      </c>
      <c r="AU465" s="280" t="s">
        <v>85</v>
      </c>
      <c r="AV465" s="14" t="s">
        <v>170</v>
      </c>
      <c r="AW465" s="14" t="s">
        <v>36</v>
      </c>
      <c r="AX465" s="14" t="s">
        <v>77</v>
      </c>
      <c r="AY465" s="280" t="s">
        <v>162</v>
      </c>
    </row>
    <row r="466" s="1" customFormat="1" ht="25.5" customHeight="1">
      <c r="B466" s="47"/>
      <c r="C466" s="236" t="s">
        <v>631</v>
      </c>
      <c r="D466" s="236" t="s">
        <v>165</v>
      </c>
      <c r="E466" s="237" t="s">
        <v>2100</v>
      </c>
      <c r="F466" s="238" t="s">
        <v>2101</v>
      </c>
      <c r="G466" s="239" t="s">
        <v>265</v>
      </c>
      <c r="H466" s="240">
        <v>11.949999999999999</v>
      </c>
      <c r="I466" s="241"/>
      <c r="J466" s="242">
        <f>ROUND(I466*H466,2)</f>
        <v>0</v>
      </c>
      <c r="K466" s="238" t="s">
        <v>169</v>
      </c>
      <c r="L466" s="73"/>
      <c r="M466" s="243" t="s">
        <v>23</v>
      </c>
      <c r="N466" s="244" t="s">
        <v>45</v>
      </c>
      <c r="O466" s="48"/>
      <c r="P466" s="245">
        <f>O466*H466</f>
        <v>0</v>
      </c>
      <c r="Q466" s="245">
        <v>0.0029630500000000001</v>
      </c>
      <c r="R466" s="245">
        <f>Q466*H466</f>
        <v>0.035408447499999995</v>
      </c>
      <c r="S466" s="245">
        <v>0</v>
      </c>
      <c r="T466" s="246">
        <f>S466*H466</f>
        <v>0</v>
      </c>
      <c r="AR466" s="25" t="s">
        <v>318</v>
      </c>
      <c r="AT466" s="25" t="s">
        <v>165</v>
      </c>
      <c r="AU466" s="25" t="s">
        <v>85</v>
      </c>
      <c r="AY466" s="25" t="s">
        <v>162</v>
      </c>
      <c r="BE466" s="247">
        <f>IF(N466="základní",J466,0)</f>
        <v>0</v>
      </c>
      <c r="BF466" s="247">
        <f>IF(N466="snížená",J466,0)</f>
        <v>0</v>
      </c>
      <c r="BG466" s="247">
        <f>IF(N466="zákl. přenesená",J466,0)</f>
        <v>0</v>
      </c>
      <c r="BH466" s="247">
        <f>IF(N466="sníž. přenesená",J466,0)</f>
        <v>0</v>
      </c>
      <c r="BI466" s="247">
        <f>IF(N466="nulová",J466,0)</f>
        <v>0</v>
      </c>
      <c r="BJ466" s="25" t="s">
        <v>85</v>
      </c>
      <c r="BK466" s="247">
        <f>ROUND(I466*H466,2)</f>
        <v>0</v>
      </c>
      <c r="BL466" s="25" t="s">
        <v>318</v>
      </c>
      <c r="BM466" s="25" t="s">
        <v>2102</v>
      </c>
    </row>
    <row r="467" s="1" customFormat="1">
      <c r="B467" s="47"/>
      <c r="C467" s="75"/>
      <c r="D467" s="250" t="s">
        <v>213</v>
      </c>
      <c r="E467" s="75"/>
      <c r="F467" s="281" t="s">
        <v>1151</v>
      </c>
      <c r="G467" s="75"/>
      <c r="H467" s="75"/>
      <c r="I467" s="204"/>
      <c r="J467" s="75"/>
      <c r="K467" s="75"/>
      <c r="L467" s="73"/>
      <c r="M467" s="282"/>
      <c r="N467" s="48"/>
      <c r="O467" s="48"/>
      <c r="P467" s="48"/>
      <c r="Q467" s="48"/>
      <c r="R467" s="48"/>
      <c r="S467" s="48"/>
      <c r="T467" s="96"/>
      <c r="AT467" s="25" t="s">
        <v>213</v>
      </c>
      <c r="AU467" s="25" t="s">
        <v>85</v>
      </c>
    </row>
    <row r="468" s="13" customFormat="1">
      <c r="B468" s="260"/>
      <c r="C468" s="261"/>
      <c r="D468" s="250" t="s">
        <v>172</v>
      </c>
      <c r="E468" s="262" t="s">
        <v>23</v>
      </c>
      <c r="F468" s="263" t="s">
        <v>2103</v>
      </c>
      <c r="G468" s="261"/>
      <c r="H468" s="262" t="s">
        <v>23</v>
      </c>
      <c r="I468" s="264"/>
      <c r="J468" s="261"/>
      <c r="K468" s="261"/>
      <c r="L468" s="265"/>
      <c r="M468" s="266"/>
      <c r="N468" s="267"/>
      <c r="O468" s="267"/>
      <c r="P468" s="267"/>
      <c r="Q468" s="267"/>
      <c r="R468" s="267"/>
      <c r="S468" s="267"/>
      <c r="T468" s="268"/>
      <c r="AT468" s="269" t="s">
        <v>172</v>
      </c>
      <c r="AU468" s="269" t="s">
        <v>85</v>
      </c>
      <c r="AV468" s="13" t="s">
        <v>77</v>
      </c>
      <c r="AW468" s="13" t="s">
        <v>36</v>
      </c>
      <c r="AX468" s="13" t="s">
        <v>73</v>
      </c>
      <c r="AY468" s="269" t="s">
        <v>162</v>
      </c>
    </row>
    <row r="469" s="13" customFormat="1">
      <c r="B469" s="260"/>
      <c r="C469" s="261"/>
      <c r="D469" s="250" t="s">
        <v>172</v>
      </c>
      <c r="E469" s="262" t="s">
        <v>23</v>
      </c>
      <c r="F469" s="263" t="s">
        <v>1949</v>
      </c>
      <c r="G469" s="261"/>
      <c r="H469" s="262" t="s">
        <v>23</v>
      </c>
      <c r="I469" s="264"/>
      <c r="J469" s="261"/>
      <c r="K469" s="261"/>
      <c r="L469" s="265"/>
      <c r="M469" s="266"/>
      <c r="N469" s="267"/>
      <c r="O469" s="267"/>
      <c r="P469" s="267"/>
      <c r="Q469" s="267"/>
      <c r="R469" s="267"/>
      <c r="S469" s="267"/>
      <c r="T469" s="268"/>
      <c r="AT469" s="269" t="s">
        <v>172</v>
      </c>
      <c r="AU469" s="269" t="s">
        <v>85</v>
      </c>
      <c r="AV469" s="13" t="s">
        <v>77</v>
      </c>
      <c r="AW469" s="13" t="s">
        <v>36</v>
      </c>
      <c r="AX469" s="13" t="s">
        <v>73</v>
      </c>
      <c r="AY469" s="269" t="s">
        <v>162</v>
      </c>
    </row>
    <row r="470" s="12" customFormat="1">
      <c r="B470" s="248"/>
      <c r="C470" s="249"/>
      <c r="D470" s="250" t="s">
        <v>172</v>
      </c>
      <c r="E470" s="251" t="s">
        <v>23</v>
      </c>
      <c r="F470" s="252" t="s">
        <v>2104</v>
      </c>
      <c r="G470" s="249"/>
      <c r="H470" s="253">
        <v>5.5</v>
      </c>
      <c r="I470" s="254"/>
      <c r="J470" s="249"/>
      <c r="K470" s="249"/>
      <c r="L470" s="255"/>
      <c r="M470" s="256"/>
      <c r="N470" s="257"/>
      <c r="O470" s="257"/>
      <c r="P470" s="257"/>
      <c r="Q470" s="257"/>
      <c r="R470" s="257"/>
      <c r="S470" s="257"/>
      <c r="T470" s="258"/>
      <c r="AT470" s="259" t="s">
        <v>172</v>
      </c>
      <c r="AU470" s="259" t="s">
        <v>85</v>
      </c>
      <c r="AV470" s="12" t="s">
        <v>85</v>
      </c>
      <c r="AW470" s="12" t="s">
        <v>36</v>
      </c>
      <c r="AX470" s="12" t="s">
        <v>73</v>
      </c>
      <c r="AY470" s="259" t="s">
        <v>162</v>
      </c>
    </row>
    <row r="471" s="13" customFormat="1">
      <c r="B471" s="260"/>
      <c r="C471" s="261"/>
      <c r="D471" s="250" t="s">
        <v>172</v>
      </c>
      <c r="E471" s="262" t="s">
        <v>23</v>
      </c>
      <c r="F471" s="263" t="s">
        <v>373</v>
      </c>
      <c r="G471" s="261"/>
      <c r="H471" s="262" t="s">
        <v>23</v>
      </c>
      <c r="I471" s="264"/>
      <c r="J471" s="261"/>
      <c r="K471" s="261"/>
      <c r="L471" s="265"/>
      <c r="M471" s="266"/>
      <c r="N471" s="267"/>
      <c r="O471" s="267"/>
      <c r="P471" s="267"/>
      <c r="Q471" s="267"/>
      <c r="R471" s="267"/>
      <c r="S471" s="267"/>
      <c r="T471" s="268"/>
      <c r="AT471" s="269" t="s">
        <v>172</v>
      </c>
      <c r="AU471" s="269" t="s">
        <v>85</v>
      </c>
      <c r="AV471" s="13" t="s">
        <v>77</v>
      </c>
      <c r="AW471" s="13" t="s">
        <v>36</v>
      </c>
      <c r="AX471" s="13" t="s">
        <v>73</v>
      </c>
      <c r="AY471" s="269" t="s">
        <v>162</v>
      </c>
    </row>
    <row r="472" s="13" customFormat="1">
      <c r="B472" s="260"/>
      <c r="C472" s="261"/>
      <c r="D472" s="250" t="s">
        <v>172</v>
      </c>
      <c r="E472" s="262" t="s">
        <v>23</v>
      </c>
      <c r="F472" s="263" t="s">
        <v>2089</v>
      </c>
      <c r="G472" s="261"/>
      <c r="H472" s="262" t="s">
        <v>23</v>
      </c>
      <c r="I472" s="264"/>
      <c r="J472" s="261"/>
      <c r="K472" s="261"/>
      <c r="L472" s="265"/>
      <c r="M472" s="266"/>
      <c r="N472" s="267"/>
      <c r="O472" s="267"/>
      <c r="P472" s="267"/>
      <c r="Q472" s="267"/>
      <c r="R472" s="267"/>
      <c r="S472" s="267"/>
      <c r="T472" s="268"/>
      <c r="AT472" s="269" t="s">
        <v>172</v>
      </c>
      <c r="AU472" s="269" t="s">
        <v>85</v>
      </c>
      <c r="AV472" s="13" t="s">
        <v>77</v>
      </c>
      <c r="AW472" s="13" t="s">
        <v>36</v>
      </c>
      <c r="AX472" s="13" t="s">
        <v>73</v>
      </c>
      <c r="AY472" s="269" t="s">
        <v>162</v>
      </c>
    </row>
    <row r="473" s="12" customFormat="1">
      <c r="B473" s="248"/>
      <c r="C473" s="249"/>
      <c r="D473" s="250" t="s">
        <v>172</v>
      </c>
      <c r="E473" s="251" t="s">
        <v>23</v>
      </c>
      <c r="F473" s="252" t="s">
        <v>2105</v>
      </c>
      <c r="G473" s="249"/>
      <c r="H473" s="253">
        <v>6.4500000000000002</v>
      </c>
      <c r="I473" s="254"/>
      <c r="J473" s="249"/>
      <c r="K473" s="249"/>
      <c r="L473" s="255"/>
      <c r="M473" s="256"/>
      <c r="N473" s="257"/>
      <c r="O473" s="257"/>
      <c r="P473" s="257"/>
      <c r="Q473" s="257"/>
      <c r="R473" s="257"/>
      <c r="S473" s="257"/>
      <c r="T473" s="258"/>
      <c r="AT473" s="259" t="s">
        <v>172</v>
      </c>
      <c r="AU473" s="259" t="s">
        <v>85</v>
      </c>
      <c r="AV473" s="12" t="s">
        <v>85</v>
      </c>
      <c r="AW473" s="12" t="s">
        <v>36</v>
      </c>
      <c r="AX473" s="12" t="s">
        <v>73</v>
      </c>
      <c r="AY473" s="259" t="s">
        <v>162</v>
      </c>
    </row>
    <row r="474" s="14" customFormat="1">
      <c r="B474" s="270"/>
      <c r="C474" s="271"/>
      <c r="D474" s="250" t="s">
        <v>172</v>
      </c>
      <c r="E474" s="272" t="s">
        <v>23</v>
      </c>
      <c r="F474" s="273" t="s">
        <v>182</v>
      </c>
      <c r="G474" s="271"/>
      <c r="H474" s="274">
        <v>11.949999999999999</v>
      </c>
      <c r="I474" s="275"/>
      <c r="J474" s="271"/>
      <c r="K474" s="271"/>
      <c r="L474" s="276"/>
      <c r="M474" s="277"/>
      <c r="N474" s="278"/>
      <c r="O474" s="278"/>
      <c r="P474" s="278"/>
      <c r="Q474" s="278"/>
      <c r="R474" s="278"/>
      <c r="S474" s="278"/>
      <c r="T474" s="279"/>
      <c r="AT474" s="280" t="s">
        <v>172</v>
      </c>
      <c r="AU474" s="280" t="s">
        <v>85</v>
      </c>
      <c r="AV474" s="14" t="s">
        <v>170</v>
      </c>
      <c r="AW474" s="14" t="s">
        <v>36</v>
      </c>
      <c r="AX474" s="14" t="s">
        <v>77</v>
      </c>
      <c r="AY474" s="280" t="s">
        <v>162</v>
      </c>
    </row>
    <row r="475" s="1" customFormat="1" ht="25.5" customHeight="1">
      <c r="B475" s="47"/>
      <c r="C475" s="236" t="s">
        <v>638</v>
      </c>
      <c r="D475" s="236" t="s">
        <v>165</v>
      </c>
      <c r="E475" s="237" t="s">
        <v>2106</v>
      </c>
      <c r="F475" s="238" t="s">
        <v>2107</v>
      </c>
      <c r="G475" s="239" t="s">
        <v>265</v>
      </c>
      <c r="H475" s="240">
        <v>11.949999999999999</v>
      </c>
      <c r="I475" s="241"/>
      <c r="J475" s="242">
        <f>ROUND(I475*H475,2)</f>
        <v>0</v>
      </c>
      <c r="K475" s="238" t="s">
        <v>169</v>
      </c>
      <c r="L475" s="73"/>
      <c r="M475" s="243" t="s">
        <v>23</v>
      </c>
      <c r="N475" s="244" t="s">
        <v>45</v>
      </c>
      <c r="O475" s="48"/>
      <c r="P475" s="245">
        <f>O475*H475</f>
        <v>0</v>
      </c>
      <c r="Q475" s="245">
        <v>0.0028912500000000002</v>
      </c>
      <c r="R475" s="245">
        <f>Q475*H475</f>
        <v>0.034550437500000003</v>
      </c>
      <c r="S475" s="245">
        <v>0</v>
      </c>
      <c r="T475" s="246">
        <f>S475*H475</f>
        <v>0</v>
      </c>
      <c r="AR475" s="25" t="s">
        <v>318</v>
      </c>
      <c r="AT475" s="25" t="s">
        <v>165</v>
      </c>
      <c r="AU475" s="25" t="s">
        <v>85</v>
      </c>
      <c r="AY475" s="25" t="s">
        <v>162</v>
      </c>
      <c r="BE475" s="247">
        <f>IF(N475="základní",J475,0)</f>
        <v>0</v>
      </c>
      <c r="BF475" s="247">
        <f>IF(N475="snížená",J475,0)</f>
        <v>0</v>
      </c>
      <c r="BG475" s="247">
        <f>IF(N475="zákl. přenesená",J475,0)</f>
        <v>0</v>
      </c>
      <c r="BH475" s="247">
        <f>IF(N475="sníž. přenesená",J475,0)</f>
        <v>0</v>
      </c>
      <c r="BI475" s="247">
        <f>IF(N475="nulová",J475,0)</f>
        <v>0</v>
      </c>
      <c r="BJ475" s="25" t="s">
        <v>85</v>
      </c>
      <c r="BK475" s="247">
        <f>ROUND(I475*H475,2)</f>
        <v>0</v>
      </c>
      <c r="BL475" s="25" t="s">
        <v>318</v>
      </c>
      <c r="BM475" s="25" t="s">
        <v>2108</v>
      </c>
    </row>
    <row r="476" s="13" customFormat="1">
      <c r="B476" s="260"/>
      <c r="C476" s="261"/>
      <c r="D476" s="250" t="s">
        <v>172</v>
      </c>
      <c r="E476" s="262" t="s">
        <v>23</v>
      </c>
      <c r="F476" s="263" t="s">
        <v>2103</v>
      </c>
      <c r="G476" s="261"/>
      <c r="H476" s="262" t="s">
        <v>23</v>
      </c>
      <c r="I476" s="264"/>
      <c r="J476" s="261"/>
      <c r="K476" s="261"/>
      <c r="L476" s="265"/>
      <c r="M476" s="266"/>
      <c r="N476" s="267"/>
      <c r="O476" s="267"/>
      <c r="P476" s="267"/>
      <c r="Q476" s="267"/>
      <c r="R476" s="267"/>
      <c r="S476" s="267"/>
      <c r="T476" s="268"/>
      <c r="AT476" s="269" t="s">
        <v>172</v>
      </c>
      <c r="AU476" s="269" t="s">
        <v>85</v>
      </c>
      <c r="AV476" s="13" t="s">
        <v>77</v>
      </c>
      <c r="AW476" s="13" t="s">
        <v>36</v>
      </c>
      <c r="AX476" s="13" t="s">
        <v>73</v>
      </c>
      <c r="AY476" s="269" t="s">
        <v>162</v>
      </c>
    </row>
    <row r="477" s="13" customFormat="1">
      <c r="B477" s="260"/>
      <c r="C477" s="261"/>
      <c r="D477" s="250" t="s">
        <v>172</v>
      </c>
      <c r="E477" s="262" t="s">
        <v>23</v>
      </c>
      <c r="F477" s="263" t="s">
        <v>1949</v>
      </c>
      <c r="G477" s="261"/>
      <c r="H477" s="262" t="s">
        <v>23</v>
      </c>
      <c r="I477" s="264"/>
      <c r="J477" s="261"/>
      <c r="K477" s="261"/>
      <c r="L477" s="265"/>
      <c r="M477" s="266"/>
      <c r="N477" s="267"/>
      <c r="O477" s="267"/>
      <c r="P477" s="267"/>
      <c r="Q477" s="267"/>
      <c r="R477" s="267"/>
      <c r="S477" s="267"/>
      <c r="T477" s="268"/>
      <c r="AT477" s="269" t="s">
        <v>172</v>
      </c>
      <c r="AU477" s="269" t="s">
        <v>85</v>
      </c>
      <c r="AV477" s="13" t="s">
        <v>77</v>
      </c>
      <c r="AW477" s="13" t="s">
        <v>36</v>
      </c>
      <c r="AX477" s="13" t="s">
        <v>73</v>
      </c>
      <c r="AY477" s="269" t="s">
        <v>162</v>
      </c>
    </row>
    <row r="478" s="12" customFormat="1">
      <c r="B478" s="248"/>
      <c r="C478" s="249"/>
      <c r="D478" s="250" t="s">
        <v>172</v>
      </c>
      <c r="E478" s="251" t="s">
        <v>23</v>
      </c>
      <c r="F478" s="252" t="s">
        <v>2104</v>
      </c>
      <c r="G478" s="249"/>
      <c r="H478" s="253">
        <v>5.5</v>
      </c>
      <c r="I478" s="254"/>
      <c r="J478" s="249"/>
      <c r="K478" s="249"/>
      <c r="L478" s="255"/>
      <c r="M478" s="256"/>
      <c r="N478" s="257"/>
      <c r="O478" s="257"/>
      <c r="P478" s="257"/>
      <c r="Q478" s="257"/>
      <c r="R478" s="257"/>
      <c r="S478" s="257"/>
      <c r="T478" s="258"/>
      <c r="AT478" s="259" t="s">
        <v>172</v>
      </c>
      <c r="AU478" s="259" t="s">
        <v>85</v>
      </c>
      <c r="AV478" s="12" t="s">
        <v>85</v>
      </c>
      <c r="AW478" s="12" t="s">
        <v>36</v>
      </c>
      <c r="AX478" s="12" t="s">
        <v>73</v>
      </c>
      <c r="AY478" s="259" t="s">
        <v>162</v>
      </c>
    </row>
    <row r="479" s="13" customFormat="1">
      <c r="B479" s="260"/>
      <c r="C479" s="261"/>
      <c r="D479" s="250" t="s">
        <v>172</v>
      </c>
      <c r="E479" s="262" t="s">
        <v>23</v>
      </c>
      <c r="F479" s="263" t="s">
        <v>373</v>
      </c>
      <c r="G479" s="261"/>
      <c r="H479" s="262" t="s">
        <v>23</v>
      </c>
      <c r="I479" s="264"/>
      <c r="J479" s="261"/>
      <c r="K479" s="261"/>
      <c r="L479" s="265"/>
      <c r="M479" s="266"/>
      <c r="N479" s="267"/>
      <c r="O479" s="267"/>
      <c r="P479" s="267"/>
      <c r="Q479" s="267"/>
      <c r="R479" s="267"/>
      <c r="S479" s="267"/>
      <c r="T479" s="268"/>
      <c r="AT479" s="269" t="s">
        <v>172</v>
      </c>
      <c r="AU479" s="269" t="s">
        <v>85</v>
      </c>
      <c r="AV479" s="13" t="s">
        <v>77</v>
      </c>
      <c r="AW479" s="13" t="s">
        <v>36</v>
      </c>
      <c r="AX479" s="13" t="s">
        <v>73</v>
      </c>
      <c r="AY479" s="269" t="s">
        <v>162</v>
      </c>
    </row>
    <row r="480" s="13" customFormat="1">
      <c r="B480" s="260"/>
      <c r="C480" s="261"/>
      <c r="D480" s="250" t="s">
        <v>172</v>
      </c>
      <c r="E480" s="262" t="s">
        <v>23</v>
      </c>
      <c r="F480" s="263" t="s">
        <v>2089</v>
      </c>
      <c r="G480" s="261"/>
      <c r="H480" s="262" t="s">
        <v>23</v>
      </c>
      <c r="I480" s="264"/>
      <c r="J480" s="261"/>
      <c r="K480" s="261"/>
      <c r="L480" s="265"/>
      <c r="M480" s="266"/>
      <c r="N480" s="267"/>
      <c r="O480" s="267"/>
      <c r="P480" s="267"/>
      <c r="Q480" s="267"/>
      <c r="R480" s="267"/>
      <c r="S480" s="267"/>
      <c r="T480" s="268"/>
      <c r="AT480" s="269" t="s">
        <v>172</v>
      </c>
      <c r="AU480" s="269" t="s">
        <v>85</v>
      </c>
      <c r="AV480" s="13" t="s">
        <v>77</v>
      </c>
      <c r="AW480" s="13" t="s">
        <v>36</v>
      </c>
      <c r="AX480" s="13" t="s">
        <v>73</v>
      </c>
      <c r="AY480" s="269" t="s">
        <v>162</v>
      </c>
    </row>
    <row r="481" s="12" customFormat="1">
      <c r="B481" s="248"/>
      <c r="C481" s="249"/>
      <c r="D481" s="250" t="s">
        <v>172</v>
      </c>
      <c r="E481" s="251" t="s">
        <v>23</v>
      </c>
      <c r="F481" s="252" t="s">
        <v>2105</v>
      </c>
      <c r="G481" s="249"/>
      <c r="H481" s="253">
        <v>6.4500000000000002</v>
      </c>
      <c r="I481" s="254"/>
      <c r="J481" s="249"/>
      <c r="K481" s="249"/>
      <c r="L481" s="255"/>
      <c r="M481" s="256"/>
      <c r="N481" s="257"/>
      <c r="O481" s="257"/>
      <c r="P481" s="257"/>
      <c r="Q481" s="257"/>
      <c r="R481" s="257"/>
      <c r="S481" s="257"/>
      <c r="T481" s="258"/>
      <c r="AT481" s="259" t="s">
        <v>172</v>
      </c>
      <c r="AU481" s="259" t="s">
        <v>85</v>
      </c>
      <c r="AV481" s="12" t="s">
        <v>85</v>
      </c>
      <c r="AW481" s="12" t="s">
        <v>36</v>
      </c>
      <c r="AX481" s="12" t="s">
        <v>73</v>
      </c>
      <c r="AY481" s="259" t="s">
        <v>162</v>
      </c>
    </row>
    <row r="482" s="14" customFormat="1">
      <c r="B482" s="270"/>
      <c r="C482" s="271"/>
      <c r="D482" s="250" t="s">
        <v>172</v>
      </c>
      <c r="E482" s="272" t="s">
        <v>23</v>
      </c>
      <c r="F482" s="273" t="s">
        <v>182</v>
      </c>
      <c r="G482" s="271"/>
      <c r="H482" s="274">
        <v>11.949999999999999</v>
      </c>
      <c r="I482" s="275"/>
      <c r="J482" s="271"/>
      <c r="K482" s="271"/>
      <c r="L482" s="276"/>
      <c r="M482" s="277"/>
      <c r="N482" s="278"/>
      <c r="O482" s="278"/>
      <c r="P482" s="278"/>
      <c r="Q482" s="278"/>
      <c r="R482" s="278"/>
      <c r="S482" s="278"/>
      <c r="T482" s="279"/>
      <c r="AT482" s="280" t="s">
        <v>172</v>
      </c>
      <c r="AU482" s="280" t="s">
        <v>85</v>
      </c>
      <c r="AV482" s="14" t="s">
        <v>170</v>
      </c>
      <c r="AW482" s="14" t="s">
        <v>36</v>
      </c>
      <c r="AX482" s="14" t="s">
        <v>77</v>
      </c>
      <c r="AY482" s="280" t="s">
        <v>162</v>
      </c>
    </row>
    <row r="483" s="1" customFormat="1" ht="25.5" customHeight="1">
      <c r="B483" s="47"/>
      <c r="C483" s="236" t="s">
        <v>644</v>
      </c>
      <c r="D483" s="236" t="s">
        <v>165</v>
      </c>
      <c r="E483" s="237" t="s">
        <v>1183</v>
      </c>
      <c r="F483" s="238" t="s">
        <v>2109</v>
      </c>
      <c r="G483" s="239" t="s">
        <v>168</v>
      </c>
      <c r="H483" s="240">
        <v>5.5</v>
      </c>
      <c r="I483" s="241"/>
      <c r="J483" s="242">
        <f>ROUND(I483*H483,2)</f>
        <v>0</v>
      </c>
      <c r="K483" s="238" t="s">
        <v>169</v>
      </c>
      <c r="L483" s="73"/>
      <c r="M483" s="243" t="s">
        <v>23</v>
      </c>
      <c r="N483" s="244" t="s">
        <v>45</v>
      </c>
      <c r="O483" s="48"/>
      <c r="P483" s="245">
        <f>O483*H483</f>
        <v>0</v>
      </c>
      <c r="Q483" s="245">
        <v>0.00020000000000000001</v>
      </c>
      <c r="R483" s="245">
        <f>Q483*H483</f>
        <v>0.0011000000000000001</v>
      </c>
      <c r="S483" s="245">
        <v>0</v>
      </c>
      <c r="T483" s="246">
        <f>S483*H483</f>
        <v>0</v>
      </c>
      <c r="AR483" s="25" t="s">
        <v>318</v>
      </c>
      <c r="AT483" s="25" t="s">
        <v>165</v>
      </c>
      <c r="AU483" s="25" t="s">
        <v>85</v>
      </c>
      <c r="AY483" s="25" t="s">
        <v>162</v>
      </c>
      <c r="BE483" s="247">
        <f>IF(N483="základní",J483,0)</f>
        <v>0</v>
      </c>
      <c r="BF483" s="247">
        <f>IF(N483="snížená",J483,0)</f>
        <v>0</v>
      </c>
      <c r="BG483" s="247">
        <f>IF(N483="zákl. přenesená",J483,0)</f>
        <v>0</v>
      </c>
      <c r="BH483" s="247">
        <f>IF(N483="sníž. přenesená",J483,0)</f>
        <v>0</v>
      </c>
      <c r="BI483" s="247">
        <f>IF(N483="nulová",J483,0)</f>
        <v>0</v>
      </c>
      <c r="BJ483" s="25" t="s">
        <v>85</v>
      </c>
      <c r="BK483" s="247">
        <f>ROUND(I483*H483,2)</f>
        <v>0</v>
      </c>
      <c r="BL483" s="25" t="s">
        <v>318</v>
      </c>
      <c r="BM483" s="25" t="s">
        <v>2110</v>
      </c>
    </row>
    <row r="484" s="13" customFormat="1">
      <c r="B484" s="260"/>
      <c r="C484" s="261"/>
      <c r="D484" s="250" t="s">
        <v>172</v>
      </c>
      <c r="E484" s="262" t="s">
        <v>23</v>
      </c>
      <c r="F484" s="263" t="s">
        <v>2103</v>
      </c>
      <c r="G484" s="261"/>
      <c r="H484" s="262" t="s">
        <v>23</v>
      </c>
      <c r="I484" s="264"/>
      <c r="J484" s="261"/>
      <c r="K484" s="261"/>
      <c r="L484" s="265"/>
      <c r="M484" s="266"/>
      <c r="N484" s="267"/>
      <c r="O484" s="267"/>
      <c r="P484" s="267"/>
      <c r="Q484" s="267"/>
      <c r="R484" s="267"/>
      <c r="S484" s="267"/>
      <c r="T484" s="268"/>
      <c r="AT484" s="269" t="s">
        <v>172</v>
      </c>
      <c r="AU484" s="269" t="s">
        <v>85</v>
      </c>
      <c r="AV484" s="13" t="s">
        <v>77</v>
      </c>
      <c r="AW484" s="13" t="s">
        <v>36</v>
      </c>
      <c r="AX484" s="13" t="s">
        <v>73</v>
      </c>
      <c r="AY484" s="269" t="s">
        <v>162</v>
      </c>
    </row>
    <row r="485" s="13" customFormat="1">
      <c r="B485" s="260"/>
      <c r="C485" s="261"/>
      <c r="D485" s="250" t="s">
        <v>172</v>
      </c>
      <c r="E485" s="262" t="s">
        <v>23</v>
      </c>
      <c r="F485" s="263" t="s">
        <v>1949</v>
      </c>
      <c r="G485" s="261"/>
      <c r="H485" s="262" t="s">
        <v>23</v>
      </c>
      <c r="I485" s="264"/>
      <c r="J485" s="261"/>
      <c r="K485" s="261"/>
      <c r="L485" s="265"/>
      <c r="M485" s="266"/>
      <c r="N485" s="267"/>
      <c r="O485" s="267"/>
      <c r="P485" s="267"/>
      <c r="Q485" s="267"/>
      <c r="R485" s="267"/>
      <c r="S485" s="267"/>
      <c r="T485" s="268"/>
      <c r="AT485" s="269" t="s">
        <v>172</v>
      </c>
      <c r="AU485" s="269" t="s">
        <v>85</v>
      </c>
      <c r="AV485" s="13" t="s">
        <v>77</v>
      </c>
      <c r="AW485" s="13" t="s">
        <v>36</v>
      </c>
      <c r="AX485" s="13" t="s">
        <v>73</v>
      </c>
      <c r="AY485" s="269" t="s">
        <v>162</v>
      </c>
    </row>
    <row r="486" s="12" customFormat="1">
      <c r="B486" s="248"/>
      <c r="C486" s="249"/>
      <c r="D486" s="250" t="s">
        <v>172</v>
      </c>
      <c r="E486" s="251" t="s">
        <v>23</v>
      </c>
      <c r="F486" s="252" t="s">
        <v>2104</v>
      </c>
      <c r="G486" s="249"/>
      <c r="H486" s="253">
        <v>5.5</v>
      </c>
      <c r="I486" s="254"/>
      <c r="J486" s="249"/>
      <c r="K486" s="249"/>
      <c r="L486" s="255"/>
      <c r="M486" s="256"/>
      <c r="N486" s="257"/>
      <c r="O486" s="257"/>
      <c r="P486" s="257"/>
      <c r="Q486" s="257"/>
      <c r="R486" s="257"/>
      <c r="S486" s="257"/>
      <c r="T486" s="258"/>
      <c r="AT486" s="259" t="s">
        <v>172</v>
      </c>
      <c r="AU486" s="259" t="s">
        <v>85</v>
      </c>
      <c r="AV486" s="12" t="s">
        <v>85</v>
      </c>
      <c r="AW486" s="12" t="s">
        <v>36</v>
      </c>
      <c r="AX486" s="12" t="s">
        <v>77</v>
      </c>
      <c r="AY486" s="259" t="s">
        <v>162</v>
      </c>
    </row>
    <row r="487" s="1" customFormat="1" ht="25.5" customHeight="1">
      <c r="B487" s="47"/>
      <c r="C487" s="236" t="s">
        <v>650</v>
      </c>
      <c r="D487" s="236" t="s">
        <v>165</v>
      </c>
      <c r="E487" s="237" t="s">
        <v>2111</v>
      </c>
      <c r="F487" s="238" t="s">
        <v>2112</v>
      </c>
      <c r="G487" s="239" t="s">
        <v>168</v>
      </c>
      <c r="H487" s="240">
        <v>3</v>
      </c>
      <c r="I487" s="241"/>
      <c r="J487" s="242">
        <f>ROUND(I487*H487,2)</f>
        <v>0</v>
      </c>
      <c r="K487" s="238" t="s">
        <v>169</v>
      </c>
      <c r="L487" s="73"/>
      <c r="M487" s="243" t="s">
        <v>23</v>
      </c>
      <c r="N487" s="244" t="s">
        <v>45</v>
      </c>
      <c r="O487" s="48"/>
      <c r="P487" s="245">
        <f>O487*H487</f>
        <v>0</v>
      </c>
      <c r="Q487" s="245">
        <v>0.00025000000000000001</v>
      </c>
      <c r="R487" s="245">
        <f>Q487*H487</f>
        <v>0.00075000000000000002</v>
      </c>
      <c r="S487" s="245">
        <v>0</v>
      </c>
      <c r="T487" s="246">
        <f>S487*H487</f>
        <v>0</v>
      </c>
      <c r="AR487" s="25" t="s">
        <v>318</v>
      </c>
      <c r="AT487" s="25" t="s">
        <v>165</v>
      </c>
      <c r="AU487" s="25" t="s">
        <v>85</v>
      </c>
      <c r="AY487" s="25" t="s">
        <v>162</v>
      </c>
      <c r="BE487" s="247">
        <f>IF(N487="základní",J487,0)</f>
        <v>0</v>
      </c>
      <c r="BF487" s="247">
        <f>IF(N487="snížená",J487,0)</f>
        <v>0</v>
      </c>
      <c r="BG487" s="247">
        <f>IF(N487="zákl. přenesená",J487,0)</f>
        <v>0</v>
      </c>
      <c r="BH487" s="247">
        <f>IF(N487="sníž. přenesená",J487,0)</f>
        <v>0</v>
      </c>
      <c r="BI487" s="247">
        <f>IF(N487="nulová",J487,0)</f>
        <v>0</v>
      </c>
      <c r="BJ487" s="25" t="s">
        <v>85</v>
      </c>
      <c r="BK487" s="247">
        <f>ROUND(I487*H487,2)</f>
        <v>0</v>
      </c>
      <c r="BL487" s="25" t="s">
        <v>318</v>
      </c>
      <c r="BM487" s="25" t="s">
        <v>2113</v>
      </c>
    </row>
    <row r="488" s="13" customFormat="1">
      <c r="B488" s="260"/>
      <c r="C488" s="261"/>
      <c r="D488" s="250" t="s">
        <v>172</v>
      </c>
      <c r="E488" s="262" t="s">
        <v>23</v>
      </c>
      <c r="F488" s="263" t="s">
        <v>2103</v>
      </c>
      <c r="G488" s="261"/>
      <c r="H488" s="262" t="s">
        <v>23</v>
      </c>
      <c r="I488" s="264"/>
      <c r="J488" s="261"/>
      <c r="K488" s="261"/>
      <c r="L488" s="265"/>
      <c r="M488" s="266"/>
      <c r="N488" s="267"/>
      <c r="O488" s="267"/>
      <c r="P488" s="267"/>
      <c r="Q488" s="267"/>
      <c r="R488" s="267"/>
      <c r="S488" s="267"/>
      <c r="T488" s="268"/>
      <c r="AT488" s="269" t="s">
        <v>172</v>
      </c>
      <c r="AU488" s="269" t="s">
        <v>85</v>
      </c>
      <c r="AV488" s="13" t="s">
        <v>77</v>
      </c>
      <c r="AW488" s="13" t="s">
        <v>36</v>
      </c>
      <c r="AX488" s="13" t="s">
        <v>73</v>
      </c>
      <c r="AY488" s="269" t="s">
        <v>162</v>
      </c>
    </row>
    <row r="489" s="12" customFormat="1">
      <c r="B489" s="248"/>
      <c r="C489" s="249"/>
      <c r="D489" s="250" t="s">
        <v>172</v>
      </c>
      <c r="E489" s="251" t="s">
        <v>23</v>
      </c>
      <c r="F489" s="252" t="s">
        <v>2114</v>
      </c>
      <c r="G489" s="249"/>
      <c r="H489" s="253">
        <v>3</v>
      </c>
      <c r="I489" s="254"/>
      <c r="J489" s="249"/>
      <c r="K489" s="249"/>
      <c r="L489" s="255"/>
      <c r="M489" s="256"/>
      <c r="N489" s="257"/>
      <c r="O489" s="257"/>
      <c r="P489" s="257"/>
      <c r="Q489" s="257"/>
      <c r="R489" s="257"/>
      <c r="S489" s="257"/>
      <c r="T489" s="258"/>
      <c r="AT489" s="259" t="s">
        <v>172</v>
      </c>
      <c r="AU489" s="259" t="s">
        <v>85</v>
      </c>
      <c r="AV489" s="12" t="s">
        <v>85</v>
      </c>
      <c r="AW489" s="12" t="s">
        <v>36</v>
      </c>
      <c r="AX489" s="12" t="s">
        <v>77</v>
      </c>
      <c r="AY489" s="259" t="s">
        <v>162</v>
      </c>
    </row>
    <row r="490" s="1" customFormat="1" ht="25.5" customHeight="1">
      <c r="B490" s="47"/>
      <c r="C490" s="236" t="s">
        <v>207</v>
      </c>
      <c r="D490" s="236" t="s">
        <v>165</v>
      </c>
      <c r="E490" s="237" t="s">
        <v>1193</v>
      </c>
      <c r="F490" s="238" t="s">
        <v>2115</v>
      </c>
      <c r="G490" s="239" t="s">
        <v>265</v>
      </c>
      <c r="H490" s="240">
        <v>9</v>
      </c>
      <c r="I490" s="241"/>
      <c r="J490" s="242">
        <f>ROUND(I490*H490,2)</f>
        <v>0</v>
      </c>
      <c r="K490" s="238" t="s">
        <v>169</v>
      </c>
      <c r="L490" s="73"/>
      <c r="M490" s="243" t="s">
        <v>23</v>
      </c>
      <c r="N490" s="244" t="s">
        <v>45</v>
      </c>
      <c r="O490" s="48"/>
      <c r="P490" s="245">
        <f>O490*H490</f>
        <v>0</v>
      </c>
      <c r="Q490" s="245">
        <v>0.0018224999999999999</v>
      </c>
      <c r="R490" s="245">
        <f>Q490*H490</f>
        <v>0.0164025</v>
      </c>
      <c r="S490" s="245">
        <v>0</v>
      </c>
      <c r="T490" s="246">
        <f>S490*H490</f>
        <v>0</v>
      </c>
      <c r="AR490" s="25" t="s">
        <v>318</v>
      </c>
      <c r="AT490" s="25" t="s">
        <v>165</v>
      </c>
      <c r="AU490" s="25" t="s">
        <v>85</v>
      </c>
      <c r="AY490" s="25" t="s">
        <v>162</v>
      </c>
      <c r="BE490" s="247">
        <f>IF(N490="základní",J490,0)</f>
        <v>0</v>
      </c>
      <c r="BF490" s="247">
        <f>IF(N490="snížená",J490,0)</f>
        <v>0</v>
      </c>
      <c r="BG490" s="247">
        <f>IF(N490="zákl. přenesená",J490,0)</f>
        <v>0</v>
      </c>
      <c r="BH490" s="247">
        <f>IF(N490="sníž. přenesená",J490,0)</f>
        <v>0</v>
      </c>
      <c r="BI490" s="247">
        <f>IF(N490="nulová",J490,0)</f>
        <v>0</v>
      </c>
      <c r="BJ490" s="25" t="s">
        <v>85</v>
      </c>
      <c r="BK490" s="247">
        <f>ROUND(I490*H490,2)</f>
        <v>0</v>
      </c>
      <c r="BL490" s="25" t="s">
        <v>318</v>
      </c>
      <c r="BM490" s="25" t="s">
        <v>2116</v>
      </c>
    </row>
    <row r="491" s="13" customFormat="1">
      <c r="B491" s="260"/>
      <c r="C491" s="261"/>
      <c r="D491" s="250" t="s">
        <v>172</v>
      </c>
      <c r="E491" s="262" t="s">
        <v>23</v>
      </c>
      <c r="F491" s="263" t="s">
        <v>2103</v>
      </c>
      <c r="G491" s="261"/>
      <c r="H491" s="262" t="s">
        <v>23</v>
      </c>
      <c r="I491" s="264"/>
      <c r="J491" s="261"/>
      <c r="K491" s="261"/>
      <c r="L491" s="265"/>
      <c r="M491" s="266"/>
      <c r="N491" s="267"/>
      <c r="O491" s="267"/>
      <c r="P491" s="267"/>
      <c r="Q491" s="267"/>
      <c r="R491" s="267"/>
      <c r="S491" s="267"/>
      <c r="T491" s="268"/>
      <c r="AT491" s="269" t="s">
        <v>172</v>
      </c>
      <c r="AU491" s="269" t="s">
        <v>85</v>
      </c>
      <c r="AV491" s="13" t="s">
        <v>77</v>
      </c>
      <c r="AW491" s="13" t="s">
        <v>36</v>
      </c>
      <c r="AX491" s="13" t="s">
        <v>73</v>
      </c>
      <c r="AY491" s="269" t="s">
        <v>162</v>
      </c>
    </row>
    <row r="492" s="12" customFormat="1">
      <c r="B492" s="248"/>
      <c r="C492" s="249"/>
      <c r="D492" s="250" t="s">
        <v>172</v>
      </c>
      <c r="E492" s="251" t="s">
        <v>23</v>
      </c>
      <c r="F492" s="252" t="s">
        <v>2117</v>
      </c>
      <c r="G492" s="249"/>
      <c r="H492" s="253">
        <v>9</v>
      </c>
      <c r="I492" s="254"/>
      <c r="J492" s="249"/>
      <c r="K492" s="249"/>
      <c r="L492" s="255"/>
      <c r="M492" s="256"/>
      <c r="N492" s="257"/>
      <c r="O492" s="257"/>
      <c r="P492" s="257"/>
      <c r="Q492" s="257"/>
      <c r="R492" s="257"/>
      <c r="S492" s="257"/>
      <c r="T492" s="258"/>
      <c r="AT492" s="259" t="s">
        <v>172</v>
      </c>
      <c r="AU492" s="259" t="s">
        <v>85</v>
      </c>
      <c r="AV492" s="12" t="s">
        <v>85</v>
      </c>
      <c r="AW492" s="12" t="s">
        <v>36</v>
      </c>
      <c r="AX492" s="12" t="s">
        <v>77</v>
      </c>
      <c r="AY492" s="259" t="s">
        <v>162</v>
      </c>
    </row>
    <row r="493" s="1" customFormat="1" ht="38.25" customHeight="1">
      <c r="B493" s="47"/>
      <c r="C493" s="236" t="s">
        <v>343</v>
      </c>
      <c r="D493" s="236" t="s">
        <v>165</v>
      </c>
      <c r="E493" s="237" t="s">
        <v>1199</v>
      </c>
      <c r="F493" s="238" t="s">
        <v>1200</v>
      </c>
      <c r="G493" s="239" t="s">
        <v>927</v>
      </c>
      <c r="H493" s="304"/>
      <c r="I493" s="241"/>
      <c r="J493" s="242">
        <f>ROUND(I493*H493,2)</f>
        <v>0</v>
      </c>
      <c r="K493" s="238" t="s">
        <v>169</v>
      </c>
      <c r="L493" s="73"/>
      <c r="M493" s="243" t="s">
        <v>23</v>
      </c>
      <c r="N493" s="244" t="s">
        <v>45</v>
      </c>
      <c r="O493" s="48"/>
      <c r="P493" s="245">
        <f>O493*H493</f>
        <v>0</v>
      </c>
      <c r="Q493" s="245">
        <v>0</v>
      </c>
      <c r="R493" s="245">
        <f>Q493*H493</f>
        <v>0</v>
      </c>
      <c r="S493" s="245">
        <v>0</v>
      </c>
      <c r="T493" s="246">
        <f>S493*H493</f>
        <v>0</v>
      </c>
      <c r="AR493" s="25" t="s">
        <v>318</v>
      </c>
      <c r="AT493" s="25" t="s">
        <v>165</v>
      </c>
      <c r="AU493" s="25" t="s">
        <v>85</v>
      </c>
      <c r="AY493" s="25" t="s">
        <v>162</v>
      </c>
      <c r="BE493" s="247">
        <f>IF(N493="základní",J493,0)</f>
        <v>0</v>
      </c>
      <c r="BF493" s="247">
        <f>IF(N493="snížená",J493,0)</f>
        <v>0</v>
      </c>
      <c r="BG493" s="247">
        <f>IF(N493="zákl. přenesená",J493,0)</f>
        <v>0</v>
      </c>
      <c r="BH493" s="247">
        <f>IF(N493="sníž. přenesená",J493,0)</f>
        <v>0</v>
      </c>
      <c r="BI493" s="247">
        <f>IF(N493="nulová",J493,0)</f>
        <v>0</v>
      </c>
      <c r="BJ493" s="25" t="s">
        <v>85</v>
      </c>
      <c r="BK493" s="247">
        <f>ROUND(I493*H493,2)</f>
        <v>0</v>
      </c>
      <c r="BL493" s="25" t="s">
        <v>318</v>
      </c>
      <c r="BM493" s="25" t="s">
        <v>2118</v>
      </c>
    </row>
    <row r="494" s="1" customFormat="1">
      <c r="B494" s="47"/>
      <c r="C494" s="75"/>
      <c r="D494" s="250" t="s">
        <v>213</v>
      </c>
      <c r="E494" s="75"/>
      <c r="F494" s="281" t="s">
        <v>1202</v>
      </c>
      <c r="G494" s="75"/>
      <c r="H494" s="75"/>
      <c r="I494" s="204"/>
      <c r="J494" s="75"/>
      <c r="K494" s="75"/>
      <c r="L494" s="73"/>
      <c r="M494" s="282"/>
      <c r="N494" s="48"/>
      <c r="O494" s="48"/>
      <c r="P494" s="48"/>
      <c r="Q494" s="48"/>
      <c r="R494" s="48"/>
      <c r="S494" s="48"/>
      <c r="T494" s="96"/>
      <c r="AT494" s="25" t="s">
        <v>213</v>
      </c>
      <c r="AU494" s="25" t="s">
        <v>85</v>
      </c>
    </row>
    <row r="495" s="11" customFormat="1" ht="29.88" customHeight="1">
      <c r="B495" s="220"/>
      <c r="C495" s="221"/>
      <c r="D495" s="222" t="s">
        <v>72</v>
      </c>
      <c r="E495" s="234" t="s">
        <v>1203</v>
      </c>
      <c r="F495" s="234" t="s">
        <v>1204</v>
      </c>
      <c r="G495" s="221"/>
      <c r="H495" s="221"/>
      <c r="I495" s="224"/>
      <c r="J495" s="235">
        <f>BK495</f>
        <v>0</v>
      </c>
      <c r="K495" s="221"/>
      <c r="L495" s="226"/>
      <c r="M495" s="227"/>
      <c r="N495" s="228"/>
      <c r="O495" s="228"/>
      <c r="P495" s="229">
        <f>SUM(P496:P498)</f>
        <v>0</v>
      </c>
      <c r="Q495" s="228"/>
      <c r="R495" s="229">
        <f>SUM(R496:R498)</f>
        <v>0</v>
      </c>
      <c r="S495" s="228"/>
      <c r="T495" s="230">
        <f>SUM(T496:T498)</f>
        <v>0.0096249999999999999</v>
      </c>
      <c r="AR495" s="231" t="s">
        <v>85</v>
      </c>
      <c r="AT495" s="232" t="s">
        <v>72</v>
      </c>
      <c r="AU495" s="232" t="s">
        <v>77</v>
      </c>
      <c r="AY495" s="231" t="s">
        <v>162</v>
      </c>
      <c r="BK495" s="233">
        <f>SUM(BK496:BK498)</f>
        <v>0</v>
      </c>
    </row>
    <row r="496" s="1" customFormat="1" ht="16.5" customHeight="1">
      <c r="B496" s="47"/>
      <c r="C496" s="236" t="s">
        <v>598</v>
      </c>
      <c r="D496" s="236" t="s">
        <v>165</v>
      </c>
      <c r="E496" s="237" t="s">
        <v>1236</v>
      </c>
      <c r="F496" s="238" t="s">
        <v>1237</v>
      </c>
      <c r="G496" s="239" t="s">
        <v>265</v>
      </c>
      <c r="H496" s="240">
        <v>5.5</v>
      </c>
      <c r="I496" s="241"/>
      <c r="J496" s="242">
        <f>ROUND(I496*H496,2)</f>
        <v>0</v>
      </c>
      <c r="K496" s="238" t="s">
        <v>169</v>
      </c>
      <c r="L496" s="73"/>
      <c r="M496" s="243" t="s">
        <v>23</v>
      </c>
      <c r="N496" s="244" t="s">
        <v>45</v>
      </c>
      <c r="O496" s="48"/>
      <c r="P496" s="245">
        <f>O496*H496</f>
        <v>0</v>
      </c>
      <c r="Q496" s="245">
        <v>0</v>
      </c>
      <c r="R496" s="245">
        <f>Q496*H496</f>
        <v>0</v>
      </c>
      <c r="S496" s="245">
        <v>0.00175</v>
      </c>
      <c r="T496" s="246">
        <f>S496*H496</f>
        <v>0.0096249999999999999</v>
      </c>
      <c r="AR496" s="25" t="s">
        <v>318</v>
      </c>
      <c r="AT496" s="25" t="s">
        <v>165</v>
      </c>
      <c r="AU496" s="25" t="s">
        <v>85</v>
      </c>
      <c r="AY496" s="25" t="s">
        <v>162</v>
      </c>
      <c r="BE496" s="247">
        <f>IF(N496="základní",J496,0)</f>
        <v>0</v>
      </c>
      <c r="BF496" s="247">
        <f>IF(N496="snížená",J496,0)</f>
        <v>0</v>
      </c>
      <c r="BG496" s="247">
        <f>IF(N496="zákl. přenesená",J496,0)</f>
        <v>0</v>
      </c>
      <c r="BH496" s="247">
        <f>IF(N496="sníž. přenesená",J496,0)</f>
        <v>0</v>
      </c>
      <c r="BI496" s="247">
        <f>IF(N496="nulová",J496,0)</f>
        <v>0</v>
      </c>
      <c r="BJ496" s="25" t="s">
        <v>85</v>
      </c>
      <c r="BK496" s="247">
        <f>ROUND(I496*H496,2)</f>
        <v>0</v>
      </c>
      <c r="BL496" s="25" t="s">
        <v>318</v>
      </c>
      <c r="BM496" s="25" t="s">
        <v>2119</v>
      </c>
    </row>
    <row r="497" s="13" customFormat="1">
      <c r="B497" s="260"/>
      <c r="C497" s="261"/>
      <c r="D497" s="250" t="s">
        <v>172</v>
      </c>
      <c r="E497" s="262" t="s">
        <v>23</v>
      </c>
      <c r="F497" s="263" t="s">
        <v>2120</v>
      </c>
      <c r="G497" s="261"/>
      <c r="H497" s="262" t="s">
        <v>23</v>
      </c>
      <c r="I497" s="264"/>
      <c r="J497" s="261"/>
      <c r="K497" s="261"/>
      <c r="L497" s="265"/>
      <c r="M497" s="266"/>
      <c r="N497" s="267"/>
      <c r="O497" s="267"/>
      <c r="P497" s="267"/>
      <c r="Q497" s="267"/>
      <c r="R497" s="267"/>
      <c r="S497" s="267"/>
      <c r="T497" s="268"/>
      <c r="AT497" s="269" t="s">
        <v>172</v>
      </c>
      <c r="AU497" s="269" t="s">
        <v>85</v>
      </c>
      <c r="AV497" s="13" t="s">
        <v>77</v>
      </c>
      <c r="AW497" s="13" t="s">
        <v>36</v>
      </c>
      <c r="AX497" s="13" t="s">
        <v>73</v>
      </c>
      <c r="AY497" s="269" t="s">
        <v>162</v>
      </c>
    </row>
    <row r="498" s="12" customFormat="1">
      <c r="B498" s="248"/>
      <c r="C498" s="249"/>
      <c r="D498" s="250" t="s">
        <v>172</v>
      </c>
      <c r="E498" s="251" t="s">
        <v>23</v>
      </c>
      <c r="F498" s="252" t="s">
        <v>2121</v>
      </c>
      <c r="G498" s="249"/>
      <c r="H498" s="253">
        <v>5.5</v>
      </c>
      <c r="I498" s="254"/>
      <c r="J498" s="249"/>
      <c r="K498" s="249"/>
      <c r="L498" s="255"/>
      <c r="M498" s="256"/>
      <c r="N498" s="257"/>
      <c r="O498" s="257"/>
      <c r="P498" s="257"/>
      <c r="Q498" s="257"/>
      <c r="R498" s="257"/>
      <c r="S498" s="257"/>
      <c r="T498" s="258"/>
      <c r="AT498" s="259" t="s">
        <v>172</v>
      </c>
      <c r="AU498" s="259" t="s">
        <v>85</v>
      </c>
      <c r="AV498" s="12" t="s">
        <v>85</v>
      </c>
      <c r="AW498" s="12" t="s">
        <v>36</v>
      </c>
      <c r="AX498" s="12" t="s">
        <v>77</v>
      </c>
      <c r="AY498" s="259" t="s">
        <v>162</v>
      </c>
    </row>
    <row r="499" s="11" customFormat="1" ht="29.88" customHeight="1">
      <c r="B499" s="220"/>
      <c r="C499" s="221"/>
      <c r="D499" s="222" t="s">
        <v>72</v>
      </c>
      <c r="E499" s="234" t="s">
        <v>1256</v>
      </c>
      <c r="F499" s="234" t="s">
        <v>1257</v>
      </c>
      <c r="G499" s="221"/>
      <c r="H499" s="221"/>
      <c r="I499" s="224"/>
      <c r="J499" s="235">
        <f>BK499</f>
        <v>0</v>
      </c>
      <c r="K499" s="221"/>
      <c r="L499" s="226"/>
      <c r="M499" s="227"/>
      <c r="N499" s="228"/>
      <c r="O499" s="228"/>
      <c r="P499" s="229">
        <f>SUM(P500:P518)</f>
        <v>0</v>
      </c>
      <c r="Q499" s="228"/>
      <c r="R499" s="229">
        <f>SUM(R500:R518)</f>
        <v>1.98125</v>
      </c>
      <c r="S499" s="228"/>
      <c r="T499" s="230">
        <f>SUM(T500:T518)</f>
        <v>0</v>
      </c>
      <c r="AR499" s="231" t="s">
        <v>85</v>
      </c>
      <c r="AT499" s="232" t="s">
        <v>72</v>
      </c>
      <c r="AU499" s="232" t="s">
        <v>77</v>
      </c>
      <c r="AY499" s="231" t="s">
        <v>162</v>
      </c>
      <c r="BK499" s="233">
        <f>SUM(BK500:BK518)</f>
        <v>0</v>
      </c>
    </row>
    <row r="500" s="1" customFormat="1" ht="25.5" customHeight="1">
      <c r="B500" s="47"/>
      <c r="C500" s="236" t="s">
        <v>678</v>
      </c>
      <c r="D500" s="236" t="s">
        <v>165</v>
      </c>
      <c r="E500" s="237" t="s">
        <v>2122</v>
      </c>
      <c r="F500" s="238" t="s">
        <v>2123</v>
      </c>
      <c r="G500" s="239" t="s">
        <v>168</v>
      </c>
      <c r="H500" s="240">
        <v>4</v>
      </c>
      <c r="I500" s="241"/>
      <c r="J500" s="242">
        <f>ROUND(I500*H500,2)</f>
        <v>0</v>
      </c>
      <c r="K500" s="238" t="s">
        <v>169</v>
      </c>
      <c r="L500" s="73"/>
      <c r="M500" s="243" t="s">
        <v>23</v>
      </c>
      <c r="N500" s="244" t="s">
        <v>45</v>
      </c>
      <c r="O500" s="48"/>
      <c r="P500" s="245">
        <f>O500*H500</f>
        <v>0</v>
      </c>
      <c r="Q500" s="245">
        <v>0</v>
      </c>
      <c r="R500" s="245">
        <f>Q500*H500</f>
        <v>0</v>
      </c>
      <c r="S500" s="245">
        <v>0</v>
      </c>
      <c r="T500" s="246">
        <f>S500*H500</f>
        <v>0</v>
      </c>
      <c r="AR500" s="25" t="s">
        <v>318</v>
      </c>
      <c r="AT500" s="25" t="s">
        <v>165</v>
      </c>
      <c r="AU500" s="25" t="s">
        <v>85</v>
      </c>
      <c r="AY500" s="25" t="s">
        <v>162</v>
      </c>
      <c r="BE500" s="247">
        <f>IF(N500="základní",J500,0)</f>
        <v>0</v>
      </c>
      <c r="BF500" s="247">
        <f>IF(N500="snížená",J500,0)</f>
        <v>0</v>
      </c>
      <c r="BG500" s="247">
        <f>IF(N500="zákl. přenesená",J500,0)</f>
        <v>0</v>
      </c>
      <c r="BH500" s="247">
        <f>IF(N500="sníž. přenesená",J500,0)</f>
        <v>0</v>
      </c>
      <c r="BI500" s="247">
        <f>IF(N500="nulová",J500,0)</f>
        <v>0</v>
      </c>
      <c r="BJ500" s="25" t="s">
        <v>85</v>
      </c>
      <c r="BK500" s="247">
        <f>ROUND(I500*H500,2)</f>
        <v>0</v>
      </c>
      <c r="BL500" s="25" t="s">
        <v>318</v>
      </c>
      <c r="BM500" s="25" t="s">
        <v>2124</v>
      </c>
    </row>
    <row r="501" s="1" customFormat="1">
      <c r="B501" s="47"/>
      <c r="C501" s="75"/>
      <c r="D501" s="250" t="s">
        <v>213</v>
      </c>
      <c r="E501" s="75"/>
      <c r="F501" s="281" t="s">
        <v>2125</v>
      </c>
      <c r="G501" s="75"/>
      <c r="H501" s="75"/>
      <c r="I501" s="204"/>
      <c r="J501" s="75"/>
      <c r="K501" s="75"/>
      <c r="L501" s="73"/>
      <c r="M501" s="282"/>
      <c r="N501" s="48"/>
      <c r="O501" s="48"/>
      <c r="P501" s="48"/>
      <c r="Q501" s="48"/>
      <c r="R501" s="48"/>
      <c r="S501" s="48"/>
      <c r="T501" s="96"/>
      <c r="AT501" s="25" t="s">
        <v>213</v>
      </c>
      <c r="AU501" s="25" t="s">
        <v>85</v>
      </c>
    </row>
    <row r="502" s="12" customFormat="1">
      <c r="B502" s="248"/>
      <c r="C502" s="249"/>
      <c r="D502" s="250" t="s">
        <v>172</v>
      </c>
      <c r="E502" s="251" t="s">
        <v>23</v>
      </c>
      <c r="F502" s="252" t="s">
        <v>2126</v>
      </c>
      <c r="G502" s="249"/>
      <c r="H502" s="253">
        <v>4</v>
      </c>
      <c r="I502" s="254"/>
      <c r="J502" s="249"/>
      <c r="K502" s="249"/>
      <c r="L502" s="255"/>
      <c r="M502" s="256"/>
      <c r="N502" s="257"/>
      <c r="O502" s="257"/>
      <c r="P502" s="257"/>
      <c r="Q502" s="257"/>
      <c r="R502" s="257"/>
      <c r="S502" s="257"/>
      <c r="T502" s="258"/>
      <c r="AT502" s="259" t="s">
        <v>172</v>
      </c>
      <c r="AU502" s="259" t="s">
        <v>85</v>
      </c>
      <c r="AV502" s="12" t="s">
        <v>85</v>
      </c>
      <c r="AW502" s="12" t="s">
        <v>36</v>
      </c>
      <c r="AX502" s="12" t="s">
        <v>77</v>
      </c>
      <c r="AY502" s="259" t="s">
        <v>162</v>
      </c>
    </row>
    <row r="503" s="1" customFormat="1" ht="25.5" customHeight="1">
      <c r="B503" s="47"/>
      <c r="C503" s="236" t="s">
        <v>686</v>
      </c>
      <c r="D503" s="236" t="s">
        <v>165</v>
      </c>
      <c r="E503" s="237" t="s">
        <v>2127</v>
      </c>
      <c r="F503" s="238" t="s">
        <v>2128</v>
      </c>
      <c r="G503" s="239" t="s">
        <v>168</v>
      </c>
      <c r="H503" s="240">
        <v>70</v>
      </c>
      <c r="I503" s="241"/>
      <c r="J503" s="242">
        <f>ROUND(I503*H503,2)</f>
        <v>0</v>
      </c>
      <c r="K503" s="238" t="s">
        <v>169</v>
      </c>
      <c r="L503" s="73"/>
      <c r="M503" s="243" t="s">
        <v>23</v>
      </c>
      <c r="N503" s="244" t="s">
        <v>45</v>
      </c>
      <c r="O503" s="48"/>
      <c r="P503" s="245">
        <f>O503*H503</f>
        <v>0</v>
      </c>
      <c r="Q503" s="245">
        <v>0</v>
      </c>
      <c r="R503" s="245">
        <f>Q503*H503</f>
        <v>0</v>
      </c>
      <c r="S503" s="245">
        <v>0</v>
      </c>
      <c r="T503" s="246">
        <f>S503*H503</f>
        <v>0</v>
      </c>
      <c r="AR503" s="25" t="s">
        <v>318</v>
      </c>
      <c r="AT503" s="25" t="s">
        <v>165</v>
      </c>
      <c r="AU503" s="25" t="s">
        <v>85</v>
      </c>
      <c r="AY503" s="25" t="s">
        <v>162</v>
      </c>
      <c r="BE503" s="247">
        <f>IF(N503="základní",J503,0)</f>
        <v>0</v>
      </c>
      <c r="BF503" s="247">
        <f>IF(N503="snížená",J503,0)</f>
        <v>0</v>
      </c>
      <c r="BG503" s="247">
        <f>IF(N503="zákl. přenesená",J503,0)</f>
        <v>0</v>
      </c>
      <c r="BH503" s="247">
        <f>IF(N503="sníž. přenesená",J503,0)</f>
        <v>0</v>
      </c>
      <c r="BI503" s="247">
        <f>IF(N503="nulová",J503,0)</f>
        <v>0</v>
      </c>
      <c r="BJ503" s="25" t="s">
        <v>85</v>
      </c>
      <c r="BK503" s="247">
        <f>ROUND(I503*H503,2)</f>
        <v>0</v>
      </c>
      <c r="BL503" s="25" t="s">
        <v>318</v>
      </c>
      <c r="BM503" s="25" t="s">
        <v>2129</v>
      </c>
    </row>
    <row r="504" s="1" customFormat="1">
      <c r="B504" s="47"/>
      <c r="C504" s="75"/>
      <c r="D504" s="250" t="s">
        <v>213</v>
      </c>
      <c r="E504" s="75"/>
      <c r="F504" s="281" t="s">
        <v>2125</v>
      </c>
      <c r="G504" s="75"/>
      <c r="H504" s="75"/>
      <c r="I504" s="204"/>
      <c r="J504" s="75"/>
      <c r="K504" s="75"/>
      <c r="L504" s="73"/>
      <c r="M504" s="282"/>
      <c r="N504" s="48"/>
      <c r="O504" s="48"/>
      <c r="P504" s="48"/>
      <c r="Q504" s="48"/>
      <c r="R504" s="48"/>
      <c r="S504" s="48"/>
      <c r="T504" s="96"/>
      <c r="AT504" s="25" t="s">
        <v>213</v>
      </c>
      <c r="AU504" s="25" t="s">
        <v>85</v>
      </c>
    </row>
    <row r="505" s="12" customFormat="1">
      <c r="B505" s="248"/>
      <c r="C505" s="249"/>
      <c r="D505" s="250" t="s">
        <v>172</v>
      </c>
      <c r="E505" s="251" t="s">
        <v>23</v>
      </c>
      <c r="F505" s="252" t="s">
        <v>2130</v>
      </c>
      <c r="G505" s="249"/>
      <c r="H505" s="253">
        <v>55</v>
      </c>
      <c r="I505" s="254"/>
      <c r="J505" s="249"/>
      <c r="K505" s="249"/>
      <c r="L505" s="255"/>
      <c r="M505" s="256"/>
      <c r="N505" s="257"/>
      <c r="O505" s="257"/>
      <c r="P505" s="257"/>
      <c r="Q505" s="257"/>
      <c r="R505" s="257"/>
      <c r="S505" s="257"/>
      <c r="T505" s="258"/>
      <c r="AT505" s="259" t="s">
        <v>172</v>
      </c>
      <c r="AU505" s="259" t="s">
        <v>85</v>
      </c>
      <c r="AV505" s="12" t="s">
        <v>85</v>
      </c>
      <c r="AW505" s="12" t="s">
        <v>36</v>
      </c>
      <c r="AX505" s="12" t="s">
        <v>73</v>
      </c>
      <c r="AY505" s="259" t="s">
        <v>162</v>
      </c>
    </row>
    <row r="506" s="12" customFormat="1">
      <c r="B506" s="248"/>
      <c r="C506" s="249"/>
      <c r="D506" s="250" t="s">
        <v>172</v>
      </c>
      <c r="E506" s="251" t="s">
        <v>23</v>
      </c>
      <c r="F506" s="252" t="s">
        <v>2131</v>
      </c>
      <c r="G506" s="249"/>
      <c r="H506" s="253">
        <v>15</v>
      </c>
      <c r="I506" s="254"/>
      <c r="J506" s="249"/>
      <c r="K506" s="249"/>
      <c r="L506" s="255"/>
      <c r="M506" s="256"/>
      <c r="N506" s="257"/>
      <c r="O506" s="257"/>
      <c r="P506" s="257"/>
      <c r="Q506" s="257"/>
      <c r="R506" s="257"/>
      <c r="S506" s="257"/>
      <c r="T506" s="258"/>
      <c r="AT506" s="259" t="s">
        <v>172</v>
      </c>
      <c r="AU506" s="259" t="s">
        <v>85</v>
      </c>
      <c r="AV506" s="12" t="s">
        <v>85</v>
      </c>
      <c r="AW506" s="12" t="s">
        <v>36</v>
      </c>
      <c r="AX506" s="12" t="s">
        <v>73</v>
      </c>
      <c r="AY506" s="259" t="s">
        <v>162</v>
      </c>
    </row>
    <row r="507" s="14" customFormat="1">
      <c r="B507" s="270"/>
      <c r="C507" s="271"/>
      <c r="D507" s="250" t="s">
        <v>172</v>
      </c>
      <c r="E507" s="272" t="s">
        <v>23</v>
      </c>
      <c r="F507" s="273" t="s">
        <v>182</v>
      </c>
      <c r="G507" s="271"/>
      <c r="H507" s="274">
        <v>70</v>
      </c>
      <c r="I507" s="275"/>
      <c r="J507" s="271"/>
      <c r="K507" s="271"/>
      <c r="L507" s="276"/>
      <c r="M507" s="277"/>
      <c r="N507" s="278"/>
      <c r="O507" s="278"/>
      <c r="P507" s="278"/>
      <c r="Q507" s="278"/>
      <c r="R507" s="278"/>
      <c r="S507" s="278"/>
      <c r="T507" s="279"/>
      <c r="AT507" s="280" t="s">
        <v>172</v>
      </c>
      <c r="AU507" s="280" t="s">
        <v>85</v>
      </c>
      <c r="AV507" s="14" t="s">
        <v>170</v>
      </c>
      <c r="AW507" s="14" t="s">
        <v>36</v>
      </c>
      <c r="AX507" s="14" t="s">
        <v>77</v>
      </c>
      <c r="AY507" s="280" t="s">
        <v>162</v>
      </c>
    </row>
    <row r="508" s="1" customFormat="1" ht="25.5" customHeight="1">
      <c r="B508" s="47"/>
      <c r="C508" s="236" t="s">
        <v>692</v>
      </c>
      <c r="D508" s="236" t="s">
        <v>165</v>
      </c>
      <c r="E508" s="237" t="s">
        <v>2132</v>
      </c>
      <c r="F508" s="238" t="s">
        <v>2133</v>
      </c>
      <c r="G508" s="239" t="s">
        <v>168</v>
      </c>
      <c r="H508" s="240">
        <v>121</v>
      </c>
      <c r="I508" s="241"/>
      <c r="J508" s="242">
        <f>ROUND(I508*H508,2)</f>
        <v>0</v>
      </c>
      <c r="K508" s="238" t="s">
        <v>169</v>
      </c>
      <c r="L508" s="73"/>
      <c r="M508" s="243" t="s">
        <v>23</v>
      </c>
      <c r="N508" s="244" t="s">
        <v>45</v>
      </c>
      <c r="O508" s="48"/>
      <c r="P508" s="245">
        <f>O508*H508</f>
        <v>0</v>
      </c>
      <c r="Q508" s="245">
        <v>0</v>
      </c>
      <c r="R508" s="245">
        <f>Q508*H508</f>
        <v>0</v>
      </c>
      <c r="S508" s="245">
        <v>0</v>
      </c>
      <c r="T508" s="246">
        <f>S508*H508</f>
        <v>0</v>
      </c>
      <c r="AR508" s="25" t="s">
        <v>318</v>
      </c>
      <c r="AT508" s="25" t="s">
        <v>165</v>
      </c>
      <c r="AU508" s="25" t="s">
        <v>85</v>
      </c>
      <c r="AY508" s="25" t="s">
        <v>162</v>
      </c>
      <c r="BE508" s="247">
        <f>IF(N508="základní",J508,0)</f>
        <v>0</v>
      </c>
      <c r="BF508" s="247">
        <f>IF(N508="snížená",J508,0)</f>
        <v>0</v>
      </c>
      <c r="BG508" s="247">
        <f>IF(N508="zákl. přenesená",J508,0)</f>
        <v>0</v>
      </c>
      <c r="BH508" s="247">
        <f>IF(N508="sníž. přenesená",J508,0)</f>
        <v>0</v>
      </c>
      <c r="BI508" s="247">
        <f>IF(N508="nulová",J508,0)</f>
        <v>0</v>
      </c>
      <c r="BJ508" s="25" t="s">
        <v>85</v>
      </c>
      <c r="BK508" s="247">
        <f>ROUND(I508*H508,2)</f>
        <v>0</v>
      </c>
      <c r="BL508" s="25" t="s">
        <v>318</v>
      </c>
      <c r="BM508" s="25" t="s">
        <v>2134</v>
      </c>
    </row>
    <row r="509" s="1" customFormat="1">
      <c r="B509" s="47"/>
      <c r="C509" s="75"/>
      <c r="D509" s="250" t="s">
        <v>213</v>
      </c>
      <c r="E509" s="75"/>
      <c r="F509" s="281" t="s">
        <v>2125</v>
      </c>
      <c r="G509" s="75"/>
      <c r="H509" s="75"/>
      <c r="I509" s="204"/>
      <c r="J509" s="75"/>
      <c r="K509" s="75"/>
      <c r="L509" s="73"/>
      <c r="M509" s="282"/>
      <c r="N509" s="48"/>
      <c r="O509" s="48"/>
      <c r="P509" s="48"/>
      <c r="Q509" s="48"/>
      <c r="R509" s="48"/>
      <c r="S509" s="48"/>
      <c r="T509" s="96"/>
      <c r="AT509" s="25" t="s">
        <v>213</v>
      </c>
      <c r="AU509" s="25" t="s">
        <v>85</v>
      </c>
    </row>
    <row r="510" s="12" customFormat="1">
      <c r="B510" s="248"/>
      <c r="C510" s="249"/>
      <c r="D510" s="250" t="s">
        <v>172</v>
      </c>
      <c r="E510" s="251" t="s">
        <v>23</v>
      </c>
      <c r="F510" s="252" t="s">
        <v>2135</v>
      </c>
      <c r="G510" s="249"/>
      <c r="H510" s="253">
        <v>121</v>
      </c>
      <c r="I510" s="254"/>
      <c r="J510" s="249"/>
      <c r="K510" s="249"/>
      <c r="L510" s="255"/>
      <c r="M510" s="256"/>
      <c r="N510" s="257"/>
      <c r="O510" s="257"/>
      <c r="P510" s="257"/>
      <c r="Q510" s="257"/>
      <c r="R510" s="257"/>
      <c r="S510" s="257"/>
      <c r="T510" s="258"/>
      <c r="AT510" s="259" t="s">
        <v>172</v>
      </c>
      <c r="AU510" s="259" t="s">
        <v>85</v>
      </c>
      <c r="AV510" s="12" t="s">
        <v>85</v>
      </c>
      <c r="AW510" s="12" t="s">
        <v>36</v>
      </c>
      <c r="AX510" s="12" t="s">
        <v>77</v>
      </c>
      <c r="AY510" s="259" t="s">
        <v>162</v>
      </c>
    </row>
    <row r="511" s="1" customFormat="1" ht="16.5" customHeight="1">
      <c r="B511" s="47"/>
      <c r="C511" s="294" t="s">
        <v>697</v>
      </c>
      <c r="D511" s="294" t="s">
        <v>336</v>
      </c>
      <c r="E511" s="295" t="s">
        <v>2136</v>
      </c>
      <c r="F511" s="296" t="s">
        <v>2137</v>
      </c>
      <c r="G511" s="297" t="s">
        <v>265</v>
      </c>
      <c r="H511" s="298">
        <v>396.25</v>
      </c>
      <c r="I511" s="299"/>
      <c r="J511" s="300">
        <f>ROUND(I511*H511,2)</f>
        <v>0</v>
      </c>
      <c r="K511" s="296" t="s">
        <v>169</v>
      </c>
      <c r="L511" s="301"/>
      <c r="M511" s="302" t="s">
        <v>23</v>
      </c>
      <c r="N511" s="303" t="s">
        <v>45</v>
      </c>
      <c r="O511" s="48"/>
      <c r="P511" s="245">
        <f>O511*H511</f>
        <v>0</v>
      </c>
      <c r="Q511" s="245">
        <v>0.0050000000000000001</v>
      </c>
      <c r="R511" s="245">
        <f>Q511*H511</f>
        <v>1.98125</v>
      </c>
      <c r="S511" s="245">
        <v>0</v>
      </c>
      <c r="T511" s="246">
        <f>S511*H511</f>
        <v>0</v>
      </c>
      <c r="AR511" s="25" t="s">
        <v>448</v>
      </c>
      <c r="AT511" s="25" t="s">
        <v>336</v>
      </c>
      <c r="AU511" s="25" t="s">
        <v>85</v>
      </c>
      <c r="AY511" s="25" t="s">
        <v>162</v>
      </c>
      <c r="BE511" s="247">
        <f>IF(N511="základní",J511,0)</f>
        <v>0</v>
      </c>
      <c r="BF511" s="247">
        <f>IF(N511="snížená",J511,0)</f>
        <v>0</v>
      </c>
      <c r="BG511" s="247">
        <f>IF(N511="zákl. přenesená",J511,0)</f>
        <v>0</v>
      </c>
      <c r="BH511" s="247">
        <f>IF(N511="sníž. přenesená",J511,0)</f>
        <v>0</v>
      </c>
      <c r="BI511" s="247">
        <f>IF(N511="nulová",J511,0)</f>
        <v>0</v>
      </c>
      <c r="BJ511" s="25" t="s">
        <v>85</v>
      </c>
      <c r="BK511" s="247">
        <f>ROUND(I511*H511,2)</f>
        <v>0</v>
      </c>
      <c r="BL511" s="25" t="s">
        <v>318</v>
      </c>
      <c r="BM511" s="25" t="s">
        <v>2138</v>
      </c>
    </row>
    <row r="512" s="12" customFormat="1">
      <c r="B512" s="248"/>
      <c r="C512" s="249"/>
      <c r="D512" s="250" t="s">
        <v>172</v>
      </c>
      <c r="E512" s="251" t="s">
        <v>23</v>
      </c>
      <c r="F512" s="252" t="s">
        <v>2139</v>
      </c>
      <c r="G512" s="249"/>
      <c r="H512" s="253">
        <v>284.35000000000002</v>
      </c>
      <c r="I512" s="254"/>
      <c r="J512" s="249"/>
      <c r="K512" s="249"/>
      <c r="L512" s="255"/>
      <c r="M512" s="256"/>
      <c r="N512" s="257"/>
      <c r="O512" s="257"/>
      <c r="P512" s="257"/>
      <c r="Q512" s="257"/>
      <c r="R512" s="257"/>
      <c r="S512" s="257"/>
      <c r="T512" s="258"/>
      <c r="AT512" s="259" t="s">
        <v>172</v>
      </c>
      <c r="AU512" s="259" t="s">
        <v>85</v>
      </c>
      <c r="AV512" s="12" t="s">
        <v>85</v>
      </c>
      <c r="AW512" s="12" t="s">
        <v>36</v>
      </c>
      <c r="AX512" s="12" t="s">
        <v>73</v>
      </c>
      <c r="AY512" s="259" t="s">
        <v>162</v>
      </c>
    </row>
    <row r="513" s="12" customFormat="1">
      <c r="B513" s="248"/>
      <c r="C513" s="249"/>
      <c r="D513" s="250" t="s">
        <v>172</v>
      </c>
      <c r="E513" s="251" t="s">
        <v>23</v>
      </c>
      <c r="F513" s="252" t="s">
        <v>2140</v>
      </c>
      <c r="G513" s="249"/>
      <c r="H513" s="253">
        <v>93.5</v>
      </c>
      <c r="I513" s="254"/>
      <c r="J513" s="249"/>
      <c r="K513" s="249"/>
      <c r="L513" s="255"/>
      <c r="M513" s="256"/>
      <c r="N513" s="257"/>
      <c r="O513" s="257"/>
      <c r="P513" s="257"/>
      <c r="Q513" s="257"/>
      <c r="R513" s="257"/>
      <c r="S513" s="257"/>
      <c r="T513" s="258"/>
      <c r="AT513" s="259" t="s">
        <v>172</v>
      </c>
      <c r="AU513" s="259" t="s">
        <v>85</v>
      </c>
      <c r="AV513" s="12" t="s">
        <v>85</v>
      </c>
      <c r="AW513" s="12" t="s">
        <v>36</v>
      </c>
      <c r="AX513" s="12" t="s">
        <v>73</v>
      </c>
      <c r="AY513" s="259" t="s">
        <v>162</v>
      </c>
    </row>
    <row r="514" s="12" customFormat="1">
      <c r="B514" s="248"/>
      <c r="C514" s="249"/>
      <c r="D514" s="250" t="s">
        <v>172</v>
      </c>
      <c r="E514" s="251" t="s">
        <v>23</v>
      </c>
      <c r="F514" s="252" t="s">
        <v>2141</v>
      </c>
      <c r="G514" s="249"/>
      <c r="H514" s="253">
        <v>12</v>
      </c>
      <c r="I514" s="254"/>
      <c r="J514" s="249"/>
      <c r="K514" s="249"/>
      <c r="L514" s="255"/>
      <c r="M514" s="256"/>
      <c r="N514" s="257"/>
      <c r="O514" s="257"/>
      <c r="P514" s="257"/>
      <c r="Q514" s="257"/>
      <c r="R514" s="257"/>
      <c r="S514" s="257"/>
      <c r="T514" s="258"/>
      <c r="AT514" s="259" t="s">
        <v>172</v>
      </c>
      <c r="AU514" s="259" t="s">
        <v>85</v>
      </c>
      <c r="AV514" s="12" t="s">
        <v>85</v>
      </c>
      <c r="AW514" s="12" t="s">
        <v>36</v>
      </c>
      <c r="AX514" s="12" t="s">
        <v>73</v>
      </c>
      <c r="AY514" s="259" t="s">
        <v>162</v>
      </c>
    </row>
    <row r="515" s="12" customFormat="1">
      <c r="B515" s="248"/>
      <c r="C515" s="249"/>
      <c r="D515" s="250" t="s">
        <v>172</v>
      </c>
      <c r="E515" s="251" t="s">
        <v>23</v>
      </c>
      <c r="F515" s="252" t="s">
        <v>2142</v>
      </c>
      <c r="G515" s="249"/>
      <c r="H515" s="253">
        <v>6.4000000000000004</v>
      </c>
      <c r="I515" s="254"/>
      <c r="J515" s="249"/>
      <c r="K515" s="249"/>
      <c r="L515" s="255"/>
      <c r="M515" s="256"/>
      <c r="N515" s="257"/>
      <c r="O515" s="257"/>
      <c r="P515" s="257"/>
      <c r="Q515" s="257"/>
      <c r="R515" s="257"/>
      <c r="S515" s="257"/>
      <c r="T515" s="258"/>
      <c r="AT515" s="259" t="s">
        <v>172</v>
      </c>
      <c r="AU515" s="259" t="s">
        <v>85</v>
      </c>
      <c r="AV515" s="12" t="s">
        <v>85</v>
      </c>
      <c r="AW515" s="12" t="s">
        <v>36</v>
      </c>
      <c r="AX515" s="12" t="s">
        <v>73</v>
      </c>
      <c r="AY515" s="259" t="s">
        <v>162</v>
      </c>
    </row>
    <row r="516" s="14" customFormat="1">
      <c r="B516" s="270"/>
      <c r="C516" s="271"/>
      <c r="D516" s="250" t="s">
        <v>172</v>
      </c>
      <c r="E516" s="272" t="s">
        <v>23</v>
      </c>
      <c r="F516" s="273" t="s">
        <v>182</v>
      </c>
      <c r="G516" s="271"/>
      <c r="H516" s="274">
        <v>396.25</v>
      </c>
      <c r="I516" s="275"/>
      <c r="J516" s="271"/>
      <c r="K516" s="271"/>
      <c r="L516" s="276"/>
      <c r="M516" s="277"/>
      <c r="N516" s="278"/>
      <c r="O516" s="278"/>
      <c r="P516" s="278"/>
      <c r="Q516" s="278"/>
      <c r="R516" s="278"/>
      <c r="S516" s="278"/>
      <c r="T516" s="279"/>
      <c r="AT516" s="280" t="s">
        <v>172</v>
      </c>
      <c r="AU516" s="280" t="s">
        <v>85</v>
      </c>
      <c r="AV516" s="14" t="s">
        <v>170</v>
      </c>
      <c r="AW516" s="14" t="s">
        <v>36</v>
      </c>
      <c r="AX516" s="14" t="s">
        <v>77</v>
      </c>
      <c r="AY516" s="280" t="s">
        <v>162</v>
      </c>
    </row>
    <row r="517" s="1" customFormat="1" ht="38.25" customHeight="1">
      <c r="B517" s="47"/>
      <c r="C517" s="236" t="s">
        <v>703</v>
      </c>
      <c r="D517" s="236" t="s">
        <v>165</v>
      </c>
      <c r="E517" s="237" t="s">
        <v>1313</v>
      </c>
      <c r="F517" s="238" t="s">
        <v>1314</v>
      </c>
      <c r="G517" s="239" t="s">
        <v>927</v>
      </c>
      <c r="H517" s="304"/>
      <c r="I517" s="241"/>
      <c r="J517" s="242">
        <f>ROUND(I517*H517,2)</f>
        <v>0</v>
      </c>
      <c r="K517" s="238" t="s">
        <v>169</v>
      </c>
      <c r="L517" s="73"/>
      <c r="M517" s="243" t="s">
        <v>23</v>
      </c>
      <c r="N517" s="244" t="s">
        <v>45</v>
      </c>
      <c r="O517" s="48"/>
      <c r="P517" s="245">
        <f>O517*H517</f>
        <v>0</v>
      </c>
      <c r="Q517" s="245">
        <v>0</v>
      </c>
      <c r="R517" s="245">
        <f>Q517*H517</f>
        <v>0</v>
      </c>
      <c r="S517" s="245">
        <v>0</v>
      </c>
      <c r="T517" s="246">
        <f>S517*H517</f>
        <v>0</v>
      </c>
      <c r="AR517" s="25" t="s">
        <v>318</v>
      </c>
      <c r="AT517" s="25" t="s">
        <v>165</v>
      </c>
      <c r="AU517" s="25" t="s">
        <v>85</v>
      </c>
      <c r="AY517" s="25" t="s">
        <v>162</v>
      </c>
      <c r="BE517" s="247">
        <f>IF(N517="základní",J517,0)</f>
        <v>0</v>
      </c>
      <c r="BF517" s="247">
        <f>IF(N517="snížená",J517,0)</f>
        <v>0</v>
      </c>
      <c r="BG517" s="247">
        <f>IF(N517="zákl. přenesená",J517,0)</f>
        <v>0</v>
      </c>
      <c r="BH517" s="247">
        <f>IF(N517="sníž. přenesená",J517,0)</f>
        <v>0</v>
      </c>
      <c r="BI517" s="247">
        <f>IF(N517="nulová",J517,0)</f>
        <v>0</v>
      </c>
      <c r="BJ517" s="25" t="s">
        <v>85</v>
      </c>
      <c r="BK517" s="247">
        <f>ROUND(I517*H517,2)</f>
        <v>0</v>
      </c>
      <c r="BL517" s="25" t="s">
        <v>318</v>
      </c>
      <c r="BM517" s="25" t="s">
        <v>2143</v>
      </c>
    </row>
    <row r="518" s="1" customFormat="1">
      <c r="B518" s="47"/>
      <c r="C518" s="75"/>
      <c r="D518" s="250" t="s">
        <v>213</v>
      </c>
      <c r="E518" s="75"/>
      <c r="F518" s="281" t="s">
        <v>1316</v>
      </c>
      <c r="G518" s="75"/>
      <c r="H518" s="75"/>
      <c r="I518" s="204"/>
      <c r="J518" s="75"/>
      <c r="K518" s="75"/>
      <c r="L518" s="73"/>
      <c r="M518" s="282"/>
      <c r="N518" s="48"/>
      <c r="O518" s="48"/>
      <c r="P518" s="48"/>
      <c r="Q518" s="48"/>
      <c r="R518" s="48"/>
      <c r="S518" s="48"/>
      <c r="T518" s="96"/>
      <c r="AT518" s="25" t="s">
        <v>213</v>
      </c>
      <c r="AU518" s="25" t="s">
        <v>85</v>
      </c>
    </row>
    <row r="519" s="11" customFormat="1" ht="29.88" customHeight="1">
      <c r="B519" s="220"/>
      <c r="C519" s="221"/>
      <c r="D519" s="222" t="s">
        <v>72</v>
      </c>
      <c r="E519" s="234" t="s">
        <v>2144</v>
      </c>
      <c r="F519" s="234" t="s">
        <v>2145</v>
      </c>
      <c r="G519" s="221"/>
      <c r="H519" s="221"/>
      <c r="I519" s="224"/>
      <c r="J519" s="235">
        <f>BK519</f>
        <v>0</v>
      </c>
      <c r="K519" s="221"/>
      <c r="L519" s="226"/>
      <c r="M519" s="227"/>
      <c r="N519" s="228"/>
      <c r="O519" s="228"/>
      <c r="P519" s="229">
        <f>SUM(P520:P524)</f>
        <v>0</v>
      </c>
      <c r="Q519" s="228"/>
      <c r="R519" s="229">
        <f>SUM(R520:R524)</f>
        <v>0</v>
      </c>
      <c r="S519" s="228"/>
      <c r="T519" s="230">
        <f>SUM(T520:T524)</f>
        <v>0.1075</v>
      </c>
      <c r="AR519" s="231" t="s">
        <v>85</v>
      </c>
      <c r="AT519" s="232" t="s">
        <v>72</v>
      </c>
      <c r="AU519" s="232" t="s">
        <v>77</v>
      </c>
      <c r="AY519" s="231" t="s">
        <v>162</v>
      </c>
      <c r="BK519" s="233">
        <f>SUM(BK520:BK524)</f>
        <v>0</v>
      </c>
    </row>
    <row r="520" s="1" customFormat="1" ht="25.5" customHeight="1">
      <c r="B520" s="47"/>
      <c r="C520" s="236" t="s">
        <v>708</v>
      </c>
      <c r="D520" s="236" t="s">
        <v>165</v>
      </c>
      <c r="E520" s="237" t="s">
        <v>2146</v>
      </c>
      <c r="F520" s="238" t="s">
        <v>2147</v>
      </c>
      <c r="G520" s="239" t="s">
        <v>168</v>
      </c>
      <c r="H520" s="240">
        <v>21.5</v>
      </c>
      <c r="I520" s="241"/>
      <c r="J520" s="242">
        <f>ROUND(I520*H520,2)</f>
        <v>0</v>
      </c>
      <c r="K520" s="238" t="s">
        <v>169</v>
      </c>
      <c r="L520" s="73"/>
      <c r="M520" s="243" t="s">
        <v>23</v>
      </c>
      <c r="N520" s="244" t="s">
        <v>45</v>
      </c>
      <c r="O520" s="48"/>
      <c r="P520" s="245">
        <f>O520*H520</f>
        <v>0</v>
      </c>
      <c r="Q520" s="245">
        <v>0</v>
      </c>
      <c r="R520" s="245">
        <f>Q520*H520</f>
        <v>0</v>
      </c>
      <c r="S520" s="245">
        <v>0.0050000000000000001</v>
      </c>
      <c r="T520" s="246">
        <f>S520*H520</f>
        <v>0.1075</v>
      </c>
      <c r="AR520" s="25" t="s">
        <v>318</v>
      </c>
      <c r="AT520" s="25" t="s">
        <v>165</v>
      </c>
      <c r="AU520" s="25" t="s">
        <v>85</v>
      </c>
      <c r="AY520" s="25" t="s">
        <v>162</v>
      </c>
      <c r="BE520" s="247">
        <f>IF(N520="základní",J520,0)</f>
        <v>0</v>
      </c>
      <c r="BF520" s="247">
        <f>IF(N520="snížená",J520,0)</f>
        <v>0</v>
      </c>
      <c r="BG520" s="247">
        <f>IF(N520="zákl. přenesená",J520,0)</f>
        <v>0</v>
      </c>
      <c r="BH520" s="247">
        <f>IF(N520="sníž. přenesená",J520,0)</f>
        <v>0</v>
      </c>
      <c r="BI520" s="247">
        <f>IF(N520="nulová",J520,0)</f>
        <v>0</v>
      </c>
      <c r="BJ520" s="25" t="s">
        <v>85</v>
      </c>
      <c r="BK520" s="247">
        <f>ROUND(I520*H520,2)</f>
        <v>0</v>
      </c>
      <c r="BL520" s="25" t="s">
        <v>318</v>
      </c>
      <c r="BM520" s="25" t="s">
        <v>2148</v>
      </c>
    </row>
    <row r="521" s="12" customFormat="1">
      <c r="B521" s="248"/>
      <c r="C521" s="249"/>
      <c r="D521" s="250" t="s">
        <v>172</v>
      </c>
      <c r="E521" s="251" t="s">
        <v>23</v>
      </c>
      <c r="F521" s="252" t="s">
        <v>2149</v>
      </c>
      <c r="G521" s="249"/>
      <c r="H521" s="253">
        <v>2.3999999999999999</v>
      </c>
      <c r="I521" s="254"/>
      <c r="J521" s="249"/>
      <c r="K521" s="249"/>
      <c r="L521" s="255"/>
      <c r="M521" s="256"/>
      <c r="N521" s="257"/>
      <c r="O521" s="257"/>
      <c r="P521" s="257"/>
      <c r="Q521" s="257"/>
      <c r="R521" s="257"/>
      <c r="S521" s="257"/>
      <c r="T521" s="258"/>
      <c r="AT521" s="259" t="s">
        <v>172</v>
      </c>
      <c r="AU521" s="259" t="s">
        <v>85</v>
      </c>
      <c r="AV521" s="12" t="s">
        <v>85</v>
      </c>
      <c r="AW521" s="12" t="s">
        <v>36</v>
      </c>
      <c r="AX521" s="12" t="s">
        <v>73</v>
      </c>
      <c r="AY521" s="259" t="s">
        <v>162</v>
      </c>
    </row>
    <row r="522" s="12" customFormat="1">
      <c r="B522" s="248"/>
      <c r="C522" s="249"/>
      <c r="D522" s="250" t="s">
        <v>172</v>
      </c>
      <c r="E522" s="251" t="s">
        <v>23</v>
      </c>
      <c r="F522" s="252" t="s">
        <v>2150</v>
      </c>
      <c r="G522" s="249"/>
      <c r="H522" s="253">
        <v>18.550000000000001</v>
      </c>
      <c r="I522" s="254"/>
      <c r="J522" s="249"/>
      <c r="K522" s="249"/>
      <c r="L522" s="255"/>
      <c r="M522" s="256"/>
      <c r="N522" s="257"/>
      <c r="O522" s="257"/>
      <c r="P522" s="257"/>
      <c r="Q522" s="257"/>
      <c r="R522" s="257"/>
      <c r="S522" s="257"/>
      <c r="T522" s="258"/>
      <c r="AT522" s="259" t="s">
        <v>172</v>
      </c>
      <c r="AU522" s="259" t="s">
        <v>85</v>
      </c>
      <c r="AV522" s="12" t="s">
        <v>85</v>
      </c>
      <c r="AW522" s="12" t="s">
        <v>36</v>
      </c>
      <c r="AX522" s="12" t="s">
        <v>73</v>
      </c>
      <c r="AY522" s="259" t="s">
        <v>162</v>
      </c>
    </row>
    <row r="523" s="12" customFormat="1">
      <c r="B523" s="248"/>
      <c r="C523" s="249"/>
      <c r="D523" s="250" t="s">
        <v>172</v>
      </c>
      <c r="E523" s="251" t="s">
        <v>23</v>
      </c>
      <c r="F523" s="252" t="s">
        <v>2151</v>
      </c>
      <c r="G523" s="249"/>
      <c r="H523" s="253">
        <v>0.55000000000000004</v>
      </c>
      <c r="I523" s="254"/>
      <c r="J523" s="249"/>
      <c r="K523" s="249"/>
      <c r="L523" s="255"/>
      <c r="M523" s="256"/>
      <c r="N523" s="257"/>
      <c r="O523" s="257"/>
      <c r="P523" s="257"/>
      <c r="Q523" s="257"/>
      <c r="R523" s="257"/>
      <c r="S523" s="257"/>
      <c r="T523" s="258"/>
      <c r="AT523" s="259" t="s">
        <v>172</v>
      </c>
      <c r="AU523" s="259" t="s">
        <v>85</v>
      </c>
      <c r="AV523" s="12" t="s">
        <v>85</v>
      </c>
      <c r="AW523" s="12" t="s">
        <v>36</v>
      </c>
      <c r="AX523" s="12" t="s">
        <v>73</v>
      </c>
      <c r="AY523" s="259" t="s">
        <v>162</v>
      </c>
    </row>
    <row r="524" s="14" customFormat="1">
      <c r="B524" s="270"/>
      <c r="C524" s="271"/>
      <c r="D524" s="250" t="s">
        <v>172</v>
      </c>
      <c r="E524" s="272" t="s">
        <v>23</v>
      </c>
      <c r="F524" s="273" t="s">
        <v>182</v>
      </c>
      <c r="G524" s="271"/>
      <c r="H524" s="274">
        <v>21.5</v>
      </c>
      <c r="I524" s="275"/>
      <c r="J524" s="271"/>
      <c r="K524" s="271"/>
      <c r="L524" s="276"/>
      <c r="M524" s="277"/>
      <c r="N524" s="278"/>
      <c r="O524" s="278"/>
      <c r="P524" s="278"/>
      <c r="Q524" s="278"/>
      <c r="R524" s="278"/>
      <c r="S524" s="278"/>
      <c r="T524" s="279"/>
      <c r="AT524" s="280" t="s">
        <v>172</v>
      </c>
      <c r="AU524" s="280" t="s">
        <v>85</v>
      </c>
      <c r="AV524" s="14" t="s">
        <v>170</v>
      </c>
      <c r="AW524" s="14" t="s">
        <v>36</v>
      </c>
      <c r="AX524" s="14" t="s">
        <v>77</v>
      </c>
      <c r="AY524" s="280" t="s">
        <v>162</v>
      </c>
    </row>
    <row r="525" s="11" customFormat="1" ht="29.88" customHeight="1">
      <c r="B525" s="220"/>
      <c r="C525" s="221"/>
      <c r="D525" s="222" t="s">
        <v>72</v>
      </c>
      <c r="E525" s="234" t="s">
        <v>1317</v>
      </c>
      <c r="F525" s="234" t="s">
        <v>1318</v>
      </c>
      <c r="G525" s="221"/>
      <c r="H525" s="221"/>
      <c r="I525" s="224"/>
      <c r="J525" s="235">
        <f>BK525</f>
        <v>0</v>
      </c>
      <c r="K525" s="221"/>
      <c r="L525" s="226"/>
      <c r="M525" s="227"/>
      <c r="N525" s="228"/>
      <c r="O525" s="228"/>
      <c r="P525" s="229">
        <f>SUM(P526:P561)</f>
        <v>0</v>
      </c>
      <c r="Q525" s="228"/>
      <c r="R525" s="229">
        <f>SUM(R526:R561)</f>
        <v>0.030033863749999997</v>
      </c>
      <c r="S525" s="228"/>
      <c r="T525" s="230">
        <f>SUM(T526:T561)</f>
        <v>0</v>
      </c>
      <c r="AR525" s="231" t="s">
        <v>85</v>
      </c>
      <c r="AT525" s="232" t="s">
        <v>72</v>
      </c>
      <c r="AU525" s="232" t="s">
        <v>77</v>
      </c>
      <c r="AY525" s="231" t="s">
        <v>162</v>
      </c>
      <c r="BK525" s="233">
        <f>SUM(BK526:BK561)</f>
        <v>0</v>
      </c>
    </row>
    <row r="526" s="1" customFormat="1" ht="25.5" customHeight="1">
      <c r="B526" s="47"/>
      <c r="C526" s="236" t="s">
        <v>713</v>
      </c>
      <c r="D526" s="236" t="s">
        <v>165</v>
      </c>
      <c r="E526" s="237" t="s">
        <v>2152</v>
      </c>
      <c r="F526" s="238" t="s">
        <v>2153</v>
      </c>
      <c r="G526" s="239" t="s">
        <v>981</v>
      </c>
      <c r="H526" s="240">
        <v>16.5</v>
      </c>
      <c r="I526" s="241"/>
      <c r="J526" s="242">
        <f>ROUND(I526*H526,2)</f>
        <v>0</v>
      </c>
      <c r="K526" s="238" t="s">
        <v>23</v>
      </c>
      <c r="L526" s="73"/>
      <c r="M526" s="243" t="s">
        <v>23</v>
      </c>
      <c r="N526" s="244" t="s">
        <v>45</v>
      </c>
      <c r="O526" s="48"/>
      <c r="P526" s="245">
        <f>O526*H526</f>
        <v>0</v>
      </c>
      <c r="Q526" s="245">
        <v>6.0000000000000002E-05</v>
      </c>
      <c r="R526" s="245">
        <f>Q526*H526</f>
        <v>0.00098999999999999999</v>
      </c>
      <c r="S526" s="245">
        <v>0</v>
      </c>
      <c r="T526" s="246">
        <f>S526*H526</f>
        <v>0</v>
      </c>
      <c r="AR526" s="25" t="s">
        <v>318</v>
      </c>
      <c r="AT526" s="25" t="s">
        <v>165</v>
      </c>
      <c r="AU526" s="25" t="s">
        <v>85</v>
      </c>
      <c r="AY526" s="25" t="s">
        <v>162</v>
      </c>
      <c r="BE526" s="247">
        <f>IF(N526="základní",J526,0)</f>
        <v>0</v>
      </c>
      <c r="BF526" s="247">
        <f>IF(N526="snížená",J526,0)</f>
        <v>0</v>
      </c>
      <c r="BG526" s="247">
        <f>IF(N526="zákl. přenesená",J526,0)</f>
        <v>0</v>
      </c>
      <c r="BH526" s="247">
        <f>IF(N526="sníž. přenesená",J526,0)</f>
        <v>0</v>
      </c>
      <c r="BI526" s="247">
        <f>IF(N526="nulová",J526,0)</f>
        <v>0</v>
      </c>
      <c r="BJ526" s="25" t="s">
        <v>85</v>
      </c>
      <c r="BK526" s="247">
        <f>ROUND(I526*H526,2)</f>
        <v>0</v>
      </c>
      <c r="BL526" s="25" t="s">
        <v>318</v>
      </c>
      <c r="BM526" s="25" t="s">
        <v>2154</v>
      </c>
    </row>
    <row r="527" s="12" customFormat="1">
      <c r="B527" s="248"/>
      <c r="C527" s="249"/>
      <c r="D527" s="250" t="s">
        <v>172</v>
      </c>
      <c r="E527" s="251" t="s">
        <v>23</v>
      </c>
      <c r="F527" s="252" t="s">
        <v>2155</v>
      </c>
      <c r="G527" s="249"/>
      <c r="H527" s="253">
        <v>16.5</v>
      </c>
      <c r="I527" s="254"/>
      <c r="J527" s="249"/>
      <c r="K527" s="249"/>
      <c r="L527" s="255"/>
      <c r="M527" s="256"/>
      <c r="N527" s="257"/>
      <c r="O527" s="257"/>
      <c r="P527" s="257"/>
      <c r="Q527" s="257"/>
      <c r="R527" s="257"/>
      <c r="S527" s="257"/>
      <c r="T527" s="258"/>
      <c r="AT527" s="259" t="s">
        <v>172</v>
      </c>
      <c r="AU527" s="259" t="s">
        <v>85</v>
      </c>
      <c r="AV527" s="12" t="s">
        <v>85</v>
      </c>
      <c r="AW527" s="12" t="s">
        <v>36</v>
      </c>
      <c r="AX527" s="12" t="s">
        <v>77</v>
      </c>
      <c r="AY527" s="259" t="s">
        <v>162</v>
      </c>
    </row>
    <row r="528" s="1" customFormat="1" ht="25.5" customHeight="1">
      <c r="B528" s="47"/>
      <c r="C528" s="236" t="s">
        <v>718</v>
      </c>
      <c r="D528" s="236" t="s">
        <v>165</v>
      </c>
      <c r="E528" s="237" t="s">
        <v>2156</v>
      </c>
      <c r="F528" s="238" t="s">
        <v>2157</v>
      </c>
      <c r="G528" s="239" t="s">
        <v>2158</v>
      </c>
      <c r="H528" s="240">
        <v>172.94</v>
      </c>
      <c r="I528" s="241"/>
      <c r="J528" s="242">
        <f>ROUND(I528*H528,2)</f>
        <v>0</v>
      </c>
      <c r="K528" s="238" t="s">
        <v>23</v>
      </c>
      <c r="L528" s="73"/>
      <c r="M528" s="243" t="s">
        <v>23</v>
      </c>
      <c r="N528" s="244" t="s">
        <v>45</v>
      </c>
      <c r="O528" s="48"/>
      <c r="P528" s="245">
        <f>O528*H528</f>
        <v>0</v>
      </c>
      <c r="Q528" s="245">
        <v>6.0000000000000002E-05</v>
      </c>
      <c r="R528" s="245">
        <f>Q528*H528</f>
        <v>0.010376400000000001</v>
      </c>
      <c r="S528" s="245">
        <v>0</v>
      </c>
      <c r="T528" s="246">
        <f>S528*H528</f>
        <v>0</v>
      </c>
      <c r="AR528" s="25" t="s">
        <v>318</v>
      </c>
      <c r="AT528" s="25" t="s">
        <v>165</v>
      </c>
      <c r="AU528" s="25" t="s">
        <v>85</v>
      </c>
      <c r="AY528" s="25" t="s">
        <v>162</v>
      </c>
      <c r="BE528" s="247">
        <f>IF(N528="základní",J528,0)</f>
        <v>0</v>
      </c>
      <c r="BF528" s="247">
        <f>IF(N528="snížená",J528,0)</f>
        <v>0</v>
      </c>
      <c r="BG528" s="247">
        <f>IF(N528="zákl. přenesená",J528,0)</f>
        <v>0</v>
      </c>
      <c r="BH528" s="247">
        <f>IF(N528="sníž. přenesená",J528,0)</f>
        <v>0</v>
      </c>
      <c r="BI528" s="247">
        <f>IF(N528="nulová",J528,0)</f>
        <v>0</v>
      </c>
      <c r="BJ528" s="25" t="s">
        <v>85</v>
      </c>
      <c r="BK528" s="247">
        <f>ROUND(I528*H528,2)</f>
        <v>0</v>
      </c>
      <c r="BL528" s="25" t="s">
        <v>318</v>
      </c>
      <c r="BM528" s="25" t="s">
        <v>2159</v>
      </c>
    </row>
    <row r="529" s="13" customFormat="1">
      <c r="B529" s="260"/>
      <c r="C529" s="261"/>
      <c r="D529" s="250" t="s">
        <v>172</v>
      </c>
      <c r="E529" s="262" t="s">
        <v>23</v>
      </c>
      <c r="F529" s="263" t="s">
        <v>2160</v>
      </c>
      <c r="G529" s="261"/>
      <c r="H529" s="262" t="s">
        <v>23</v>
      </c>
      <c r="I529" s="264"/>
      <c r="J529" s="261"/>
      <c r="K529" s="261"/>
      <c r="L529" s="265"/>
      <c r="M529" s="266"/>
      <c r="N529" s="267"/>
      <c r="O529" s="267"/>
      <c r="P529" s="267"/>
      <c r="Q529" s="267"/>
      <c r="R529" s="267"/>
      <c r="S529" s="267"/>
      <c r="T529" s="268"/>
      <c r="AT529" s="269" t="s">
        <v>172</v>
      </c>
      <c r="AU529" s="269" t="s">
        <v>85</v>
      </c>
      <c r="AV529" s="13" t="s">
        <v>77</v>
      </c>
      <c r="AW529" s="13" t="s">
        <v>36</v>
      </c>
      <c r="AX529" s="13" t="s">
        <v>73</v>
      </c>
      <c r="AY529" s="269" t="s">
        <v>162</v>
      </c>
    </row>
    <row r="530" s="12" customFormat="1">
      <c r="B530" s="248"/>
      <c r="C530" s="249"/>
      <c r="D530" s="250" t="s">
        <v>172</v>
      </c>
      <c r="E530" s="251" t="s">
        <v>23</v>
      </c>
      <c r="F530" s="252" t="s">
        <v>2161</v>
      </c>
      <c r="G530" s="249"/>
      <c r="H530" s="253">
        <v>78.519999999999996</v>
      </c>
      <c r="I530" s="254"/>
      <c r="J530" s="249"/>
      <c r="K530" s="249"/>
      <c r="L530" s="255"/>
      <c r="M530" s="256"/>
      <c r="N530" s="257"/>
      <c r="O530" s="257"/>
      <c r="P530" s="257"/>
      <c r="Q530" s="257"/>
      <c r="R530" s="257"/>
      <c r="S530" s="257"/>
      <c r="T530" s="258"/>
      <c r="AT530" s="259" t="s">
        <v>172</v>
      </c>
      <c r="AU530" s="259" t="s">
        <v>85</v>
      </c>
      <c r="AV530" s="12" t="s">
        <v>85</v>
      </c>
      <c r="AW530" s="12" t="s">
        <v>36</v>
      </c>
      <c r="AX530" s="12" t="s">
        <v>73</v>
      </c>
      <c r="AY530" s="259" t="s">
        <v>162</v>
      </c>
    </row>
    <row r="531" s="12" customFormat="1">
      <c r="B531" s="248"/>
      <c r="C531" s="249"/>
      <c r="D531" s="250" t="s">
        <v>172</v>
      </c>
      <c r="E531" s="251" t="s">
        <v>23</v>
      </c>
      <c r="F531" s="252" t="s">
        <v>2162</v>
      </c>
      <c r="G531" s="249"/>
      <c r="H531" s="253">
        <v>94.420000000000002</v>
      </c>
      <c r="I531" s="254"/>
      <c r="J531" s="249"/>
      <c r="K531" s="249"/>
      <c r="L531" s="255"/>
      <c r="M531" s="256"/>
      <c r="N531" s="257"/>
      <c r="O531" s="257"/>
      <c r="P531" s="257"/>
      <c r="Q531" s="257"/>
      <c r="R531" s="257"/>
      <c r="S531" s="257"/>
      <c r="T531" s="258"/>
      <c r="AT531" s="259" t="s">
        <v>172</v>
      </c>
      <c r="AU531" s="259" t="s">
        <v>85</v>
      </c>
      <c r="AV531" s="12" t="s">
        <v>85</v>
      </c>
      <c r="AW531" s="12" t="s">
        <v>36</v>
      </c>
      <c r="AX531" s="12" t="s">
        <v>73</v>
      </c>
      <c r="AY531" s="259" t="s">
        <v>162</v>
      </c>
    </row>
    <row r="532" s="14" customFormat="1">
      <c r="B532" s="270"/>
      <c r="C532" s="271"/>
      <c r="D532" s="250" t="s">
        <v>172</v>
      </c>
      <c r="E532" s="272" t="s">
        <v>23</v>
      </c>
      <c r="F532" s="273" t="s">
        <v>182</v>
      </c>
      <c r="G532" s="271"/>
      <c r="H532" s="274">
        <v>172.94</v>
      </c>
      <c r="I532" s="275"/>
      <c r="J532" s="271"/>
      <c r="K532" s="271"/>
      <c r="L532" s="276"/>
      <c r="M532" s="277"/>
      <c r="N532" s="278"/>
      <c r="O532" s="278"/>
      <c r="P532" s="278"/>
      <c r="Q532" s="278"/>
      <c r="R532" s="278"/>
      <c r="S532" s="278"/>
      <c r="T532" s="279"/>
      <c r="AT532" s="280" t="s">
        <v>172</v>
      </c>
      <c r="AU532" s="280" t="s">
        <v>85</v>
      </c>
      <c r="AV532" s="14" t="s">
        <v>170</v>
      </c>
      <c r="AW532" s="14" t="s">
        <v>36</v>
      </c>
      <c r="AX532" s="14" t="s">
        <v>77</v>
      </c>
      <c r="AY532" s="280" t="s">
        <v>162</v>
      </c>
    </row>
    <row r="533" s="1" customFormat="1" ht="25.5" customHeight="1">
      <c r="B533" s="47"/>
      <c r="C533" s="236" t="s">
        <v>722</v>
      </c>
      <c r="D533" s="236" t="s">
        <v>165</v>
      </c>
      <c r="E533" s="237" t="s">
        <v>2163</v>
      </c>
      <c r="F533" s="238" t="s">
        <v>2164</v>
      </c>
      <c r="G533" s="239" t="s">
        <v>168</v>
      </c>
      <c r="H533" s="240">
        <v>3</v>
      </c>
      <c r="I533" s="241"/>
      <c r="J533" s="242">
        <f>ROUND(I533*H533,2)</f>
        <v>0</v>
      </c>
      <c r="K533" s="238" t="s">
        <v>23</v>
      </c>
      <c r="L533" s="73"/>
      <c r="M533" s="243" t="s">
        <v>23</v>
      </c>
      <c r="N533" s="244" t="s">
        <v>45</v>
      </c>
      <c r="O533" s="48"/>
      <c r="P533" s="245">
        <f>O533*H533</f>
        <v>0</v>
      </c>
      <c r="Q533" s="245">
        <v>6.0000000000000002E-05</v>
      </c>
      <c r="R533" s="245">
        <f>Q533*H533</f>
        <v>0.00018000000000000001</v>
      </c>
      <c r="S533" s="245">
        <v>0</v>
      </c>
      <c r="T533" s="246">
        <f>S533*H533</f>
        <v>0</v>
      </c>
      <c r="AR533" s="25" t="s">
        <v>318</v>
      </c>
      <c r="AT533" s="25" t="s">
        <v>165</v>
      </c>
      <c r="AU533" s="25" t="s">
        <v>85</v>
      </c>
      <c r="AY533" s="25" t="s">
        <v>162</v>
      </c>
      <c r="BE533" s="247">
        <f>IF(N533="základní",J533,0)</f>
        <v>0</v>
      </c>
      <c r="BF533" s="247">
        <f>IF(N533="snížená",J533,0)</f>
        <v>0</v>
      </c>
      <c r="BG533" s="247">
        <f>IF(N533="zákl. přenesená",J533,0)</f>
        <v>0</v>
      </c>
      <c r="BH533" s="247">
        <f>IF(N533="sníž. přenesená",J533,0)</f>
        <v>0</v>
      </c>
      <c r="BI533" s="247">
        <f>IF(N533="nulová",J533,0)</f>
        <v>0</v>
      </c>
      <c r="BJ533" s="25" t="s">
        <v>85</v>
      </c>
      <c r="BK533" s="247">
        <f>ROUND(I533*H533,2)</f>
        <v>0</v>
      </c>
      <c r="BL533" s="25" t="s">
        <v>318</v>
      </c>
      <c r="BM533" s="25" t="s">
        <v>2165</v>
      </c>
    </row>
    <row r="534" s="1" customFormat="1" ht="25.5" customHeight="1">
      <c r="B534" s="47"/>
      <c r="C534" s="236" t="s">
        <v>727</v>
      </c>
      <c r="D534" s="236" t="s">
        <v>165</v>
      </c>
      <c r="E534" s="237" t="s">
        <v>2166</v>
      </c>
      <c r="F534" s="238" t="s">
        <v>2167</v>
      </c>
      <c r="G534" s="239" t="s">
        <v>168</v>
      </c>
      <c r="H534" s="240">
        <v>3</v>
      </c>
      <c r="I534" s="241"/>
      <c r="J534" s="242">
        <f>ROUND(I534*H534,2)</f>
        <v>0</v>
      </c>
      <c r="K534" s="238" t="s">
        <v>23</v>
      </c>
      <c r="L534" s="73"/>
      <c r="M534" s="243" t="s">
        <v>23</v>
      </c>
      <c r="N534" s="244" t="s">
        <v>45</v>
      </c>
      <c r="O534" s="48"/>
      <c r="P534" s="245">
        <f>O534*H534</f>
        <v>0</v>
      </c>
      <c r="Q534" s="245">
        <v>6.0000000000000002E-05</v>
      </c>
      <c r="R534" s="245">
        <f>Q534*H534</f>
        <v>0.00018000000000000001</v>
      </c>
      <c r="S534" s="245">
        <v>0</v>
      </c>
      <c r="T534" s="246">
        <f>S534*H534</f>
        <v>0</v>
      </c>
      <c r="AR534" s="25" t="s">
        <v>318</v>
      </c>
      <c r="AT534" s="25" t="s">
        <v>165</v>
      </c>
      <c r="AU534" s="25" t="s">
        <v>85</v>
      </c>
      <c r="AY534" s="25" t="s">
        <v>162</v>
      </c>
      <c r="BE534" s="247">
        <f>IF(N534="základní",J534,0)</f>
        <v>0</v>
      </c>
      <c r="BF534" s="247">
        <f>IF(N534="snížená",J534,0)</f>
        <v>0</v>
      </c>
      <c r="BG534" s="247">
        <f>IF(N534="zákl. přenesená",J534,0)</f>
        <v>0</v>
      </c>
      <c r="BH534" s="247">
        <f>IF(N534="sníž. přenesená",J534,0)</f>
        <v>0</v>
      </c>
      <c r="BI534" s="247">
        <f>IF(N534="nulová",J534,0)</f>
        <v>0</v>
      </c>
      <c r="BJ534" s="25" t="s">
        <v>85</v>
      </c>
      <c r="BK534" s="247">
        <f>ROUND(I534*H534,2)</f>
        <v>0</v>
      </c>
      <c r="BL534" s="25" t="s">
        <v>318</v>
      </c>
      <c r="BM534" s="25" t="s">
        <v>2168</v>
      </c>
    </row>
    <row r="535" s="1" customFormat="1" ht="16.5" customHeight="1">
      <c r="B535" s="47"/>
      <c r="C535" s="236" t="s">
        <v>735</v>
      </c>
      <c r="D535" s="236" t="s">
        <v>165</v>
      </c>
      <c r="E535" s="237" t="s">
        <v>2169</v>
      </c>
      <c r="F535" s="238" t="s">
        <v>2170</v>
      </c>
      <c r="G535" s="239" t="s">
        <v>189</v>
      </c>
      <c r="H535" s="240">
        <v>5.1479999999999997</v>
      </c>
      <c r="I535" s="241"/>
      <c r="J535" s="242">
        <f>ROUND(I535*H535,2)</f>
        <v>0</v>
      </c>
      <c r="K535" s="238" t="s">
        <v>23</v>
      </c>
      <c r="L535" s="73"/>
      <c r="M535" s="243" t="s">
        <v>23</v>
      </c>
      <c r="N535" s="244" t="s">
        <v>45</v>
      </c>
      <c r="O535" s="48"/>
      <c r="P535" s="245">
        <f>O535*H535</f>
        <v>0</v>
      </c>
      <c r="Q535" s="245">
        <v>0.00052999999999999998</v>
      </c>
      <c r="R535" s="245">
        <f>Q535*H535</f>
        <v>0.0027284399999999999</v>
      </c>
      <c r="S535" s="245">
        <v>0</v>
      </c>
      <c r="T535" s="246">
        <f>S535*H535</f>
        <v>0</v>
      </c>
      <c r="AR535" s="25" t="s">
        <v>318</v>
      </c>
      <c r="AT535" s="25" t="s">
        <v>165</v>
      </c>
      <c r="AU535" s="25" t="s">
        <v>85</v>
      </c>
      <c r="AY535" s="25" t="s">
        <v>162</v>
      </c>
      <c r="BE535" s="247">
        <f>IF(N535="základní",J535,0)</f>
        <v>0</v>
      </c>
      <c r="BF535" s="247">
        <f>IF(N535="snížená",J535,0)</f>
        <v>0</v>
      </c>
      <c r="BG535" s="247">
        <f>IF(N535="zákl. přenesená",J535,0)</f>
        <v>0</v>
      </c>
      <c r="BH535" s="247">
        <f>IF(N535="sníž. přenesená",J535,0)</f>
        <v>0</v>
      </c>
      <c r="BI535" s="247">
        <f>IF(N535="nulová",J535,0)</f>
        <v>0</v>
      </c>
      <c r="BJ535" s="25" t="s">
        <v>85</v>
      </c>
      <c r="BK535" s="247">
        <f>ROUND(I535*H535,2)</f>
        <v>0</v>
      </c>
      <c r="BL535" s="25" t="s">
        <v>318</v>
      </c>
      <c r="BM535" s="25" t="s">
        <v>2171</v>
      </c>
    </row>
    <row r="536" s="13" customFormat="1">
      <c r="B536" s="260"/>
      <c r="C536" s="261"/>
      <c r="D536" s="250" t="s">
        <v>172</v>
      </c>
      <c r="E536" s="262" t="s">
        <v>23</v>
      </c>
      <c r="F536" s="263" t="s">
        <v>2172</v>
      </c>
      <c r="G536" s="261"/>
      <c r="H536" s="262" t="s">
        <v>23</v>
      </c>
      <c r="I536" s="264"/>
      <c r="J536" s="261"/>
      <c r="K536" s="261"/>
      <c r="L536" s="265"/>
      <c r="M536" s="266"/>
      <c r="N536" s="267"/>
      <c r="O536" s="267"/>
      <c r="P536" s="267"/>
      <c r="Q536" s="267"/>
      <c r="R536" s="267"/>
      <c r="S536" s="267"/>
      <c r="T536" s="268"/>
      <c r="AT536" s="269" t="s">
        <v>172</v>
      </c>
      <c r="AU536" s="269" t="s">
        <v>85</v>
      </c>
      <c r="AV536" s="13" t="s">
        <v>77</v>
      </c>
      <c r="AW536" s="13" t="s">
        <v>36</v>
      </c>
      <c r="AX536" s="13" t="s">
        <v>73</v>
      </c>
      <c r="AY536" s="269" t="s">
        <v>162</v>
      </c>
    </row>
    <row r="537" s="12" customFormat="1">
      <c r="B537" s="248"/>
      <c r="C537" s="249"/>
      <c r="D537" s="250" t="s">
        <v>172</v>
      </c>
      <c r="E537" s="251" t="s">
        <v>23</v>
      </c>
      <c r="F537" s="252" t="s">
        <v>2173</v>
      </c>
      <c r="G537" s="249"/>
      <c r="H537" s="253">
        <v>1.9079999999999999</v>
      </c>
      <c r="I537" s="254"/>
      <c r="J537" s="249"/>
      <c r="K537" s="249"/>
      <c r="L537" s="255"/>
      <c r="M537" s="256"/>
      <c r="N537" s="257"/>
      <c r="O537" s="257"/>
      <c r="P537" s="257"/>
      <c r="Q537" s="257"/>
      <c r="R537" s="257"/>
      <c r="S537" s="257"/>
      <c r="T537" s="258"/>
      <c r="AT537" s="259" t="s">
        <v>172</v>
      </c>
      <c r="AU537" s="259" t="s">
        <v>85</v>
      </c>
      <c r="AV537" s="12" t="s">
        <v>85</v>
      </c>
      <c r="AW537" s="12" t="s">
        <v>36</v>
      </c>
      <c r="AX537" s="12" t="s">
        <v>73</v>
      </c>
      <c r="AY537" s="259" t="s">
        <v>162</v>
      </c>
    </row>
    <row r="538" s="12" customFormat="1">
      <c r="B538" s="248"/>
      <c r="C538" s="249"/>
      <c r="D538" s="250" t="s">
        <v>172</v>
      </c>
      <c r="E538" s="251" t="s">
        <v>23</v>
      </c>
      <c r="F538" s="252" t="s">
        <v>2174</v>
      </c>
      <c r="G538" s="249"/>
      <c r="H538" s="253">
        <v>3.2400000000000002</v>
      </c>
      <c r="I538" s="254"/>
      <c r="J538" s="249"/>
      <c r="K538" s="249"/>
      <c r="L538" s="255"/>
      <c r="M538" s="256"/>
      <c r="N538" s="257"/>
      <c r="O538" s="257"/>
      <c r="P538" s="257"/>
      <c r="Q538" s="257"/>
      <c r="R538" s="257"/>
      <c r="S538" s="257"/>
      <c r="T538" s="258"/>
      <c r="AT538" s="259" t="s">
        <v>172</v>
      </c>
      <c r="AU538" s="259" t="s">
        <v>85</v>
      </c>
      <c r="AV538" s="12" t="s">
        <v>85</v>
      </c>
      <c r="AW538" s="12" t="s">
        <v>36</v>
      </c>
      <c r="AX538" s="12" t="s">
        <v>73</v>
      </c>
      <c r="AY538" s="259" t="s">
        <v>162</v>
      </c>
    </row>
    <row r="539" s="14" customFormat="1">
      <c r="B539" s="270"/>
      <c r="C539" s="271"/>
      <c r="D539" s="250" t="s">
        <v>172</v>
      </c>
      <c r="E539" s="272" t="s">
        <v>23</v>
      </c>
      <c r="F539" s="273" t="s">
        <v>182</v>
      </c>
      <c r="G539" s="271"/>
      <c r="H539" s="274">
        <v>5.1479999999999997</v>
      </c>
      <c r="I539" s="275"/>
      <c r="J539" s="271"/>
      <c r="K539" s="271"/>
      <c r="L539" s="276"/>
      <c r="M539" s="277"/>
      <c r="N539" s="278"/>
      <c r="O539" s="278"/>
      <c r="P539" s="278"/>
      <c r="Q539" s="278"/>
      <c r="R539" s="278"/>
      <c r="S539" s="278"/>
      <c r="T539" s="279"/>
      <c r="AT539" s="280" t="s">
        <v>172</v>
      </c>
      <c r="AU539" s="280" t="s">
        <v>85</v>
      </c>
      <c r="AV539" s="14" t="s">
        <v>170</v>
      </c>
      <c r="AW539" s="14" t="s">
        <v>36</v>
      </c>
      <c r="AX539" s="14" t="s">
        <v>77</v>
      </c>
      <c r="AY539" s="280" t="s">
        <v>162</v>
      </c>
    </row>
    <row r="540" s="1" customFormat="1" ht="25.5" customHeight="1">
      <c r="B540" s="47"/>
      <c r="C540" s="236" t="s">
        <v>740</v>
      </c>
      <c r="D540" s="236" t="s">
        <v>165</v>
      </c>
      <c r="E540" s="237" t="s">
        <v>2175</v>
      </c>
      <c r="F540" s="238" t="s">
        <v>2176</v>
      </c>
      <c r="G540" s="239" t="s">
        <v>917</v>
      </c>
      <c r="H540" s="240">
        <v>197.06999999999999</v>
      </c>
      <c r="I540" s="241"/>
      <c r="J540" s="242">
        <f>ROUND(I540*H540,2)</f>
        <v>0</v>
      </c>
      <c r="K540" s="238" t="s">
        <v>23</v>
      </c>
      <c r="L540" s="73"/>
      <c r="M540" s="243" t="s">
        <v>23</v>
      </c>
      <c r="N540" s="244" t="s">
        <v>45</v>
      </c>
      <c r="O540" s="48"/>
      <c r="P540" s="245">
        <f>O540*H540</f>
        <v>0</v>
      </c>
      <c r="Q540" s="245">
        <v>5.0000000000000002E-05</v>
      </c>
      <c r="R540" s="245">
        <f>Q540*H540</f>
        <v>0.0098534999999999994</v>
      </c>
      <c r="S540" s="245">
        <v>0</v>
      </c>
      <c r="T540" s="246">
        <f>S540*H540</f>
        <v>0</v>
      </c>
      <c r="AR540" s="25" t="s">
        <v>318</v>
      </c>
      <c r="AT540" s="25" t="s">
        <v>165</v>
      </c>
      <c r="AU540" s="25" t="s">
        <v>85</v>
      </c>
      <c r="AY540" s="25" t="s">
        <v>162</v>
      </c>
      <c r="BE540" s="247">
        <f>IF(N540="základní",J540,0)</f>
        <v>0</v>
      </c>
      <c r="BF540" s="247">
        <f>IF(N540="snížená",J540,0)</f>
        <v>0</v>
      </c>
      <c r="BG540" s="247">
        <f>IF(N540="zákl. přenesená",J540,0)</f>
        <v>0</v>
      </c>
      <c r="BH540" s="247">
        <f>IF(N540="sníž. přenesená",J540,0)</f>
        <v>0</v>
      </c>
      <c r="BI540" s="247">
        <f>IF(N540="nulová",J540,0)</f>
        <v>0</v>
      </c>
      <c r="BJ540" s="25" t="s">
        <v>85</v>
      </c>
      <c r="BK540" s="247">
        <f>ROUND(I540*H540,2)</f>
        <v>0</v>
      </c>
      <c r="BL540" s="25" t="s">
        <v>318</v>
      </c>
      <c r="BM540" s="25" t="s">
        <v>2177</v>
      </c>
    </row>
    <row r="541" s="13" customFormat="1">
      <c r="B541" s="260"/>
      <c r="C541" s="261"/>
      <c r="D541" s="250" t="s">
        <v>172</v>
      </c>
      <c r="E541" s="262" t="s">
        <v>23</v>
      </c>
      <c r="F541" s="263" t="s">
        <v>2178</v>
      </c>
      <c r="G541" s="261"/>
      <c r="H541" s="262" t="s">
        <v>23</v>
      </c>
      <c r="I541" s="264"/>
      <c r="J541" s="261"/>
      <c r="K541" s="261"/>
      <c r="L541" s="265"/>
      <c r="M541" s="266"/>
      <c r="N541" s="267"/>
      <c r="O541" s="267"/>
      <c r="P541" s="267"/>
      <c r="Q541" s="267"/>
      <c r="R541" s="267"/>
      <c r="S541" s="267"/>
      <c r="T541" s="268"/>
      <c r="AT541" s="269" t="s">
        <v>172</v>
      </c>
      <c r="AU541" s="269" t="s">
        <v>85</v>
      </c>
      <c r="AV541" s="13" t="s">
        <v>77</v>
      </c>
      <c r="AW541" s="13" t="s">
        <v>36</v>
      </c>
      <c r="AX541" s="13" t="s">
        <v>73</v>
      </c>
      <c r="AY541" s="269" t="s">
        <v>162</v>
      </c>
    </row>
    <row r="542" s="12" customFormat="1">
      <c r="B542" s="248"/>
      <c r="C542" s="249"/>
      <c r="D542" s="250" t="s">
        <v>172</v>
      </c>
      <c r="E542" s="251" t="s">
        <v>23</v>
      </c>
      <c r="F542" s="252" t="s">
        <v>2179</v>
      </c>
      <c r="G542" s="249"/>
      <c r="H542" s="253">
        <v>197.06999999999999</v>
      </c>
      <c r="I542" s="254"/>
      <c r="J542" s="249"/>
      <c r="K542" s="249"/>
      <c r="L542" s="255"/>
      <c r="M542" s="256"/>
      <c r="N542" s="257"/>
      <c r="O542" s="257"/>
      <c r="P542" s="257"/>
      <c r="Q542" s="257"/>
      <c r="R542" s="257"/>
      <c r="S542" s="257"/>
      <c r="T542" s="258"/>
      <c r="AT542" s="259" t="s">
        <v>172</v>
      </c>
      <c r="AU542" s="259" t="s">
        <v>85</v>
      </c>
      <c r="AV542" s="12" t="s">
        <v>85</v>
      </c>
      <c r="AW542" s="12" t="s">
        <v>36</v>
      </c>
      <c r="AX542" s="12" t="s">
        <v>77</v>
      </c>
      <c r="AY542" s="259" t="s">
        <v>162</v>
      </c>
    </row>
    <row r="543" s="1" customFormat="1" ht="38.25" customHeight="1">
      <c r="B543" s="47"/>
      <c r="C543" s="236" t="s">
        <v>746</v>
      </c>
      <c r="D543" s="236" t="s">
        <v>165</v>
      </c>
      <c r="E543" s="237" t="s">
        <v>2180</v>
      </c>
      <c r="F543" s="238" t="s">
        <v>2181</v>
      </c>
      <c r="G543" s="239" t="s">
        <v>168</v>
      </c>
      <c r="H543" s="240">
        <v>1</v>
      </c>
      <c r="I543" s="241"/>
      <c r="J543" s="242">
        <f>ROUND(I543*H543,2)</f>
        <v>0</v>
      </c>
      <c r="K543" s="238" t="s">
        <v>23</v>
      </c>
      <c r="L543" s="73"/>
      <c r="M543" s="243" t="s">
        <v>23</v>
      </c>
      <c r="N543" s="244" t="s">
        <v>45</v>
      </c>
      <c r="O543" s="48"/>
      <c r="P543" s="245">
        <f>O543*H543</f>
        <v>0</v>
      </c>
      <c r="Q543" s="245">
        <v>0</v>
      </c>
      <c r="R543" s="245">
        <f>Q543*H543</f>
        <v>0</v>
      </c>
      <c r="S543" s="245">
        <v>0</v>
      </c>
      <c r="T543" s="246">
        <f>S543*H543</f>
        <v>0</v>
      </c>
      <c r="AR543" s="25" t="s">
        <v>318</v>
      </c>
      <c r="AT543" s="25" t="s">
        <v>165</v>
      </c>
      <c r="AU543" s="25" t="s">
        <v>85</v>
      </c>
      <c r="AY543" s="25" t="s">
        <v>162</v>
      </c>
      <c r="BE543" s="247">
        <f>IF(N543="základní",J543,0)</f>
        <v>0</v>
      </c>
      <c r="BF543" s="247">
        <f>IF(N543="snížená",J543,0)</f>
        <v>0</v>
      </c>
      <c r="BG543" s="247">
        <f>IF(N543="zákl. přenesená",J543,0)</f>
        <v>0</v>
      </c>
      <c r="BH543" s="247">
        <f>IF(N543="sníž. přenesená",J543,0)</f>
        <v>0</v>
      </c>
      <c r="BI543" s="247">
        <f>IF(N543="nulová",J543,0)</f>
        <v>0</v>
      </c>
      <c r="BJ543" s="25" t="s">
        <v>85</v>
      </c>
      <c r="BK543" s="247">
        <f>ROUND(I543*H543,2)</f>
        <v>0</v>
      </c>
      <c r="BL543" s="25" t="s">
        <v>318</v>
      </c>
      <c r="BM543" s="25" t="s">
        <v>2182</v>
      </c>
    </row>
    <row r="544" s="12" customFormat="1">
      <c r="B544" s="248"/>
      <c r="C544" s="249"/>
      <c r="D544" s="250" t="s">
        <v>172</v>
      </c>
      <c r="E544" s="251" t="s">
        <v>23</v>
      </c>
      <c r="F544" s="252" t="s">
        <v>2183</v>
      </c>
      <c r="G544" s="249"/>
      <c r="H544" s="253">
        <v>1</v>
      </c>
      <c r="I544" s="254"/>
      <c r="J544" s="249"/>
      <c r="K544" s="249"/>
      <c r="L544" s="255"/>
      <c r="M544" s="256"/>
      <c r="N544" s="257"/>
      <c r="O544" s="257"/>
      <c r="P544" s="257"/>
      <c r="Q544" s="257"/>
      <c r="R544" s="257"/>
      <c r="S544" s="257"/>
      <c r="T544" s="258"/>
      <c r="AT544" s="259" t="s">
        <v>172</v>
      </c>
      <c r="AU544" s="259" t="s">
        <v>85</v>
      </c>
      <c r="AV544" s="12" t="s">
        <v>85</v>
      </c>
      <c r="AW544" s="12" t="s">
        <v>36</v>
      </c>
      <c r="AX544" s="12" t="s">
        <v>77</v>
      </c>
      <c r="AY544" s="259" t="s">
        <v>162</v>
      </c>
    </row>
    <row r="545" s="1" customFormat="1" ht="25.5" customHeight="1">
      <c r="B545" s="47"/>
      <c r="C545" s="236" t="s">
        <v>756</v>
      </c>
      <c r="D545" s="236" t="s">
        <v>165</v>
      </c>
      <c r="E545" s="237" t="s">
        <v>2184</v>
      </c>
      <c r="F545" s="238" t="s">
        <v>2185</v>
      </c>
      <c r="G545" s="239" t="s">
        <v>168</v>
      </c>
      <c r="H545" s="240">
        <v>1</v>
      </c>
      <c r="I545" s="241"/>
      <c r="J545" s="242">
        <f>ROUND(I545*H545,2)</f>
        <v>0</v>
      </c>
      <c r="K545" s="238" t="s">
        <v>23</v>
      </c>
      <c r="L545" s="73"/>
      <c r="M545" s="243" t="s">
        <v>23</v>
      </c>
      <c r="N545" s="244" t="s">
        <v>45</v>
      </c>
      <c r="O545" s="48"/>
      <c r="P545" s="245">
        <f>O545*H545</f>
        <v>0</v>
      </c>
      <c r="Q545" s="245">
        <v>0</v>
      </c>
      <c r="R545" s="245">
        <f>Q545*H545</f>
        <v>0</v>
      </c>
      <c r="S545" s="245">
        <v>0</v>
      </c>
      <c r="T545" s="246">
        <f>S545*H545</f>
        <v>0</v>
      </c>
      <c r="AR545" s="25" t="s">
        <v>318</v>
      </c>
      <c r="AT545" s="25" t="s">
        <v>165</v>
      </c>
      <c r="AU545" s="25" t="s">
        <v>85</v>
      </c>
      <c r="AY545" s="25" t="s">
        <v>162</v>
      </c>
      <c r="BE545" s="247">
        <f>IF(N545="základní",J545,0)</f>
        <v>0</v>
      </c>
      <c r="BF545" s="247">
        <f>IF(N545="snížená",J545,0)</f>
        <v>0</v>
      </c>
      <c r="BG545" s="247">
        <f>IF(N545="zákl. přenesená",J545,0)</f>
        <v>0</v>
      </c>
      <c r="BH545" s="247">
        <f>IF(N545="sníž. přenesená",J545,0)</f>
        <v>0</v>
      </c>
      <c r="BI545" s="247">
        <f>IF(N545="nulová",J545,0)</f>
        <v>0</v>
      </c>
      <c r="BJ545" s="25" t="s">
        <v>85</v>
      </c>
      <c r="BK545" s="247">
        <f>ROUND(I545*H545,2)</f>
        <v>0</v>
      </c>
      <c r="BL545" s="25" t="s">
        <v>318</v>
      </c>
      <c r="BM545" s="25" t="s">
        <v>2186</v>
      </c>
    </row>
    <row r="546" s="12" customFormat="1">
      <c r="B546" s="248"/>
      <c r="C546" s="249"/>
      <c r="D546" s="250" t="s">
        <v>172</v>
      </c>
      <c r="E546" s="251" t="s">
        <v>23</v>
      </c>
      <c r="F546" s="252" t="s">
        <v>2187</v>
      </c>
      <c r="G546" s="249"/>
      <c r="H546" s="253">
        <v>1</v>
      </c>
      <c r="I546" s="254"/>
      <c r="J546" s="249"/>
      <c r="K546" s="249"/>
      <c r="L546" s="255"/>
      <c r="M546" s="256"/>
      <c r="N546" s="257"/>
      <c r="O546" s="257"/>
      <c r="P546" s="257"/>
      <c r="Q546" s="257"/>
      <c r="R546" s="257"/>
      <c r="S546" s="257"/>
      <c r="T546" s="258"/>
      <c r="AT546" s="259" t="s">
        <v>172</v>
      </c>
      <c r="AU546" s="259" t="s">
        <v>85</v>
      </c>
      <c r="AV546" s="12" t="s">
        <v>85</v>
      </c>
      <c r="AW546" s="12" t="s">
        <v>36</v>
      </c>
      <c r="AX546" s="12" t="s">
        <v>77</v>
      </c>
      <c r="AY546" s="259" t="s">
        <v>162</v>
      </c>
    </row>
    <row r="547" s="1" customFormat="1" ht="25.5" customHeight="1">
      <c r="B547" s="47"/>
      <c r="C547" s="236" t="s">
        <v>764</v>
      </c>
      <c r="D547" s="236" t="s">
        <v>165</v>
      </c>
      <c r="E547" s="237" t="s">
        <v>2188</v>
      </c>
      <c r="F547" s="238" t="s">
        <v>2189</v>
      </c>
      <c r="G547" s="239" t="s">
        <v>168</v>
      </c>
      <c r="H547" s="240">
        <v>3</v>
      </c>
      <c r="I547" s="241"/>
      <c r="J547" s="242">
        <f>ROUND(I547*H547,2)</f>
        <v>0</v>
      </c>
      <c r="K547" s="238" t="s">
        <v>169</v>
      </c>
      <c r="L547" s="73"/>
      <c r="M547" s="243" t="s">
        <v>23</v>
      </c>
      <c r="N547" s="244" t="s">
        <v>45</v>
      </c>
      <c r="O547" s="48"/>
      <c r="P547" s="245">
        <f>O547*H547</f>
        <v>0</v>
      </c>
      <c r="Q547" s="245">
        <v>0</v>
      </c>
      <c r="R547" s="245">
        <f>Q547*H547</f>
        <v>0</v>
      </c>
      <c r="S547" s="245">
        <v>0</v>
      </c>
      <c r="T547" s="246">
        <f>S547*H547</f>
        <v>0</v>
      </c>
      <c r="AR547" s="25" t="s">
        <v>318</v>
      </c>
      <c r="AT547" s="25" t="s">
        <v>165</v>
      </c>
      <c r="AU547" s="25" t="s">
        <v>85</v>
      </c>
      <c r="AY547" s="25" t="s">
        <v>162</v>
      </c>
      <c r="BE547" s="247">
        <f>IF(N547="základní",J547,0)</f>
        <v>0</v>
      </c>
      <c r="BF547" s="247">
        <f>IF(N547="snížená",J547,0)</f>
        <v>0</v>
      </c>
      <c r="BG547" s="247">
        <f>IF(N547="zákl. přenesená",J547,0)</f>
        <v>0</v>
      </c>
      <c r="BH547" s="247">
        <f>IF(N547="sníž. přenesená",J547,0)</f>
        <v>0</v>
      </c>
      <c r="BI547" s="247">
        <f>IF(N547="nulová",J547,0)</f>
        <v>0</v>
      </c>
      <c r="BJ547" s="25" t="s">
        <v>85</v>
      </c>
      <c r="BK547" s="247">
        <f>ROUND(I547*H547,2)</f>
        <v>0</v>
      </c>
      <c r="BL547" s="25" t="s">
        <v>318</v>
      </c>
      <c r="BM547" s="25" t="s">
        <v>2190</v>
      </c>
    </row>
    <row r="548" s="12" customFormat="1">
      <c r="B548" s="248"/>
      <c r="C548" s="249"/>
      <c r="D548" s="250" t="s">
        <v>172</v>
      </c>
      <c r="E548" s="251" t="s">
        <v>23</v>
      </c>
      <c r="F548" s="252" t="s">
        <v>2191</v>
      </c>
      <c r="G548" s="249"/>
      <c r="H548" s="253">
        <v>3</v>
      </c>
      <c r="I548" s="254"/>
      <c r="J548" s="249"/>
      <c r="K548" s="249"/>
      <c r="L548" s="255"/>
      <c r="M548" s="256"/>
      <c r="N548" s="257"/>
      <c r="O548" s="257"/>
      <c r="P548" s="257"/>
      <c r="Q548" s="257"/>
      <c r="R548" s="257"/>
      <c r="S548" s="257"/>
      <c r="T548" s="258"/>
      <c r="AT548" s="259" t="s">
        <v>172</v>
      </c>
      <c r="AU548" s="259" t="s">
        <v>85</v>
      </c>
      <c r="AV548" s="12" t="s">
        <v>85</v>
      </c>
      <c r="AW548" s="12" t="s">
        <v>36</v>
      </c>
      <c r="AX548" s="12" t="s">
        <v>77</v>
      </c>
      <c r="AY548" s="259" t="s">
        <v>162</v>
      </c>
    </row>
    <row r="549" s="1" customFormat="1" ht="25.5" customHeight="1">
      <c r="B549" s="47"/>
      <c r="C549" s="294" t="s">
        <v>769</v>
      </c>
      <c r="D549" s="294" t="s">
        <v>336</v>
      </c>
      <c r="E549" s="295" t="s">
        <v>2192</v>
      </c>
      <c r="F549" s="296" t="s">
        <v>2193</v>
      </c>
      <c r="G549" s="297" t="s">
        <v>168</v>
      </c>
      <c r="H549" s="298">
        <v>3</v>
      </c>
      <c r="I549" s="299"/>
      <c r="J549" s="300">
        <f>ROUND(I549*H549,2)</f>
        <v>0</v>
      </c>
      <c r="K549" s="296" t="s">
        <v>23</v>
      </c>
      <c r="L549" s="301"/>
      <c r="M549" s="302" t="s">
        <v>23</v>
      </c>
      <c r="N549" s="303" t="s">
        <v>45</v>
      </c>
      <c r="O549" s="48"/>
      <c r="P549" s="245">
        <f>O549*H549</f>
        <v>0</v>
      </c>
      <c r="Q549" s="245">
        <v>0</v>
      </c>
      <c r="R549" s="245">
        <f>Q549*H549</f>
        <v>0</v>
      </c>
      <c r="S549" s="245">
        <v>0</v>
      </c>
      <c r="T549" s="246">
        <f>S549*H549</f>
        <v>0</v>
      </c>
      <c r="AR549" s="25" t="s">
        <v>448</v>
      </c>
      <c r="AT549" s="25" t="s">
        <v>336</v>
      </c>
      <c r="AU549" s="25" t="s">
        <v>85</v>
      </c>
      <c r="AY549" s="25" t="s">
        <v>162</v>
      </c>
      <c r="BE549" s="247">
        <f>IF(N549="základní",J549,0)</f>
        <v>0</v>
      </c>
      <c r="BF549" s="247">
        <f>IF(N549="snížená",J549,0)</f>
        <v>0</v>
      </c>
      <c r="BG549" s="247">
        <f>IF(N549="zákl. přenesená",J549,0)</f>
        <v>0</v>
      </c>
      <c r="BH549" s="247">
        <f>IF(N549="sníž. přenesená",J549,0)</f>
        <v>0</v>
      </c>
      <c r="BI549" s="247">
        <f>IF(N549="nulová",J549,0)</f>
        <v>0</v>
      </c>
      <c r="BJ549" s="25" t="s">
        <v>85</v>
      </c>
      <c r="BK549" s="247">
        <f>ROUND(I549*H549,2)</f>
        <v>0</v>
      </c>
      <c r="BL549" s="25" t="s">
        <v>318</v>
      </c>
      <c r="BM549" s="25" t="s">
        <v>2194</v>
      </c>
    </row>
    <row r="550" s="1" customFormat="1" ht="25.5" customHeight="1">
      <c r="B550" s="47"/>
      <c r="C550" s="236" t="s">
        <v>776</v>
      </c>
      <c r="D550" s="236" t="s">
        <v>165</v>
      </c>
      <c r="E550" s="237" t="s">
        <v>2195</v>
      </c>
      <c r="F550" s="238" t="s">
        <v>2196</v>
      </c>
      <c r="G550" s="239" t="s">
        <v>917</v>
      </c>
      <c r="H550" s="240">
        <v>35</v>
      </c>
      <c r="I550" s="241"/>
      <c r="J550" s="242">
        <f>ROUND(I550*H550,2)</f>
        <v>0</v>
      </c>
      <c r="K550" s="238" t="s">
        <v>23</v>
      </c>
      <c r="L550" s="73"/>
      <c r="M550" s="243" t="s">
        <v>23</v>
      </c>
      <c r="N550" s="244" t="s">
        <v>45</v>
      </c>
      <c r="O550" s="48"/>
      <c r="P550" s="245">
        <f>O550*H550</f>
        <v>0</v>
      </c>
      <c r="Q550" s="245">
        <v>6.9999999999999994E-05</v>
      </c>
      <c r="R550" s="245">
        <f>Q550*H550</f>
        <v>0.0024499999999999999</v>
      </c>
      <c r="S550" s="245">
        <v>0</v>
      </c>
      <c r="T550" s="246">
        <f>S550*H550</f>
        <v>0</v>
      </c>
      <c r="AR550" s="25" t="s">
        <v>318</v>
      </c>
      <c r="AT550" s="25" t="s">
        <v>165</v>
      </c>
      <c r="AU550" s="25" t="s">
        <v>85</v>
      </c>
      <c r="AY550" s="25" t="s">
        <v>162</v>
      </c>
      <c r="BE550" s="247">
        <f>IF(N550="základní",J550,0)</f>
        <v>0</v>
      </c>
      <c r="BF550" s="247">
        <f>IF(N550="snížená",J550,0)</f>
        <v>0</v>
      </c>
      <c r="BG550" s="247">
        <f>IF(N550="zákl. přenesená",J550,0)</f>
        <v>0</v>
      </c>
      <c r="BH550" s="247">
        <f>IF(N550="sníž. přenesená",J550,0)</f>
        <v>0</v>
      </c>
      <c r="BI550" s="247">
        <f>IF(N550="nulová",J550,0)</f>
        <v>0</v>
      </c>
      <c r="BJ550" s="25" t="s">
        <v>85</v>
      </c>
      <c r="BK550" s="247">
        <f>ROUND(I550*H550,2)</f>
        <v>0</v>
      </c>
      <c r="BL550" s="25" t="s">
        <v>318</v>
      </c>
      <c r="BM550" s="25" t="s">
        <v>2197</v>
      </c>
    </row>
    <row r="551" s="1" customFormat="1" ht="25.5" customHeight="1">
      <c r="B551" s="47"/>
      <c r="C551" s="236" t="s">
        <v>783</v>
      </c>
      <c r="D551" s="236" t="s">
        <v>165</v>
      </c>
      <c r="E551" s="237" t="s">
        <v>2198</v>
      </c>
      <c r="F551" s="238" t="s">
        <v>2199</v>
      </c>
      <c r="G551" s="239" t="s">
        <v>917</v>
      </c>
      <c r="H551" s="240">
        <v>26.879999999999999</v>
      </c>
      <c r="I551" s="241"/>
      <c r="J551" s="242">
        <f>ROUND(I551*H551,2)</f>
        <v>0</v>
      </c>
      <c r="K551" s="238" t="s">
        <v>169</v>
      </c>
      <c r="L551" s="73"/>
      <c r="M551" s="243" t="s">
        <v>23</v>
      </c>
      <c r="N551" s="244" t="s">
        <v>45</v>
      </c>
      <c r="O551" s="48"/>
      <c r="P551" s="245">
        <f>O551*H551</f>
        <v>0</v>
      </c>
      <c r="Q551" s="245">
        <v>5.8275E-05</v>
      </c>
      <c r="R551" s="245">
        <f>Q551*H551</f>
        <v>0.001566432</v>
      </c>
      <c r="S551" s="245">
        <v>0</v>
      </c>
      <c r="T551" s="246">
        <f>S551*H551</f>
        <v>0</v>
      </c>
      <c r="AR551" s="25" t="s">
        <v>318</v>
      </c>
      <c r="AT551" s="25" t="s">
        <v>165</v>
      </c>
      <c r="AU551" s="25" t="s">
        <v>85</v>
      </c>
      <c r="AY551" s="25" t="s">
        <v>162</v>
      </c>
      <c r="BE551" s="247">
        <f>IF(N551="základní",J551,0)</f>
        <v>0</v>
      </c>
      <c r="BF551" s="247">
        <f>IF(N551="snížená",J551,0)</f>
        <v>0</v>
      </c>
      <c r="BG551" s="247">
        <f>IF(N551="zákl. přenesená",J551,0)</f>
        <v>0</v>
      </c>
      <c r="BH551" s="247">
        <f>IF(N551="sníž. přenesená",J551,0)</f>
        <v>0</v>
      </c>
      <c r="BI551" s="247">
        <f>IF(N551="nulová",J551,0)</f>
        <v>0</v>
      </c>
      <c r="BJ551" s="25" t="s">
        <v>85</v>
      </c>
      <c r="BK551" s="247">
        <f>ROUND(I551*H551,2)</f>
        <v>0</v>
      </c>
      <c r="BL551" s="25" t="s">
        <v>318</v>
      </c>
      <c r="BM551" s="25" t="s">
        <v>2200</v>
      </c>
    </row>
    <row r="552" s="1" customFormat="1">
      <c r="B552" s="47"/>
      <c r="C552" s="75"/>
      <c r="D552" s="250" t="s">
        <v>213</v>
      </c>
      <c r="E552" s="75"/>
      <c r="F552" s="281" t="s">
        <v>2201</v>
      </c>
      <c r="G552" s="75"/>
      <c r="H552" s="75"/>
      <c r="I552" s="204"/>
      <c r="J552" s="75"/>
      <c r="K552" s="75"/>
      <c r="L552" s="73"/>
      <c r="M552" s="282"/>
      <c r="N552" s="48"/>
      <c r="O552" s="48"/>
      <c r="P552" s="48"/>
      <c r="Q552" s="48"/>
      <c r="R552" s="48"/>
      <c r="S552" s="48"/>
      <c r="T552" s="96"/>
      <c r="AT552" s="25" t="s">
        <v>213</v>
      </c>
      <c r="AU552" s="25" t="s">
        <v>85</v>
      </c>
    </row>
    <row r="553" s="13" customFormat="1">
      <c r="B553" s="260"/>
      <c r="C553" s="261"/>
      <c r="D553" s="250" t="s">
        <v>172</v>
      </c>
      <c r="E553" s="262" t="s">
        <v>23</v>
      </c>
      <c r="F553" s="263" t="s">
        <v>2202</v>
      </c>
      <c r="G553" s="261"/>
      <c r="H553" s="262" t="s">
        <v>23</v>
      </c>
      <c r="I553" s="264"/>
      <c r="J553" s="261"/>
      <c r="K553" s="261"/>
      <c r="L553" s="265"/>
      <c r="M553" s="266"/>
      <c r="N553" s="267"/>
      <c r="O553" s="267"/>
      <c r="P553" s="267"/>
      <c r="Q553" s="267"/>
      <c r="R553" s="267"/>
      <c r="S553" s="267"/>
      <c r="T553" s="268"/>
      <c r="AT553" s="269" t="s">
        <v>172</v>
      </c>
      <c r="AU553" s="269" t="s">
        <v>85</v>
      </c>
      <c r="AV553" s="13" t="s">
        <v>77</v>
      </c>
      <c r="AW553" s="13" t="s">
        <v>36</v>
      </c>
      <c r="AX553" s="13" t="s">
        <v>73</v>
      </c>
      <c r="AY553" s="269" t="s">
        <v>162</v>
      </c>
    </row>
    <row r="554" s="12" customFormat="1">
      <c r="B554" s="248"/>
      <c r="C554" s="249"/>
      <c r="D554" s="250" t="s">
        <v>172</v>
      </c>
      <c r="E554" s="251" t="s">
        <v>23</v>
      </c>
      <c r="F554" s="252" t="s">
        <v>2203</v>
      </c>
      <c r="G554" s="249"/>
      <c r="H554" s="253">
        <v>26.879999999999999</v>
      </c>
      <c r="I554" s="254"/>
      <c r="J554" s="249"/>
      <c r="K554" s="249"/>
      <c r="L554" s="255"/>
      <c r="M554" s="256"/>
      <c r="N554" s="257"/>
      <c r="O554" s="257"/>
      <c r="P554" s="257"/>
      <c r="Q554" s="257"/>
      <c r="R554" s="257"/>
      <c r="S554" s="257"/>
      <c r="T554" s="258"/>
      <c r="AT554" s="259" t="s">
        <v>172</v>
      </c>
      <c r="AU554" s="259" t="s">
        <v>85</v>
      </c>
      <c r="AV554" s="12" t="s">
        <v>85</v>
      </c>
      <c r="AW554" s="12" t="s">
        <v>36</v>
      </c>
      <c r="AX554" s="12" t="s">
        <v>77</v>
      </c>
      <c r="AY554" s="259" t="s">
        <v>162</v>
      </c>
    </row>
    <row r="555" s="1" customFormat="1" ht="25.5" customHeight="1">
      <c r="B555" s="47"/>
      <c r="C555" s="294" t="s">
        <v>790</v>
      </c>
      <c r="D555" s="294" t="s">
        <v>336</v>
      </c>
      <c r="E555" s="295" t="s">
        <v>2204</v>
      </c>
      <c r="F555" s="296" t="s">
        <v>2205</v>
      </c>
      <c r="G555" s="297" t="s">
        <v>168</v>
      </c>
      <c r="H555" s="298">
        <v>2</v>
      </c>
      <c r="I555" s="299"/>
      <c r="J555" s="300">
        <f>ROUND(I555*H555,2)</f>
        <v>0</v>
      </c>
      <c r="K555" s="296" t="s">
        <v>23</v>
      </c>
      <c r="L555" s="301"/>
      <c r="M555" s="302" t="s">
        <v>23</v>
      </c>
      <c r="N555" s="303" t="s">
        <v>45</v>
      </c>
      <c r="O555" s="48"/>
      <c r="P555" s="245">
        <f>O555*H555</f>
        <v>0</v>
      </c>
      <c r="Q555" s="245">
        <v>0</v>
      </c>
      <c r="R555" s="245">
        <f>Q555*H555</f>
        <v>0</v>
      </c>
      <c r="S555" s="245">
        <v>0</v>
      </c>
      <c r="T555" s="246">
        <f>S555*H555</f>
        <v>0</v>
      </c>
      <c r="AR555" s="25" t="s">
        <v>448</v>
      </c>
      <c r="AT555" s="25" t="s">
        <v>336</v>
      </c>
      <c r="AU555" s="25" t="s">
        <v>85</v>
      </c>
      <c r="AY555" s="25" t="s">
        <v>162</v>
      </c>
      <c r="BE555" s="247">
        <f>IF(N555="základní",J555,0)</f>
        <v>0</v>
      </c>
      <c r="BF555" s="247">
        <f>IF(N555="snížená",J555,0)</f>
        <v>0</v>
      </c>
      <c r="BG555" s="247">
        <f>IF(N555="zákl. přenesená",J555,0)</f>
        <v>0</v>
      </c>
      <c r="BH555" s="247">
        <f>IF(N555="sníž. přenesená",J555,0)</f>
        <v>0</v>
      </c>
      <c r="BI555" s="247">
        <f>IF(N555="nulová",J555,0)</f>
        <v>0</v>
      </c>
      <c r="BJ555" s="25" t="s">
        <v>85</v>
      </c>
      <c r="BK555" s="247">
        <f>ROUND(I555*H555,2)</f>
        <v>0</v>
      </c>
      <c r="BL555" s="25" t="s">
        <v>318</v>
      </c>
      <c r="BM555" s="25" t="s">
        <v>2206</v>
      </c>
    </row>
    <row r="556" s="1" customFormat="1" ht="25.5" customHeight="1">
      <c r="B556" s="47"/>
      <c r="C556" s="236" t="s">
        <v>795</v>
      </c>
      <c r="D556" s="236" t="s">
        <v>165</v>
      </c>
      <c r="E556" s="237" t="s">
        <v>2207</v>
      </c>
      <c r="F556" s="238" t="s">
        <v>2208</v>
      </c>
      <c r="G556" s="239" t="s">
        <v>917</v>
      </c>
      <c r="H556" s="240">
        <v>33.340000000000003</v>
      </c>
      <c r="I556" s="241"/>
      <c r="J556" s="242">
        <f>ROUND(I556*H556,2)</f>
        <v>0</v>
      </c>
      <c r="K556" s="238" t="s">
        <v>169</v>
      </c>
      <c r="L556" s="73"/>
      <c r="M556" s="243" t="s">
        <v>23</v>
      </c>
      <c r="N556" s="244" t="s">
        <v>45</v>
      </c>
      <c r="O556" s="48"/>
      <c r="P556" s="245">
        <f>O556*H556</f>
        <v>0</v>
      </c>
      <c r="Q556" s="245">
        <v>5.1262499999999999E-05</v>
      </c>
      <c r="R556" s="245">
        <f>Q556*H556</f>
        <v>0.0017090917500000001</v>
      </c>
      <c r="S556" s="245">
        <v>0</v>
      </c>
      <c r="T556" s="246">
        <f>S556*H556</f>
        <v>0</v>
      </c>
      <c r="AR556" s="25" t="s">
        <v>318</v>
      </c>
      <c r="AT556" s="25" t="s">
        <v>165</v>
      </c>
      <c r="AU556" s="25" t="s">
        <v>85</v>
      </c>
      <c r="AY556" s="25" t="s">
        <v>162</v>
      </c>
      <c r="BE556" s="247">
        <f>IF(N556="základní",J556,0)</f>
        <v>0</v>
      </c>
      <c r="BF556" s="247">
        <f>IF(N556="snížená",J556,0)</f>
        <v>0</v>
      </c>
      <c r="BG556" s="247">
        <f>IF(N556="zákl. přenesená",J556,0)</f>
        <v>0</v>
      </c>
      <c r="BH556" s="247">
        <f>IF(N556="sníž. přenesená",J556,0)</f>
        <v>0</v>
      </c>
      <c r="BI556" s="247">
        <f>IF(N556="nulová",J556,0)</f>
        <v>0</v>
      </c>
      <c r="BJ556" s="25" t="s">
        <v>85</v>
      </c>
      <c r="BK556" s="247">
        <f>ROUND(I556*H556,2)</f>
        <v>0</v>
      </c>
      <c r="BL556" s="25" t="s">
        <v>318</v>
      </c>
      <c r="BM556" s="25" t="s">
        <v>2209</v>
      </c>
    </row>
    <row r="557" s="1" customFormat="1">
      <c r="B557" s="47"/>
      <c r="C557" s="75"/>
      <c r="D557" s="250" t="s">
        <v>213</v>
      </c>
      <c r="E557" s="75"/>
      <c r="F557" s="281" t="s">
        <v>2201</v>
      </c>
      <c r="G557" s="75"/>
      <c r="H557" s="75"/>
      <c r="I557" s="204"/>
      <c r="J557" s="75"/>
      <c r="K557" s="75"/>
      <c r="L557" s="73"/>
      <c r="M557" s="282"/>
      <c r="N557" s="48"/>
      <c r="O557" s="48"/>
      <c r="P557" s="48"/>
      <c r="Q557" s="48"/>
      <c r="R557" s="48"/>
      <c r="S557" s="48"/>
      <c r="T557" s="96"/>
      <c r="AT557" s="25" t="s">
        <v>213</v>
      </c>
      <c r="AU557" s="25" t="s">
        <v>85</v>
      </c>
    </row>
    <row r="558" s="12" customFormat="1">
      <c r="B558" s="248"/>
      <c r="C558" s="249"/>
      <c r="D558" s="250" t="s">
        <v>172</v>
      </c>
      <c r="E558" s="251" t="s">
        <v>23</v>
      </c>
      <c r="F558" s="252" t="s">
        <v>2210</v>
      </c>
      <c r="G558" s="249"/>
      <c r="H558" s="253">
        <v>33.340000000000003</v>
      </c>
      <c r="I558" s="254"/>
      <c r="J558" s="249"/>
      <c r="K558" s="249"/>
      <c r="L558" s="255"/>
      <c r="M558" s="256"/>
      <c r="N558" s="257"/>
      <c r="O558" s="257"/>
      <c r="P558" s="257"/>
      <c r="Q558" s="257"/>
      <c r="R558" s="257"/>
      <c r="S558" s="257"/>
      <c r="T558" s="258"/>
      <c r="AT558" s="259" t="s">
        <v>172</v>
      </c>
      <c r="AU558" s="259" t="s">
        <v>85</v>
      </c>
      <c r="AV558" s="12" t="s">
        <v>85</v>
      </c>
      <c r="AW558" s="12" t="s">
        <v>36</v>
      </c>
      <c r="AX558" s="12" t="s">
        <v>77</v>
      </c>
      <c r="AY558" s="259" t="s">
        <v>162</v>
      </c>
    </row>
    <row r="559" s="1" customFormat="1" ht="25.5" customHeight="1">
      <c r="B559" s="47"/>
      <c r="C559" s="294" t="s">
        <v>803</v>
      </c>
      <c r="D559" s="294" t="s">
        <v>336</v>
      </c>
      <c r="E559" s="295" t="s">
        <v>2211</v>
      </c>
      <c r="F559" s="296" t="s">
        <v>2212</v>
      </c>
      <c r="G559" s="297" t="s">
        <v>168</v>
      </c>
      <c r="H559" s="298">
        <v>1</v>
      </c>
      <c r="I559" s="299"/>
      <c r="J559" s="300">
        <f>ROUND(I559*H559,2)</f>
        <v>0</v>
      </c>
      <c r="K559" s="296" t="s">
        <v>23</v>
      </c>
      <c r="L559" s="301"/>
      <c r="M559" s="302" t="s">
        <v>23</v>
      </c>
      <c r="N559" s="303" t="s">
        <v>45</v>
      </c>
      <c r="O559" s="48"/>
      <c r="P559" s="245">
        <f>O559*H559</f>
        <v>0</v>
      </c>
      <c r="Q559" s="245">
        <v>0</v>
      </c>
      <c r="R559" s="245">
        <f>Q559*H559</f>
        <v>0</v>
      </c>
      <c r="S559" s="245">
        <v>0</v>
      </c>
      <c r="T559" s="246">
        <f>S559*H559</f>
        <v>0</v>
      </c>
      <c r="AR559" s="25" t="s">
        <v>448</v>
      </c>
      <c r="AT559" s="25" t="s">
        <v>336</v>
      </c>
      <c r="AU559" s="25" t="s">
        <v>85</v>
      </c>
      <c r="AY559" s="25" t="s">
        <v>162</v>
      </c>
      <c r="BE559" s="247">
        <f>IF(N559="základní",J559,0)</f>
        <v>0</v>
      </c>
      <c r="BF559" s="247">
        <f>IF(N559="snížená",J559,0)</f>
        <v>0</v>
      </c>
      <c r="BG559" s="247">
        <f>IF(N559="zákl. přenesená",J559,0)</f>
        <v>0</v>
      </c>
      <c r="BH559" s="247">
        <f>IF(N559="sníž. přenesená",J559,0)</f>
        <v>0</v>
      </c>
      <c r="BI559" s="247">
        <f>IF(N559="nulová",J559,0)</f>
        <v>0</v>
      </c>
      <c r="BJ559" s="25" t="s">
        <v>85</v>
      </c>
      <c r="BK559" s="247">
        <f>ROUND(I559*H559,2)</f>
        <v>0</v>
      </c>
      <c r="BL559" s="25" t="s">
        <v>318</v>
      </c>
      <c r="BM559" s="25" t="s">
        <v>2213</v>
      </c>
    </row>
    <row r="560" s="1" customFormat="1" ht="38.25" customHeight="1">
      <c r="B560" s="47"/>
      <c r="C560" s="236" t="s">
        <v>808</v>
      </c>
      <c r="D560" s="236" t="s">
        <v>165</v>
      </c>
      <c r="E560" s="237" t="s">
        <v>1365</v>
      </c>
      <c r="F560" s="238" t="s">
        <v>1366</v>
      </c>
      <c r="G560" s="239" t="s">
        <v>927</v>
      </c>
      <c r="H560" s="304"/>
      <c r="I560" s="241"/>
      <c r="J560" s="242">
        <f>ROUND(I560*H560,2)</f>
        <v>0</v>
      </c>
      <c r="K560" s="238" t="s">
        <v>169</v>
      </c>
      <c r="L560" s="73"/>
      <c r="M560" s="243" t="s">
        <v>23</v>
      </c>
      <c r="N560" s="244" t="s">
        <v>45</v>
      </c>
      <c r="O560" s="48"/>
      <c r="P560" s="245">
        <f>O560*H560</f>
        <v>0</v>
      </c>
      <c r="Q560" s="245">
        <v>0</v>
      </c>
      <c r="R560" s="245">
        <f>Q560*H560</f>
        <v>0</v>
      </c>
      <c r="S560" s="245">
        <v>0</v>
      </c>
      <c r="T560" s="246">
        <f>S560*H560</f>
        <v>0</v>
      </c>
      <c r="AR560" s="25" t="s">
        <v>318</v>
      </c>
      <c r="AT560" s="25" t="s">
        <v>165</v>
      </c>
      <c r="AU560" s="25" t="s">
        <v>85</v>
      </c>
      <c r="AY560" s="25" t="s">
        <v>162</v>
      </c>
      <c r="BE560" s="247">
        <f>IF(N560="základní",J560,0)</f>
        <v>0</v>
      </c>
      <c r="BF560" s="247">
        <f>IF(N560="snížená",J560,0)</f>
        <v>0</v>
      </c>
      <c r="BG560" s="247">
        <f>IF(N560="zákl. přenesená",J560,0)</f>
        <v>0</v>
      </c>
      <c r="BH560" s="247">
        <f>IF(N560="sníž. přenesená",J560,0)</f>
        <v>0</v>
      </c>
      <c r="BI560" s="247">
        <f>IF(N560="nulová",J560,0)</f>
        <v>0</v>
      </c>
      <c r="BJ560" s="25" t="s">
        <v>85</v>
      </c>
      <c r="BK560" s="247">
        <f>ROUND(I560*H560,2)</f>
        <v>0</v>
      </c>
      <c r="BL560" s="25" t="s">
        <v>318</v>
      </c>
      <c r="BM560" s="25" t="s">
        <v>2214</v>
      </c>
    </row>
    <row r="561" s="1" customFormat="1">
      <c r="B561" s="47"/>
      <c r="C561" s="75"/>
      <c r="D561" s="250" t="s">
        <v>213</v>
      </c>
      <c r="E561" s="75"/>
      <c r="F561" s="281" t="s">
        <v>1368</v>
      </c>
      <c r="G561" s="75"/>
      <c r="H561" s="75"/>
      <c r="I561" s="204"/>
      <c r="J561" s="75"/>
      <c r="K561" s="75"/>
      <c r="L561" s="73"/>
      <c r="M561" s="282"/>
      <c r="N561" s="48"/>
      <c r="O561" s="48"/>
      <c r="P561" s="48"/>
      <c r="Q561" s="48"/>
      <c r="R561" s="48"/>
      <c r="S561" s="48"/>
      <c r="T561" s="96"/>
      <c r="AT561" s="25" t="s">
        <v>213</v>
      </c>
      <c r="AU561" s="25" t="s">
        <v>85</v>
      </c>
    </row>
    <row r="562" s="11" customFormat="1" ht="29.88" customHeight="1">
      <c r="B562" s="220"/>
      <c r="C562" s="221"/>
      <c r="D562" s="222" t="s">
        <v>72</v>
      </c>
      <c r="E562" s="234" t="s">
        <v>1369</v>
      </c>
      <c r="F562" s="234" t="s">
        <v>1370</v>
      </c>
      <c r="G562" s="221"/>
      <c r="H562" s="221"/>
      <c r="I562" s="224"/>
      <c r="J562" s="235">
        <f>BK562</f>
        <v>0</v>
      </c>
      <c r="K562" s="221"/>
      <c r="L562" s="226"/>
      <c r="M562" s="227"/>
      <c r="N562" s="228"/>
      <c r="O562" s="228"/>
      <c r="P562" s="229">
        <f>SUM(P563:P573)</f>
        <v>0</v>
      </c>
      <c r="Q562" s="228"/>
      <c r="R562" s="229">
        <f>SUM(R563:R573)</f>
        <v>0</v>
      </c>
      <c r="S562" s="228"/>
      <c r="T562" s="230">
        <f>SUM(T563:T573)</f>
        <v>0.62597000000000003</v>
      </c>
      <c r="AR562" s="231" t="s">
        <v>85</v>
      </c>
      <c r="AT562" s="232" t="s">
        <v>72</v>
      </c>
      <c r="AU562" s="232" t="s">
        <v>77</v>
      </c>
      <c r="AY562" s="231" t="s">
        <v>162</v>
      </c>
      <c r="BK562" s="233">
        <f>SUM(BK563:BK573)</f>
        <v>0</v>
      </c>
    </row>
    <row r="563" s="1" customFormat="1" ht="25.5" customHeight="1">
      <c r="B563" s="47"/>
      <c r="C563" s="236" t="s">
        <v>814</v>
      </c>
      <c r="D563" s="236" t="s">
        <v>165</v>
      </c>
      <c r="E563" s="237" t="s">
        <v>1378</v>
      </c>
      <c r="F563" s="238" t="s">
        <v>1379</v>
      </c>
      <c r="G563" s="239" t="s">
        <v>265</v>
      </c>
      <c r="H563" s="240">
        <v>9.8000000000000007</v>
      </c>
      <c r="I563" s="241"/>
      <c r="J563" s="242">
        <f>ROUND(I563*H563,2)</f>
        <v>0</v>
      </c>
      <c r="K563" s="238" t="s">
        <v>169</v>
      </c>
      <c r="L563" s="73"/>
      <c r="M563" s="243" t="s">
        <v>23</v>
      </c>
      <c r="N563" s="244" t="s">
        <v>45</v>
      </c>
      <c r="O563" s="48"/>
      <c r="P563" s="245">
        <f>O563*H563</f>
        <v>0</v>
      </c>
      <c r="Q563" s="245">
        <v>0</v>
      </c>
      <c r="R563" s="245">
        <f>Q563*H563</f>
        <v>0</v>
      </c>
      <c r="S563" s="245">
        <v>0.016</v>
      </c>
      <c r="T563" s="246">
        <f>S563*H563</f>
        <v>0.15680000000000002</v>
      </c>
      <c r="AR563" s="25" t="s">
        <v>318</v>
      </c>
      <c r="AT563" s="25" t="s">
        <v>165</v>
      </c>
      <c r="AU563" s="25" t="s">
        <v>85</v>
      </c>
      <c r="AY563" s="25" t="s">
        <v>162</v>
      </c>
      <c r="BE563" s="247">
        <f>IF(N563="základní",J563,0)</f>
        <v>0</v>
      </c>
      <c r="BF563" s="247">
        <f>IF(N563="snížená",J563,0)</f>
        <v>0</v>
      </c>
      <c r="BG563" s="247">
        <f>IF(N563="zákl. přenesená",J563,0)</f>
        <v>0</v>
      </c>
      <c r="BH563" s="247">
        <f>IF(N563="sníž. přenesená",J563,0)</f>
        <v>0</v>
      </c>
      <c r="BI563" s="247">
        <f>IF(N563="nulová",J563,0)</f>
        <v>0</v>
      </c>
      <c r="BJ563" s="25" t="s">
        <v>85</v>
      </c>
      <c r="BK563" s="247">
        <f>ROUND(I563*H563,2)</f>
        <v>0</v>
      </c>
      <c r="BL563" s="25" t="s">
        <v>318</v>
      </c>
      <c r="BM563" s="25" t="s">
        <v>2215</v>
      </c>
    </row>
    <row r="564" s="13" customFormat="1">
      <c r="B564" s="260"/>
      <c r="C564" s="261"/>
      <c r="D564" s="250" t="s">
        <v>172</v>
      </c>
      <c r="E564" s="262" t="s">
        <v>23</v>
      </c>
      <c r="F564" s="263" t="s">
        <v>2160</v>
      </c>
      <c r="G564" s="261"/>
      <c r="H564" s="262" t="s">
        <v>23</v>
      </c>
      <c r="I564" s="264"/>
      <c r="J564" s="261"/>
      <c r="K564" s="261"/>
      <c r="L564" s="265"/>
      <c r="M564" s="266"/>
      <c r="N564" s="267"/>
      <c r="O564" s="267"/>
      <c r="P564" s="267"/>
      <c r="Q564" s="267"/>
      <c r="R564" s="267"/>
      <c r="S564" s="267"/>
      <c r="T564" s="268"/>
      <c r="AT564" s="269" t="s">
        <v>172</v>
      </c>
      <c r="AU564" s="269" t="s">
        <v>85</v>
      </c>
      <c r="AV564" s="13" t="s">
        <v>77</v>
      </c>
      <c r="AW564" s="13" t="s">
        <v>36</v>
      </c>
      <c r="AX564" s="13" t="s">
        <v>73</v>
      </c>
      <c r="AY564" s="269" t="s">
        <v>162</v>
      </c>
    </row>
    <row r="565" s="12" customFormat="1">
      <c r="B565" s="248"/>
      <c r="C565" s="249"/>
      <c r="D565" s="250" t="s">
        <v>172</v>
      </c>
      <c r="E565" s="251" t="s">
        <v>23</v>
      </c>
      <c r="F565" s="252" t="s">
        <v>2216</v>
      </c>
      <c r="G565" s="249"/>
      <c r="H565" s="253">
        <v>4.4000000000000004</v>
      </c>
      <c r="I565" s="254"/>
      <c r="J565" s="249"/>
      <c r="K565" s="249"/>
      <c r="L565" s="255"/>
      <c r="M565" s="256"/>
      <c r="N565" s="257"/>
      <c r="O565" s="257"/>
      <c r="P565" s="257"/>
      <c r="Q565" s="257"/>
      <c r="R565" s="257"/>
      <c r="S565" s="257"/>
      <c r="T565" s="258"/>
      <c r="AT565" s="259" t="s">
        <v>172</v>
      </c>
      <c r="AU565" s="259" t="s">
        <v>85</v>
      </c>
      <c r="AV565" s="12" t="s">
        <v>85</v>
      </c>
      <c r="AW565" s="12" t="s">
        <v>36</v>
      </c>
      <c r="AX565" s="12" t="s">
        <v>73</v>
      </c>
      <c r="AY565" s="259" t="s">
        <v>162</v>
      </c>
    </row>
    <row r="566" s="12" customFormat="1">
      <c r="B566" s="248"/>
      <c r="C566" s="249"/>
      <c r="D566" s="250" t="s">
        <v>172</v>
      </c>
      <c r="E566" s="251" t="s">
        <v>23</v>
      </c>
      <c r="F566" s="252" t="s">
        <v>2217</v>
      </c>
      <c r="G566" s="249"/>
      <c r="H566" s="253">
        <v>5.4000000000000004</v>
      </c>
      <c r="I566" s="254"/>
      <c r="J566" s="249"/>
      <c r="K566" s="249"/>
      <c r="L566" s="255"/>
      <c r="M566" s="256"/>
      <c r="N566" s="257"/>
      <c r="O566" s="257"/>
      <c r="P566" s="257"/>
      <c r="Q566" s="257"/>
      <c r="R566" s="257"/>
      <c r="S566" s="257"/>
      <c r="T566" s="258"/>
      <c r="AT566" s="259" t="s">
        <v>172</v>
      </c>
      <c r="AU566" s="259" t="s">
        <v>85</v>
      </c>
      <c r="AV566" s="12" t="s">
        <v>85</v>
      </c>
      <c r="AW566" s="12" t="s">
        <v>36</v>
      </c>
      <c r="AX566" s="12" t="s">
        <v>73</v>
      </c>
      <c r="AY566" s="259" t="s">
        <v>162</v>
      </c>
    </row>
    <row r="567" s="14" customFormat="1">
      <c r="B567" s="270"/>
      <c r="C567" s="271"/>
      <c r="D567" s="250" t="s">
        <v>172</v>
      </c>
      <c r="E567" s="272" t="s">
        <v>23</v>
      </c>
      <c r="F567" s="273" t="s">
        <v>182</v>
      </c>
      <c r="G567" s="271"/>
      <c r="H567" s="274">
        <v>9.8000000000000007</v>
      </c>
      <c r="I567" s="275"/>
      <c r="J567" s="271"/>
      <c r="K567" s="271"/>
      <c r="L567" s="276"/>
      <c r="M567" s="277"/>
      <c r="N567" s="278"/>
      <c r="O567" s="278"/>
      <c r="P567" s="278"/>
      <c r="Q567" s="278"/>
      <c r="R567" s="278"/>
      <c r="S567" s="278"/>
      <c r="T567" s="279"/>
      <c r="AT567" s="280" t="s">
        <v>172</v>
      </c>
      <c r="AU567" s="280" t="s">
        <v>85</v>
      </c>
      <c r="AV567" s="14" t="s">
        <v>170</v>
      </c>
      <c r="AW567" s="14" t="s">
        <v>36</v>
      </c>
      <c r="AX567" s="14" t="s">
        <v>77</v>
      </c>
      <c r="AY567" s="280" t="s">
        <v>162</v>
      </c>
    </row>
    <row r="568" s="1" customFormat="1" ht="25.5" customHeight="1">
      <c r="B568" s="47"/>
      <c r="C568" s="236" t="s">
        <v>822</v>
      </c>
      <c r="D568" s="236" t="s">
        <v>165</v>
      </c>
      <c r="E568" s="237" t="s">
        <v>1384</v>
      </c>
      <c r="F568" s="238" t="s">
        <v>2218</v>
      </c>
      <c r="G568" s="239" t="s">
        <v>917</v>
      </c>
      <c r="H568" s="240">
        <v>469.17000000000002</v>
      </c>
      <c r="I568" s="241"/>
      <c r="J568" s="242">
        <f>ROUND(I568*H568,2)</f>
        <v>0</v>
      </c>
      <c r="K568" s="238" t="s">
        <v>169</v>
      </c>
      <c r="L568" s="73"/>
      <c r="M568" s="243" t="s">
        <v>23</v>
      </c>
      <c r="N568" s="244" t="s">
        <v>45</v>
      </c>
      <c r="O568" s="48"/>
      <c r="P568" s="245">
        <f>O568*H568</f>
        <v>0</v>
      </c>
      <c r="Q568" s="245">
        <v>0</v>
      </c>
      <c r="R568" s="245">
        <f>Q568*H568</f>
        <v>0</v>
      </c>
      <c r="S568" s="245">
        <v>0.001</v>
      </c>
      <c r="T568" s="246">
        <f>S568*H568</f>
        <v>0.46917000000000003</v>
      </c>
      <c r="AR568" s="25" t="s">
        <v>318</v>
      </c>
      <c r="AT568" s="25" t="s">
        <v>165</v>
      </c>
      <c r="AU568" s="25" t="s">
        <v>85</v>
      </c>
      <c r="AY568" s="25" t="s">
        <v>162</v>
      </c>
      <c r="BE568" s="247">
        <f>IF(N568="základní",J568,0)</f>
        <v>0</v>
      </c>
      <c r="BF568" s="247">
        <f>IF(N568="snížená",J568,0)</f>
        <v>0</v>
      </c>
      <c r="BG568" s="247">
        <f>IF(N568="zákl. přenesená",J568,0)</f>
        <v>0</v>
      </c>
      <c r="BH568" s="247">
        <f>IF(N568="sníž. přenesená",J568,0)</f>
        <v>0</v>
      </c>
      <c r="BI568" s="247">
        <f>IF(N568="nulová",J568,0)</f>
        <v>0</v>
      </c>
      <c r="BJ568" s="25" t="s">
        <v>85</v>
      </c>
      <c r="BK568" s="247">
        <f>ROUND(I568*H568,2)</f>
        <v>0</v>
      </c>
      <c r="BL568" s="25" t="s">
        <v>318</v>
      </c>
      <c r="BM568" s="25" t="s">
        <v>2219</v>
      </c>
    </row>
    <row r="569" s="1" customFormat="1">
      <c r="B569" s="47"/>
      <c r="C569" s="75"/>
      <c r="D569" s="250" t="s">
        <v>213</v>
      </c>
      <c r="E569" s="75"/>
      <c r="F569" s="281" t="s">
        <v>1387</v>
      </c>
      <c r="G569" s="75"/>
      <c r="H569" s="75"/>
      <c r="I569" s="204"/>
      <c r="J569" s="75"/>
      <c r="K569" s="75"/>
      <c r="L569" s="73"/>
      <c r="M569" s="282"/>
      <c r="N569" s="48"/>
      <c r="O569" s="48"/>
      <c r="P569" s="48"/>
      <c r="Q569" s="48"/>
      <c r="R569" s="48"/>
      <c r="S569" s="48"/>
      <c r="T569" s="96"/>
      <c r="AT569" s="25" t="s">
        <v>213</v>
      </c>
      <c r="AU569" s="25" t="s">
        <v>85</v>
      </c>
    </row>
    <row r="570" s="13" customFormat="1">
      <c r="B570" s="260"/>
      <c r="C570" s="261"/>
      <c r="D570" s="250" t="s">
        <v>172</v>
      </c>
      <c r="E570" s="262" t="s">
        <v>23</v>
      </c>
      <c r="F570" s="263" t="s">
        <v>2160</v>
      </c>
      <c r="G570" s="261"/>
      <c r="H570" s="262" t="s">
        <v>23</v>
      </c>
      <c r="I570" s="264"/>
      <c r="J570" s="261"/>
      <c r="K570" s="261"/>
      <c r="L570" s="265"/>
      <c r="M570" s="266"/>
      <c r="N570" s="267"/>
      <c r="O570" s="267"/>
      <c r="P570" s="267"/>
      <c r="Q570" s="267"/>
      <c r="R570" s="267"/>
      <c r="S570" s="267"/>
      <c r="T570" s="268"/>
      <c r="AT570" s="269" t="s">
        <v>172</v>
      </c>
      <c r="AU570" s="269" t="s">
        <v>85</v>
      </c>
      <c r="AV570" s="13" t="s">
        <v>77</v>
      </c>
      <c r="AW570" s="13" t="s">
        <v>36</v>
      </c>
      <c r="AX570" s="13" t="s">
        <v>73</v>
      </c>
      <c r="AY570" s="269" t="s">
        <v>162</v>
      </c>
    </row>
    <row r="571" s="12" customFormat="1">
      <c r="B571" s="248"/>
      <c r="C571" s="249"/>
      <c r="D571" s="250" t="s">
        <v>172</v>
      </c>
      <c r="E571" s="251" t="s">
        <v>23</v>
      </c>
      <c r="F571" s="252" t="s">
        <v>2220</v>
      </c>
      <c r="G571" s="249"/>
      <c r="H571" s="253">
        <v>270.72000000000003</v>
      </c>
      <c r="I571" s="254"/>
      <c r="J571" s="249"/>
      <c r="K571" s="249"/>
      <c r="L571" s="255"/>
      <c r="M571" s="256"/>
      <c r="N571" s="257"/>
      <c r="O571" s="257"/>
      <c r="P571" s="257"/>
      <c r="Q571" s="257"/>
      <c r="R571" s="257"/>
      <c r="S571" s="257"/>
      <c r="T571" s="258"/>
      <c r="AT571" s="259" t="s">
        <v>172</v>
      </c>
      <c r="AU571" s="259" t="s">
        <v>85</v>
      </c>
      <c r="AV571" s="12" t="s">
        <v>85</v>
      </c>
      <c r="AW571" s="12" t="s">
        <v>36</v>
      </c>
      <c r="AX571" s="12" t="s">
        <v>73</v>
      </c>
      <c r="AY571" s="259" t="s">
        <v>162</v>
      </c>
    </row>
    <row r="572" s="12" customFormat="1">
      <c r="B572" s="248"/>
      <c r="C572" s="249"/>
      <c r="D572" s="250" t="s">
        <v>172</v>
      </c>
      <c r="E572" s="251" t="s">
        <v>23</v>
      </c>
      <c r="F572" s="252" t="s">
        <v>2221</v>
      </c>
      <c r="G572" s="249"/>
      <c r="H572" s="253">
        <v>198.44999999999999</v>
      </c>
      <c r="I572" s="254"/>
      <c r="J572" s="249"/>
      <c r="K572" s="249"/>
      <c r="L572" s="255"/>
      <c r="M572" s="256"/>
      <c r="N572" s="257"/>
      <c r="O572" s="257"/>
      <c r="P572" s="257"/>
      <c r="Q572" s="257"/>
      <c r="R572" s="257"/>
      <c r="S572" s="257"/>
      <c r="T572" s="258"/>
      <c r="AT572" s="259" t="s">
        <v>172</v>
      </c>
      <c r="AU572" s="259" t="s">
        <v>85</v>
      </c>
      <c r="AV572" s="12" t="s">
        <v>85</v>
      </c>
      <c r="AW572" s="12" t="s">
        <v>36</v>
      </c>
      <c r="AX572" s="12" t="s">
        <v>73</v>
      </c>
      <c r="AY572" s="259" t="s">
        <v>162</v>
      </c>
    </row>
    <row r="573" s="14" customFormat="1">
      <c r="B573" s="270"/>
      <c r="C573" s="271"/>
      <c r="D573" s="250" t="s">
        <v>172</v>
      </c>
      <c r="E573" s="272" t="s">
        <v>23</v>
      </c>
      <c r="F573" s="273" t="s">
        <v>182</v>
      </c>
      <c r="G573" s="271"/>
      <c r="H573" s="274">
        <v>469.17000000000002</v>
      </c>
      <c r="I573" s="275"/>
      <c r="J573" s="271"/>
      <c r="K573" s="271"/>
      <c r="L573" s="276"/>
      <c r="M573" s="277"/>
      <c r="N573" s="278"/>
      <c r="O573" s="278"/>
      <c r="P573" s="278"/>
      <c r="Q573" s="278"/>
      <c r="R573" s="278"/>
      <c r="S573" s="278"/>
      <c r="T573" s="279"/>
      <c r="AT573" s="280" t="s">
        <v>172</v>
      </c>
      <c r="AU573" s="280" t="s">
        <v>85</v>
      </c>
      <c r="AV573" s="14" t="s">
        <v>170</v>
      </c>
      <c r="AW573" s="14" t="s">
        <v>36</v>
      </c>
      <c r="AX573" s="14" t="s">
        <v>77</v>
      </c>
      <c r="AY573" s="280" t="s">
        <v>162</v>
      </c>
    </row>
    <row r="574" s="11" customFormat="1" ht="29.88" customHeight="1">
      <c r="B574" s="220"/>
      <c r="C574" s="221"/>
      <c r="D574" s="222" t="s">
        <v>72</v>
      </c>
      <c r="E574" s="234" t="s">
        <v>2222</v>
      </c>
      <c r="F574" s="234" t="s">
        <v>2223</v>
      </c>
      <c r="G574" s="221"/>
      <c r="H574" s="221"/>
      <c r="I574" s="224"/>
      <c r="J574" s="235">
        <f>BK574</f>
        <v>0</v>
      </c>
      <c r="K574" s="221"/>
      <c r="L574" s="226"/>
      <c r="M574" s="227"/>
      <c r="N574" s="228"/>
      <c r="O574" s="228"/>
      <c r="P574" s="229">
        <f>SUM(P575:P590)</f>
        <v>0</v>
      </c>
      <c r="Q574" s="228"/>
      <c r="R574" s="229">
        <f>SUM(R575:R590)</f>
        <v>0.90370238400000003</v>
      </c>
      <c r="S574" s="228"/>
      <c r="T574" s="230">
        <f>SUM(T575:T590)</f>
        <v>0</v>
      </c>
      <c r="AR574" s="231" t="s">
        <v>85</v>
      </c>
      <c r="AT574" s="232" t="s">
        <v>72</v>
      </c>
      <c r="AU574" s="232" t="s">
        <v>77</v>
      </c>
      <c r="AY574" s="231" t="s">
        <v>162</v>
      </c>
      <c r="BK574" s="233">
        <f>SUM(BK575:BK590)</f>
        <v>0</v>
      </c>
    </row>
    <row r="575" s="1" customFormat="1" ht="25.5" customHeight="1">
      <c r="B575" s="47"/>
      <c r="C575" s="236" t="s">
        <v>827</v>
      </c>
      <c r="D575" s="236" t="s">
        <v>165</v>
      </c>
      <c r="E575" s="237" t="s">
        <v>2224</v>
      </c>
      <c r="F575" s="238" t="s">
        <v>2225</v>
      </c>
      <c r="G575" s="239" t="s">
        <v>189</v>
      </c>
      <c r="H575" s="240">
        <v>13.59</v>
      </c>
      <c r="I575" s="241"/>
      <c r="J575" s="242">
        <f>ROUND(I575*H575,2)</f>
        <v>0</v>
      </c>
      <c r="K575" s="238" t="s">
        <v>169</v>
      </c>
      <c r="L575" s="73"/>
      <c r="M575" s="243" t="s">
        <v>23</v>
      </c>
      <c r="N575" s="244" t="s">
        <v>45</v>
      </c>
      <c r="O575" s="48"/>
      <c r="P575" s="245">
        <f>O575*H575</f>
        <v>0</v>
      </c>
      <c r="Q575" s="245">
        <v>0.066497600000000004</v>
      </c>
      <c r="R575" s="245">
        <f>Q575*H575</f>
        <v>0.90370238400000003</v>
      </c>
      <c r="S575" s="245">
        <v>0</v>
      </c>
      <c r="T575" s="246">
        <f>S575*H575</f>
        <v>0</v>
      </c>
      <c r="AR575" s="25" t="s">
        <v>318</v>
      </c>
      <c r="AT575" s="25" t="s">
        <v>165</v>
      </c>
      <c r="AU575" s="25" t="s">
        <v>85</v>
      </c>
      <c r="AY575" s="25" t="s">
        <v>162</v>
      </c>
      <c r="BE575" s="247">
        <f>IF(N575="základní",J575,0)</f>
        <v>0</v>
      </c>
      <c r="BF575" s="247">
        <f>IF(N575="snížená",J575,0)</f>
        <v>0</v>
      </c>
      <c r="BG575" s="247">
        <f>IF(N575="zákl. přenesená",J575,0)</f>
        <v>0</v>
      </c>
      <c r="BH575" s="247">
        <f>IF(N575="sníž. přenesená",J575,0)</f>
        <v>0</v>
      </c>
      <c r="BI575" s="247">
        <f>IF(N575="nulová",J575,0)</f>
        <v>0</v>
      </c>
      <c r="BJ575" s="25" t="s">
        <v>85</v>
      </c>
      <c r="BK575" s="247">
        <f>ROUND(I575*H575,2)</f>
        <v>0</v>
      </c>
      <c r="BL575" s="25" t="s">
        <v>318</v>
      </c>
      <c r="BM575" s="25" t="s">
        <v>2226</v>
      </c>
    </row>
    <row r="576" s="13" customFormat="1">
      <c r="B576" s="260"/>
      <c r="C576" s="261"/>
      <c r="D576" s="250" t="s">
        <v>172</v>
      </c>
      <c r="E576" s="262" t="s">
        <v>23</v>
      </c>
      <c r="F576" s="263" t="s">
        <v>2227</v>
      </c>
      <c r="G576" s="261"/>
      <c r="H576" s="262" t="s">
        <v>23</v>
      </c>
      <c r="I576" s="264"/>
      <c r="J576" s="261"/>
      <c r="K576" s="261"/>
      <c r="L576" s="265"/>
      <c r="M576" s="266"/>
      <c r="N576" s="267"/>
      <c r="O576" s="267"/>
      <c r="P576" s="267"/>
      <c r="Q576" s="267"/>
      <c r="R576" s="267"/>
      <c r="S576" s="267"/>
      <c r="T576" s="268"/>
      <c r="AT576" s="269" t="s">
        <v>172</v>
      </c>
      <c r="AU576" s="269" t="s">
        <v>85</v>
      </c>
      <c r="AV576" s="13" t="s">
        <v>77</v>
      </c>
      <c r="AW576" s="13" t="s">
        <v>36</v>
      </c>
      <c r="AX576" s="13" t="s">
        <v>73</v>
      </c>
      <c r="AY576" s="269" t="s">
        <v>162</v>
      </c>
    </row>
    <row r="577" s="13" customFormat="1">
      <c r="B577" s="260"/>
      <c r="C577" s="261"/>
      <c r="D577" s="250" t="s">
        <v>172</v>
      </c>
      <c r="E577" s="262" t="s">
        <v>23</v>
      </c>
      <c r="F577" s="263" t="s">
        <v>178</v>
      </c>
      <c r="G577" s="261"/>
      <c r="H577" s="262" t="s">
        <v>23</v>
      </c>
      <c r="I577" s="264"/>
      <c r="J577" s="261"/>
      <c r="K577" s="261"/>
      <c r="L577" s="265"/>
      <c r="M577" s="266"/>
      <c r="N577" s="267"/>
      <c r="O577" s="267"/>
      <c r="P577" s="267"/>
      <c r="Q577" s="267"/>
      <c r="R577" s="267"/>
      <c r="S577" s="267"/>
      <c r="T577" s="268"/>
      <c r="AT577" s="269" t="s">
        <v>172</v>
      </c>
      <c r="AU577" s="269" t="s">
        <v>85</v>
      </c>
      <c r="AV577" s="13" t="s">
        <v>77</v>
      </c>
      <c r="AW577" s="13" t="s">
        <v>36</v>
      </c>
      <c r="AX577" s="13" t="s">
        <v>73</v>
      </c>
      <c r="AY577" s="269" t="s">
        <v>162</v>
      </c>
    </row>
    <row r="578" s="12" customFormat="1">
      <c r="B578" s="248"/>
      <c r="C578" s="249"/>
      <c r="D578" s="250" t="s">
        <v>172</v>
      </c>
      <c r="E578" s="251" t="s">
        <v>23</v>
      </c>
      <c r="F578" s="252" t="s">
        <v>2228</v>
      </c>
      <c r="G578" s="249"/>
      <c r="H578" s="253">
        <v>2.0699999999999998</v>
      </c>
      <c r="I578" s="254"/>
      <c r="J578" s="249"/>
      <c r="K578" s="249"/>
      <c r="L578" s="255"/>
      <c r="M578" s="256"/>
      <c r="N578" s="257"/>
      <c r="O578" s="257"/>
      <c r="P578" s="257"/>
      <c r="Q578" s="257"/>
      <c r="R578" s="257"/>
      <c r="S578" s="257"/>
      <c r="T578" s="258"/>
      <c r="AT578" s="259" t="s">
        <v>172</v>
      </c>
      <c r="AU578" s="259" t="s">
        <v>85</v>
      </c>
      <c r="AV578" s="12" t="s">
        <v>85</v>
      </c>
      <c r="AW578" s="12" t="s">
        <v>36</v>
      </c>
      <c r="AX578" s="12" t="s">
        <v>73</v>
      </c>
      <c r="AY578" s="259" t="s">
        <v>162</v>
      </c>
    </row>
    <row r="579" s="12" customFormat="1">
      <c r="B579" s="248"/>
      <c r="C579" s="249"/>
      <c r="D579" s="250" t="s">
        <v>172</v>
      </c>
      <c r="E579" s="251" t="s">
        <v>23</v>
      </c>
      <c r="F579" s="252" t="s">
        <v>2229</v>
      </c>
      <c r="G579" s="249"/>
      <c r="H579" s="253">
        <v>4.1399999999999997</v>
      </c>
      <c r="I579" s="254"/>
      <c r="J579" s="249"/>
      <c r="K579" s="249"/>
      <c r="L579" s="255"/>
      <c r="M579" s="256"/>
      <c r="N579" s="257"/>
      <c r="O579" s="257"/>
      <c r="P579" s="257"/>
      <c r="Q579" s="257"/>
      <c r="R579" s="257"/>
      <c r="S579" s="257"/>
      <c r="T579" s="258"/>
      <c r="AT579" s="259" t="s">
        <v>172</v>
      </c>
      <c r="AU579" s="259" t="s">
        <v>85</v>
      </c>
      <c r="AV579" s="12" t="s">
        <v>85</v>
      </c>
      <c r="AW579" s="12" t="s">
        <v>36</v>
      </c>
      <c r="AX579" s="12" t="s">
        <v>73</v>
      </c>
      <c r="AY579" s="259" t="s">
        <v>162</v>
      </c>
    </row>
    <row r="580" s="12" customFormat="1">
      <c r="B580" s="248"/>
      <c r="C580" s="249"/>
      <c r="D580" s="250" t="s">
        <v>172</v>
      </c>
      <c r="E580" s="251" t="s">
        <v>23</v>
      </c>
      <c r="F580" s="252" t="s">
        <v>2230</v>
      </c>
      <c r="G580" s="249"/>
      <c r="H580" s="253">
        <v>7.3799999999999999</v>
      </c>
      <c r="I580" s="254"/>
      <c r="J580" s="249"/>
      <c r="K580" s="249"/>
      <c r="L580" s="255"/>
      <c r="M580" s="256"/>
      <c r="N580" s="257"/>
      <c r="O580" s="257"/>
      <c r="P580" s="257"/>
      <c r="Q580" s="257"/>
      <c r="R580" s="257"/>
      <c r="S580" s="257"/>
      <c r="T580" s="258"/>
      <c r="AT580" s="259" t="s">
        <v>172</v>
      </c>
      <c r="AU580" s="259" t="s">
        <v>85</v>
      </c>
      <c r="AV580" s="12" t="s">
        <v>85</v>
      </c>
      <c r="AW580" s="12" t="s">
        <v>36</v>
      </c>
      <c r="AX580" s="12" t="s">
        <v>73</v>
      </c>
      <c r="AY580" s="259" t="s">
        <v>162</v>
      </c>
    </row>
    <row r="581" s="14" customFormat="1">
      <c r="B581" s="270"/>
      <c r="C581" s="271"/>
      <c r="D581" s="250" t="s">
        <v>172</v>
      </c>
      <c r="E581" s="272" t="s">
        <v>23</v>
      </c>
      <c r="F581" s="273" t="s">
        <v>182</v>
      </c>
      <c r="G581" s="271"/>
      <c r="H581" s="274">
        <v>13.59</v>
      </c>
      <c r="I581" s="275"/>
      <c r="J581" s="271"/>
      <c r="K581" s="271"/>
      <c r="L581" s="276"/>
      <c r="M581" s="277"/>
      <c r="N581" s="278"/>
      <c r="O581" s="278"/>
      <c r="P581" s="278"/>
      <c r="Q581" s="278"/>
      <c r="R581" s="278"/>
      <c r="S581" s="278"/>
      <c r="T581" s="279"/>
      <c r="AT581" s="280" t="s">
        <v>172</v>
      </c>
      <c r="AU581" s="280" t="s">
        <v>85</v>
      </c>
      <c r="AV581" s="14" t="s">
        <v>170</v>
      </c>
      <c r="AW581" s="14" t="s">
        <v>36</v>
      </c>
      <c r="AX581" s="14" t="s">
        <v>77</v>
      </c>
      <c r="AY581" s="280" t="s">
        <v>162</v>
      </c>
    </row>
    <row r="582" s="1" customFormat="1" ht="16.5" customHeight="1">
      <c r="B582" s="47"/>
      <c r="C582" s="236" t="s">
        <v>834</v>
      </c>
      <c r="D582" s="236" t="s">
        <v>165</v>
      </c>
      <c r="E582" s="237" t="s">
        <v>2231</v>
      </c>
      <c r="F582" s="238" t="s">
        <v>2232</v>
      </c>
      <c r="G582" s="239" t="s">
        <v>189</v>
      </c>
      <c r="H582" s="240">
        <v>13.59</v>
      </c>
      <c r="I582" s="241"/>
      <c r="J582" s="242">
        <f>ROUND(I582*H582,2)</f>
        <v>0</v>
      </c>
      <c r="K582" s="238" t="s">
        <v>169</v>
      </c>
      <c r="L582" s="73"/>
      <c r="M582" s="243" t="s">
        <v>23</v>
      </c>
      <c r="N582" s="244" t="s">
        <v>45</v>
      </c>
      <c r="O582" s="48"/>
      <c r="P582" s="245">
        <f>O582*H582</f>
        <v>0</v>
      </c>
      <c r="Q582" s="245">
        <v>0</v>
      </c>
      <c r="R582" s="245">
        <f>Q582*H582</f>
        <v>0</v>
      </c>
      <c r="S582" s="245">
        <v>0</v>
      </c>
      <c r="T582" s="246">
        <f>S582*H582</f>
        <v>0</v>
      </c>
      <c r="AR582" s="25" t="s">
        <v>318</v>
      </c>
      <c r="AT582" s="25" t="s">
        <v>165</v>
      </c>
      <c r="AU582" s="25" t="s">
        <v>85</v>
      </c>
      <c r="AY582" s="25" t="s">
        <v>162</v>
      </c>
      <c r="BE582" s="247">
        <f>IF(N582="základní",J582,0)</f>
        <v>0</v>
      </c>
      <c r="BF582" s="247">
        <f>IF(N582="snížená",J582,0)</f>
        <v>0</v>
      </c>
      <c r="BG582" s="247">
        <f>IF(N582="zákl. přenesená",J582,0)</f>
        <v>0</v>
      </c>
      <c r="BH582" s="247">
        <f>IF(N582="sníž. přenesená",J582,0)</f>
        <v>0</v>
      </c>
      <c r="BI582" s="247">
        <f>IF(N582="nulová",J582,0)</f>
        <v>0</v>
      </c>
      <c r="BJ582" s="25" t="s">
        <v>85</v>
      </c>
      <c r="BK582" s="247">
        <f>ROUND(I582*H582,2)</f>
        <v>0</v>
      </c>
      <c r="BL582" s="25" t="s">
        <v>318</v>
      </c>
      <c r="BM582" s="25" t="s">
        <v>2233</v>
      </c>
    </row>
    <row r="583" s="13" customFormat="1">
      <c r="B583" s="260"/>
      <c r="C583" s="261"/>
      <c r="D583" s="250" t="s">
        <v>172</v>
      </c>
      <c r="E583" s="262" t="s">
        <v>23</v>
      </c>
      <c r="F583" s="263" t="s">
        <v>2227</v>
      </c>
      <c r="G583" s="261"/>
      <c r="H583" s="262" t="s">
        <v>23</v>
      </c>
      <c r="I583" s="264"/>
      <c r="J583" s="261"/>
      <c r="K583" s="261"/>
      <c r="L583" s="265"/>
      <c r="M583" s="266"/>
      <c r="N583" s="267"/>
      <c r="O583" s="267"/>
      <c r="P583" s="267"/>
      <c r="Q583" s="267"/>
      <c r="R583" s="267"/>
      <c r="S583" s="267"/>
      <c r="T583" s="268"/>
      <c r="AT583" s="269" t="s">
        <v>172</v>
      </c>
      <c r="AU583" s="269" t="s">
        <v>85</v>
      </c>
      <c r="AV583" s="13" t="s">
        <v>77</v>
      </c>
      <c r="AW583" s="13" t="s">
        <v>36</v>
      </c>
      <c r="AX583" s="13" t="s">
        <v>73</v>
      </c>
      <c r="AY583" s="269" t="s">
        <v>162</v>
      </c>
    </row>
    <row r="584" s="13" customFormat="1">
      <c r="B584" s="260"/>
      <c r="C584" s="261"/>
      <c r="D584" s="250" t="s">
        <v>172</v>
      </c>
      <c r="E584" s="262" t="s">
        <v>23</v>
      </c>
      <c r="F584" s="263" t="s">
        <v>178</v>
      </c>
      <c r="G584" s="261"/>
      <c r="H584" s="262" t="s">
        <v>23</v>
      </c>
      <c r="I584" s="264"/>
      <c r="J584" s="261"/>
      <c r="K584" s="261"/>
      <c r="L584" s="265"/>
      <c r="M584" s="266"/>
      <c r="N584" s="267"/>
      <c r="O584" s="267"/>
      <c r="P584" s="267"/>
      <c r="Q584" s="267"/>
      <c r="R584" s="267"/>
      <c r="S584" s="267"/>
      <c r="T584" s="268"/>
      <c r="AT584" s="269" t="s">
        <v>172</v>
      </c>
      <c r="AU584" s="269" t="s">
        <v>85</v>
      </c>
      <c r="AV584" s="13" t="s">
        <v>77</v>
      </c>
      <c r="AW584" s="13" t="s">
        <v>36</v>
      </c>
      <c r="AX584" s="13" t="s">
        <v>73</v>
      </c>
      <c r="AY584" s="269" t="s">
        <v>162</v>
      </c>
    </row>
    <row r="585" s="12" customFormat="1">
      <c r="B585" s="248"/>
      <c r="C585" s="249"/>
      <c r="D585" s="250" t="s">
        <v>172</v>
      </c>
      <c r="E585" s="251" t="s">
        <v>23</v>
      </c>
      <c r="F585" s="252" t="s">
        <v>2228</v>
      </c>
      <c r="G585" s="249"/>
      <c r="H585" s="253">
        <v>2.0699999999999998</v>
      </c>
      <c r="I585" s="254"/>
      <c r="J585" s="249"/>
      <c r="K585" s="249"/>
      <c r="L585" s="255"/>
      <c r="M585" s="256"/>
      <c r="N585" s="257"/>
      <c r="O585" s="257"/>
      <c r="P585" s="257"/>
      <c r="Q585" s="257"/>
      <c r="R585" s="257"/>
      <c r="S585" s="257"/>
      <c r="T585" s="258"/>
      <c r="AT585" s="259" t="s">
        <v>172</v>
      </c>
      <c r="AU585" s="259" t="s">
        <v>85</v>
      </c>
      <c r="AV585" s="12" t="s">
        <v>85</v>
      </c>
      <c r="AW585" s="12" t="s">
        <v>36</v>
      </c>
      <c r="AX585" s="12" t="s">
        <v>73</v>
      </c>
      <c r="AY585" s="259" t="s">
        <v>162</v>
      </c>
    </row>
    <row r="586" s="12" customFormat="1">
      <c r="B586" s="248"/>
      <c r="C586" s="249"/>
      <c r="D586" s="250" t="s">
        <v>172</v>
      </c>
      <c r="E586" s="251" t="s">
        <v>23</v>
      </c>
      <c r="F586" s="252" t="s">
        <v>2229</v>
      </c>
      <c r="G586" s="249"/>
      <c r="H586" s="253">
        <v>4.1399999999999997</v>
      </c>
      <c r="I586" s="254"/>
      <c r="J586" s="249"/>
      <c r="K586" s="249"/>
      <c r="L586" s="255"/>
      <c r="M586" s="256"/>
      <c r="N586" s="257"/>
      <c r="O586" s="257"/>
      <c r="P586" s="257"/>
      <c r="Q586" s="257"/>
      <c r="R586" s="257"/>
      <c r="S586" s="257"/>
      <c r="T586" s="258"/>
      <c r="AT586" s="259" t="s">
        <v>172</v>
      </c>
      <c r="AU586" s="259" t="s">
        <v>85</v>
      </c>
      <c r="AV586" s="12" t="s">
        <v>85</v>
      </c>
      <c r="AW586" s="12" t="s">
        <v>36</v>
      </c>
      <c r="AX586" s="12" t="s">
        <v>73</v>
      </c>
      <c r="AY586" s="259" t="s">
        <v>162</v>
      </c>
    </row>
    <row r="587" s="12" customFormat="1">
      <c r="B587" s="248"/>
      <c r="C587" s="249"/>
      <c r="D587" s="250" t="s">
        <v>172</v>
      </c>
      <c r="E587" s="251" t="s">
        <v>23</v>
      </c>
      <c r="F587" s="252" t="s">
        <v>2230</v>
      </c>
      <c r="G587" s="249"/>
      <c r="H587" s="253">
        <v>7.3799999999999999</v>
      </c>
      <c r="I587" s="254"/>
      <c r="J587" s="249"/>
      <c r="K587" s="249"/>
      <c r="L587" s="255"/>
      <c r="M587" s="256"/>
      <c r="N587" s="257"/>
      <c r="O587" s="257"/>
      <c r="P587" s="257"/>
      <c r="Q587" s="257"/>
      <c r="R587" s="257"/>
      <c r="S587" s="257"/>
      <c r="T587" s="258"/>
      <c r="AT587" s="259" t="s">
        <v>172</v>
      </c>
      <c r="AU587" s="259" t="s">
        <v>85</v>
      </c>
      <c r="AV587" s="12" t="s">
        <v>85</v>
      </c>
      <c r="AW587" s="12" t="s">
        <v>36</v>
      </c>
      <c r="AX587" s="12" t="s">
        <v>73</v>
      </c>
      <c r="AY587" s="259" t="s">
        <v>162</v>
      </c>
    </row>
    <row r="588" s="14" customFormat="1">
      <c r="B588" s="270"/>
      <c r="C588" s="271"/>
      <c r="D588" s="250" t="s">
        <v>172</v>
      </c>
      <c r="E588" s="272" t="s">
        <v>23</v>
      </c>
      <c r="F588" s="273" t="s">
        <v>182</v>
      </c>
      <c r="G588" s="271"/>
      <c r="H588" s="274">
        <v>13.59</v>
      </c>
      <c r="I588" s="275"/>
      <c r="J588" s="271"/>
      <c r="K588" s="271"/>
      <c r="L588" s="276"/>
      <c r="M588" s="277"/>
      <c r="N588" s="278"/>
      <c r="O588" s="278"/>
      <c r="P588" s="278"/>
      <c r="Q588" s="278"/>
      <c r="R588" s="278"/>
      <c r="S588" s="278"/>
      <c r="T588" s="279"/>
      <c r="AT588" s="280" t="s">
        <v>172</v>
      </c>
      <c r="AU588" s="280" t="s">
        <v>85</v>
      </c>
      <c r="AV588" s="14" t="s">
        <v>170</v>
      </c>
      <c r="AW588" s="14" t="s">
        <v>36</v>
      </c>
      <c r="AX588" s="14" t="s">
        <v>77</v>
      </c>
      <c r="AY588" s="280" t="s">
        <v>162</v>
      </c>
    </row>
    <row r="589" s="1" customFormat="1" ht="38.25" customHeight="1">
      <c r="B589" s="47"/>
      <c r="C589" s="236" t="s">
        <v>843</v>
      </c>
      <c r="D589" s="236" t="s">
        <v>165</v>
      </c>
      <c r="E589" s="237" t="s">
        <v>2234</v>
      </c>
      <c r="F589" s="238" t="s">
        <v>2235</v>
      </c>
      <c r="G589" s="239" t="s">
        <v>927</v>
      </c>
      <c r="H589" s="304"/>
      <c r="I589" s="241"/>
      <c r="J589" s="242">
        <f>ROUND(I589*H589,2)</f>
        <v>0</v>
      </c>
      <c r="K589" s="238" t="s">
        <v>169</v>
      </c>
      <c r="L589" s="73"/>
      <c r="M589" s="243" t="s">
        <v>23</v>
      </c>
      <c r="N589" s="244" t="s">
        <v>45</v>
      </c>
      <c r="O589" s="48"/>
      <c r="P589" s="245">
        <f>O589*H589</f>
        <v>0</v>
      </c>
      <c r="Q589" s="245">
        <v>0</v>
      </c>
      <c r="R589" s="245">
        <f>Q589*H589</f>
        <v>0</v>
      </c>
      <c r="S589" s="245">
        <v>0</v>
      </c>
      <c r="T589" s="246">
        <f>S589*H589</f>
        <v>0</v>
      </c>
      <c r="AR589" s="25" t="s">
        <v>318</v>
      </c>
      <c r="AT589" s="25" t="s">
        <v>165</v>
      </c>
      <c r="AU589" s="25" t="s">
        <v>85</v>
      </c>
      <c r="AY589" s="25" t="s">
        <v>162</v>
      </c>
      <c r="BE589" s="247">
        <f>IF(N589="základní",J589,0)</f>
        <v>0</v>
      </c>
      <c r="BF589" s="247">
        <f>IF(N589="snížená",J589,0)</f>
        <v>0</v>
      </c>
      <c r="BG589" s="247">
        <f>IF(N589="zákl. přenesená",J589,0)</f>
        <v>0</v>
      </c>
      <c r="BH589" s="247">
        <f>IF(N589="sníž. přenesená",J589,0)</f>
        <v>0</v>
      </c>
      <c r="BI589" s="247">
        <f>IF(N589="nulová",J589,0)</f>
        <v>0</v>
      </c>
      <c r="BJ589" s="25" t="s">
        <v>85</v>
      </c>
      <c r="BK589" s="247">
        <f>ROUND(I589*H589,2)</f>
        <v>0</v>
      </c>
      <c r="BL589" s="25" t="s">
        <v>318</v>
      </c>
      <c r="BM589" s="25" t="s">
        <v>2236</v>
      </c>
    </row>
    <row r="590" s="1" customFormat="1">
      <c r="B590" s="47"/>
      <c r="C590" s="75"/>
      <c r="D590" s="250" t="s">
        <v>213</v>
      </c>
      <c r="E590" s="75"/>
      <c r="F590" s="281" t="s">
        <v>1118</v>
      </c>
      <c r="G590" s="75"/>
      <c r="H590" s="75"/>
      <c r="I590" s="204"/>
      <c r="J590" s="75"/>
      <c r="K590" s="75"/>
      <c r="L590" s="73"/>
      <c r="M590" s="282"/>
      <c r="N590" s="48"/>
      <c r="O590" s="48"/>
      <c r="P590" s="48"/>
      <c r="Q590" s="48"/>
      <c r="R590" s="48"/>
      <c r="S590" s="48"/>
      <c r="T590" s="96"/>
      <c r="AT590" s="25" t="s">
        <v>213</v>
      </c>
      <c r="AU590" s="25" t="s">
        <v>85</v>
      </c>
    </row>
    <row r="591" s="11" customFormat="1" ht="29.88" customHeight="1">
      <c r="B591" s="220"/>
      <c r="C591" s="221"/>
      <c r="D591" s="222" t="s">
        <v>72</v>
      </c>
      <c r="E591" s="234" t="s">
        <v>2237</v>
      </c>
      <c r="F591" s="234" t="s">
        <v>2238</v>
      </c>
      <c r="G591" s="221"/>
      <c r="H591" s="221"/>
      <c r="I591" s="224"/>
      <c r="J591" s="235">
        <f>BK591</f>
        <v>0</v>
      </c>
      <c r="K591" s="221"/>
      <c r="L591" s="226"/>
      <c r="M591" s="227"/>
      <c r="N591" s="228"/>
      <c r="O591" s="228"/>
      <c r="P591" s="229">
        <f>SUM(P592:P636)</f>
        <v>0</v>
      </c>
      <c r="Q591" s="228"/>
      <c r="R591" s="229">
        <f>SUM(R592:R636)</f>
        <v>3.7017959254999995</v>
      </c>
      <c r="S591" s="228"/>
      <c r="T591" s="230">
        <f>SUM(T592:T636)</f>
        <v>0.70684122999999999</v>
      </c>
      <c r="AR591" s="231" t="s">
        <v>85</v>
      </c>
      <c r="AT591" s="232" t="s">
        <v>72</v>
      </c>
      <c r="AU591" s="232" t="s">
        <v>77</v>
      </c>
      <c r="AY591" s="231" t="s">
        <v>162</v>
      </c>
      <c r="BK591" s="233">
        <f>SUM(BK592:BK636)</f>
        <v>0</v>
      </c>
    </row>
    <row r="592" s="1" customFormat="1" ht="16.5" customHeight="1">
      <c r="B592" s="47"/>
      <c r="C592" s="236" t="s">
        <v>850</v>
      </c>
      <c r="D592" s="236" t="s">
        <v>165</v>
      </c>
      <c r="E592" s="237" t="s">
        <v>2239</v>
      </c>
      <c r="F592" s="238" t="s">
        <v>2240</v>
      </c>
      <c r="G592" s="239" t="s">
        <v>189</v>
      </c>
      <c r="H592" s="240">
        <v>2280.1329999999998</v>
      </c>
      <c r="I592" s="241"/>
      <c r="J592" s="242">
        <f>ROUND(I592*H592,2)</f>
        <v>0</v>
      </c>
      <c r="K592" s="238" t="s">
        <v>169</v>
      </c>
      <c r="L592" s="73"/>
      <c r="M592" s="243" t="s">
        <v>23</v>
      </c>
      <c r="N592" s="244" t="s">
        <v>45</v>
      </c>
      <c r="O592" s="48"/>
      <c r="P592" s="245">
        <f>O592*H592</f>
        <v>0</v>
      </c>
      <c r="Q592" s="245">
        <v>0.001</v>
      </c>
      <c r="R592" s="245">
        <f>Q592*H592</f>
        <v>2.2801329999999997</v>
      </c>
      <c r="S592" s="245">
        <v>0.00031</v>
      </c>
      <c r="T592" s="246">
        <f>S592*H592</f>
        <v>0.70684122999999999</v>
      </c>
      <c r="AR592" s="25" t="s">
        <v>318</v>
      </c>
      <c r="AT592" s="25" t="s">
        <v>165</v>
      </c>
      <c r="AU592" s="25" t="s">
        <v>85</v>
      </c>
      <c r="AY592" s="25" t="s">
        <v>162</v>
      </c>
      <c r="BE592" s="247">
        <f>IF(N592="základní",J592,0)</f>
        <v>0</v>
      </c>
      <c r="BF592" s="247">
        <f>IF(N592="snížená",J592,0)</f>
        <v>0</v>
      </c>
      <c r="BG592" s="247">
        <f>IF(N592="zákl. přenesená",J592,0)</f>
        <v>0</v>
      </c>
      <c r="BH592" s="247">
        <f>IF(N592="sníž. přenesená",J592,0)</f>
        <v>0</v>
      </c>
      <c r="BI592" s="247">
        <f>IF(N592="nulová",J592,0)</f>
        <v>0</v>
      </c>
      <c r="BJ592" s="25" t="s">
        <v>85</v>
      </c>
      <c r="BK592" s="247">
        <f>ROUND(I592*H592,2)</f>
        <v>0</v>
      </c>
      <c r="BL592" s="25" t="s">
        <v>318</v>
      </c>
      <c r="BM592" s="25" t="s">
        <v>2241</v>
      </c>
    </row>
    <row r="593" s="1" customFormat="1">
      <c r="B593" s="47"/>
      <c r="C593" s="75"/>
      <c r="D593" s="250" t="s">
        <v>213</v>
      </c>
      <c r="E593" s="75"/>
      <c r="F593" s="281" t="s">
        <v>2242</v>
      </c>
      <c r="G593" s="75"/>
      <c r="H593" s="75"/>
      <c r="I593" s="204"/>
      <c r="J593" s="75"/>
      <c r="K593" s="75"/>
      <c r="L593" s="73"/>
      <c r="M593" s="282"/>
      <c r="N593" s="48"/>
      <c r="O593" s="48"/>
      <c r="P593" s="48"/>
      <c r="Q593" s="48"/>
      <c r="R593" s="48"/>
      <c r="S593" s="48"/>
      <c r="T593" s="96"/>
      <c r="AT593" s="25" t="s">
        <v>213</v>
      </c>
      <c r="AU593" s="25" t="s">
        <v>85</v>
      </c>
    </row>
    <row r="594" s="13" customFormat="1">
      <c r="B594" s="260"/>
      <c r="C594" s="261"/>
      <c r="D594" s="250" t="s">
        <v>172</v>
      </c>
      <c r="E594" s="262" t="s">
        <v>23</v>
      </c>
      <c r="F594" s="263" t="s">
        <v>520</v>
      </c>
      <c r="G594" s="261"/>
      <c r="H594" s="262" t="s">
        <v>23</v>
      </c>
      <c r="I594" s="264"/>
      <c r="J594" s="261"/>
      <c r="K594" s="261"/>
      <c r="L594" s="265"/>
      <c r="M594" s="266"/>
      <c r="N594" s="267"/>
      <c r="O594" s="267"/>
      <c r="P594" s="267"/>
      <c r="Q594" s="267"/>
      <c r="R594" s="267"/>
      <c r="S594" s="267"/>
      <c r="T594" s="268"/>
      <c r="AT594" s="269" t="s">
        <v>172</v>
      </c>
      <c r="AU594" s="269" t="s">
        <v>85</v>
      </c>
      <c r="AV594" s="13" t="s">
        <v>77</v>
      </c>
      <c r="AW594" s="13" t="s">
        <v>36</v>
      </c>
      <c r="AX594" s="13" t="s">
        <v>73</v>
      </c>
      <c r="AY594" s="269" t="s">
        <v>162</v>
      </c>
    </row>
    <row r="595" s="13" customFormat="1">
      <c r="B595" s="260"/>
      <c r="C595" s="261"/>
      <c r="D595" s="250" t="s">
        <v>172</v>
      </c>
      <c r="E595" s="262" t="s">
        <v>23</v>
      </c>
      <c r="F595" s="263" t="s">
        <v>228</v>
      </c>
      <c r="G595" s="261"/>
      <c r="H595" s="262" t="s">
        <v>23</v>
      </c>
      <c r="I595" s="264"/>
      <c r="J595" s="261"/>
      <c r="K595" s="261"/>
      <c r="L595" s="265"/>
      <c r="M595" s="266"/>
      <c r="N595" s="267"/>
      <c r="O595" s="267"/>
      <c r="P595" s="267"/>
      <c r="Q595" s="267"/>
      <c r="R595" s="267"/>
      <c r="S595" s="267"/>
      <c r="T595" s="268"/>
      <c r="AT595" s="269" t="s">
        <v>172</v>
      </c>
      <c r="AU595" s="269" t="s">
        <v>85</v>
      </c>
      <c r="AV595" s="13" t="s">
        <v>77</v>
      </c>
      <c r="AW595" s="13" t="s">
        <v>36</v>
      </c>
      <c r="AX595" s="13" t="s">
        <v>73</v>
      </c>
      <c r="AY595" s="269" t="s">
        <v>162</v>
      </c>
    </row>
    <row r="596" s="12" customFormat="1">
      <c r="B596" s="248"/>
      <c r="C596" s="249"/>
      <c r="D596" s="250" t="s">
        <v>172</v>
      </c>
      <c r="E596" s="251" t="s">
        <v>23</v>
      </c>
      <c r="F596" s="252" t="s">
        <v>2243</v>
      </c>
      <c r="G596" s="249"/>
      <c r="H596" s="253">
        <v>1.9199999999999999</v>
      </c>
      <c r="I596" s="254"/>
      <c r="J596" s="249"/>
      <c r="K596" s="249"/>
      <c r="L596" s="255"/>
      <c r="M596" s="256"/>
      <c r="N596" s="257"/>
      <c r="O596" s="257"/>
      <c r="P596" s="257"/>
      <c r="Q596" s="257"/>
      <c r="R596" s="257"/>
      <c r="S596" s="257"/>
      <c r="T596" s="258"/>
      <c r="AT596" s="259" t="s">
        <v>172</v>
      </c>
      <c r="AU596" s="259" t="s">
        <v>85</v>
      </c>
      <c r="AV596" s="12" t="s">
        <v>85</v>
      </c>
      <c r="AW596" s="12" t="s">
        <v>36</v>
      </c>
      <c r="AX596" s="12" t="s">
        <v>73</v>
      </c>
      <c r="AY596" s="259" t="s">
        <v>162</v>
      </c>
    </row>
    <row r="597" s="13" customFormat="1">
      <c r="B597" s="260"/>
      <c r="C597" s="261"/>
      <c r="D597" s="250" t="s">
        <v>172</v>
      </c>
      <c r="E597" s="262" t="s">
        <v>23</v>
      </c>
      <c r="F597" s="263" t="s">
        <v>231</v>
      </c>
      <c r="G597" s="261"/>
      <c r="H597" s="262" t="s">
        <v>23</v>
      </c>
      <c r="I597" s="264"/>
      <c r="J597" s="261"/>
      <c r="K597" s="261"/>
      <c r="L597" s="265"/>
      <c r="M597" s="266"/>
      <c r="N597" s="267"/>
      <c r="O597" s="267"/>
      <c r="P597" s="267"/>
      <c r="Q597" s="267"/>
      <c r="R597" s="267"/>
      <c r="S597" s="267"/>
      <c r="T597" s="268"/>
      <c r="AT597" s="269" t="s">
        <v>172</v>
      </c>
      <c r="AU597" s="269" t="s">
        <v>85</v>
      </c>
      <c r="AV597" s="13" t="s">
        <v>77</v>
      </c>
      <c r="AW597" s="13" t="s">
        <v>36</v>
      </c>
      <c r="AX597" s="13" t="s">
        <v>73</v>
      </c>
      <c r="AY597" s="269" t="s">
        <v>162</v>
      </c>
    </row>
    <row r="598" s="13" customFormat="1">
      <c r="B598" s="260"/>
      <c r="C598" s="261"/>
      <c r="D598" s="250" t="s">
        <v>172</v>
      </c>
      <c r="E598" s="262" t="s">
        <v>23</v>
      </c>
      <c r="F598" s="263" t="s">
        <v>232</v>
      </c>
      <c r="G598" s="261"/>
      <c r="H598" s="262" t="s">
        <v>23</v>
      </c>
      <c r="I598" s="264"/>
      <c r="J598" s="261"/>
      <c r="K598" s="261"/>
      <c r="L598" s="265"/>
      <c r="M598" s="266"/>
      <c r="N598" s="267"/>
      <c r="O598" s="267"/>
      <c r="P598" s="267"/>
      <c r="Q598" s="267"/>
      <c r="R598" s="267"/>
      <c r="S598" s="267"/>
      <c r="T598" s="268"/>
      <c r="AT598" s="269" t="s">
        <v>172</v>
      </c>
      <c r="AU598" s="269" t="s">
        <v>85</v>
      </c>
      <c r="AV598" s="13" t="s">
        <v>77</v>
      </c>
      <c r="AW598" s="13" t="s">
        <v>36</v>
      </c>
      <c r="AX598" s="13" t="s">
        <v>73</v>
      </c>
      <c r="AY598" s="269" t="s">
        <v>162</v>
      </c>
    </row>
    <row r="599" s="12" customFormat="1">
      <c r="B599" s="248"/>
      <c r="C599" s="249"/>
      <c r="D599" s="250" t="s">
        <v>172</v>
      </c>
      <c r="E599" s="251" t="s">
        <v>23</v>
      </c>
      <c r="F599" s="252" t="s">
        <v>2244</v>
      </c>
      <c r="G599" s="249"/>
      <c r="H599" s="253">
        <v>28.350000000000001</v>
      </c>
      <c r="I599" s="254"/>
      <c r="J599" s="249"/>
      <c r="K599" s="249"/>
      <c r="L599" s="255"/>
      <c r="M599" s="256"/>
      <c r="N599" s="257"/>
      <c r="O599" s="257"/>
      <c r="P599" s="257"/>
      <c r="Q599" s="257"/>
      <c r="R599" s="257"/>
      <c r="S599" s="257"/>
      <c r="T599" s="258"/>
      <c r="AT599" s="259" t="s">
        <v>172</v>
      </c>
      <c r="AU599" s="259" t="s">
        <v>85</v>
      </c>
      <c r="AV599" s="12" t="s">
        <v>85</v>
      </c>
      <c r="AW599" s="12" t="s">
        <v>36</v>
      </c>
      <c r="AX599" s="12" t="s">
        <v>73</v>
      </c>
      <c r="AY599" s="259" t="s">
        <v>162</v>
      </c>
    </row>
    <row r="600" s="12" customFormat="1">
      <c r="B600" s="248"/>
      <c r="C600" s="249"/>
      <c r="D600" s="250" t="s">
        <v>172</v>
      </c>
      <c r="E600" s="251" t="s">
        <v>23</v>
      </c>
      <c r="F600" s="252" t="s">
        <v>234</v>
      </c>
      <c r="G600" s="249"/>
      <c r="H600" s="253">
        <v>4.3200000000000003</v>
      </c>
      <c r="I600" s="254"/>
      <c r="J600" s="249"/>
      <c r="K600" s="249"/>
      <c r="L600" s="255"/>
      <c r="M600" s="256"/>
      <c r="N600" s="257"/>
      <c r="O600" s="257"/>
      <c r="P600" s="257"/>
      <c r="Q600" s="257"/>
      <c r="R600" s="257"/>
      <c r="S600" s="257"/>
      <c r="T600" s="258"/>
      <c r="AT600" s="259" t="s">
        <v>172</v>
      </c>
      <c r="AU600" s="259" t="s">
        <v>85</v>
      </c>
      <c r="AV600" s="12" t="s">
        <v>85</v>
      </c>
      <c r="AW600" s="12" t="s">
        <v>36</v>
      </c>
      <c r="AX600" s="12" t="s">
        <v>73</v>
      </c>
      <c r="AY600" s="259" t="s">
        <v>162</v>
      </c>
    </row>
    <row r="601" s="12" customFormat="1">
      <c r="B601" s="248"/>
      <c r="C601" s="249"/>
      <c r="D601" s="250" t="s">
        <v>172</v>
      </c>
      <c r="E601" s="251" t="s">
        <v>23</v>
      </c>
      <c r="F601" s="252" t="s">
        <v>235</v>
      </c>
      <c r="G601" s="249"/>
      <c r="H601" s="253">
        <v>116.55</v>
      </c>
      <c r="I601" s="254"/>
      <c r="J601" s="249"/>
      <c r="K601" s="249"/>
      <c r="L601" s="255"/>
      <c r="M601" s="256"/>
      <c r="N601" s="257"/>
      <c r="O601" s="257"/>
      <c r="P601" s="257"/>
      <c r="Q601" s="257"/>
      <c r="R601" s="257"/>
      <c r="S601" s="257"/>
      <c r="T601" s="258"/>
      <c r="AT601" s="259" t="s">
        <v>172</v>
      </c>
      <c r="AU601" s="259" t="s">
        <v>85</v>
      </c>
      <c r="AV601" s="12" t="s">
        <v>85</v>
      </c>
      <c r="AW601" s="12" t="s">
        <v>36</v>
      </c>
      <c r="AX601" s="12" t="s">
        <v>73</v>
      </c>
      <c r="AY601" s="259" t="s">
        <v>162</v>
      </c>
    </row>
    <row r="602" s="13" customFormat="1">
      <c r="B602" s="260"/>
      <c r="C602" s="261"/>
      <c r="D602" s="250" t="s">
        <v>172</v>
      </c>
      <c r="E602" s="262" t="s">
        <v>23</v>
      </c>
      <c r="F602" s="263" t="s">
        <v>236</v>
      </c>
      <c r="G602" s="261"/>
      <c r="H602" s="262" t="s">
        <v>23</v>
      </c>
      <c r="I602" s="264"/>
      <c r="J602" s="261"/>
      <c r="K602" s="261"/>
      <c r="L602" s="265"/>
      <c r="M602" s="266"/>
      <c r="N602" s="267"/>
      <c r="O602" s="267"/>
      <c r="P602" s="267"/>
      <c r="Q602" s="267"/>
      <c r="R602" s="267"/>
      <c r="S602" s="267"/>
      <c r="T602" s="268"/>
      <c r="AT602" s="269" t="s">
        <v>172</v>
      </c>
      <c r="AU602" s="269" t="s">
        <v>85</v>
      </c>
      <c r="AV602" s="13" t="s">
        <v>77</v>
      </c>
      <c r="AW602" s="13" t="s">
        <v>36</v>
      </c>
      <c r="AX602" s="13" t="s">
        <v>73</v>
      </c>
      <c r="AY602" s="269" t="s">
        <v>162</v>
      </c>
    </row>
    <row r="603" s="12" customFormat="1">
      <c r="B603" s="248"/>
      <c r="C603" s="249"/>
      <c r="D603" s="250" t="s">
        <v>172</v>
      </c>
      <c r="E603" s="251" t="s">
        <v>23</v>
      </c>
      <c r="F603" s="252" t="s">
        <v>237</v>
      </c>
      <c r="G603" s="249"/>
      <c r="H603" s="253">
        <v>2.8799999999999999</v>
      </c>
      <c r="I603" s="254"/>
      <c r="J603" s="249"/>
      <c r="K603" s="249"/>
      <c r="L603" s="255"/>
      <c r="M603" s="256"/>
      <c r="N603" s="257"/>
      <c r="O603" s="257"/>
      <c r="P603" s="257"/>
      <c r="Q603" s="257"/>
      <c r="R603" s="257"/>
      <c r="S603" s="257"/>
      <c r="T603" s="258"/>
      <c r="AT603" s="259" t="s">
        <v>172</v>
      </c>
      <c r="AU603" s="259" t="s">
        <v>85</v>
      </c>
      <c r="AV603" s="12" t="s">
        <v>85</v>
      </c>
      <c r="AW603" s="12" t="s">
        <v>36</v>
      </c>
      <c r="AX603" s="12" t="s">
        <v>73</v>
      </c>
      <c r="AY603" s="259" t="s">
        <v>162</v>
      </c>
    </row>
    <row r="604" s="12" customFormat="1">
      <c r="B604" s="248"/>
      <c r="C604" s="249"/>
      <c r="D604" s="250" t="s">
        <v>172</v>
      </c>
      <c r="E604" s="251" t="s">
        <v>23</v>
      </c>
      <c r="F604" s="252" t="s">
        <v>238</v>
      </c>
      <c r="G604" s="249"/>
      <c r="H604" s="253">
        <v>17.010000000000002</v>
      </c>
      <c r="I604" s="254"/>
      <c r="J604" s="249"/>
      <c r="K604" s="249"/>
      <c r="L604" s="255"/>
      <c r="M604" s="256"/>
      <c r="N604" s="257"/>
      <c r="O604" s="257"/>
      <c r="P604" s="257"/>
      <c r="Q604" s="257"/>
      <c r="R604" s="257"/>
      <c r="S604" s="257"/>
      <c r="T604" s="258"/>
      <c r="AT604" s="259" t="s">
        <v>172</v>
      </c>
      <c r="AU604" s="259" t="s">
        <v>85</v>
      </c>
      <c r="AV604" s="12" t="s">
        <v>85</v>
      </c>
      <c r="AW604" s="12" t="s">
        <v>36</v>
      </c>
      <c r="AX604" s="12" t="s">
        <v>73</v>
      </c>
      <c r="AY604" s="259" t="s">
        <v>162</v>
      </c>
    </row>
    <row r="605" s="13" customFormat="1">
      <c r="B605" s="260"/>
      <c r="C605" s="261"/>
      <c r="D605" s="250" t="s">
        <v>172</v>
      </c>
      <c r="E605" s="262" t="s">
        <v>23</v>
      </c>
      <c r="F605" s="263" t="s">
        <v>178</v>
      </c>
      <c r="G605" s="261"/>
      <c r="H605" s="262" t="s">
        <v>23</v>
      </c>
      <c r="I605" s="264"/>
      <c r="J605" s="261"/>
      <c r="K605" s="261"/>
      <c r="L605" s="265"/>
      <c r="M605" s="266"/>
      <c r="N605" s="267"/>
      <c r="O605" s="267"/>
      <c r="P605" s="267"/>
      <c r="Q605" s="267"/>
      <c r="R605" s="267"/>
      <c r="S605" s="267"/>
      <c r="T605" s="268"/>
      <c r="AT605" s="269" t="s">
        <v>172</v>
      </c>
      <c r="AU605" s="269" t="s">
        <v>85</v>
      </c>
      <c r="AV605" s="13" t="s">
        <v>77</v>
      </c>
      <c r="AW605" s="13" t="s">
        <v>36</v>
      </c>
      <c r="AX605" s="13" t="s">
        <v>73</v>
      </c>
      <c r="AY605" s="269" t="s">
        <v>162</v>
      </c>
    </row>
    <row r="606" s="12" customFormat="1">
      <c r="B606" s="248"/>
      <c r="C606" s="249"/>
      <c r="D606" s="250" t="s">
        <v>172</v>
      </c>
      <c r="E606" s="251" t="s">
        <v>23</v>
      </c>
      <c r="F606" s="252" t="s">
        <v>239</v>
      </c>
      <c r="G606" s="249"/>
      <c r="H606" s="253">
        <v>53.280000000000001</v>
      </c>
      <c r="I606" s="254"/>
      <c r="J606" s="249"/>
      <c r="K606" s="249"/>
      <c r="L606" s="255"/>
      <c r="M606" s="256"/>
      <c r="N606" s="257"/>
      <c r="O606" s="257"/>
      <c r="P606" s="257"/>
      <c r="Q606" s="257"/>
      <c r="R606" s="257"/>
      <c r="S606" s="257"/>
      <c r="T606" s="258"/>
      <c r="AT606" s="259" t="s">
        <v>172</v>
      </c>
      <c r="AU606" s="259" t="s">
        <v>85</v>
      </c>
      <c r="AV606" s="12" t="s">
        <v>85</v>
      </c>
      <c r="AW606" s="12" t="s">
        <v>36</v>
      </c>
      <c r="AX606" s="12" t="s">
        <v>73</v>
      </c>
      <c r="AY606" s="259" t="s">
        <v>162</v>
      </c>
    </row>
    <row r="607" s="12" customFormat="1">
      <c r="B607" s="248"/>
      <c r="C607" s="249"/>
      <c r="D607" s="250" t="s">
        <v>172</v>
      </c>
      <c r="E607" s="251" t="s">
        <v>23</v>
      </c>
      <c r="F607" s="252" t="s">
        <v>240</v>
      </c>
      <c r="G607" s="249"/>
      <c r="H607" s="253">
        <v>84.915000000000006</v>
      </c>
      <c r="I607" s="254"/>
      <c r="J607" s="249"/>
      <c r="K607" s="249"/>
      <c r="L607" s="255"/>
      <c r="M607" s="256"/>
      <c r="N607" s="257"/>
      <c r="O607" s="257"/>
      <c r="P607" s="257"/>
      <c r="Q607" s="257"/>
      <c r="R607" s="257"/>
      <c r="S607" s="257"/>
      <c r="T607" s="258"/>
      <c r="AT607" s="259" t="s">
        <v>172</v>
      </c>
      <c r="AU607" s="259" t="s">
        <v>85</v>
      </c>
      <c r="AV607" s="12" t="s">
        <v>85</v>
      </c>
      <c r="AW607" s="12" t="s">
        <v>36</v>
      </c>
      <c r="AX607" s="12" t="s">
        <v>73</v>
      </c>
      <c r="AY607" s="259" t="s">
        <v>162</v>
      </c>
    </row>
    <row r="608" s="12" customFormat="1">
      <c r="B608" s="248"/>
      <c r="C608" s="249"/>
      <c r="D608" s="250" t="s">
        <v>172</v>
      </c>
      <c r="E608" s="251" t="s">
        <v>23</v>
      </c>
      <c r="F608" s="252" t="s">
        <v>2245</v>
      </c>
      <c r="G608" s="249"/>
      <c r="H608" s="253">
        <v>1.238</v>
      </c>
      <c r="I608" s="254"/>
      <c r="J608" s="249"/>
      <c r="K608" s="249"/>
      <c r="L608" s="255"/>
      <c r="M608" s="256"/>
      <c r="N608" s="257"/>
      <c r="O608" s="257"/>
      <c r="P608" s="257"/>
      <c r="Q608" s="257"/>
      <c r="R608" s="257"/>
      <c r="S608" s="257"/>
      <c r="T608" s="258"/>
      <c r="AT608" s="259" t="s">
        <v>172</v>
      </c>
      <c r="AU608" s="259" t="s">
        <v>85</v>
      </c>
      <c r="AV608" s="12" t="s">
        <v>85</v>
      </c>
      <c r="AW608" s="12" t="s">
        <v>36</v>
      </c>
      <c r="AX608" s="12" t="s">
        <v>73</v>
      </c>
      <c r="AY608" s="259" t="s">
        <v>162</v>
      </c>
    </row>
    <row r="609" s="12" customFormat="1">
      <c r="B609" s="248"/>
      <c r="C609" s="249"/>
      <c r="D609" s="250" t="s">
        <v>172</v>
      </c>
      <c r="E609" s="251" t="s">
        <v>23</v>
      </c>
      <c r="F609" s="252" t="s">
        <v>2246</v>
      </c>
      <c r="G609" s="249"/>
      <c r="H609" s="253">
        <v>4.125</v>
      </c>
      <c r="I609" s="254"/>
      <c r="J609" s="249"/>
      <c r="K609" s="249"/>
      <c r="L609" s="255"/>
      <c r="M609" s="256"/>
      <c r="N609" s="257"/>
      <c r="O609" s="257"/>
      <c r="P609" s="257"/>
      <c r="Q609" s="257"/>
      <c r="R609" s="257"/>
      <c r="S609" s="257"/>
      <c r="T609" s="258"/>
      <c r="AT609" s="259" t="s">
        <v>172</v>
      </c>
      <c r="AU609" s="259" t="s">
        <v>85</v>
      </c>
      <c r="AV609" s="12" t="s">
        <v>85</v>
      </c>
      <c r="AW609" s="12" t="s">
        <v>36</v>
      </c>
      <c r="AX609" s="12" t="s">
        <v>73</v>
      </c>
      <c r="AY609" s="259" t="s">
        <v>162</v>
      </c>
    </row>
    <row r="610" s="12" customFormat="1">
      <c r="B610" s="248"/>
      <c r="C610" s="249"/>
      <c r="D610" s="250" t="s">
        <v>172</v>
      </c>
      <c r="E610" s="251" t="s">
        <v>23</v>
      </c>
      <c r="F610" s="252" t="s">
        <v>2247</v>
      </c>
      <c r="G610" s="249"/>
      <c r="H610" s="253">
        <v>0.82499999999999996</v>
      </c>
      <c r="I610" s="254"/>
      <c r="J610" s="249"/>
      <c r="K610" s="249"/>
      <c r="L610" s="255"/>
      <c r="M610" s="256"/>
      <c r="N610" s="257"/>
      <c r="O610" s="257"/>
      <c r="P610" s="257"/>
      <c r="Q610" s="257"/>
      <c r="R610" s="257"/>
      <c r="S610" s="257"/>
      <c r="T610" s="258"/>
      <c r="AT610" s="259" t="s">
        <v>172</v>
      </c>
      <c r="AU610" s="259" t="s">
        <v>85</v>
      </c>
      <c r="AV610" s="12" t="s">
        <v>85</v>
      </c>
      <c r="AW610" s="12" t="s">
        <v>36</v>
      </c>
      <c r="AX610" s="12" t="s">
        <v>73</v>
      </c>
      <c r="AY610" s="259" t="s">
        <v>162</v>
      </c>
    </row>
    <row r="611" s="15" customFormat="1">
      <c r="B611" s="283"/>
      <c r="C611" s="284"/>
      <c r="D611" s="250" t="s">
        <v>172</v>
      </c>
      <c r="E611" s="285" t="s">
        <v>23</v>
      </c>
      <c r="F611" s="286" t="s">
        <v>276</v>
      </c>
      <c r="G611" s="284"/>
      <c r="H611" s="287">
        <v>315.41300000000001</v>
      </c>
      <c r="I611" s="288"/>
      <c r="J611" s="284"/>
      <c r="K611" s="284"/>
      <c r="L611" s="289"/>
      <c r="M611" s="290"/>
      <c r="N611" s="291"/>
      <c r="O611" s="291"/>
      <c r="P611" s="291"/>
      <c r="Q611" s="291"/>
      <c r="R611" s="291"/>
      <c r="S611" s="291"/>
      <c r="T611" s="292"/>
      <c r="AT611" s="293" t="s">
        <v>172</v>
      </c>
      <c r="AU611" s="293" t="s">
        <v>85</v>
      </c>
      <c r="AV611" s="15" t="s">
        <v>163</v>
      </c>
      <c r="AW611" s="15" t="s">
        <v>36</v>
      </c>
      <c r="AX611" s="15" t="s">
        <v>73</v>
      </c>
      <c r="AY611" s="293" t="s">
        <v>162</v>
      </c>
    </row>
    <row r="612" s="13" customFormat="1">
      <c r="B612" s="260"/>
      <c r="C612" s="261"/>
      <c r="D612" s="250" t="s">
        <v>172</v>
      </c>
      <c r="E612" s="262" t="s">
        <v>23</v>
      </c>
      <c r="F612" s="263" t="s">
        <v>232</v>
      </c>
      <c r="G612" s="261"/>
      <c r="H612" s="262" t="s">
        <v>23</v>
      </c>
      <c r="I612" s="264"/>
      <c r="J612" s="261"/>
      <c r="K612" s="261"/>
      <c r="L612" s="265"/>
      <c r="M612" s="266"/>
      <c r="N612" s="267"/>
      <c r="O612" s="267"/>
      <c r="P612" s="267"/>
      <c r="Q612" s="267"/>
      <c r="R612" s="267"/>
      <c r="S612" s="267"/>
      <c r="T612" s="268"/>
      <c r="AT612" s="269" t="s">
        <v>172</v>
      </c>
      <c r="AU612" s="269" t="s">
        <v>85</v>
      </c>
      <c r="AV612" s="13" t="s">
        <v>77</v>
      </c>
      <c r="AW612" s="13" t="s">
        <v>36</v>
      </c>
      <c r="AX612" s="13" t="s">
        <v>73</v>
      </c>
      <c r="AY612" s="269" t="s">
        <v>162</v>
      </c>
    </row>
    <row r="613" s="12" customFormat="1">
      <c r="B613" s="248"/>
      <c r="C613" s="249"/>
      <c r="D613" s="250" t="s">
        <v>172</v>
      </c>
      <c r="E613" s="251" t="s">
        <v>23</v>
      </c>
      <c r="F613" s="252" t="s">
        <v>2248</v>
      </c>
      <c r="G613" s="249"/>
      <c r="H613" s="253">
        <v>839.73599999999999</v>
      </c>
      <c r="I613" s="254"/>
      <c r="J613" s="249"/>
      <c r="K613" s="249"/>
      <c r="L613" s="255"/>
      <c r="M613" s="256"/>
      <c r="N613" s="257"/>
      <c r="O613" s="257"/>
      <c r="P613" s="257"/>
      <c r="Q613" s="257"/>
      <c r="R613" s="257"/>
      <c r="S613" s="257"/>
      <c r="T613" s="258"/>
      <c r="AT613" s="259" t="s">
        <v>172</v>
      </c>
      <c r="AU613" s="259" t="s">
        <v>85</v>
      </c>
      <c r="AV613" s="12" t="s">
        <v>85</v>
      </c>
      <c r="AW613" s="12" t="s">
        <v>36</v>
      </c>
      <c r="AX613" s="12" t="s">
        <v>73</v>
      </c>
      <c r="AY613" s="259" t="s">
        <v>162</v>
      </c>
    </row>
    <row r="614" s="13" customFormat="1">
      <c r="B614" s="260"/>
      <c r="C614" s="261"/>
      <c r="D614" s="250" t="s">
        <v>172</v>
      </c>
      <c r="E614" s="262" t="s">
        <v>23</v>
      </c>
      <c r="F614" s="263" t="s">
        <v>178</v>
      </c>
      <c r="G614" s="261"/>
      <c r="H614" s="262" t="s">
        <v>23</v>
      </c>
      <c r="I614" s="264"/>
      <c r="J614" s="261"/>
      <c r="K614" s="261"/>
      <c r="L614" s="265"/>
      <c r="M614" s="266"/>
      <c r="N614" s="267"/>
      <c r="O614" s="267"/>
      <c r="P614" s="267"/>
      <c r="Q614" s="267"/>
      <c r="R614" s="267"/>
      <c r="S614" s="267"/>
      <c r="T614" s="268"/>
      <c r="AT614" s="269" t="s">
        <v>172</v>
      </c>
      <c r="AU614" s="269" t="s">
        <v>85</v>
      </c>
      <c r="AV614" s="13" t="s">
        <v>77</v>
      </c>
      <c r="AW614" s="13" t="s">
        <v>36</v>
      </c>
      <c r="AX614" s="13" t="s">
        <v>73</v>
      </c>
      <c r="AY614" s="269" t="s">
        <v>162</v>
      </c>
    </row>
    <row r="615" s="12" customFormat="1">
      <c r="B615" s="248"/>
      <c r="C615" s="249"/>
      <c r="D615" s="250" t="s">
        <v>172</v>
      </c>
      <c r="E615" s="251" t="s">
        <v>23</v>
      </c>
      <c r="F615" s="252" t="s">
        <v>2248</v>
      </c>
      <c r="G615" s="249"/>
      <c r="H615" s="253">
        <v>839.73599999999999</v>
      </c>
      <c r="I615" s="254"/>
      <c r="J615" s="249"/>
      <c r="K615" s="249"/>
      <c r="L615" s="255"/>
      <c r="M615" s="256"/>
      <c r="N615" s="257"/>
      <c r="O615" s="257"/>
      <c r="P615" s="257"/>
      <c r="Q615" s="257"/>
      <c r="R615" s="257"/>
      <c r="S615" s="257"/>
      <c r="T615" s="258"/>
      <c r="AT615" s="259" t="s">
        <v>172</v>
      </c>
      <c r="AU615" s="259" t="s">
        <v>85</v>
      </c>
      <c r="AV615" s="12" t="s">
        <v>85</v>
      </c>
      <c r="AW615" s="12" t="s">
        <v>36</v>
      </c>
      <c r="AX615" s="12" t="s">
        <v>73</v>
      </c>
      <c r="AY615" s="259" t="s">
        <v>162</v>
      </c>
    </row>
    <row r="616" s="15" customFormat="1">
      <c r="B616" s="283"/>
      <c r="C616" s="284"/>
      <c r="D616" s="250" t="s">
        <v>172</v>
      </c>
      <c r="E616" s="285" t="s">
        <v>23</v>
      </c>
      <c r="F616" s="286" t="s">
        <v>276</v>
      </c>
      <c r="G616" s="284"/>
      <c r="H616" s="287">
        <v>1679.472</v>
      </c>
      <c r="I616" s="288"/>
      <c r="J616" s="284"/>
      <c r="K616" s="284"/>
      <c r="L616" s="289"/>
      <c r="M616" s="290"/>
      <c r="N616" s="291"/>
      <c r="O616" s="291"/>
      <c r="P616" s="291"/>
      <c r="Q616" s="291"/>
      <c r="R616" s="291"/>
      <c r="S616" s="291"/>
      <c r="T616" s="292"/>
      <c r="AT616" s="293" t="s">
        <v>172</v>
      </c>
      <c r="AU616" s="293" t="s">
        <v>85</v>
      </c>
      <c r="AV616" s="15" t="s">
        <v>163</v>
      </c>
      <c r="AW616" s="15" t="s">
        <v>36</v>
      </c>
      <c r="AX616" s="15" t="s">
        <v>73</v>
      </c>
      <c r="AY616" s="293" t="s">
        <v>162</v>
      </c>
    </row>
    <row r="617" s="13" customFormat="1">
      <c r="B617" s="260"/>
      <c r="C617" s="261"/>
      <c r="D617" s="250" t="s">
        <v>172</v>
      </c>
      <c r="E617" s="262" t="s">
        <v>23</v>
      </c>
      <c r="F617" s="263" t="s">
        <v>397</v>
      </c>
      <c r="G617" s="261"/>
      <c r="H617" s="262" t="s">
        <v>23</v>
      </c>
      <c r="I617" s="264"/>
      <c r="J617" s="261"/>
      <c r="K617" s="261"/>
      <c r="L617" s="265"/>
      <c r="M617" s="266"/>
      <c r="N617" s="267"/>
      <c r="O617" s="267"/>
      <c r="P617" s="267"/>
      <c r="Q617" s="267"/>
      <c r="R617" s="267"/>
      <c r="S617" s="267"/>
      <c r="T617" s="268"/>
      <c r="AT617" s="269" t="s">
        <v>172</v>
      </c>
      <c r="AU617" s="269" t="s">
        <v>85</v>
      </c>
      <c r="AV617" s="13" t="s">
        <v>77</v>
      </c>
      <c r="AW617" s="13" t="s">
        <v>36</v>
      </c>
      <c r="AX617" s="13" t="s">
        <v>73</v>
      </c>
      <c r="AY617" s="269" t="s">
        <v>162</v>
      </c>
    </row>
    <row r="618" s="12" customFormat="1">
      <c r="B618" s="248"/>
      <c r="C618" s="249"/>
      <c r="D618" s="250" t="s">
        <v>172</v>
      </c>
      <c r="E618" s="251" t="s">
        <v>23</v>
      </c>
      <c r="F618" s="252" t="s">
        <v>2249</v>
      </c>
      <c r="G618" s="249"/>
      <c r="H618" s="253">
        <v>40.125</v>
      </c>
      <c r="I618" s="254"/>
      <c r="J618" s="249"/>
      <c r="K618" s="249"/>
      <c r="L618" s="255"/>
      <c r="M618" s="256"/>
      <c r="N618" s="257"/>
      <c r="O618" s="257"/>
      <c r="P618" s="257"/>
      <c r="Q618" s="257"/>
      <c r="R618" s="257"/>
      <c r="S618" s="257"/>
      <c r="T618" s="258"/>
      <c r="AT618" s="259" t="s">
        <v>172</v>
      </c>
      <c r="AU618" s="259" t="s">
        <v>85</v>
      </c>
      <c r="AV618" s="12" t="s">
        <v>85</v>
      </c>
      <c r="AW618" s="12" t="s">
        <v>36</v>
      </c>
      <c r="AX618" s="12" t="s">
        <v>73</v>
      </c>
      <c r="AY618" s="259" t="s">
        <v>162</v>
      </c>
    </row>
    <row r="619" s="13" customFormat="1">
      <c r="B619" s="260"/>
      <c r="C619" s="261"/>
      <c r="D619" s="250" t="s">
        <v>172</v>
      </c>
      <c r="E619" s="262" t="s">
        <v>23</v>
      </c>
      <c r="F619" s="263" t="s">
        <v>401</v>
      </c>
      <c r="G619" s="261"/>
      <c r="H619" s="262" t="s">
        <v>23</v>
      </c>
      <c r="I619" s="264"/>
      <c r="J619" s="261"/>
      <c r="K619" s="261"/>
      <c r="L619" s="265"/>
      <c r="M619" s="266"/>
      <c r="N619" s="267"/>
      <c r="O619" s="267"/>
      <c r="P619" s="267"/>
      <c r="Q619" s="267"/>
      <c r="R619" s="267"/>
      <c r="S619" s="267"/>
      <c r="T619" s="268"/>
      <c r="AT619" s="269" t="s">
        <v>172</v>
      </c>
      <c r="AU619" s="269" t="s">
        <v>85</v>
      </c>
      <c r="AV619" s="13" t="s">
        <v>77</v>
      </c>
      <c r="AW619" s="13" t="s">
        <v>36</v>
      </c>
      <c r="AX619" s="13" t="s">
        <v>73</v>
      </c>
      <c r="AY619" s="269" t="s">
        <v>162</v>
      </c>
    </row>
    <row r="620" s="12" customFormat="1">
      <c r="B620" s="248"/>
      <c r="C620" s="249"/>
      <c r="D620" s="250" t="s">
        <v>172</v>
      </c>
      <c r="E620" s="251" t="s">
        <v>23</v>
      </c>
      <c r="F620" s="252" t="s">
        <v>2250</v>
      </c>
      <c r="G620" s="249"/>
      <c r="H620" s="253">
        <v>33.438000000000002</v>
      </c>
      <c r="I620" s="254"/>
      <c r="J620" s="249"/>
      <c r="K620" s="249"/>
      <c r="L620" s="255"/>
      <c r="M620" s="256"/>
      <c r="N620" s="257"/>
      <c r="O620" s="257"/>
      <c r="P620" s="257"/>
      <c r="Q620" s="257"/>
      <c r="R620" s="257"/>
      <c r="S620" s="257"/>
      <c r="T620" s="258"/>
      <c r="AT620" s="259" t="s">
        <v>172</v>
      </c>
      <c r="AU620" s="259" t="s">
        <v>85</v>
      </c>
      <c r="AV620" s="12" t="s">
        <v>85</v>
      </c>
      <c r="AW620" s="12" t="s">
        <v>36</v>
      </c>
      <c r="AX620" s="12" t="s">
        <v>73</v>
      </c>
      <c r="AY620" s="259" t="s">
        <v>162</v>
      </c>
    </row>
    <row r="621" s="15" customFormat="1">
      <c r="B621" s="283"/>
      <c r="C621" s="284"/>
      <c r="D621" s="250" t="s">
        <v>172</v>
      </c>
      <c r="E621" s="285" t="s">
        <v>23</v>
      </c>
      <c r="F621" s="286" t="s">
        <v>276</v>
      </c>
      <c r="G621" s="284"/>
      <c r="H621" s="287">
        <v>73.563000000000002</v>
      </c>
      <c r="I621" s="288"/>
      <c r="J621" s="284"/>
      <c r="K621" s="284"/>
      <c r="L621" s="289"/>
      <c r="M621" s="290"/>
      <c r="N621" s="291"/>
      <c r="O621" s="291"/>
      <c r="P621" s="291"/>
      <c r="Q621" s="291"/>
      <c r="R621" s="291"/>
      <c r="S621" s="291"/>
      <c r="T621" s="292"/>
      <c r="AT621" s="293" t="s">
        <v>172</v>
      </c>
      <c r="AU621" s="293" t="s">
        <v>85</v>
      </c>
      <c r="AV621" s="15" t="s">
        <v>163</v>
      </c>
      <c r="AW621" s="15" t="s">
        <v>36</v>
      </c>
      <c r="AX621" s="15" t="s">
        <v>73</v>
      </c>
      <c r="AY621" s="293" t="s">
        <v>162</v>
      </c>
    </row>
    <row r="622" s="13" customFormat="1">
      <c r="B622" s="260"/>
      <c r="C622" s="261"/>
      <c r="D622" s="250" t="s">
        <v>172</v>
      </c>
      <c r="E622" s="262" t="s">
        <v>23</v>
      </c>
      <c r="F622" s="263" t="s">
        <v>178</v>
      </c>
      <c r="G622" s="261"/>
      <c r="H622" s="262" t="s">
        <v>23</v>
      </c>
      <c r="I622" s="264"/>
      <c r="J622" s="261"/>
      <c r="K622" s="261"/>
      <c r="L622" s="265"/>
      <c r="M622" s="266"/>
      <c r="N622" s="267"/>
      <c r="O622" s="267"/>
      <c r="P622" s="267"/>
      <c r="Q622" s="267"/>
      <c r="R622" s="267"/>
      <c r="S622" s="267"/>
      <c r="T622" s="268"/>
      <c r="AT622" s="269" t="s">
        <v>172</v>
      </c>
      <c r="AU622" s="269" t="s">
        <v>85</v>
      </c>
      <c r="AV622" s="13" t="s">
        <v>77</v>
      </c>
      <c r="AW622" s="13" t="s">
        <v>36</v>
      </c>
      <c r="AX622" s="13" t="s">
        <v>73</v>
      </c>
      <c r="AY622" s="269" t="s">
        <v>162</v>
      </c>
    </row>
    <row r="623" s="12" customFormat="1">
      <c r="B623" s="248"/>
      <c r="C623" s="249"/>
      <c r="D623" s="250" t="s">
        <v>172</v>
      </c>
      <c r="E623" s="251" t="s">
        <v>23</v>
      </c>
      <c r="F623" s="252" t="s">
        <v>1532</v>
      </c>
      <c r="G623" s="249"/>
      <c r="H623" s="253">
        <v>20.800000000000001</v>
      </c>
      <c r="I623" s="254"/>
      <c r="J623" s="249"/>
      <c r="K623" s="249"/>
      <c r="L623" s="255"/>
      <c r="M623" s="256"/>
      <c r="N623" s="257"/>
      <c r="O623" s="257"/>
      <c r="P623" s="257"/>
      <c r="Q623" s="257"/>
      <c r="R623" s="257"/>
      <c r="S623" s="257"/>
      <c r="T623" s="258"/>
      <c r="AT623" s="259" t="s">
        <v>172</v>
      </c>
      <c r="AU623" s="259" t="s">
        <v>85</v>
      </c>
      <c r="AV623" s="12" t="s">
        <v>85</v>
      </c>
      <c r="AW623" s="12" t="s">
        <v>36</v>
      </c>
      <c r="AX623" s="12" t="s">
        <v>73</v>
      </c>
      <c r="AY623" s="259" t="s">
        <v>162</v>
      </c>
    </row>
    <row r="624" s="12" customFormat="1">
      <c r="B624" s="248"/>
      <c r="C624" s="249"/>
      <c r="D624" s="250" t="s">
        <v>172</v>
      </c>
      <c r="E624" s="251" t="s">
        <v>23</v>
      </c>
      <c r="F624" s="252" t="s">
        <v>1533</v>
      </c>
      <c r="G624" s="249"/>
      <c r="H624" s="253">
        <v>2.3999999999999999</v>
      </c>
      <c r="I624" s="254"/>
      <c r="J624" s="249"/>
      <c r="K624" s="249"/>
      <c r="L624" s="255"/>
      <c r="M624" s="256"/>
      <c r="N624" s="257"/>
      <c r="O624" s="257"/>
      <c r="P624" s="257"/>
      <c r="Q624" s="257"/>
      <c r="R624" s="257"/>
      <c r="S624" s="257"/>
      <c r="T624" s="258"/>
      <c r="AT624" s="259" t="s">
        <v>172</v>
      </c>
      <c r="AU624" s="259" t="s">
        <v>85</v>
      </c>
      <c r="AV624" s="12" t="s">
        <v>85</v>
      </c>
      <c r="AW624" s="12" t="s">
        <v>36</v>
      </c>
      <c r="AX624" s="12" t="s">
        <v>73</v>
      </c>
      <c r="AY624" s="259" t="s">
        <v>162</v>
      </c>
    </row>
    <row r="625" s="12" customFormat="1">
      <c r="B625" s="248"/>
      <c r="C625" s="249"/>
      <c r="D625" s="250" t="s">
        <v>172</v>
      </c>
      <c r="E625" s="251" t="s">
        <v>23</v>
      </c>
      <c r="F625" s="252" t="s">
        <v>1534</v>
      </c>
      <c r="G625" s="249"/>
      <c r="H625" s="253">
        <v>4.1600000000000001</v>
      </c>
      <c r="I625" s="254"/>
      <c r="J625" s="249"/>
      <c r="K625" s="249"/>
      <c r="L625" s="255"/>
      <c r="M625" s="256"/>
      <c r="N625" s="257"/>
      <c r="O625" s="257"/>
      <c r="P625" s="257"/>
      <c r="Q625" s="257"/>
      <c r="R625" s="257"/>
      <c r="S625" s="257"/>
      <c r="T625" s="258"/>
      <c r="AT625" s="259" t="s">
        <v>172</v>
      </c>
      <c r="AU625" s="259" t="s">
        <v>85</v>
      </c>
      <c r="AV625" s="12" t="s">
        <v>85</v>
      </c>
      <c r="AW625" s="12" t="s">
        <v>36</v>
      </c>
      <c r="AX625" s="12" t="s">
        <v>73</v>
      </c>
      <c r="AY625" s="259" t="s">
        <v>162</v>
      </c>
    </row>
    <row r="626" s="15" customFormat="1">
      <c r="B626" s="283"/>
      <c r="C626" s="284"/>
      <c r="D626" s="250" t="s">
        <v>172</v>
      </c>
      <c r="E626" s="285" t="s">
        <v>23</v>
      </c>
      <c r="F626" s="286" t="s">
        <v>276</v>
      </c>
      <c r="G626" s="284"/>
      <c r="H626" s="287">
        <v>27.359999999999999</v>
      </c>
      <c r="I626" s="288"/>
      <c r="J626" s="284"/>
      <c r="K626" s="284"/>
      <c r="L626" s="289"/>
      <c r="M626" s="290"/>
      <c r="N626" s="291"/>
      <c r="O626" s="291"/>
      <c r="P626" s="291"/>
      <c r="Q626" s="291"/>
      <c r="R626" s="291"/>
      <c r="S626" s="291"/>
      <c r="T626" s="292"/>
      <c r="AT626" s="293" t="s">
        <v>172</v>
      </c>
      <c r="AU626" s="293" t="s">
        <v>85</v>
      </c>
      <c r="AV626" s="15" t="s">
        <v>163</v>
      </c>
      <c r="AW626" s="15" t="s">
        <v>36</v>
      </c>
      <c r="AX626" s="15" t="s">
        <v>73</v>
      </c>
      <c r="AY626" s="293" t="s">
        <v>162</v>
      </c>
    </row>
    <row r="627" s="13" customFormat="1">
      <c r="B627" s="260"/>
      <c r="C627" s="261"/>
      <c r="D627" s="250" t="s">
        <v>172</v>
      </c>
      <c r="E627" s="262" t="s">
        <v>23</v>
      </c>
      <c r="F627" s="263" t="s">
        <v>1538</v>
      </c>
      <c r="G627" s="261"/>
      <c r="H627" s="262" t="s">
        <v>23</v>
      </c>
      <c r="I627" s="264"/>
      <c r="J627" s="261"/>
      <c r="K627" s="261"/>
      <c r="L627" s="265"/>
      <c r="M627" s="266"/>
      <c r="N627" s="267"/>
      <c r="O627" s="267"/>
      <c r="P627" s="267"/>
      <c r="Q627" s="267"/>
      <c r="R627" s="267"/>
      <c r="S627" s="267"/>
      <c r="T627" s="268"/>
      <c r="AT627" s="269" t="s">
        <v>172</v>
      </c>
      <c r="AU627" s="269" t="s">
        <v>85</v>
      </c>
      <c r="AV627" s="13" t="s">
        <v>77</v>
      </c>
      <c r="AW627" s="13" t="s">
        <v>36</v>
      </c>
      <c r="AX627" s="13" t="s">
        <v>73</v>
      </c>
      <c r="AY627" s="269" t="s">
        <v>162</v>
      </c>
    </row>
    <row r="628" s="12" customFormat="1">
      <c r="B628" s="248"/>
      <c r="C628" s="249"/>
      <c r="D628" s="250" t="s">
        <v>172</v>
      </c>
      <c r="E628" s="251" t="s">
        <v>23</v>
      </c>
      <c r="F628" s="252" t="s">
        <v>1539</v>
      </c>
      <c r="G628" s="249"/>
      <c r="H628" s="253">
        <v>10.395</v>
      </c>
      <c r="I628" s="254"/>
      <c r="J628" s="249"/>
      <c r="K628" s="249"/>
      <c r="L628" s="255"/>
      <c r="M628" s="256"/>
      <c r="N628" s="257"/>
      <c r="O628" s="257"/>
      <c r="P628" s="257"/>
      <c r="Q628" s="257"/>
      <c r="R628" s="257"/>
      <c r="S628" s="257"/>
      <c r="T628" s="258"/>
      <c r="AT628" s="259" t="s">
        <v>172</v>
      </c>
      <c r="AU628" s="259" t="s">
        <v>85</v>
      </c>
      <c r="AV628" s="12" t="s">
        <v>85</v>
      </c>
      <c r="AW628" s="12" t="s">
        <v>36</v>
      </c>
      <c r="AX628" s="12" t="s">
        <v>73</v>
      </c>
      <c r="AY628" s="259" t="s">
        <v>162</v>
      </c>
    </row>
    <row r="629" s="12" customFormat="1">
      <c r="B629" s="248"/>
      <c r="C629" s="249"/>
      <c r="D629" s="250" t="s">
        <v>172</v>
      </c>
      <c r="E629" s="251" t="s">
        <v>23</v>
      </c>
      <c r="F629" s="252" t="s">
        <v>1540</v>
      </c>
      <c r="G629" s="249"/>
      <c r="H629" s="253">
        <v>1.9199999999999999</v>
      </c>
      <c r="I629" s="254"/>
      <c r="J629" s="249"/>
      <c r="K629" s="249"/>
      <c r="L629" s="255"/>
      <c r="M629" s="256"/>
      <c r="N629" s="257"/>
      <c r="O629" s="257"/>
      <c r="P629" s="257"/>
      <c r="Q629" s="257"/>
      <c r="R629" s="257"/>
      <c r="S629" s="257"/>
      <c r="T629" s="258"/>
      <c r="AT629" s="259" t="s">
        <v>172</v>
      </c>
      <c r="AU629" s="259" t="s">
        <v>85</v>
      </c>
      <c r="AV629" s="12" t="s">
        <v>85</v>
      </c>
      <c r="AW629" s="12" t="s">
        <v>36</v>
      </c>
      <c r="AX629" s="12" t="s">
        <v>73</v>
      </c>
      <c r="AY629" s="259" t="s">
        <v>162</v>
      </c>
    </row>
    <row r="630" s="12" customFormat="1">
      <c r="B630" s="248"/>
      <c r="C630" s="249"/>
      <c r="D630" s="250" t="s">
        <v>172</v>
      </c>
      <c r="E630" s="251" t="s">
        <v>23</v>
      </c>
      <c r="F630" s="252" t="s">
        <v>2251</v>
      </c>
      <c r="G630" s="249"/>
      <c r="H630" s="253">
        <v>172.00999999999999</v>
      </c>
      <c r="I630" s="254"/>
      <c r="J630" s="249"/>
      <c r="K630" s="249"/>
      <c r="L630" s="255"/>
      <c r="M630" s="256"/>
      <c r="N630" s="257"/>
      <c r="O630" s="257"/>
      <c r="P630" s="257"/>
      <c r="Q630" s="257"/>
      <c r="R630" s="257"/>
      <c r="S630" s="257"/>
      <c r="T630" s="258"/>
      <c r="AT630" s="259" t="s">
        <v>172</v>
      </c>
      <c r="AU630" s="259" t="s">
        <v>85</v>
      </c>
      <c r="AV630" s="12" t="s">
        <v>85</v>
      </c>
      <c r="AW630" s="12" t="s">
        <v>36</v>
      </c>
      <c r="AX630" s="12" t="s">
        <v>73</v>
      </c>
      <c r="AY630" s="259" t="s">
        <v>162</v>
      </c>
    </row>
    <row r="631" s="15" customFormat="1">
      <c r="B631" s="283"/>
      <c r="C631" s="284"/>
      <c r="D631" s="250" t="s">
        <v>172</v>
      </c>
      <c r="E631" s="285" t="s">
        <v>23</v>
      </c>
      <c r="F631" s="286" t="s">
        <v>276</v>
      </c>
      <c r="G631" s="284"/>
      <c r="H631" s="287">
        <v>184.32499999999999</v>
      </c>
      <c r="I631" s="288"/>
      <c r="J631" s="284"/>
      <c r="K631" s="284"/>
      <c r="L631" s="289"/>
      <c r="M631" s="290"/>
      <c r="N631" s="291"/>
      <c r="O631" s="291"/>
      <c r="P631" s="291"/>
      <c r="Q631" s="291"/>
      <c r="R631" s="291"/>
      <c r="S631" s="291"/>
      <c r="T631" s="292"/>
      <c r="AT631" s="293" t="s">
        <v>172</v>
      </c>
      <c r="AU631" s="293" t="s">
        <v>85</v>
      </c>
      <c r="AV631" s="15" t="s">
        <v>163</v>
      </c>
      <c r="AW631" s="15" t="s">
        <v>36</v>
      </c>
      <c r="AX631" s="15" t="s">
        <v>73</v>
      </c>
      <c r="AY631" s="293" t="s">
        <v>162</v>
      </c>
    </row>
    <row r="632" s="14" customFormat="1">
      <c r="B632" s="270"/>
      <c r="C632" s="271"/>
      <c r="D632" s="250" t="s">
        <v>172</v>
      </c>
      <c r="E632" s="272" t="s">
        <v>23</v>
      </c>
      <c r="F632" s="273" t="s">
        <v>182</v>
      </c>
      <c r="G632" s="271"/>
      <c r="H632" s="274">
        <v>2280.1329999999998</v>
      </c>
      <c r="I632" s="275"/>
      <c r="J632" s="271"/>
      <c r="K632" s="271"/>
      <c r="L632" s="276"/>
      <c r="M632" s="277"/>
      <c r="N632" s="278"/>
      <c r="O632" s="278"/>
      <c r="P632" s="278"/>
      <c r="Q632" s="278"/>
      <c r="R632" s="278"/>
      <c r="S632" s="278"/>
      <c r="T632" s="279"/>
      <c r="AT632" s="280" t="s">
        <v>172</v>
      </c>
      <c r="AU632" s="280" t="s">
        <v>85</v>
      </c>
      <c r="AV632" s="14" t="s">
        <v>170</v>
      </c>
      <c r="AW632" s="14" t="s">
        <v>36</v>
      </c>
      <c r="AX632" s="14" t="s">
        <v>77</v>
      </c>
      <c r="AY632" s="280" t="s">
        <v>162</v>
      </c>
    </row>
    <row r="633" s="1" customFormat="1" ht="16.5" customHeight="1">
      <c r="B633" s="47"/>
      <c r="C633" s="236" t="s">
        <v>857</v>
      </c>
      <c r="D633" s="236" t="s">
        <v>165</v>
      </c>
      <c r="E633" s="237" t="s">
        <v>2252</v>
      </c>
      <c r="F633" s="238" t="s">
        <v>2253</v>
      </c>
      <c r="G633" s="239" t="s">
        <v>189</v>
      </c>
      <c r="H633" s="240">
        <v>2280.1329999999998</v>
      </c>
      <c r="I633" s="241"/>
      <c r="J633" s="242">
        <f>ROUND(I633*H633,2)</f>
        <v>0</v>
      </c>
      <c r="K633" s="238" t="s">
        <v>169</v>
      </c>
      <c r="L633" s="73"/>
      <c r="M633" s="243" t="s">
        <v>23</v>
      </c>
      <c r="N633" s="244" t="s">
        <v>45</v>
      </c>
      <c r="O633" s="48"/>
      <c r="P633" s="245">
        <f>O633*H633</f>
        <v>0</v>
      </c>
      <c r="Q633" s="245">
        <v>0.00020000000000000001</v>
      </c>
      <c r="R633" s="245">
        <f>Q633*H633</f>
        <v>0.4560266</v>
      </c>
      <c r="S633" s="245">
        <v>0</v>
      </c>
      <c r="T633" s="246">
        <f>S633*H633</f>
        <v>0</v>
      </c>
      <c r="AR633" s="25" t="s">
        <v>318</v>
      </c>
      <c r="AT633" s="25" t="s">
        <v>165</v>
      </c>
      <c r="AU633" s="25" t="s">
        <v>85</v>
      </c>
      <c r="AY633" s="25" t="s">
        <v>162</v>
      </c>
      <c r="BE633" s="247">
        <f>IF(N633="základní",J633,0)</f>
        <v>0</v>
      </c>
      <c r="BF633" s="247">
        <f>IF(N633="snížená",J633,0)</f>
        <v>0</v>
      </c>
      <c r="BG633" s="247">
        <f>IF(N633="zákl. přenesená",J633,0)</f>
        <v>0</v>
      </c>
      <c r="BH633" s="247">
        <f>IF(N633="sníž. přenesená",J633,0)</f>
        <v>0</v>
      </c>
      <c r="BI633" s="247">
        <f>IF(N633="nulová",J633,0)</f>
        <v>0</v>
      </c>
      <c r="BJ633" s="25" t="s">
        <v>85</v>
      </c>
      <c r="BK633" s="247">
        <f>ROUND(I633*H633,2)</f>
        <v>0</v>
      </c>
      <c r="BL633" s="25" t="s">
        <v>318</v>
      </c>
      <c r="BM633" s="25" t="s">
        <v>2254</v>
      </c>
    </row>
    <row r="634" s="12" customFormat="1">
      <c r="B634" s="248"/>
      <c r="C634" s="249"/>
      <c r="D634" s="250" t="s">
        <v>172</v>
      </c>
      <c r="E634" s="251" t="s">
        <v>23</v>
      </c>
      <c r="F634" s="252" t="s">
        <v>2255</v>
      </c>
      <c r="G634" s="249"/>
      <c r="H634" s="253">
        <v>2280.1329999999998</v>
      </c>
      <c r="I634" s="254"/>
      <c r="J634" s="249"/>
      <c r="K634" s="249"/>
      <c r="L634" s="255"/>
      <c r="M634" s="256"/>
      <c r="N634" s="257"/>
      <c r="O634" s="257"/>
      <c r="P634" s="257"/>
      <c r="Q634" s="257"/>
      <c r="R634" s="257"/>
      <c r="S634" s="257"/>
      <c r="T634" s="258"/>
      <c r="AT634" s="259" t="s">
        <v>172</v>
      </c>
      <c r="AU634" s="259" t="s">
        <v>85</v>
      </c>
      <c r="AV634" s="12" t="s">
        <v>85</v>
      </c>
      <c r="AW634" s="12" t="s">
        <v>36</v>
      </c>
      <c r="AX634" s="12" t="s">
        <v>77</v>
      </c>
      <c r="AY634" s="259" t="s">
        <v>162</v>
      </c>
    </row>
    <row r="635" s="1" customFormat="1" ht="25.5" customHeight="1">
      <c r="B635" s="47"/>
      <c r="C635" s="236" t="s">
        <v>862</v>
      </c>
      <c r="D635" s="236" t="s">
        <v>165</v>
      </c>
      <c r="E635" s="237" t="s">
        <v>2256</v>
      </c>
      <c r="F635" s="238" t="s">
        <v>2257</v>
      </c>
      <c r="G635" s="239" t="s">
        <v>189</v>
      </c>
      <c r="H635" s="240">
        <v>2280.1329999999998</v>
      </c>
      <c r="I635" s="241"/>
      <c r="J635" s="242">
        <f>ROUND(I635*H635,2)</f>
        <v>0</v>
      </c>
      <c r="K635" s="238" t="s">
        <v>23</v>
      </c>
      <c r="L635" s="73"/>
      <c r="M635" s="243" t="s">
        <v>23</v>
      </c>
      <c r="N635" s="244" t="s">
        <v>45</v>
      </c>
      <c r="O635" s="48"/>
      <c r="P635" s="245">
        <f>O635*H635</f>
        <v>0</v>
      </c>
      <c r="Q635" s="245">
        <v>0.00042349999999999999</v>
      </c>
      <c r="R635" s="245">
        <f>Q635*H635</f>
        <v>0.96563632549999989</v>
      </c>
      <c r="S635" s="245">
        <v>0</v>
      </c>
      <c r="T635" s="246">
        <f>S635*H635</f>
        <v>0</v>
      </c>
      <c r="AR635" s="25" t="s">
        <v>318</v>
      </c>
      <c r="AT635" s="25" t="s">
        <v>165</v>
      </c>
      <c r="AU635" s="25" t="s">
        <v>85</v>
      </c>
      <c r="AY635" s="25" t="s">
        <v>162</v>
      </c>
      <c r="BE635" s="247">
        <f>IF(N635="základní",J635,0)</f>
        <v>0</v>
      </c>
      <c r="BF635" s="247">
        <f>IF(N635="snížená",J635,0)</f>
        <v>0</v>
      </c>
      <c r="BG635" s="247">
        <f>IF(N635="zákl. přenesená",J635,0)</f>
        <v>0</v>
      </c>
      <c r="BH635" s="247">
        <f>IF(N635="sníž. přenesená",J635,0)</f>
        <v>0</v>
      </c>
      <c r="BI635" s="247">
        <f>IF(N635="nulová",J635,0)</f>
        <v>0</v>
      </c>
      <c r="BJ635" s="25" t="s">
        <v>85</v>
      </c>
      <c r="BK635" s="247">
        <f>ROUND(I635*H635,2)</f>
        <v>0</v>
      </c>
      <c r="BL635" s="25" t="s">
        <v>318</v>
      </c>
      <c r="BM635" s="25" t="s">
        <v>2258</v>
      </c>
    </row>
    <row r="636" s="12" customFormat="1">
      <c r="B636" s="248"/>
      <c r="C636" s="249"/>
      <c r="D636" s="250" t="s">
        <v>172</v>
      </c>
      <c r="E636" s="251" t="s">
        <v>23</v>
      </c>
      <c r="F636" s="252" t="s">
        <v>2255</v>
      </c>
      <c r="G636" s="249"/>
      <c r="H636" s="253">
        <v>2280.1329999999998</v>
      </c>
      <c r="I636" s="254"/>
      <c r="J636" s="249"/>
      <c r="K636" s="249"/>
      <c r="L636" s="255"/>
      <c r="M636" s="256"/>
      <c r="N636" s="257"/>
      <c r="O636" s="257"/>
      <c r="P636" s="257"/>
      <c r="Q636" s="257"/>
      <c r="R636" s="257"/>
      <c r="S636" s="257"/>
      <c r="T636" s="258"/>
      <c r="AT636" s="259" t="s">
        <v>172</v>
      </c>
      <c r="AU636" s="259" t="s">
        <v>85</v>
      </c>
      <c r="AV636" s="12" t="s">
        <v>85</v>
      </c>
      <c r="AW636" s="12" t="s">
        <v>36</v>
      </c>
      <c r="AX636" s="12" t="s">
        <v>77</v>
      </c>
      <c r="AY636" s="259" t="s">
        <v>162</v>
      </c>
    </row>
    <row r="637" s="11" customFormat="1" ht="29.88" customHeight="1">
      <c r="B637" s="220"/>
      <c r="C637" s="221"/>
      <c r="D637" s="222" t="s">
        <v>72</v>
      </c>
      <c r="E637" s="234" t="s">
        <v>2259</v>
      </c>
      <c r="F637" s="234" t="s">
        <v>2260</v>
      </c>
      <c r="G637" s="221"/>
      <c r="H637" s="221"/>
      <c r="I637" s="224"/>
      <c r="J637" s="235">
        <f>BK637</f>
        <v>0</v>
      </c>
      <c r="K637" s="221"/>
      <c r="L637" s="226"/>
      <c r="M637" s="227"/>
      <c r="N637" s="228"/>
      <c r="O637" s="228"/>
      <c r="P637" s="229">
        <f>SUM(P638:P652)</f>
        <v>0</v>
      </c>
      <c r="Q637" s="228"/>
      <c r="R637" s="229">
        <f>SUM(R638:R652)</f>
        <v>6.5974041000000003</v>
      </c>
      <c r="S637" s="228"/>
      <c r="T637" s="230">
        <f>SUM(T638:T652)</f>
        <v>0</v>
      </c>
      <c r="AR637" s="231" t="s">
        <v>85</v>
      </c>
      <c r="AT637" s="232" t="s">
        <v>72</v>
      </c>
      <c r="AU637" s="232" t="s">
        <v>77</v>
      </c>
      <c r="AY637" s="231" t="s">
        <v>162</v>
      </c>
      <c r="BK637" s="233">
        <f>SUM(BK638:BK652)</f>
        <v>0</v>
      </c>
    </row>
    <row r="638" s="1" customFormat="1" ht="25.5" customHeight="1">
      <c r="B638" s="47"/>
      <c r="C638" s="236" t="s">
        <v>670</v>
      </c>
      <c r="D638" s="236" t="s">
        <v>165</v>
      </c>
      <c r="E638" s="237" t="s">
        <v>2261</v>
      </c>
      <c r="F638" s="238" t="s">
        <v>2262</v>
      </c>
      <c r="G638" s="239" t="s">
        <v>189</v>
      </c>
      <c r="H638" s="240">
        <v>467.90100000000001</v>
      </c>
      <c r="I638" s="241"/>
      <c r="J638" s="242">
        <f>ROUND(I638*H638,2)</f>
        <v>0</v>
      </c>
      <c r="K638" s="238" t="s">
        <v>169</v>
      </c>
      <c r="L638" s="73"/>
      <c r="M638" s="243" t="s">
        <v>23</v>
      </c>
      <c r="N638" s="244" t="s">
        <v>45</v>
      </c>
      <c r="O638" s="48"/>
      <c r="P638" s="245">
        <f>O638*H638</f>
        <v>0</v>
      </c>
      <c r="Q638" s="245">
        <v>0</v>
      </c>
      <c r="R638" s="245">
        <f>Q638*H638</f>
        <v>0</v>
      </c>
      <c r="S638" s="245">
        <v>0</v>
      </c>
      <c r="T638" s="246">
        <f>S638*H638</f>
        <v>0</v>
      </c>
      <c r="AR638" s="25" t="s">
        <v>318</v>
      </c>
      <c r="AT638" s="25" t="s">
        <v>165</v>
      </c>
      <c r="AU638" s="25" t="s">
        <v>85</v>
      </c>
      <c r="AY638" s="25" t="s">
        <v>162</v>
      </c>
      <c r="BE638" s="247">
        <f>IF(N638="základní",J638,0)</f>
        <v>0</v>
      </c>
      <c r="BF638" s="247">
        <f>IF(N638="snížená",J638,0)</f>
        <v>0</v>
      </c>
      <c r="BG638" s="247">
        <f>IF(N638="zákl. přenesená",J638,0)</f>
        <v>0</v>
      </c>
      <c r="BH638" s="247">
        <f>IF(N638="sníž. přenesená",J638,0)</f>
        <v>0</v>
      </c>
      <c r="BI638" s="247">
        <f>IF(N638="nulová",J638,0)</f>
        <v>0</v>
      </c>
      <c r="BJ638" s="25" t="s">
        <v>85</v>
      </c>
      <c r="BK638" s="247">
        <f>ROUND(I638*H638,2)</f>
        <v>0</v>
      </c>
      <c r="BL638" s="25" t="s">
        <v>318</v>
      </c>
      <c r="BM638" s="25" t="s">
        <v>2263</v>
      </c>
    </row>
    <row r="639" s="1" customFormat="1">
      <c r="B639" s="47"/>
      <c r="C639" s="75"/>
      <c r="D639" s="250" t="s">
        <v>213</v>
      </c>
      <c r="E639" s="75"/>
      <c r="F639" s="281" t="s">
        <v>2264</v>
      </c>
      <c r="G639" s="75"/>
      <c r="H639" s="75"/>
      <c r="I639" s="204"/>
      <c r="J639" s="75"/>
      <c r="K639" s="75"/>
      <c r="L639" s="73"/>
      <c r="M639" s="282"/>
      <c r="N639" s="48"/>
      <c r="O639" s="48"/>
      <c r="P639" s="48"/>
      <c r="Q639" s="48"/>
      <c r="R639" s="48"/>
      <c r="S639" s="48"/>
      <c r="T639" s="96"/>
      <c r="AT639" s="25" t="s">
        <v>213</v>
      </c>
      <c r="AU639" s="25" t="s">
        <v>85</v>
      </c>
    </row>
    <row r="640" s="12" customFormat="1">
      <c r="B640" s="248"/>
      <c r="C640" s="249"/>
      <c r="D640" s="250" t="s">
        <v>172</v>
      </c>
      <c r="E640" s="251" t="s">
        <v>23</v>
      </c>
      <c r="F640" s="252" t="s">
        <v>2265</v>
      </c>
      <c r="G640" s="249"/>
      <c r="H640" s="253">
        <v>444.20999999999998</v>
      </c>
      <c r="I640" s="254"/>
      <c r="J640" s="249"/>
      <c r="K640" s="249"/>
      <c r="L640" s="255"/>
      <c r="M640" s="256"/>
      <c r="N640" s="257"/>
      <c r="O640" s="257"/>
      <c r="P640" s="257"/>
      <c r="Q640" s="257"/>
      <c r="R640" s="257"/>
      <c r="S640" s="257"/>
      <c r="T640" s="258"/>
      <c r="AT640" s="259" t="s">
        <v>172</v>
      </c>
      <c r="AU640" s="259" t="s">
        <v>85</v>
      </c>
      <c r="AV640" s="12" t="s">
        <v>85</v>
      </c>
      <c r="AW640" s="12" t="s">
        <v>36</v>
      </c>
      <c r="AX640" s="12" t="s">
        <v>73</v>
      </c>
      <c r="AY640" s="259" t="s">
        <v>162</v>
      </c>
    </row>
    <row r="641" s="12" customFormat="1">
      <c r="B641" s="248"/>
      <c r="C641" s="249"/>
      <c r="D641" s="250" t="s">
        <v>172</v>
      </c>
      <c r="E641" s="251" t="s">
        <v>23</v>
      </c>
      <c r="F641" s="252" t="s">
        <v>2266</v>
      </c>
      <c r="G641" s="249"/>
      <c r="H641" s="253">
        <v>13.275</v>
      </c>
      <c r="I641" s="254"/>
      <c r="J641" s="249"/>
      <c r="K641" s="249"/>
      <c r="L641" s="255"/>
      <c r="M641" s="256"/>
      <c r="N641" s="257"/>
      <c r="O641" s="257"/>
      <c r="P641" s="257"/>
      <c r="Q641" s="257"/>
      <c r="R641" s="257"/>
      <c r="S641" s="257"/>
      <c r="T641" s="258"/>
      <c r="AT641" s="259" t="s">
        <v>172</v>
      </c>
      <c r="AU641" s="259" t="s">
        <v>85</v>
      </c>
      <c r="AV641" s="12" t="s">
        <v>85</v>
      </c>
      <c r="AW641" s="12" t="s">
        <v>36</v>
      </c>
      <c r="AX641" s="12" t="s">
        <v>73</v>
      </c>
      <c r="AY641" s="259" t="s">
        <v>162</v>
      </c>
    </row>
    <row r="642" s="12" customFormat="1">
      <c r="B642" s="248"/>
      <c r="C642" s="249"/>
      <c r="D642" s="250" t="s">
        <v>172</v>
      </c>
      <c r="E642" s="251" t="s">
        <v>23</v>
      </c>
      <c r="F642" s="252" t="s">
        <v>2267</v>
      </c>
      <c r="G642" s="249"/>
      <c r="H642" s="253">
        <v>6.1950000000000003</v>
      </c>
      <c r="I642" s="254"/>
      <c r="J642" s="249"/>
      <c r="K642" s="249"/>
      <c r="L642" s="255"/>
      <c r="M642" s="256"/>
      <c r="N642" s="257"/>
      <c r="O642" s="257"/>
      <c r="P642" s="257"/>
      <c r="Q642" s="257"/>
      <c r="R642" s="257"/>
      <c r="S642" s="257"/>
      <c r="T642" s="258"/>
      <c r="AT642" s="259" t="s">
        <v>172</v>
      </c>
      <c r="AU642" s="259" t="s">
        <v>85</v>
      </c>
      <c r="AV642" s="12" t="s">
        <v>85</v>
      </c>
      <c r="AW642" s="12" t="s">
        <v>36</v>
      </c>
      <c r="AX642" s="12" t="s">
        <v>73</v>
      </c>
      <c r="AY642" s="259" t="s">
        <v>162</v>
      </c>
    </row>
    <row r="643" s="12" customFormat="1">
      <c r="B643" s="248"/>
      <c r="C643" s="249"/>
      <c r="D643" s="250" t="s">
        <v>172</v>
      </c>
      <c r="E643" s="251" t="s">
        <v>23</v>
      </c>
      <c r="F643" s="252" t="s">
        <v>2268</v>
      </c>
      <c r="G643" s="249"/>
      <c r="H643" s="253">
        <v>4.2210000000000001</v>
      </c>
      <c r="I643" s="254"/>
      <c r="J643" s="249"/>
      <c r="K643" s="249"/>
      <c r="L643" s="255"/>
      <c r="M643" s="256"/>
      <c r="N643" s="257"/>
      <c r="O643" s="257"/>
      <c r="P643" s="257"/>
      <c r="Q643" s="257"/>
      <c r="R643" s="257"/>
      <c r="S643" s="257"/>
      <c r="T643" s="258"/>
      <c r="AT643" s="259" t="s">
        <v>172</v>
      </c>
      <c r="AU643" s="259" t="s">
        <v>85</v>
      </c>
      <c r="AV643" s="12" t="s">
        <v>85</v>
      </c>
      <c r="AW643" s="12" t="s">
        <v>36</v>
      </c>
      <c r="AX643" s="12" t="s">
        <v>73</v>
      </c>
      <c r="AY643" s="259" t="s">
        <v>162</v>
      </c>
    </row>
    <row r="644" s="14" customFormat="1">
      <c r="B644" s="270"/>
      <c r="C644" s="271"/>
      <c r="D644" s="250" t="s">
        <v>172</v>
      </c>
      <c r="E644" s="272" t="s">
        <v>23</v>
      </c>
      <c r="F644" s="273" t="s">
        <v>182</v>
      </c>
      <c r="G644" s="271"/>
      <c r="H644" s="274">
        <v>467.90100000000001</v>
      </c>
      <c r="I644" s="275"/>
      <c r="J644" s="271"/>
      <c r="K644" s="271"/>
      <c r="L644" s="276"/>
      <c r="M644" s="277"/>
      <c r="N644" s="278"/>
      <c r="O644" s="278"/>
      <c r="P644" s="278"/>
      <c r="Q644" s="278"/>
      <c r="R644" s="278"/>
      <c r="S644" s="278"/>
      <c r="T644" s="279"/>
      <c r="AT644" s="280" t="s">
        <v>172</v>
      </c>
      <c r="AU644" s="280" t="s">
        <v>85</v>
      </c>
      <c r="AV644" s="14" t="s">
        <v>170</v>
      </c>
      <c r="AW644" s="14" t="s">
        <v>36</v>
      </c>
      <c r="AX644" s="14" t="s">
        <v>77</v>
      </c>
      <c r="AY644" s="280" t="s">
        <v>162</v>
      </c>
    </row>
    <row r="645" s="1" customFormat="1" ht="25.5" customHeight="1">
      <c r="B645" s="47"/>
      <c r="C645" s="294" t="s">
        <v>874</v>
      </c>
      <c r="D645" s="294" t="s">
        <v>336</v>
      </c>
      <c r="E645" s="295" t="s">
        <v>2269</v>
      </c>
      <c r="F645" s="296" t="s">
        <v>2270</v>
      </c>
      <c r="G645" s="297" t="s">
        <v>189</v>
      </c>
      <c r="H645" s="298">
        <v>467.90100000000001</v>
      </c>
      <c r="I645" s="299"/>
      <c r="J645" s="300">
        <f>ROUND(I645*H645,2)</f>
        <v>0</v>
      </c>
      <c r="K645" s="296" t="s">
        <v>23</v>
      </c>
      <c r="L645" s="301"/>
      <c r="M645" s="302" t="s">
        <v>23</v>
      </c>
      <c r="N645" s="303" t="s">
        <v>45</v>
      </c>
      <c r="O645" s="48"/>
      <c r="P645" s="245">
        <f>O645*H645</f>
        <v>0</v>
      </c>
      <c r="Q645" s="245">
        <v>0.0141</v>
      </c>
      <c r="R645" s="245">
        <f>Q645*H645</f>
        <v>6.5974041000000003</v>
      </c>
      <c r="S645" s="245">
        <v>0</v>
      </c>
      <c r="T645" s="246">
        <f>S645*H645</f>
        <v>0</v>
      </c>
      <c r="AR645" s="25" t="s">
        <v>448</v>
      </c>
      <c r="AT645" s="25" t="s">
        <v>336</v>
      </c>
      <c r="AU645" s="25" t="s">
        <v>85</v>
      </c>
      <c r="AY645" s="25" t="s">
        <v>162</v>
      </c>
      <c r="BE645" s="247">
        <f>IF(N645="základní",J645,0)</f>
        <v>0</v>
      </c>
      <c r="BF645" s="247">
        <f>IF(N645="snížená",J645,0)</f>
        <v>0</v>
      </c>
      <c r="BG645" s="247">
        <f>IF(N645="zákl. přenesená",J645,0)</f>
        <v>0</v>
      </c>
      <c r="BH645" s="247">
        <f>IF(N645="sníž. přenesená",J645,0)</f>
        <v>0</v>
      </c>
      <c r="BI645" s="247">
        <f>IF(N645="nulová",J645,0)</f>
        <v>0</v>
      </c>
      <c r="BJ645" s="25" t="s">
        <v>85</v>
      </c>
      <c r="BK645" s="247">
        <f>ROUND(I645*H645,2)</f>
        <v>0</v>
      </c>
      <c r="BL645" s="25" t="s">
        <v>318</v>
      </c>
      <c r="BM645" s="25" t="s">
        <v>2271</v>
      </c>
    </row>
    <row r="646" s="12" customFormat="1">
      <c r="B646" s="248"/>
      <c r="C646" s="249"/>
      <c r="D646" s="250" t="s">
        <v>172</v>
      </c>
      <c r="E646" s="251" t="s">
        <v>23</v>
      </c>
      <c r="F646" s="252" t="s">
        <v>2265</v>
      </c>
      <c r="G646" s="249"/>
      <c r="H646" s="253">
        <v>444.20999999999998</v>
      </c>
      <c r="I646" s="254"/>
      <c r="J646" s="249"/>
      <c r="K646" s="249"/>
      <c r="L646" s="255"/>
      <c r="M646" s="256"/>
      <c r="N646" s="257"/>
      <c r="O646" s="257"/>
      <c r="P646" s="257"/>
      <c r="Q646" s="257"/>
      <c r="R646" s="257"/>
      <c r="S646" s="257"/>
      <c r="T646" s="258"/>
      <c r="AT646" s="259" t="s">
        <v>172</v>
      </c>
      <c r="AU646" s="259" t="s">
        <v>85</v>
      </c>
      <c r="AV646" s="12" t="s">
        <v>85</v>
      </c>
      <c r="AW646" s="12" t="s">
        <v>36</v>
      </c>
      <c r="AX646" s="12" t="s">
        <v>73</v>
      </c>
      <c r="AY646" s="259" t="s">
        <v>162</v>
      </c>
    </row>
    <row r="647" s="12" customFormat="1">
      <c r="B647" s="248"/>
      <c r="C647" s="249"/>
      <c r="D647" s="250" t="s">
        <v>172</v>
      </c>
      <c r="E647" s="251" t="s">
        <v>23</v>
      </c>
      <c r="F647" s="252" t="s">
        <v>2266</v>
      </c>
      <c r="G647" s="249"/>
      <c r="H647" s="253">
        <v>13.275</v>
      </c>
      <c r="I647" s="254"/>
      <c r="J647" s="249"/>
      <c r="K647" s="249"/>
      <c r="L647" s="255"/>
      <c r="M647" s="256"/>
      <c r="N647" s="257"/>
      <c r="O647" s="257"/>
      <c r="P647" s="257"/>
      <c r="Q647" s="257"/>
      <c r="R647" s="257"/>
      <c r="S647" s="257"/>
      <c r="T647" s="258"/>
      <c r="AT647" s="259" t="s">
        <v>172</v>
      </c>
      <c r="AU647" s="259" t="s">
        <v>85</v>
      </c>
      <c r="AV647" s="12" t="s">
        <v>85</v>
      </c>
      <c r="AW647" s="12" t="s">
        <v>36</v>
      </c>
      <c r="AX647" s="12" t="s">
        <v>73</v>
      </c>
      <c r="AY647" s="259" t="s">
        <v>162</v>
      </c>
    </row>
    <row r="648" s="12" customFormat="1">
      <c r="B648" s="248"/>
      <c r="C648" s="249"/>
      <c r="D648" s="250" t="s">
        <v>172</v>
      </c>
      <c r="E648" s="251" t="s">
        <v>23</v>
      </c>
      <c r="F648" s="252" t="s">
        <v>2267</v>
      </c>
      <c r="G648" s="249"/>
      <c r="H648" s="253">
        <v>6.1950000000000003</v>
      </c>
      <c r="I648" s="254"/>
      <c r="J648" s="249"/>
      <c r="K648" s="249"/>
      <c r="L648" s="255"/>
      <c r="M648" s="256"/>
      <c r="N648" s="257"/>
      <c r="O648" s="257"/>
      <c r="P648" s="257"/>
      <c r="Q648" s="257"/>
      <c r="R648" s="257"/>
      <c r="S648" s="257"/>
      <c r="T648" s="258"/>
      <c r="AT648" s="259" t="s">
        <v>172</v>
      </c>
      <c r="AU648" s="259" t="s">
        <v>85</v>
      </c>
      <c r="AV648" s="12" t="s">
        <v>85</v>
      </c>
      <c r="AW648" s="12" t="s">
        <v>36</v>
      </c>
      <c r="AX648" s="12" t="s">
        <v>73</v>
      </c>
      <c r="AY648" s="259" t="s">
        <v>162</v>
      </c>
    </row>
    <row r="649" s="12" customFormat="1">
      <c r="B649" s="248"/>
      <c r="C649" s="249"/>
      <c r="D649" s="250" t="s">
        <v>172</v>
      </c>
      <c r="E649" s="251" t="s">
        <v>23</v>
      </c>
      <c r="F649" s="252" t="s">
        <v>2268</v>
      </c>
      <c r="G649" s="249"/>
      <c r="H649" s="253">
        <v>4.2210000000000001</v>
      </c>
      <c r="I649" s="254"/>
      <c r="J649" s="249"/>
      <c r="K649" s="249"/>
      <c r="L649" s="255"/>
      <c r="M649" s="256"/>
      <c r="N649" s="257"/>
      <c r="O649" s="257"/>
      <c r="P649" s="257"/>
      <c r="Q649" s="257"/>
      <c r="R649" s="257"/>
      <c r="S649" s="257"/>
      <c r="T649" s="258"/>
      <c r="AT649" s="259" t="s">
        <v>172</v>
      </c>
      <c r="AU649" s="259" t="s">
        <v>85</v>
      </c>
      <c r="AV649" s="12" t="s">
        <v>85</v>
      </c>
      <c r="AW649" s="12" t="s">
        <v>36</v>
      </c>
      <c r="AX649" s="12" t="s">
        <v>73</v>
      </c>
      <c r="AY649" s="259" t="s">
        <v>162</v>
      </c>
    </row>
    <row r="650" s="14" customFormat="1">
      <c r="B650" s="270"/>
      <c r="C650" s="271"/>
      <c r="D650" s="250" t="s">
        <v>172</v>
      </c>
      <c r="E650" s="272" t="s">
        <v>23</v>
      </c>
      <c r="F650" s="273" t="s">
        <v>182</v>
      </c>
      <c r="G650" s="271"/>
      <c r="H650" s="274">
        <v>467.90100000000001</v>
      </c>
      <c r="I650" s="275"/>
      <c r="J650" s="271"/>
      <c r="K650" s="271"/>
      <c r="L650" s="276"/>
      <c r="M650" s="277"/>
      <c r="N650" s="278"/>
      <c r="O650" s="278"/>
      <c r="P650" s="278"/>
      <c r="Q650" s="278"/>
      <c r="R650" s="278"/>
      <c r="S650" s="278"/>
      <c r="T650" s="279"/>
      <c r="AT650" s="280" t="s">
        <v>172</v>
      </c>
      <c r="AU650" s="280" t="s">
        <v>85</v>
      </c>
      <c r="AV650" s="14" t="s">
        <v>170</v>
      </c>
      <c r="AW650" s="14" t="s">
        <v>36</v>
      </c>
      <c r="AX650" s="14" t="s">
        <v>77</v>
      </c>
      <c r="AY650" s="280" t="s">
        <v>162</v>
      </c>
    </row>
    <row r="651" s="1" customFormat="1" ht="38.25" customHeight="1">
      <c r="B651" s="47"/>
      <c r="C651" s="236" t="s">
        <v>774</v>
      </c>
      <c r="D651" s="236" t="s">
        <v>165</v>
      </c>
      <c r="E651" s="237" t="s">
        <v>2272</v>
      </c>
      <c r="F651" s="238" t="s">
        <v>2273</v>
      </c>
      <c r="G651" s="239" t="s">
        <v>927</v>
      </c>
      <c r="H651" s="304"/>
      <c r="I651" s="241"/>
      <c r="J651" s="242">
        <f>ROUND(I651*H651,2)</f>
        <v>0</v>
      </c>
      <c r="K651" s="238" t="s">
        <v>169</v>
      </c>
      <c r="L651" s="73"/>
      <c r="M651" s="243" t="s">
        <v>23</v>
      </c>
      <c r="N651" s="244" t="s">
        <v>45</v>
      </c>
      <c r="O651" s="48"/>
      <c r="P651" s="245">
        <f>O651*H651</f>
        <v>0</v>
      </c>
      <c r="Q651" s="245">
        <v>0</v>
      </c>
      <c r="R651" s="245">
        <f>Q651*H651</f>
        <v>0</v>
      </c>
      <c r="S651" s="245">
        <v>0</v>
      </c>
      <c r="T651" s="246">
        <f>S651*H651</f>
        <v>0</v>
      </c>
      <c r="AR651" s="25" t="s">
        <v>318</v>
      </c>
      <c r="AT651" s="25" t="s">
        <v>165</v>
      </c>
      <c r="AU651" s="25" t="s">
        <v>85</v>
      </c>
      <c r="AY651" s="25" t="s">
        <v>162</v>
      </c>
      <c r="BE651" s="247">
        <f>IF(N651="základní",J651,0)</f>
        <v>0</v>
      </c>
      <c r="BF651" s="247">
        <f>IF(N651="snížená",J651,0)</f>
        <v>0</v>
      </c>
      <c r="BG651" s="247">
        <f>IF(N651="zákl. přenesená",J651,0)</f>
        <v>0</v>
      </c>
      <c r="BH651" s="247">
        <f>IF(N651="sníž. přenesená",J651,0)</f>
        <v>0</v>
      </c>
      <c r="BI651" s="247">
        <f>IF(N651="nulová",J651,0)</f>
        <v>0</v>
      </c>
      <c r="BJ651" s="25" t="s">
        <v>85</v>
      </c>
      <c r="BK651" s="247">
        <f>ROUND(I651*H651,2)</f>
        <v>0</v>
      </c>
      <c r="BL651" s="25" t="s">
        <v>318</v>
      </c>
      <c r="BM651" s="25" t="s">
        <v>2274</v>
      </c>
    </row>
    <row r="652" s="1" customFormat="1">
      <c r="B652" s="47"/>
      <c r="C652" s="75"/>
      <c r="D652" s="250" t="s">
        <v>213</v>
      </c>
      <c r="E652" s="75"/>
      <c r="F652" s="281" t="s">
        <v>1316</v>
      </c>
      <c r="G652" s="75"/>
      <c r="H652" s="75"/>
      <c r="I652" s="204"/>
      <c r="J652" s="75"/>
      <c r="K652" s="75"/>
      <c r="L652" s="73"/>
      <c r="M652" s="282"/>
      <c r="N652" s="48"/>
      <c r="O652" s="48"/>
      <c r="P652" s="48"/>
      <c r="Q652" s="48"/>
      <c r="R652" s="48"/>
      <c r="S652" s="48"/>
      <c r="T652" s="96"/>
      <c r="AT652" s="25" t="s">
        <v>213</v>
      </c>
      <c r="AU652" s="25" t="s">
        <v>85</v>
      </c>
    </row>
    <row r="653" s="11" customFormat="1" ht="37.44001" customHeight="1">
      <c r="B653" s="220"/>
      <c r="C653" s="221"/>
      <c r="D653" s="222" t="s">
        <v>72</v>
      </c>
      <c r="E653" s="223" t="s">
        <v>336</v>
      </c>
      <c r="F653" s="223" t="s">
        <v>1479</v>
      </c>
      <c r="G653" s="221"/>
      <c r="H653" s="221"/>
      <c r="I653" s="224"/>
      <c r="J653" s="225">
        <f>BK653</f>
        <v>0</v>
      </c>
      <c r="K653" s="221"/>
      <c r="L653" s="226"/>
      <c r="M653" s="227"/>
      <c r="N653" s="228"/>
      <c r="O653" s="228"/>
      <c r="P653" s="229">
        <f>P654</f>
        <v>0</v>
      </c>
      <c r="Q653" s="228"/>
      <c r="R653" s="229">
        <f>R654</f>
        <v>0</v>
      </c>
      <c r="S653" s="228"/>
      <c r="T653" s="230">
        <f>T654</f>
        <v>0</v>
      </c>
      <c r="AR653" s="231" t="s">
        <v>163</v>
      </c>
      <c r="AT653" s="232" t="s">
        <v>72</v>
      </c>
      <c r="AU653" s="232" t="s">
        <v>73</v>
      </c>
      <c r="AY653" s="231" t="s">
        <v>162</v>
      </c>
      <c r="BK653" s="233">
        <f>BK654</f>
        <v>0</v>
      </c>
    </row>
    <row r="654" s="11" customFormat="1" ht="19.92" customHeight="1">
      <c r="B654" s="220"/>
      <c r="C654" s="221"/>
      <c r="D654" s="222" t="s">
        <v>72</v>
      </c>
      <c r="E654" s="234" t="s">
        <v>1480</v>
      </c>
      <c r="F654" s="234" t="s">
        <v>1481</v>
      </c>
      <c r="G654" s="221"/>
      <c r="H654" s="221"/>
      <c r="I654" s="224"/>
      <c r="J654" s="235">
        <f>BK654</f>
        <v>0</v>
      </c>
      <c r="K654" s="221"/>
      <c r="L654" s="226"/>
      <c r="M654" s="227"/>
      <c r="N654" s="228"/>
      <c r="O654" s="228"/>
      <c r="P654" s="229">
        <f>P655</f>
        <v>0</v>
      </c>
      <c r="Q654" s="228"/>
      <c r="R654" s="229">
        <f>R655</f>
        <v>0</v>
      </c>
      <c r="S654" s="228"/>
      <c r="T654" s="230">
        <f>T655</f>
        <v>0</v>
      </c>
      <c r="AR654" s="231" t="s">
        <v>163</v>
      </c>
      <c r="AT654" s="232" t="s">
        <v>72</v>
      </c>
      <c r="AU654" s="232" t="s">
        <v>77</v>
      </c>
      <c r="AY654" s="231" t="s">
        <v>162</v>
      </c>
      <c r="BK654" s="233">
        <f>BK655</f>
        <v>0</v>
      </c>
    </row>
    <row r="655" s="1" customFormat="1" ht="38.25" customHeight="1">
      <c r="B655" s="47"/>
      <c r="C655" s="236" t="s">
        <v>883</v>
      </c>
      <c r="D655" s="236" t="s">
        <v>165</v>
      </c>
      <c r="E655" s="237" t="s">
        <v>1499</v>
      </c>
      <c r="F655" s="238" t="s">
        <v>2275</v>
      </c>
      <c r="G655" s="239" t="s">
        <v>168</v>
      </c>
      <c r="H655" s="240">
        <v>3</v>
      </c>
      <c r="I655" s="241"/>
      <c r="J655" s="242">
        <f>ROUND(I655*H655,2)</f>
        <v>0</v>
      </c>
      <c r="K655" s="238" t="s">
        <v>23</v>
      </c>
      <c r="L655" s="73"/>
      <c r="M655" s="243" t="s">
        <v>23</v>
      </c>
      <c r="N655" s="305" t="s">
        <v>45</v>
      </c>
      <c r="O655" s="306"/>
      <c r="P655" s="307">
        <f>O655*H655</f>
        <v>0</v>
      </c>
      <c r="Q655" s="307">
        <v>0</v>
      </c>
      <c r="R655" s="307">
        <f>Q655*H655</f>
        <v>0</v>
      </c>
      <c r="S655" s="307">
        <v>0</v>
      </c>
      <c r="T655" s="308">
        <f>S655*H655</f>
        <v>0</v>
      </c>
      <c r="AR655" s="25" t="s">
        <v>678</v>
      </c>
      <c r="AT655" s="25" t="s">
        <v>165</v>
      </c>
      <c r="AU655" s="25" t="s">
        <v>85</v>
      </c>
      <c r="AY655" s="25" t="s">
        <v>162</v>
      </c>
      <c r="BE655" s="247">
        <f>IF(N655="základní",J655,0)</f>
        <v>0</v>
      </c>
      <c r="BF655" s="247">
        <f>IF(N655="snížená",J655,0)</f>
        <v>0</v>
      </c>
      <c r="BG655" s="247">
        <f>IF(N655="zákl. přenesená",J655,0)</f>
        <v>0</v>
      </c>
      <c r="BH655" s="247">
        <f>IF(N655="sníž. přenesená",J655,0)</f>
        <v>0</v>
      </c>
      <c r="BI655" s="247">
        <f>IF(N655="nulová",J655,0)</f>
        <v>0</v>
      </c>
      <c r="BJ655" s="25" t="s">
        <v>85</v>
      </c>
      <c r="BK655" s="247">
        <f>ROUND(I655*H655,2)</f>
        <v>0</v>
      </c>
      <c r="BL655" s="25" t="s">
        <v>678</v>
      </c>
      <c r="BM655" s="25" t="s">
        <v>2276</v>
      </c>
    </row>
    <row r="656" s="1" customFormat="1" ht="6.96" customHeight="1">
      <c r="B656" s="68"/>
      <c r="C656" s="69"/>
      <c r="D656" s="69"/>
      <c r="E656" s="69"/>
      <c r="F656" s="69"/>
      <c r="G656" s="69"/>
      <c r="H656" s="69"/>
      <c r="I656" s="179"/>
      <c r="J656" s="69"/>
      <c r="K656" s="69"/>
      <c r="L656" s="73"/>
    </row>
  </sheetData>
  <sheetProtection sheet="1" autoFilter="0" formatColumns="0" formatRows="0" objects="1" scenarios="1" spinCount="100000" saltValue="682oKYidWo9IJFxVOULEHGm6SpUiExk3TlyM3DjqOgPj6pq7f/AypJPbHST1JxyzSRidOrmxXi3ZpiamJOKWgQ==" hashValue="cha93/WoKgHZHfUviouDl+VImgULT77f8IDgJPjANRVhBRPyZpFe7ULruKL4eJ3jovsdgVwn1YyqKgnWBu1xkQ==" algorithmName="SHA-512" password="CC35"/>
  <autoFilter ref="C107:K655"/>
  <mergeCells count="13">
    <mergeCell ref="E7:H7"/>
    <mergeCell ref="E9:H9"/>
    <mergeCell ref="E11:H11"/>
    <mergeCell ref="E26:H26"/>
    <mergeCell ref="E47:H47"/>
    <mergeCell ref="E49:H49"/>
    <mergeCell ref="E51:H51"/>
    <mergeCell ref="J55:J56"/>
    <mergeCell ref="E96:H96"/>
    <mergeCell ref="E98:H98"/>
    <mergeCell ref="E100:H100"/>
    <mergeCell ref="G1:H1"/>
    <mergeCell ref="L2:V2"/>
  </mergeCells>
  <hyperlinks>
    <hyperlink ref="F1:G1" location="C2" display="1) Krycí list soupisu"/>
    <hyperlink ref="G1:H1" location="C58" display="2) Rekapitulace"/>
    <hyperlink ref="J1" location="C10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104</v>
      </c>
      <c r="G1" s="152" t="s">
        <v>105</v>
      </c>
      <c r="H1" s="152"/>
      <c r="I1" s="153"/>
      <c r="J1" s="152" t="s">
        <v>106</v>
      </c>
      <c r="K1" s="151" t="s">
        <v>107</v>
      </c>
      <c r="L1" s="152" t="s">
        <v>108</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101</v>
      </c>
    </row>
    <row r="3" ht="6.96" customHeight="1">
      <c r="B3" s="26"/>
      <c r="C3" s="27"/>
      <c r="D3" s="27"/>
      <c r="E3" s="27"/>
      <c r="F3" s="27"/>
      <c r="G3" s="27"/>
      <c r="H3" s="27"/>
      <c r="I3" s="154"/>
      <c r="J3" s="27"/>
      <c r="K3" s="28"/>
      <c r="AT3" s="25" t="s">
        <v>77</v>
      </c>
    </row>
    <row r="4" ht="36.96" customHeight="1">
      <c r="B4" s="29"/>
      <c r="C4" s="30"/>
      <c r="D4" s="31" t="s">
        <v>109</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HORNÍ NÁMĚSTÍ 33,34 A 35, VÝMĚNA OKEN A ZATEPLENÍ</v>
      </c>
      <c r="F7" s="41"/>
      <c r="G7" s="41"/>
      <c r="H7" s="41"/>
      <c r="I7" s="155"/>
      <c r="J7" s="30"/>
      <c r="K7" s="32"/>
    </row>
    <row r="8">
      <c r="B8" s="29"/>
      <c r="C8" s="30"/>
      <c r="D8" s="41" t="s">
        <v>110</v>
      </c>
      <c r="E8" s="30"/>
      <c r="F8" s="30"/>
      <c r="G8" s="30"/>
      <c r="H8" s="30"/>
      <c r="I8" s="155"/>
      <c r="J8" s="30"/>
      <c r="K8" s="32"/>
    </row>
    <row r="9" s="1" customFormat="1" ht="16.5" customHeight="1">
      <c r="B9" s="47"/>
      <c r="C9" s="48"/>
      <c r="D9" s="48"/>
      <c r="E9" s="156" t="s">
        <v>1852</v>
      </c>
      <c r="F9" s="48"/>
      <c r="G9" s="48"/>
      <c r="H9" s="48"/>
      <c r="I9" s="157"/>
      <c r="J9" s="48"/>
      <c r="K9" s="52"/>
    </row>
    <row r="10" s="1" customFormat="1">
      <c r="B10" s="47"/>
      <c r="C10" s="48"/>
      <c r="D10" s="41" t="s">
        <v>112</v>
      </c>
      <c r="E10" s="48"/>
      <c r="F10" s="48"/>
      <c r="G10" s="48"/>
      <c r="H10" s="48"/>
      <c r="I10" s="157"/>
      <c r="J10" s="48"/>
      <c r="K10" s="52"/>
    </row>
    <row r="11" s="1" customFormat="1" ht="36.96" customHeight="1">
      <c r="B11" s="47"/>
      <c r="C11" s="48"/>
      <c r="D11" s="48"/>
      <c r="E11" s="158" t="s">
        <v>2277</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23</v>
      </c>
      <c r="K13" s="52"/>
    </row>
    <row r="14" s="1" customFormat="1" ht="14.4" customHeight="1">
      <c r="B14" s="47"/>
      <c r="C14" s="48"/>
      <c r="D14" s="41" t="s">
        <v>24</v>
      </c>
      <c r="E14" s="48"/>
      <c r="F14" s="36" t="s">
        <v>25</v>
      </c>
      <c r="G14" s="48"/>
      <c r="H14" s="48"/>
      <c r="I14" s="159" t="s">
        <v>26</v>
      </c>
      <c r="J14" s="160" t="str">
        <f>'Rekapitulace stavby'!AN8</f>
        <v>4. 12. 2018</v>
      </c>
      <c r="K14" s="52"/>
    </row>
    <row r="15" s="1" customFormat="1" ht="10.8" customHeight="1">
      <c r="B15" s="47"/>
      <c r="C15" s="48"/>
      <c r="D15" s="48"/>
      <c r="E15" s="48"/>
      <c r="F15" s="48"/>
      <c r="G15" s="48"/>
      <c r="H15" s="48"/>
      <c r="I15" s="157"/>
      <c r="J15" s="48"/>
      <c r="K15" s="52"/>
    </row>
    <row r="16" s="1" customFormat="1" ht="14.4" customHeight="1">
      <c r="B16" s="47"/>
      <c r="C16" s="48"/>
      <c r="D16" s="41" t="s">
        <v>28</v>
      </c>
      <c r="E16" s="48"/>
      <c r="F16" s="48"/>
      <c r="G16" s="48"/>
      <c r="H16" s="48"/>
      <c r="I16" s="159" t="s">
        <v>29</v>
      </c>
      <c r="J16" s="36" t="s">
        <v>23</v>
      </c>
      <c r="K16" s="52"/>
    </row>
    <row r="17" s="1" customFormat="1" ht="18" customHeight="1">
      <c r="B17" s="47"/>
      <c r="C17" s="48"/>
      <c r="D17" s="48"/>
      <c r="E17" s="36" t="s">
        <v>30</v>
      </c>
      <c r="F17" s="48"/>
      <c r="G17" s="48"/>
      <c r="H17" s="48"/>
      <c r="I17" s="159" t="s">
        <v>31</v>
      </c>
      <c r="J17" s="36" t="s">
        <v>23</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29</v>
      </c>
      <c r="J22" s="36" t="s">
        <v>23</v>
      </c>
      <c r="K22" s="52"/>
    </row>
    <row r="23" s="1" customFormat="1" ht="18" customHeight="1">
      <c r="B23" s="47"/>
      <c r="C23" s="48"/>
      <c r="D23" s="48"/>
      <c r="E23" s="36" t="s">
        <v>35</v>
      </c>
      <c r="F23" s="48"/>
      <c r="G23" s="48"/>
      <c r="H23" s="48"/>
      <c r="I23" s="159" t="s">
        <v>31</v>
      </c>
      <c r="J23" s="36" t="s">
        <v>23</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23</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39</v>
      </c>
      <c r="E29" s="48"/>
      <c r="F29" s="48"/>
      <c r="G29" s="48"/>
      <c r="H29" s="48"/>
      <c r="I29" s="157"/>
      <c r="J29" s="168">
        <f>ROUND(J88,2)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41</v>
      </c>
      <c r="G31" s="48"/>
      <c r="H31" s="48"/>
      <c r="I31" s="169" t="s">
        <v>40</v>
      </c>
      <c r="J31" s="53" t="s">
        <v>42</v>
      </c>
      <c r="K31" s="52"/>
    </row>
    <row r="32" s="1" customFormat="1" ht="14.4" customHeight="1">
      <c r="B32" s="47"/>
      <c r="C32" s="48"/>
      <c r="D32" s="56" t="s">
        <v>43</v>
      </c>
      <c r="E32" s="56" t="s">
        <v>44</v>
      </c>
      <c r="F32" s="170">
        <f>ROUND(SUM(BE88:BE122), 2)</f>
        <v>0</v>
      </c>
      <c r="G32" s="48"/>
      <c r="H32" s="48"/>
      <c r="I32" s="171">
        <v>0.20999999999999999</v>
      </c>
      <c r="J32" s="170">
        <f>ROUND(ROUND((SUM(BE88:BE122)), 2)*I32, 2)</f>
        <v>0</v>
      </c>
      <c r="K32" s="52"/>
    </row>
    <row r="33" s="1" customFormat="1" ht="14.4" customHeight="1">
      <c r="B33" s="47"/>
      <c r="C33" s="48"/>
      <c r="D33" s="48"/>
      <c r="E33" s="56" t="s">
        <v>45</v>
      </c>
      <c r="F33" s="170">
        <f>ROUND(SUM(BF88:BF122), 2)</f>
        <v>0</v>
      </c>
      <c r="G33" s="48"/>
      <c r="H33" s="48"/>
      <c r="I33" s="171">
        <v>0.14999999999999999</v>
      </c>
      <c r="J33" s="170">
        <f>ROUND(ROUND((SUM(BF88:BF122)), 2)*I33, 2)</f>
        <v>0</v>
      </c>
      <c r="K33" s="52"/>
    </row>
    <row r="34" hidden="1" s="1" customFormat="1" ht="14.4" customHeight="1">
      <c r="B34" s="47"/>
      <c r="C34" s="48"/>
      <c r="D34" s="48"/>
      <c r="E34" s="56" t="s">
        <v>46</v>
      </c>
      <c r="F34" s="170">
        <f>ROUND(SUM(BG88:BG122), 2)</f>
        <v>0</v>
      </c>
      <c r="G34" s="48"/>
      <c r="H34" s="48"/>
      <c r="I34" s="171">
        <v>0.20999999999999999</v>
      </c>
      <c r="J34" s="170">
        <v>0</v>
      </c>
      <c r="K34" s="52"/>
    </row>
    <row r="35" hidden="1" s="1" customFormat="1" ht="14.4" customHeight="1">
      <c r="B35" s="47"/>
      <c r="C35" s="48"/>
      <c r="D35" s="48"/>
      <c r="E35" s="56" t="s">
        <v>47</v>
      </c>
      <c r="F35" s="170">
        <f>ROUND(SUM(BH88:BH122), 2)</f>
        <v>0</v>
      </c>
      <c r="G35" s="48"/>
      <c r="H35" s="48"/>
      <c r="I35" s="171">
        <v>0.14999999999999999</v>
      </c>
      <c r="J35" s="170">
        <v>0</v>
      </c>
      <c r="K35" s="52"/>
    </row>
    <row r="36" hidden="1" s="1" customFormat="1" ht="14.4" customHeight="1">
      <c r="B36" s="47"/>
      <c r="C36" s="48"/>
      <c r="D36" s="48"/>
      <c r="E36" s="56" t="s">
        <v>48</v>
      </c>
      <c r="F36" s="170">
        <f>ROUND(SUM(BI88:BI122),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49</v>
      </c>
      <c r="E38" s="99"/>
      <c r="F38" s="99"/>
      <c r="G38" s="174" t="s">
        <v>50</v>
      </c>
      <c r="H38" s="175" t="s">
        <v>51</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HORNÍ NÁMĚSTÍ 33,34 A 35, VÝMĚNA OKEN A ZATEPLENÍ</v>
      </c>
      <c r="F47" s="41"/>
      <c r="G47" s="41"/>
      <c r="H47" s="41"/>
      <c r="I47" s="157"/>
      <c r="J47" s="48"/>
      <c r="K47" s="52"/>
    </row>
    <row r="48">
      <c r="B48" s="29"/>
      <c r="C48" s="41" t="s">
        <v>110</v>
      </c>
      <c r="D48" s="30"/>
      <c r="E48" s="30"/>
      <c r="F48" s="30"/>
      <c r="G48" s="30"/>
      <c r="H48" s="30"/>
      <c r="I48" s="155"/>
      <c r="J48" s="30"/>
      <c r="K48" s="32"/>
    </row>
    <row r="49" s="1" customFormat="1" ht="16.5" customHeight="1">
      <c r="B49" s="47"/>
      <c r="C49" s="48"/>
      <c r="D49" s="48"/>
      <c r="E49" s="156" t="s">
        <v>1852</v>
      </c>
      <c r="F49" s="48"/>
      <c r="G49" s="48"/>
      <c r="H49" s="48"/>
      <c r="I49" s="157"/>
      <c r="J49" s="48"/>
      <c r="K49" s="52"/>
    </row>
    <row r="50" s="1" customFormat="1" ht="14.4" customHeight="1">
      <c r="B50" s="47"/>
      <c r="C50" s="41" t="s">
        <v>112</v>
      </c>
      <c r="D50" s="48"/>
      <c r="E50" s="48"/>
      <c r="F50" s="48"/>
      <c r="G50" s="48"/>
      <c r="H50" s="48"/>
      <c r="I50" s="157"/>
      <c r="J50" s="48"/>
      <c r="K50" s="52"/>
    </row>
    <row r="51" s="1" customFormat="1" ht="17.25" customHeight="1">
      <c r="B51" s="47"/>
      <c r="C51" s="48"/>
      <c r="D51" s="48"/>
      <c r="E51" s="158" t="str">
        <f>E11</f>
        <v>2.2 - Nebytové prostory</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24</v>
      </c>
      <c r="D53" s="48"/>
      <c r="E53" s="48"/>
      <c r="F53" s="36" t="str">
        <f>F14</f>
        <v>Horní náměstí č. 33,34 a 35</v>
      </c>
      <c r="G53" s="48"/>
      <c r="H53" s="48"/>
      <c r="I53" s="159" t="s">
        <v>26</v>
      </c>
      <c r="J53" s="160" t="str">
        <f>IF(J14="","",J14)</f>
        <v>4. 12. 2018</v>
      </c>
      <c r="K53" s="52"/>
    </row>
    <row r="54" s="1" customFormat="1" ht="6.96" customHeight="1">
      <c r="B54" s="47"/>
      <c r="C54" s="48"/>
      <c r="D54" s="48"/>
      <c r="E54" s="48"/>
      <c r="F54" s="48"/>
      <c r="G54" s="48"/>
      <c r="H54" s="48"/>
      <c r="I54" s="157"/>
      <c r="J54" s="48"/>
      <c r="K54" s="52"/>
    </row>
    <row r="55" s="1" customFormat="1">
      <c r="B55" s="47"/>
      <c r="C55" s="41" t="s">
        <v>28</v>
      </c>
      <c r="D55" s="48"/>
      <c r="E55" s="48"/>
      <c r="F55" s="36" t="str">
        <f>E17</f>
        <v>Statutární město Opava, Horní náměstí 69 , Opava</v>
      </c>
      <c r="G55" s="48"/>
      <c r="H55" s="48"/>
      <c r="I55" s="159" t="s">
        <v>34</v>
      </c>
      <c r="J55" s="45" t="str">
        <f>E23</f>
        <v>Architektonická kancelář ing. arch.J.Chvátal</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115</v>
      </c>
      <c r="D58" s="172"/>
      <c r="E58" s="172"/>
      <c r="F58" s="172"/>
      <c r="G58" s="172"/>
      <c r="H58" s="172"/>
      <c r="I58" s="186"/>
      <c r="J58" s="187" t="s">
        <v>116</v>
      </c>
      <c r="K58" s="188"/>
    </row>
    <row r="59" s="1" customFormat="1" ht="10.32" customHeight="1">
      <c r="B59" s="47"/>
      <c r="C59" s="48"/>
      <c r="D59" s="48"/>
      <c r="E59" s="48"/>
      <c r="F59" s="48"/>
      <c r="G59" s="48"/>
      <c r="H59" s="48"/>
      <c r="I59" s="157"/>
      <c r="J59" s="48"/>
      <c r="K59" s="52"/>
    </row>
    <row r="60" s="1" customFormat="1" ht="29.28" customHeight="1">
      <c r="B60" s="47"/>
      <c r="C60" s="189" t="s">
        <v>117</v>
      </c>
      <c r="D60" s="48"/>
      <c r="E60" s="48"/>
      <c r="F60" s="48"/>
      <c r="G60" s="48"/>
      <c r="H60" s="48"/>
      <c r="I60" s="157"/>
      <c r="J60" s="168">
        <f>J88</f>
        <v>0</v>
      </c>
      <c r="K60" s="52"/>
      <c r="AU60" s="25" t="s">
        <v>118</v>
      </c>
    </row>
    <row r="61" s="8" customFormat="1" ht="24.96" customHeight="1">
      <c r="B61" s="190"/>
      <c r="C61" s="191"/>
      <c r="D61" s="192" t="s">
        <v>130</v>
      </c>
      <c r="E61" s="193"/>
      <c r="F61" s="193"/>
      <c r="G61" s="193"/>
      <c r="H61" s="193"/>
      <c r="I61" s="194"/>
      <c r="J61" s="195">
        <f>J89</f>
        <v>0</v>
      </c>
      <c r="K61" s="196"/>
    </row>
    <row r="62" s="9" customFormat="1" ht="19.92" customHeight="1">
      <c r="B62" s="197"/>
      <c r="C62" s="198"/>
      <c r="D62" s="199" t="s">
        <v>138</v>
      </c>
      <c r="E62" s="200"/>
      <c r="F62" s="200"/>
      <c r="G62" s="200"/>
      <c r="H62" s="200"/>
      <c r="I62" s="201"/>
      <c r="J62" s="202">
        <f>J90</f>
        <v>0</v>
      </c>
      <c r="K62" s="203"/>
    </row>
    <row r="63" s="9" customFormat="1" ht="19.92" customHeight="1">
      <c r="B63" s="197"/>
      <c r="C63" s="198"/>
      <c r="D63" s="199" t="s">
        <v>1859</v>
      </c>
      <c r="E63" s="200"/>
      <c r="F63" s="200"/>
      <c r="G63" s="200"/>
      <c r="H63" s="200"/>
      <c r="I63" s="201"/>
      <c r="J63" s="202">
        <f>J106</f>
        <v>0</v>
      </c>
      <c r="K63" s="203"/>
    </row>
    <row r="64" s="9" customFormat="1" ht="19.92" customHeight="1">
      <c r="B64" s="197"/>
      <c r="C64" s="198"/>
      <c r="D64" s="199" t="s">
        <v>1862</v>
      </c>
      <c r="E64" s="200"/>
      <c r="F64" s="200"/>
      <c r="G64" s="200"/>
      <c r="H64" s="200"/>
      <c r="I64" s="201"/>
      <c r="J64" s="202">
        <f>J112</f>
        <v>0</v>
      </c>
      <c r="K64" s="203"/>
    </row>
    <row r="65" s="8" customFormat="1" ht="24.96" customHeight="1">
      <c r="B65" s="190"/>
      <c r="C65" s="191"/>
      <c r="D65" s="192" t="s">
        <v>143</v>
      </c>
      <c r="E65" s="193"/>
      <c r="F65" s="193"/>
      <c r="G65" s="193"/>
      <c r="H65" s="193"/>
      <c r="I65" s="194"/>
      <c r="J65" s="195">
        <f>J119</f>
        <v>0</v>
      </c>
      <c r="K65" s="196"/>
    </row>
    <row r="66" s="9" customFormat="1" ht="19.92" customHeight="1">
      <c r="B66" s="197"/>
      <c r="C66" s="198"/>
      <c r="D66" s="199" t="s">
        <v>144</v>
      </c>
      <c r="E66" s="200"/>
      <c r="F66" s="200"/>
      <c r="G66" s="200"/>
      <c r="H66" s="200"/>
      <c r="I66" s="201"/>
      <c r="J66" s="202">
        <f>J120</f>
        <v>0</v>
      </c>
      <c r="K66" s="203"/>
    </row>
    <row r="67" s="1" customFormat="1" ht="21.84" customHeight="1">
      <c r="B67" s="47"/>
      <c r="C67" s="48"/>
      <c r="D67" s="48"/>
      <c r="E67" s="48"/>
      <c r="F67" s="48"/>
      <c r="G67" s="48"/>
      <c r="H67" s="48"/>
      <c r="I67" s="157"/>
      <c r="J67" s="48"/>
      <c r="K67" s="52"/>
    </row>
    <row r="68" s="1" customFormat="1" ht="6.96" customHeight="1">
      <c r="B68" s="68"/>
      <c r="C68" s="69"/>
      <c r="D68" s="69"/>
      <c r="E68" s="69"/>
      <c r="F68" s="69"/>
      <c r="G68" s="69"/>
      <c r="H68" s="69"/>
      <c r="I68" s="179"/>
      <c r="J68" s="69"/>
      <c r="K68" s="70"/>
    </row>
    <row r="72" s="1" customFormat="1" ht="6.96" customHeight="1">
      <c r="B72" s="71"/>
      <c r="C72" s="72"/>
      <c r="D72" s="72"/>
      <c r="E72" s="72"/>
      <c r="F72" s="72"/>
      <c r="G72" s="72"/>
      <c r="H72" s="72"/>
      <c r="I72" s="182"/>
      <c r="J72" s="72"/>
      <c r="K72" s="72"/>
      <c r="L72" s="73"/>
    </row>
    <row r="73" s="1" customFormat="1" ht="36.96" customHeight="1">
      <c r="B73" s="47"/>
      <c r="C73" s="74" t="s">
        <v>146</v>
      </c>
      <c r="D73" s="75"/>
      <c r="E73" s="75"/>
      <c r="F73" s="75"/>
      <c r="G73" s="75"/>
      <c r="H73" s="75"/>
      <c r="I73" s="204"/>
      <c r="J73" s="75"/>
      <c r="K73" s="75"/>
      <c r="L73" s="73"/>
    </row>
    <row r="74" s="1" customFormat="1" ht="6.96" customHeight="1">
      <c r="B74" s="47"/>
      <c r="C74" s="75"/>
      <c r="D74" s="75"/>
      <c r="E74" s="75"/>
      <c r="F74" s="75"/>
      <c r="G74" s="75"/>
      <c r="H74" s="75"/>
      <c r="I74" s="204"/>
      <c r="J74" s="75"/>
      <c r="K74" s="75"/>
      <c r="L74" s="73"/>
    </row>
    <row r="75" s="1" customFormat="1" ht="14.4" customHeight="1">
      <c r="B75" s="47"/>
      <c r="C75" s="77" t="s">
        <v>18</v>
      </c>
      <c r="D75" s="75"/>
      <c r="E75" s="75"/>
      <c r="F75" s="75"/>
      <c r="G75" s="75"/>
      <c r="H75" s="75"/>
      <c r="I75" s="204"/>
      <c r="J75" s="75"/>
      <c r="K75" s="75"/>
      <c r="L75" s="73"/>
    </row>
    <row r="76" s="1" customFormat="1" ht="16.5" customHeight="1">
      <c r="B76" s="47"/>
      <c r="C76" s="75"/>
      <c r="D76" s="75"/>
      <c r="E76" s="205" t="str">
        <f>E7</f>
        <v>HORNÍ NÁMĚSTÍ 33,34 A 35, VÝMĚNA OKEN A ZATEPLENÍ</v>
      </c>
      <c r="F76" s="77"/>
      <c r="G76" s="77"/>
      <c r="H76" s="77"/>
      <c r="I76" s="204"/>
      <c r="J76" s="75"/>
      <c r="K76" s="75"/>
      <c r="L76" s="73"/>
    </row>
    <row r="77">
      <c r="B77" s="29"/>
      <c r="C77" s="77" t="s">
        <v>110</v>
      </c>
      <c r="D77" s="206"/>
      <c r="E77" s="206"/>
      <c r="F77" s="206"/>
      <c r="G77" s="206"/>
      <c r="H77" s="206"/>
      <c r="I77" s="149"/>
      <c r="J77" s="206"/>
      <c r="K77" s="206"/>
      <c r="L77" s="207"/>
    </row>
    <row r="78" s="1" customFormat="1" ht="16.5" customHeight="1">
      <c r="B78" s="47"/>
      <c r="C78" s="75"/>
      <c r="D78" s="75"/>
      <c r="E78" s="205" t="s">
        <v>1852</v>
      </c>
      <c r="F78" s="75"/>
      <c r="G78" s="75"/>
      <c r="H78" s="75"/>
      <c r="I78" s="204"/>
      <c r="J78" s="75"/>
      <c r="K78" s="75"/>
      <c r="L78" s="73"/>
    </row>
    <row r="79" s="1" customFormat="1" ht="14.4" customHeight="1">
      <c r="B79" s="47"/>
      <c r="C79" s="77" t="s">
        <v>112</v>
      </c>
      <c r="D79" s="75"/>
      <c r="E79" s="75"/>
      <c r="F79" s="75"/>
      <c r="G79" s="75"/>
      <c r="H79" s="75"/>
      <c r="I79" s="204"/>
      <c r="J79" s="75"/>
      <c r="K79" s="75"/>
      <c r="L79" s="73"/>
    </row>
    <row r="80" s="1" customFormat="1" ht="17.25" customHeight="1">
      <c r="B80" s="47"/>
      <c r="C80" s="75"/>
      <c r="D80" s="75"/>
      <c r="E80" s="83" t="str">
        <f>E11</f>
        <v>2.2 - Nebytové prostory</v>
      </c>
      <c r="F80" s="75"/>
      <c r="G80" s="75"/>
      <c r="H80" s="75"/>
      <c r="I80" s="204"/>
      <c r="J80" s="75"/>
      <c r="K80" s="75"/>
      <c r="L80" s="73"/>
    </row>
    <row r="81" s="1" customFormat="1" ht="6.96" customHeight="1">
      <c r="B81" s="47"/>
      <c r="C81" s="75"/>
      <c r="D81" s="75"/>
      <c r="E81" s="75"/>
      <c r="F81" s="75"/>
      <c r="G81" s="75"/>
      <c r="H81" s="75"/>
      <c r="I81" s="204"/>
      <c r="J81" s="75"/>
      <c r="K81" s="75"/>
      <c r="L81" s="73"/>
    </row>
    <row r="82" s="1" customFormat="1" ht="18" customHeight="1">
      <c r="B82" s="47"/>
      <c r="C82" s="77" t="s">
        <v>24</v>
      </c>
      <c r="D82" s="75"/>
      <c r="E82" s="75"/>
      <c r="F82" s="208" t="str">
        <f>F14</f>
        <v>Horní náměstí č. 33,34 a 35</v>
      </c>
      <c r="G82" s="75"/>
      <c r="H82" s="75"/>
      <c r="I82" s="209" t="s">
        <v>26</v>
      </c>
      <c r="J82" s="86" t="str">
        <f>IF(J14="","",J14)</f>
        <v>4. 12. 2018</v>
      </c>
      <c r="K82" s="75"/>
      <c r="L82" s="73"/>
    </row>
    <row r="83" s="1" customFormat="1" ht="6.96" customHeight="1">
      <c r="B83" s="47"/>
      <c r="C83" s="75"/>
      <c r="D83" s="75"/>
      <c r="E83" s="75"/>
      <c r="F83" s="75"/>
      <c r="G83" s="75"/>
      <c r="H83" s="75"/>
      <c r="I83" s="204"/>
      <c r="J83" s="75"/>
      <c r="K83" s="75"/>
      <c r="L83" s="73"/>
    </row>
    <row r="84" s="1" customFormat="1">
      <c r="B84" s="47"/>
      <c r="C84" s="77" t="s">
        <v>28</v>
      </c>
      <c r="D84" s="75"/>
      <c r="E84" s="75"/>
      <c r="F84" s="208" t="str">
        <f>E17</f>
        <v>Statutární město Opava, Horní náměstí 69 , Opava</v>
      </c>
      <c r="G84" s="75"/>
      <c r="H84" s="75"/>
      <c r="I84" s="209" t="s">
        <v>34</v>
      </c>
      <c r="J84" s="208" t="str">
        <f>E23</f>
        <v>Architektonická kancelář ing. arch.J.Chvátal</v>
      </c>
      <c r="K84" s="75"/>
      <c r="L84" s="73"/>
    </row>
    <row r="85" s="1" customFormat="1" ht="14.4" customHeight="1">
      <c r="B85" s="47"/>
      <c r="C85" s="77" t="s">
        <v>32</v>
      </c>
      <c r="D85" s="75"/>
      <c r="E85" s="75"/>
      <c r="F85" s="208" t="str">
        <f>IF(E20="","",E20)</f>
        <v/>
      </c>
      <c r="G85" s="75"/>
      <c r="H85" s="75"/>
      <c r="I85" s="204"/>
      <c r="J85" s="75"/>
      <c r="K85" s="75"/>
      <c r="L85" s="73"/>
    </row>
    <row r="86" s="1" customFormat="1" ht="10.32" customHeight="1">
      <c r="B86" s="47"/>
      <c r="C86" s="75"/>
      <c r="D86" s="75"/>
      <c r="E86" s="75"/>
      <c r="F86" s="75"/>
      <c r="G86" s="75"/>
      <c r="H86" s="75"/>
      <c r="I86" s="204"/>
      <c r="J86" s="75"/>
      <c r="K86" s="75"/>
      <c r="L86" s="73"/>
    </row>
    <row r="87" s="10" customFormat="1" ht="29.28" customHeight="1">
      <c r="B87" s="210"/>
      <c r="C87" s="211" t="s">
        <v>147</v>
      </c>
      <c r="D87" s="212" t="s">
        <v>58</v>
      </c>
      <c r="E87" s="212" t="s">
        <v>54</v>
      </c>
      <c r="F87" s="212" t="s">
        <v>148</v>
      </c>
      <c r="G87" s="212" t="s">
        <v>149</v>
      </c>
      <c r="H87" s="212" t="s">
        <v>150</v>
      </c>
      <c r="I87" s="213" t="s">
        <v>151</v>
      </c>
      <c r="J87" s="212" t="s">
        <v>116</v>
      </c>
      <c r="K87" s="214" t="s">
        <v>152</v>
      </c>
      <c r="L87" s="215"/>
      <c r="M87" s="103" t="s">
        <v>153</v>
      </c>
      <c r="N87" s="104" t="s">
        <v>43</v>
      </c>
      <c r="O87" s="104" t="s">
        <v>154</v>
      </c>
      <c r="P87" s="104" t="s">
        <v>155</v>
      </c>
      <c r="Q87" s="104" t="s">
        <v>156</v>
      </c>
      <c r="R87" s="104" t="s">
        <v>157</v>
      </c>
      <c r="S87" s="104" t="s">
        <v>158</v>
      </c>
      <c r="T87" s="105" t="s">
        <v>159</v>
      </c>
    </row>
    <row r="88" s="1" customFormat="1" ht="29.28" customHeight="1">
      <c r="B88" s="47"/>
      <c r="C88" s="109" t="s">
        <v>117</v>
      </c>
      <c r="D88" s="75"/>
      <c r="E88" s="75"/>
      <c r="F88" s="75"/>
      <c r="G88" s="75"/>
      <c r="H88" s="75"/>
      <c r="I88" s="204"/>
      <c r="J88" s="216">
        <f>BK88</f>
        <v>0</v>
      </c>
      <c r="K88" s="75"/>
      <c r="L88" s="73"/>
      <c r="M88" s="106"/>
      <c r="N88" s="107"/>
      <c r="O88" s="107"/>
      <c r="P88" s="217">
        <f>P89+P119</f>
        <v>0</v>
      </c>
      <c r="Q88" s="107"/>
      <c r="R88" s="217">
        <f>R89+R119</f>
        <v>0.1657834</v>
      </c>
      <c r="S88" s="107"/>
      <c r="T88" s="218">
        <f>T89+T119</f>
        <v>0.1075</v>
      </c>
      <c r="AT88" s="25" t="s">
        <v>72</v>
      </c>
      <c r="AU88" s="25" t="s">
        <v>118</v>
      </c>
      <c r="BK88" s="219">
        <f>BK89+BK119</f>
        <v>0</v>
      </c>
    </row>
    <row r="89" s="11" customFormat="1" ht="37.44001" customHeight="1">
      <c r="B89" s="220"/>
      <c r="C89" s="221"/>
      <c r="D89" s="222" t="s">
        <v>72</v>
      </c>
      <c r="E89" s="223" t="s">
        <v>904</v>
      </c>
      <c r="F89" s="223" t="s">
        <v>905</v>
      </c>
      <c r="G89" s="221"/>
      <c r="H89" s="221"/>
      <c r="I89" s="224"/>
      <c r="J89" s="225">
        <f>BK89</f>
        <v>0</v>
      </c>
      <c r="K89" s="221"/>
      <c r="L89" s="226"/>
      <c r="M89" s="227"/>
      <c r="N89" s="228"/>
      <c r="O89" s="228"/>
      <c r="P89" s="229">
        <f>P90+P106+P112</f>
        <v>0</v>
      </c>
      <c r="Q89" s="228"/>
      <c r="R89" s="229">
        <f>R90+R106+R112</f>
        <v>0.1657834</v>
      </c>
      <c r="S89" s="228"/>
      <c r="T89" s="230">
        <f>T90+T106+T112</f>
        <v>0.1075</v>
      </c>
      <c r="AR89" s="231" t="s">
        <v>85</v>
      </c>
      <c r="AT89" s="232" t="s">
        <v>72</v>
      </c>
      <c r="AU89" s="232" t="s">
        <v>73</v>
      </c>
      <c r="AY89" s="231" t="s">
        <v>162</v>
      </c>
      <c r="BK89" s="233">
        <f>BK90+BK106+BK112</f>
        <v>0</v>
      </c>
    </row>
    <row r="90" s="11" customFormat="1" ht="19.92" customHeight="1">
      <c r="B90" s="220"/>
      <c r="C90" s="221"/>
      <c r="D90" s="222" t="s">
        <v>72</v>
      </c>
      <c r="E90" s="234" t="s">
        <v>1256</v>
      </c>
      <c r="F90" s="234" t="s">
        <v>1257</v>
      </c>
      <c r="G90" s="221"/>
      <c r="H90" s="221"/>
      <c r="I90" s="224"/>
      <c r="J90" s="235">
        <f>BK90</f>
        <v>0</v>
      </c>
      <c r="K90" s="221"/>
      <c r="L90" s="226"/>
      <c r="M90" s="227"/>
      <c r="N90" s="228"/>
      <c r="O90" s="228"/>
      <c r="P90" s="229">
        <f>SUM(P91:P105)</f>
        <v>0</v>
      </c>
      <c r="Q90" s="228"/>
      <c r="R90" s="229">
        <f>SUM(R91:R105)</f>
        <v>0.10975</v>
      </c>
      <c r="S90" s="228"/>
      <c r="T90" s="230">
        <f>SUM(T91:T105)</f>
        <v>0</v>
      </c>
      <c r="AR90" s="231" t="s">
        <v>85</v>
      </c>
      <c r="AT90" s="232" t="s">
        <v>72</v>
      </c>
      <c r="AU90" s="232" t="s">
        <v>77</v>
      </c>
      <c r="AY90" s="231" t="s">
        <v>162</v>
      </c>
      <c r="BK90" s="233">
        <f>SUM(BK91:BK105)</f>
        <v>0</v>
      </c>
    </row>
    <row r="91" s="1" customFormat="1" ht="25.5" customHeight="1">
      <c r="B91" s="47"/>
      <c r="C91" s="236" t="s">
        <v>77</v>
      </c>
      <c r="D91" s="236" t="s">
        <v>165</v>
      </c>
      <c r="E91" s="237" t="s">
        <v>2122</v>
      </c>
      <c r="F91" s="238" t="s">
        <v>2123</v>
      </c>
      <c r="G91" s="239" t="s">
        <v>168</v>
      </c>
      <c r="H91" s="240">
        <v>1</v>
      </c>
      <c r="I91" s="241"/>
      <c r="J91" s="242">
        <f>ROUND(I91*H91,2)</f>
        <v>0</v>
      </c>
      <c r="K91" s="238" t="s">
        <v>169</v>
      </c>
      <c r="L91" s="73"/>
      <c r="M91" s="243" t="s">
        <v>23</v>
      </c>
      <c r="N91" s="244" t="s">
        <v>45</v>
      </c>
      <c r="O91" s="48"/>
      <c r="P91" s="245">
        <f>O91*H91</f>
        <v>0</v>
      </c>
      <c r="Q91" s="245">
        <v>0</v>
      </c>
      <c r="R91" s="245">
        <f>Q91*H91</f>
        <v>0</v>
      </c>
      <c r="S91" s="245">
        <v>0</v>
      </c>
      <c r="T91" s="246">
        <f>S91*H91</f>
        <v>0</v>
      </c>
      <c r="AR91" s="25" t="s">
        <v>318</v>
      </c>
      <c r="AT91" s="25" t="s">
        <v>165</v>
      </c>
      <c r="AU91" s="25" t="s">
        <v>85</v>
      </c>
      <c r="AY91" s="25" t="s">
        <v>162</v>
      </c>
      <c r="BE91" s="247">
        <f>IF(N91="základní",J91,0)</f>
        <v>0</v>
      </c>
      <c r="BF91" s="247">
        <f>IF(N91="snížená",J91,0)</f>
        <v>0</v>
      </c>
      <c r="BG91" s="247">
        <f>IF(N91="zákl. přenesená",J91,0)</f>
        <v>0</v>
      </c>
      <c r="BH91" s="247">
        <f>IF(N91="sníž. přenesená",J91,0)</f>
        <v>0</v>
      </c>
      <c r="BI91" s="247">
        <f>IF(N91="nulová",J91,0)</f>
        <v>0</v>
      </c>
      <c r="BJ91" s="25" t="s">
        <v>85</v>
      </c>
      <c r="BK91" s="247">
        <f>ROUND(I91*H91,2)</f>
        <v>0</v>
      </c>
      <c r="BL91" s="25" t="s">
        <v>318</v>
      </c>
      <c r="BM91" s="25" t="s">
        <v>2278</v>
      </c>
    </row>
    <row r="92" s="1" customFormat="1">
      <c r="B92" s="47"/>
      <c r="C92" s="75"/>
      <c r="D92" s="250" t="s">
        <v>213</v>
      </c>
      <c r="E92" s="75"/>
      <c r="F92" s="281" t="s">
        <v>2125</v>
      </c>
      <c r="G92" s="75"/>
      <c r="H92" s="75"/>
      <c r="I92" s="204"/>
      <c r="J92" s="75"/>
      <c r="K92" s="75"/>
      <c r="L92" s="73"/>
      <c r="M92" s="282"/>
      <c r="N92" s="48"/>
      <c r="O92" s="48"/>
      <c r="P92" s="48"/>
      <c r="Q92" s="48"/>
      <c r="R92" s="48"/>
      <c r="S92" s="48"/>
      <c r="T92" s="96"/>
      <c r="AT92" s="25" t="s">
        <v>213</v>
      </c>
      <c r="AU92" s="25" t="s">
        <v>85</v>
      </c>
    </row>
    <row r="93" s="12" customFormat="1">
      <c r="B93" s="248"/>
      <c r="C93" s="249"/>
      <c r="D93" s="250" t="s">
        <v>172</v>
      </c>
      <c r="E93" s="251" t="s">
        <v>23</v>
      </c>
      <c r="F93" s="252" t="s">
        <v>2279</v>
      </c>
      <c r="G93" s="249"/>
      <c r="H93" s="253">
        <v>1</v>
      </c>
      <c r="I93" s="254"/>
      <c r="J93" s="249"/>
      <c r="K93" s="249"/>
      <c r="L93" s="255"/>
      <c r="M93" s="256"/>
      <c r="N93" s="257"/>
      <c r="O93" s="257"/>
      <c r="P93" s="257"/>
      <c r="Q93" s="257"/>
      <c r="R93" s="257"/>
      <c r="S93" s="257"/>
      <c r="T93" s="258"/>
      <c r="AT93" s="259" t="s">
        <v>172</v>
      </c>
      <c r="AU93" s="259" t="s">
        <v>85</v>
      </c>
      <c r="AV93" s="12" t="s">
        <v>85</v>
      </c>
      <c r="AW93" s="12" t="s">
        <v>36</v>
      </c>
      <c r="AX93" s="12" t="s">
        <v>77</v>
      </c>
      <c r="AY93" s="259" t="s">
        <v>162</v>
      </c>
    </row>
    <row r="94" s="1" customFormat="1" ht="25.5" customHeight="1">
      <c r="B94" s="47"/>
      <c r="C94" s="236" t="s">
        <v>85</v>
      </c>
      <c r="D94" s="236" t="s">
        <v>165</v>
      </c>
      <c r="E94" s="237" t="s">
        <v>2127</v>
      </c>
      <c r="F94" s="238" t="s">
        <v>2128</v>
      </c>
      <c r="G94" s="239" t="s">
        <v>168</v>
      </c>
      <c r="H94" s="240">
        <v>8</v>
      </c>
      <c r="I94" s="241"/>
      <c r="J94" s="242">
        <f>ROUND(I94*H94,2)</f>
        <v>0</v>
      </c>
      <c r="K94" s="238" t="s">
        <v>169</v>
      </c>
      <c r="L94" s="73"/>
      <c r="M94" s="243" t="s">
        <v>23</v>
      </c>
      <c r="N94" s="244" t="s">
        <v>45</v>
      </c>
      <c r="O94" s="48"/>
      <c r="P94" s="245">
        <f>O94*H94</f>
        <v>0</v>
      </c>
      <c r="Q94" s="245">
        <v>0</v>
      </c>
      <c r="R94" s="245">
        <f>Q94*H94</f>
        <v>0</v>
      </c>
      <c r="S94" s="245">
        <v>0</v>
      </c>
      <c r="T94" s="246">
        <f>S94*H94</f>
        <v>0</v>
      </c>
      <c r="AR94" s="25" t="s">
        <v>318</v>
      </c>
      <c r="AT94" s="25" t="s">
        <v>165</v>
      </c>
      <c r="AU94" s="25" t="s">
        <v>85</v>
      </c>
      <c r="AY94" s="25" t="s">
        <v>162</v>
      </c>
      <c r="BE94" s="247">
        <f>IF(N94="základní",J94,0)</f>
        <v>0</v>
      </c>
      <c r="BF94" s="247">
        <f>IF(N94="snížená",J94,0)</f>
        <v>0</v>
      </c>
      <c r="BG94" s="247">
        <f>IF(N94="zákl. přenesená",J94,0)</f>
        <v>0</v>
      </c>
      <c r="BH94" s="247">
        <f>IF(N94="sníž. přenesená",J94,0)</f>
        <v>0</v>
      </c>
      <c r="BI94" s="247">
        <f>IF(N94="nulová",J94,0)</f>
        <v>0</v>
      </c>
      <c r="BJ94" s="25" t="s">
        <v>85</v>
      </c>
      <c r="BK94" s="247">
        <f>ROUND(I94*H94,2)</f>
        <v>0</v>
      </c>
      <c r="BL94" s="25" t="s">
        <v>318</v>
      </c>
      <c r="BM94" s="25" t="s">
        <v>2280</v>
      </c>
    </row>
    <row r="95" s="1" customFormat="1">
      <c r="B95" s="47"/>
      <c r="C95" s="75"/>
      <c r="D95" s="250" t="s">
        <v>213</v>
      </c>
      <c r="E95" s="75"/>
      <c r="F95" s="281" t="s">
        <v>2125</v>
      </c>
      <c r="G95" s="75"/>
      <c r="H95" s="75"/>
      <c r="I95" s="204"/>
      <c r="J95" s="75"/>
      <c r="K95" s="75"/>
      <c r="L95" s="73"/>
      <c r="M95" s="282"/>
      <c r="N95" s="48"/>
      <c r="O95" s="48"/>
      <c r="P95" s="48"/>
      <c r="Q95" s="48"/>
      <c r="R95" s="48"/>
      <c r="S95" s="48"/>
      <c r="T95" s="96"/>
      <c r="AT95" s="25" t="s">
        <v>213</v>
      </c>
      <c r="AU95" s="25" t="s">
        <v>85</v>
      </c>
    </row>
    <row r="96" s="12" customFormat="1">
      <c r="B96" s="248"/>
      <c r="C96" s="249"/>
      <c r="D96" s="250" t="s">
        <v>172</v>
      </c>
      <c r="E96" s="251" t="s">
        <v>23</v>
      </c>
      <c r="F96" s="252" t="s">
        <v>2281</v>
      </c>
      <c r="G96" s="249"/>
      <c r="H96" s="253">
        <v>1</v>
      </c>
      <c r="I96" s="254"/>
      <c r="J96" s="249"/>
      <c r="K96" s="249"/>
      <c r="L96" s="255"/>
      <c r="M96" s="256"/>
      <c r="N96" s="257"/>
      <c r="O96" s="257"/>
      <c r="P96" s="257"/>
      <c r="Q96" s="257"/>
      <c r="R96" s="257"/>
      <c r="S96" s="257"/>
      <c r="T96" s="258"/>
      <c r="AT96" s="259" t="s">
        <v>172</v>
      </c>
      <c r="AU96" s="259" t="s">
        <v>85</v>
      </c>
      <c r="AV96" s="12" t="s">
        <v>85</v>
      </c>
      <c r="AW96" s="12" t="s">
        <v>36</v>
      </c>
      <c r="AX96" s="12" t="s">
        <v>73</v>
      </c>
      <c r="AY96" s="259" t="s">
        <v>162</v>
      </c>
    </row>
    <row r="97" s="12" customFormat="1">
      <c r="B97" s="248"/>
      <c r="C97" s="249"/>
      <c r="D97" s="250" t="s">
        <v>172</v>
      </c>
      <c r="E97" s="251" t="s">
        <v>23</v>
      </c>
      <c r="F97" s="252" t="s">
        <v>2282</v>
      </c>
      <c r="G97" s="249"/>
      <c r="H97" s="253">
        <v>7</v>
      </c>
      <c r="I97" s="254"/>
      <c r="J97" s="249"/>
      <c r="K97" s="249"/>
      <c r="L97" s="255"/>
      <c r="M97" s="256"/>
      <c r="N97" s="257"/>
      <c r="O97" s="257"/>
      <c r="P97" s="257"/>
      <c r="Q97" s="257"/>
      <c r="R97" s="257"/>
      <c r="S97" s="257"/>
      <c r="T97" s="258"/>
      <c r="AT97" s="259" t="s">
        <v>172</v>
      </c>
      <c r="AU97" s="259" t="s">
        <v>85</v>
      </c>
      <c r="AV97" s="12" t="s">
        <v>85</v>
      </c>
      <c r="AW97" s="12" t="s">
        <v>36</v>
      </c>
      <c r="AX97" s="12" t="s">
        <v>73</v>
      </c>
      <c r="AY97" s="259" t="s">
        <v>162</v>
      </c>
    </row>
    <row r="98" s="14" customFormat="1">
      <c r="B98" s="270"/>
      <c r="C98" s="271"/>
      <c r="D98" s="250" t="s">
        <v>172</v>
      </c>
      <c r="E98" s="272" t="s">
        <v>23</v>
      </c>
      <c r="F98" s="273" t="s">
        <v>182</v>
      </c>
      <c r="G98" s="271"/>
      <c r="H98" s="274">
        <v>8</v>
      </c>
      <c r="I98" s="275"/>
      <c r="J98" s="271"/>
      <c r="K98" s="271"/>
      <c r="L98" s="276"/>
      <c r="M98" s="277"/>
      <c r="N98" s="278"/>
      <c r="O98" s="278"/>
      <c r="P98" s="278"/>
      <c r="Q98" s="278"/>
      <c r="R98" s="278"/>
      <c r="S98" s="278"/>
      <c r="T98" s="279"/>
      <c r="AT98" s="280" t="s">
        <v>172</v>
      </c>
      <c r="AU98" s="280" t="s">
        <v>85</v>
      </c>
      <c r="AV98" s="14" t="s">
        <v>170</v>
      </c>
      <c r="AW98" s="14" t="s">
        <v>36</v>
      </c>
      <c r="AX98" s="14" t="s">
        <v>77</v>
      </c>
      <c r="AY98" s="280" t="s">
        <v>162</v>
      </c>
    </row>
    <row r="99" s="1" customFormat="1" ht="16.5" customHeight="1">
      <c r="B99" s="47"/>
      <c r="C99" s="294" t="s">
        <v>163</v>
      </c>
      <c r="D99" s="294" t="s">
        <v>336</v>
      </c>
      <c r="E99" s="295" t="s">
        <v>2136</v>
      </c>
      <c r="F99" s="296" t="s">
        <v>2137</v>
      </c>
      <c r="G99" s="297" t="s">
        <v>265</v>
      </c>
      <c r="H99" s="298">
        <v>21.949999999999999</v>
      </c>
      <c r="I99" s="299"/>
      <c r="J99" s="300">
        <f>ROUND(I99*H99,2)</f>
        <v>0</v>
      </c>
      <c r="K99" s="296" t="s">
        <v>169</v>
      </c>
      <c r="L99" s="301"/>
      <c r="M99" s="302" t="s">
        <v>23</v>
      </c>
      <c r="N99" s="303" t="s">
        <v>45</v>
      </c>
      <c r="O99" s="48"/>
      <c r="P99" s="245">
        <f>O99*H99</f>
        <v>0</v>
      </c>
      <c r="Q99" s="245">
        <v>0.0050000000000000001</v>
      </c>
      <c r="R99" s="245">
        <f>Q99*H99</f>
        <v>0.10975</v>
      </c>
      <c r="S99" s="245">
        <v>0</v>
      </c>
      <c r="T99" s="246">
        <f>S99*H99</f>
        <v>0</v>
      </c>
      <c r="AR99" s="25" t="s">
        <v>448</v>
      </c>
      <c r="AT99" s="25" t="s">
        <v>336</v>
      </c>
      <c r="AU99" s="25" t="s">
        <v>85</v>
      </c>
      <c r="AY99" s="25" t="s">
        <v>162</v>
      </c>
      <c r="BE99" s="247">
        <f>IF(N99="základní",J99,0)</f>
        <v>0</v>
      </c>
      <c r="BF99" s="247">
        <f>IF(N99="snížená",J99,0)</f>
        <v>0</v>
      </c>
      <c r="BG99" s="247">
        <f>IF(N99="zákl. přenesená",J99,0)</f>
        <v>0</v>
      </c>
      <c r="BH99" s="247">
        <f>IF(N99="sníž. přenesená",J99,0)</f>
        <v>0</v>
      </c>
      <c r="BI99" s="247">
        <f>IF(N99="nulová",J99,0)</f>
        <v>0</v>
      </c>
      <c r="BJ99" s="25" t="s">
        <v>85</v>
      </c>
      <c r="BK99" s="247">
        <f>ROUND(I99*H99,2)</f>
        <v>0</v>
      </c>
      <c r="BL99" s="25" t="s">
        <v>318</v>
      </c>
      <c r="BM99" s="25" t="s">
        <v>2283</v>
      </c>
    </row>
    <row r="100" s="12" customFormat="1">
      <c r="B100" s="248"/>
      <c r="C100" s="249"/>
      <c r="D100" s="250" t="s">
        <v>172</v>
      </c>
      <c r="E100" s="251" t="s">
        <v>23</v>
      </c>
      <c r="F100" s="252" t="s">
        <v>2284</v>
      </c>
      <c r="G100" s="249"/>
      <c r="H100" s="253">
        <v>0.59999999999999998</v>
      </c>
      <c r="I100" s="254"/>
      <c r="J100" s="249"/>
      <c r="K100" s="249"/>
      <c r="L100" s="255"/>
      <c r="M100" s="256"/>
      <c r="N100" s="257"/>
      <c r="O100" s="257"/>
      <c r="P100" s="257"/>
      <c r="Q100" s="257"/>
      <c r="R100" s="257"/>
      <c r="S100" s="257"/>
      <c r="T100" s="258"/>
      <c r="AT100" s="259" t="s">
        <v>172</v>
      </c>
      <c r="AU100" s="259" t="s">
        <v>85</v>
      </c>
      <c r="AV100" s="12" t="s">
        <v>85</v>
      </c>
      <c r="AW100" s="12" t="s">
        <v>36</v>
      </c>
      <c r="AX100" s="12" t="s">
        <v>73</v>
      </c>
      <c r="AY100" s="259" t="s">
        <v>162</v>
      </c>
    </row>
    <row r="101" s="12" customFormat="1">
      <c r="B101" s="248"/>
      <c r="C101" s="249"/>
      <c r="D101" s="250" t="s">
        <v>172</v>
      </c>
      <c r="E101" s="251" t="s">
        <v>23</v>
      </c>
      <c r="F101" s="252" t="s">
        <v>2285</v>
      </c>
      <c r="G101" s="249"/>
      <c r="H101" s="253">
        <v>2.4500000000000002</v>
      </c>
      <c r="I101" s="254"/>
      <c r="J101" s="249"/>
      <c r="K101" s="249"/>
      <c r="L101" s="255"/>
      <c r="M101" s="256"/>
      <c r="N101" s="257"/>
      <c r="O101" s="257"/>
      <c r="P101" s="257"/>
      <c r="Q101" s="257"/>
      <c r="R101" s="257"/>
      <c r="S101" s="257"/>
      <c r="T101" s="258"/>
      <c r="AT101" s="259" t="s">
        <v>172</v>
      </c>
      <c r="AU101" s="259" t="s">
        <v>85</v>
      </c>
      <c r="AV101" s="12" t="s">
        <v>85</v>
      </c>
      <c r="AW101" s="12" t="s">
        <v>36</v>
      </c>
      <c r="AX101" s="12" t="s">
        <v>73</v>
      </c>
      <c r="AY101" s="259" t="s">
        <v>162</v>
      </c>
    </row>
    <row r="102" s="12" customFormat="1">
      <c r="B102" s="248"/>
      <c r="C102" s="249"/>
      <c r="D102" s="250" t="s">
        <v>172</v>
      </c>
      <c r="E102" s="251" t="s">
        <v>23</v>
      </c>
      <c r="F102" s="252" t="s">
        <v>2286</v>
      </c>
      <c r="G102" s="249"/>
      <c r="H102" s="253">
        <v>18.899999999999999</v>
      </c>
      <c r="I102" s="254"/>
      <c r="J102" s="249"/>
      <c r="K102" s="249"/>
      <c r="L102" s="255"/>
      <c r="M102" s="256"/>
      <c r="N102" s="257"/>
      <c r="O102" s="257"/>
      <c r="P102" s="257"/>
      <c r="Q102" s="257"/>
      <c r="R102" s="257"/>
      <c r="S102" s="257"/>
      <c r="T102" s="258"/>
      <c r="AT102" s="259" t="s">
        <v>172</v>
      </c>
      <c r="AU102" s="259" t="s">
        <v>85</v>
      </c>
      <c r="AV102" s="12" t="s">
        <v>85</v>
      </c>
      <c r="AW102" s="12" t="s">
        <v>36</v>
      </c>
      <c r="AX102" s="12" t="s">
        <v>73</v>
      </c>
      <c r="AY102" s="259" t="s">
        <v>162</v>
      </c>
    </row>
    <row r="103" s="14" customFormat="1">
      <c r="B103" s="270"/>
      <c r="C103" s="271"/>
      <c r="D103" s="250" t="s">
        <v>172</v>
      </c>
      <c r="E103" s="272" t="s">
        <v>23</v>
      </c>
      <c r="F103" s="273" t="s">
        <v>182</v>
      </c>
      <c r="G103" s="271"/>
      <c r="H103" s="274">
        <v>21.949999999999999</v>
      </c>
      <c r="I103" s="275"/>
      <c r="J103" s="271"/>
      <c r="K103" s="271"/>
      <c r="L103" s="276"/>
      <c r="M103" s="277"/>
      <c r="N103" s="278"/>
      <c r="O103" s="278"/>
      <c r="P103" s="278"/>
      <c r="Q103" s="278"/>
      <c r="R103" s="278"/>
      <c r="S103" s="278"/>
      <c r="T103" s="279"/>
      <c r="AT103" s="280" t="s">
        <v>172</v>
      </c>
      <c r="AU103" s="280" t="s">
        <v>85</v>
      </c>
      <c r="AV103" s="14" t="s">
        <v>170</v>
      </c>
      <c r="AW103" s="14" t="s">
        <v>36</v>
      </c>
      <c r="AX103" s="14" t="s">
        <v>77</v>
      </c>
      <c r="AY103" s="280" t="s">
        <v>162</v>
      </c>
    </row>
    <row r="104" s="1" customFormat="1" ht="38.25" customHeight="1">
      <c r="B104" s="47"/>
      <c r="C104" s="236" t="s">
        <v>170</v>
      </c>
      <c r="D104" s="236" t="s">
        <v>165</v>
      </c>
      <c r="E104" s="237" t="s">
        <v>1313</v>
      </c>
      <c r="F104" s="238" t="s">
        <v>1314</v>
      </c>
      <c r="G104" s="239" t="s">
        <v>927</v>
      </c>
      <c r="H104" s="304"/>
      <c r="I104" s="241"/>
      <c r="J104" s="242">
        <f>ROUND(I104*H104,2)</f>
        <v>0</v>
      </c>
      <c r="K104" s="238" t="s">
        <v>169</v>
      </c>
      <c r="L104" s="73"/>
      <c r="M104" s="243" t="s">
        <v>23</v>
      </c>
      <c r="N104" s="244" t="s">
        <v>45</v>
      </c>
      <c r="O104" s="48"/>
      <c r="P104" s="245">
        <f>O104*H104</f>
        <v>0</v>
      </c>
      <c r="Q104" s="245">
        <v>0</v>
      </c>
      <c r="R104" s="245">
        <f>Q104*H104</f>
        <v>0</v>
      </c>
      <c r="S104" s="245">
        <v>0</v>
      </c>
      <c r="T104" s="246">
        <f>S104*H104</f>
        <v>0</v>
      </c>
      <c r="AR104" s="25" t="s">
        <v>318</v>
      </c>
      <c r="AT104" s="25" t="s">
        <v>165</v>
      </c>
      <c r="AU104" s="25" t="s">
        <v>85</v>
      </c>
      <c r="AY104" s="25" t="s">
        <v>162</v>
      </c>
      <c r="BE104" s="247">
        <f>IF(N104="základní",J104,0)</f>
        <v>0</v>
      </c>
      <c r="BF104" s="247">
        <f>IF(N104="snížená",J104,0)</f>
        <v>0</v>
      </c>
      <c r="BG104" s="247">
        <f>IF(N104="zákl. přenesená",J104,0)</f>
        <v>0</v>
      </c>
      <c r="BH104" s="247">
        <f>IF(N104="sníž. přenesená",J104,0)</f>
        <v>0</v>
      </c>
      <c r="BI104" s="247">
        <f>IF(N104="nulová",J104,0)</f>
        <v>0</v>
      </c>
      <c r="BJ104" s="25" t="s">
        <v>85</v>
      </c>
      <c r="BK104" s="247">
        <f>ROUND(I104*H104,2)</f>
        <v>0</v>
      </c>
      <c r="BL104" s="25" t="s">
        <v>318</v>
      </c>
      <c r="BM104" s="25" t="s">
        <v>2287</v>
      </c>
    </row>
    <row r="105" s="1" customFormat="1">
      <c r="B105" s="47"/>
      <c r="C105" s="75"/>
      <c r="D105" s="250" t="s">
        <v>213</v>
      </c>
      <c r="E105" s="75"/>
      <c r="F105" s="281" t="s">
        <v>1316</v>
      </c>
      <c r="G105" s="75"/>
      <c r="H105" s="75"/>
      <c r="I105" s="204"/>
      <c r="J105" s="75"/>
      <c r="K105" s="75"/>
      <c r="L105" s="73"/>
      <c r="M105" s="282"/>
      <c r="N105" s="48"/>
      <c r="O105" s="48"/>
      <c r="P105" s="48"/>
      <c r="Q105" s="48"/>
      <c r="R105" s="48"/>
      <c r="S105" s="48"/>
      <c r="T105" s="96"/>
      <c r="AT105" s="25" t="s">
        <v>213</v>
      </c>
      <c r="AU105" s="25" t="s">
        <v>85</v>
      </c>
    </row>
    <row r="106" s="11" customFormat="1" ht="29.88" customHeight="1">
      <c r="B106" s="220"/>
      <c r="C106" s="221"/>
      <c r="D106" s="222" t="s">
        <v>72</v>
      </c>
      <c r="E106" s="234" t="s">
        <v>2144</v>
      </c>
      <c r="F106" s="234" t="s">
        <v>2145</v>
      </c>
      <c r="G106" s="221"/>
      <c r="H106" s="221"/>
      <c r="I106" s="224"/>
      <c r="J106" s="235">
        <f>BK106</f>
        <v>0</v>
      </c>
      <c r="K106" s="221"/>
      <c r="L106" s="226"/>
      <c r="M106" s="227"/>
      <c r="N106" s="228"/>
      <c r="O106" s="228"/>
      <c r="P106" s="229">
        <f>SUM(P107:P111)</f>
        <v>0</v>
      </c>
      <c r="Q106" s="228"/>
      <c r="R106" s="229">
        <f>SUM(R107:R111)</f>
        <v>0</v>
      </c>
      <c r="S106" s="228"/>
      <c r="T106" s="230">
        <f>SUM(T107:T111)</f>
        <v>0.1075</v>
      </c>
      <c r="AR106" s="231" t="s">
        <v>85</v>
      </c>
      <c r="AT106" s="232" t="s">
        <v>72</v>
      </c>
      <c r="AU106" s="232" t="s">
        <v>77</v>
      </c>
      <c r="AY106" s="231" t="s">
        <v>162</v>
      </c>
      <c r="BK106" s="233">
        <f>SUM(BK107:BK111)</f>
        <v>0</v>
      </c>
    </row>
    <row r="107" s="1" customFormat="1" ht="25.5" customHeight="1">
      <c r="B107" s="47"/>
      <c r="C107" s="236" t="s">
        <v>192</v>
      </c>
      <c r="D107" s="236" t="s">
        <v>165</v>
      </c>
      <c r="E107" s="237" t="s">
        <v>2146</v>
      </c>
      <c r="F107" s="238" t="s">
        <v>2147</v>
      </c>
      <c r="G107" s="239" t="s">
        <v>168</v>
      </c>
      <c r="H107" s="240">
        <v>21.5</v>
      </c>
      <c r="I107" s="241"/>
      <c r="J107" s="242">
        <f>ROUND(I107*H107,2)</f>
        <v>0</v>
      </c>
      <c r="K107" s="238" t="s">
        <v>169</v>
      </c>
      <c r="L107" s="73"/>
      <c r="M107" s="243" t="s">
        <v>23</v>
      </c>
      <c r="N107" s="244" t="s">
        <v>45</v>
      </c>
      <c r="O107" s="48"/>
      <c r="P107" s="245">
        <f>O107*H107</f>
        <v>0</v>
      </c>
      <c r="Q107" s="245">
        <v>0</v>
      </c>
      <c r="R107" s="245">
        <f>Q107*H107</f>
        <v>0</v>
      </c>
      <c r="S107" s="245">
        <v>0.0050000000000000001</v>
      </c>
      <c r="T107" s="246">
        <f>S107*H107</f>
        <v>0.1075</v>
      </c>
      <c r="AR107" s="25" t="s">
        <v>318</v>
      </c>
      <c r="AT107" s="25" t="s">
        <v>165</v>
      </c>
      <c r="AU107" s="25" t="s">
        <v>85</v>
      </c>
      <c r="AY107" s="25" t="s">
        <v>162</v>
      </c>
      <c r="BE107" s="247">
        <f>IF(N107="základní",J107,0)</f>
        <v>0</v>
      </c>
      <c r="BF107" s="247">
        <f>IF(N107="snížená",J107,0)</f>
        <v>0</v>
      </c>
      <c r="BG107" s="247">
        <f>IF(N107="zákl. přenesená",J107,0)</f>
        <v>0</v>
      </c>
      <c r="BH107" s="247">
        <f>IF(N107="sníž. přenesená",J107,0)</f>
        <v>0</v>
      </c>
      <c r="BI107" s="247">
        <f>IF(N107="nulová",J107,0)</f>
        <v>0</v>
      </c>
      <c r="BJ107" s="25" t="s">
        <v>85</v>
      </c>
      <c r="BK107" s="247">
        <f>ROUND(I107*H107,2)</f>
        <v>0</v>
      </c>
      <c r="BL107" s="25" t="s">
        <v>318</v>
      </c>
      <c r="BM107" s="25" t="s">
        <v>2288</v>
      </c>
    </row>
    <row r="108" s="12" customFormat="1">
      <c r="B108" s="248"/>
      <c r="C108" s="249"/>
      <c r="D108" s="250" t="s">
        <v>172</v>
      </c>
      <c r="E108" s="251" t="s">
        <v>23</v>
      </c>
      <c r="F108" s="252" t="s">
        <v>2149</v>
      </c>
      <c r="G108" s="249"/>
      <c r="H108" s="253">
        <v>2.3999999999999999</v>
      </c>
      <c r="I108" s="254"/>
      <c r="J108" s="249"/>
      <c r="K108" s="249"/>
      <c r="L108" s="255"/>
      <c r="M108" s="256"/>
      <c r="N108" s="257"/>
      <c r="O108" s="257"/>
      <c r="P108" s="257"/>
      <c r="Q108" s="257"/>
      <c r="R108" s="257"/>
      <c r="S108" s="257"/>
      <c r="T108" s="258"/>
      <c r="AT108" s="259" t="s">
        <v>172</v>
      </c>
      <c r="AU108" s="259" t="s">
        <v>85</v>
      </c>
      <c r="AV108" s="12" t="s">
        <v>85</v>
      </c>
      <c r="AW108" s="12" t="s">
        <v>36</v>
      </c>
      <c r="AX108" s="12" t="s">
        <v>73</v>
      </c>
      <c r="AY108" s="259" t="s">
        <v>162</v>
      </c>
    </row>
    <row r="109" s="12" customFormat="1">
      <c r="B109" s="248"/>
      <c r="C109" s="249"/>
      <c r="D109" s="250" t="s">
        <v>172</v>
      </c>
      <c r="E109" s="251" t="s">
        <v>23</v>
      </c>
      <c r="F109" s="252" t="s">
        <v>2150</v>
      </c>
      <c r="G109" s="249"/>
      <c r="H109" s="253">
        <v>18.550000000000001</v>
      </c>
      <c r="I109" s="254"/>
      <c r="J109" s="249"/>
      <c r="K109" s="249"/>
      <c r="L109" s="255"/>
      <c r="M109" s="256"/>
      <c r="N109" s="257"/>
      <c r="O109" s="257"/>
      <c r="P109" s="257"/>
      <c r="Q109" s="257"/>
      <c r="R109" s="257"/>
      <c r="S109" s="257"/>
      <c r="T109" s="258"/>
      <c r="AT109" s="259" t="s">
        <v>172</v>
      </c>
      <c r="AU109" s="259" t="s">
        <v>85</v>
      </c>
      <c r="AV109" s="12" t="s">
        <v>85</v>
      </c>
      <c r="AW109" s="12" t="s">
        <v>36</v>
      </c>
      <c r="AX109" s="12" t="s">
        <v>73</v>
      </c>
      <c r="AY109" s="259" t="s">
        <v>162</v>
      </c>
    </row>
    <row r="110" s="12" customFormat="1">
      <c r="B110" s="248"/>
      <c r="C110" s="249"/>
      <c r="D110" s="250" t="s">
        <v>172</v>
      </c>
      <c r="E110" s="251" t="s">
        <v>23</v>
      </c>
      <c r="F110" s="252" t="s">
        <v>2151</v>
      </c>
      <c r="G110" s="249"/>
      <c r="H110" s="253">
        <v>0.55000000000000004</v>
      </c>
      <c r="I110" s="254"/>
      <c r="J110" s="249"/>
      <c r="K110" s="249"/>
      <c r="L110" s="255"/>
      <c r="M110" s="256"/>
      <c r="N110" s="257"/>
      <c r="O110" s="257"/>
      <c r="P110" s="257"/>
      <c r="Q110" s="257"/>
      <c r="R110" s="257"/>
      <c r="S110" s="257"/>
      <c r="T110" s="258"/>
      <c r="AT110" s="259" t="s">
        <v>172</v>
      </c>
      <c r="AU110" s="259" t="s">
        <v>85</v>
      </c>
      <c r="AV110" s="12" t="s">
        <v>85</v>
      </c>
      <c r="AW110" s="12" t="s">
        <v>36</v>
      </c>
      <c r="AX110" s="12" t="s">
        <v>73</v>
      </c>
      <c r="AY110" s="259" t="s">
        <v>162</v>
      </c>
    </row>
    <row r="111" s="14" customFormat="1">
      <c r="B111" s="270"/>
      <c r="C111" s="271"/>
      <c r="D111" s="250" t="s">
        <v>172</v>
      </c>
      <c r="E111" s="272" t="s">
        <v>23</v>
      </c>
      <c r="F111" s="273" t="s">
        <v>182</v>
      </c>
      <c r="G111" s="271"/>
      <c r="H111" s="274">
        <v>21.5</v>
      </c>
      <c r="I111" s="275"/>
      <c r="J111" s="271"/>
      <c r="K111" s="271"/>
      <c r="L111" s="276"/>
      <c r="M111" s="277"/>
      <c r="N111" s="278"/>
      <c r="O111" s="278"/>
      <c r="P111" s="278"/>
      <c r="Q111" s="278"/>
      <c r="R111" s="278"/>
      <c r="S111" s="278"/>
      <c r="T111" s="279"/>
      <c r="AT111" s="280" t="s">
        <v>172</v>
      </c>
      <c r="AU111" s="280" t="s">
        <v>85</v>
      </c>
      <c r="AV111" s="14" t="s">
        <v>170</v>
      </c>
      <c r="AW111" s="14" t="s">
        <v>36</v>
      </c>
      <c r="AX111" s="14" t="s">
        <v>77</v>
      </c>
      <c r="AY111" s="280" t="s">
        <v>162</v>
      </c>
    </row>
    <row r="112" s="11" customFormat="1" ht="29.88" customHeight="1">
      <c r="B112" s="220"/>
      <c r="C112" s="221"/>
      <c r="D112" s="222" t="s">
        <v>72</v>
      </c>
      <c r="E112" s="234" t="s">
        <v>2259</v>
      </c>
      <c r="F112" s="234" t="s">
        <v>2260</v>
      </c>
      <c r="G112" s="221"/>
      <c r="H112" s="221"/>
      <c r="I112" s="224"/>
      <c r="J112" s="235">
        <f>BK112</f>
        <v>0</v>
      </c>
      <c r="K112" s="221"/>
      <c r="L112" s="226"/>
      <c r="M112" s="227"/>
      <c r="N112" s="228"/>
      <c r="O112" s="228"/>
      <c r="P112" s="229">
        <f>SUM(P113:P118)</f>
        <v>0</v>
      </c>
      <c r="Q112" s="228"/>
      <c r="R112" s="229">
        <f>SUM(R113:R118)</f>
        <v>0.056033400000000004</v>
      </c>
      <c r="S112" s="228"/>
      <c r="T112" s="230">
        <f>SUM(T113:T118)</f>
        <v>0</v>
      </c>
      <c r="AR112" s="231" t="s">
        <v>85</v>
      </c>
      <c r="AT112" s="232" t="s">
        <v>72</v>
      </c>
      <c r="AU112" s="232" t="s">
        <v>77</v>
      </c>
      <c r="AY112" s="231" t="s">
        <v>162</v>
      </c>
      <c r="BK112" s="233">
        <f>SUM(BK113:BK118)</f>
        <v>0</v>
      </c>
    </row>
    <row r="113" s="1" customFormat="1" ht="25.5" customHeight="1">
      <c r="B113" s="47"/>
      <c r="C113" s="236" t="s">
        <v>200</v>
      </c>
      <c r="D113" s="236" t="s">
        <v>165</v>
      </c>
      <c r="E113" s="237" t="s">
        <v>2261</v>
      </c>
      <c r="F113" s="238" t="s">
        <v>2262</v>
      </c>
      <c r="G113" s="239" t="s">
        <v>189</v>
      </c>
      <c r="H113" s="240">
        <v>3.9740000000000002</v>
      </c>
      <c r="I113" s="241"/>
      <c r="J113" s="242">
        <f>ROUND(I113*H113,2)</f>
        <v>0</v>
      </c>
      <c r="K113" s="238" t="s">
        <v>169</v>
      </c>
      <c r="L113" s="73"/>
      <c r="M113" s="243" t="s">
        <v>23</v>
      </c>
      <c r="N113" s="244" t="s">
        <v>45</v>
      </c>
      <c r="O113" s="48"/>
      <c r="P113" s="245">
        <f>O113*H113</f>
        <v>0</v>
      </c>
      <c r="Q113" s="245">
        <v>0</v>
      </c>
      <c r="R113" s="245">
        <f>Q113*H113</f>
        <v>0</v>
      </c>
      <c r="S113" s="245">
        <v>0</v>
      </c>
      <c r="T113" s="246">
        <f>S113*H113</f>
        <v>0</v>
      </c>
      <c r="AR113" s="25" t="s">
        <v>318</v>
      </c>
      <c r="AT113" s="25" t="s">
        <v>165</v>
      </c>
      <c r="AU113" s="25" t="s">
        <v>85</v>
      </c>
      <c r="AY113" s="25" t="s">
        <v>162</v>
      </c>
      <c r="BE113" s="247">
        <f>IF(N113="základní",J113,0)</f>
        <v>0</v>
      </c>
      <c r="BF113" s="247">
        <f>IF(N113="snížená",J113,0)</f>
        <v>0</v>
      </c>
      <c r="BG113" s="247">
        <f>IF(N113="zákl. přenesená",J113,0)</f>
        <v>0</v>
      </c>
      <c r="BH113" s="247">
        <f>IF(N113="sníž. přenesená",J113,0)</f>
        <v>0</v>
      </c>
      <c r="BI113" s="247">
        <f>IF(N113="nulová",J113,0)</f>
        <v>0</v>
      </c>
      <c r="BJ113" s="25" t="s">
        <v>85</v>
      </c>
      <c r="BK113" s="247">
        <f>ROUND(I113*H113,2)</f>
        <v>0</v>
      </c>
      <c r="BL113" s="25" t="s">
        <v>318</v>
      </c>
      <c r="BM113" s="25" t="s">
        <v>2289</v>
      </c>
    </row>
    <row r="114" s="1" customFormat="1">
      <c r="B114" s="47"/>
      <c r="C114" s="75"/>
      <c r="D114" s="250" t="s">
        <v>213</v>
      </c>
      <c r="E114" s="75"/>
      <c r="F114" s="281" t="s">
        <v>2264</v>
      </c>
      <c r="G114" s="75"/>
      <c r="H114" s="75"/>
      <c r="I114" s="204"/>
      <c r="J114" s="75"/>
      <c r="K114" s="75"/>
      <c r="L114" s="73"/>
      <c r="M114" s="282"/>
      <c r="N114" s="48"/>
      <c r="O114" s="48"/>
      <c r="P114" s="48"/>
      <c r="Q114" s="48"/>
      <c r="R114" s="48"/>
      <c r="S114" s="48"/>
      <c r="T114" s="96"/>
      <c r="AT114" s="25" t="s">
        <v>213</v>
      </c>
      <c r="AU114" s="25" t="s">
        <v>85</v>
      </c>
    </row>
    <row r="115" s="12" customFormat="1">
      <c r="B115" s="248"/>
      <c r="C115" s="249"/>
      <c r="D115" s="250" t="s">
        <v>172</v>
      </c>
      <c r="E115" s="251" t="s">
        <v>23</v>
      </c>
      <c r="F115" s="252" t="s">
        <v>2290</v>
      </c>
      <c r="G115" s="249"/>
      <c r="H115" s="253">
        <v>3.9740000000000002</v>
      </c>
      <c r="I115" s="254"/>
      <c r="J115" s="249"/>
      <c r="K115" s="249"/>
      <c r="L115" s="255"/>
      <c r="M115" s="256"/>
      <c r="N115" s="257"/>
      <c r="O115" s="257"/>
      <c r="P115" s="257"/>
      <c r="Q115" s="257"/>
      <c r="R115" s="257"/>
      <c r="S115" s="257"/>
      <c r="T115" s="258"/>
      <c r="AT115" s="259" t="s">
        <v>172</v>
      </c>
      <c r="AU115" s="259" t="s">
        <v>85</v>
      </c>
      <c r="AV115" s="12" t="s">
        <v>85</v>
      </c>
      <c r="AW115" s="12" t="s">
        <v>36</v>
      </c>
      <c r="AX115" s="12" t="s">
        <v>77</v>
      </c>
      <c r="AY115" s="259" t="s">
        <v>162</v>
      </c>
    </row>
    <row r="116" s="1" customFormat="1" ht="25.5" customHeight="1">
      <c r="B116" s="47"/>
      <c r="C116" s="294" t="s">
        <v>209</v>
      </c>
      <c r="D116" s="294" t="s">
        <v>336</v>
      </c>
      <c r="E116" s="295" t="s">
        <v>2269</v>
      </c>
      <c r="F116" s="296" t="s">
        <v>2270</v>
      </c>
      <c r="G116" s="297" t="s">
        <v>189</v>
      </c>
      <c r="H116" s="298">
        <v>3.9740000000000002</v>
      </c>
      <c r="I116" s="299"/>
      <c r="J116" s="300">
        <f>ROUND(I116*H116,2)</f>
        <v>0</v>
      </c>
      <c r="K116" s="296" t="s">
        <v>23</v>
      </c>
      <c r="L116" s="301"/>
      <c r="M116" s="302" t="s">
        <v>23</v>
      </c>
      <c r="N116" s="303" t="s">
        <v>45</v>
      </c>
      <c r="O116" s="48"/>
      <c r="P116" s="245">
        <f>O116*H116</f>
        <v>0</v>
      </c>
      <c r="Q116" s="245">
        <v>0.0141</v>
      </c>
      <c r="R116" s="245">
        <f>Q116*H116</f>
        <v>0.056033400000000004</v>
      </c>
      <c r="S116" s="245">
        <v>0</v>
      </c>
      <c r="T116" s="246">
        <f>S116*H116</f>
        <v>0</v>
      </c>
      <c r="AR116" s="25" t="s">
        <v>448</v>
      </c>
      <c r="AT116" s="25" t="s">
        <v>336</v>
      </c>
      <c r="AU116" s="25" t="s">
        <v>85</v>
      </c>
      <c r="AY116" s="25" t="s">
        <v>162</v>
      </c>
      <c r="BE116" s="247">
        <f>IF(N116="základní",J116,0)</f>
        <v>0</v>
      </c>
      <c r="BF116" s="247">
        <f>IF(N116="snížená",J116,0)</f>
        <v>0</v>
      </c>
      <c r="BG116" s="247">
        <f>IF(N116="zákl. přenesená",J116,0)</f>
        <v>0</v>
      </c>
      <c r="BH116" s="247">
        <f>IF(N116="sníž. přenesená",J116,0)</f>
        <v>0</v>
      </c>
      <c r="BI116" s="247">
        <f>IF(N116="nulová",J116,0)</f>
        <v>0</v>
      </c>
      <c r="BJ116" s="25" t="s">
        <v>85</v>
      </c>
      <c r="BK116" s="247">
        <f>ROUND(I116*H116,2)</f>
        <v>0</v>
      </c>
      <c r="BL116" s="25" t="s">
        <v>318</v>
      </c>
      <c r="BM116" s="25" t="s">
        <v>2291</v>
      </c>
    </row>
    <row r="117" s="13" customFormat="1">
      <c r="B117" s="260"/>
      <c r="C117" s="261"/>
      <c r="D117" s="250" t="s">
        <v>172</v>
      </c>
      <c r="E117" s="262" t="s">
        <v>23</v>
      </c>
      <c r="F117" s="263" t="s">
        <v>485</v>
      </c>
      <c r="G117" s="261"/>
      <c r="H117" s="262" t="s">
        <v>23</v>
      </c>
      <c r="I117" s="264"/>
      <c r="J117" s="261"/>
      <c r="K117" s="261"/>
      <c r="L117" s="265"/>
      <c r="M117" s="266"/>
      <c r="N117" s="267"/>
      <c r="O117" s="267"/>
      <c r="P117" s="267"/>
      <c r="Q117" s="267"/>
      <c r="R117" s="267"/>
      <c r="S117" s="267"/>
      <c r="T117" s="268"/>
      <c r="AT117" s="269" t="s">
        <v>172</v>
      </c>
      <c r="AU117" s="269" t="s">
        <v>85</v>
      </c>
      <c r="AV117" s="13" t="s">
        <v>77</v>
      </c>
      <c r="AW117" s="13" t="s">
        <v>36</v>
      </c>
      <c r="AX117" s="13" t="s">
        <v>73</v>
      </c>
      <c r="AY117" s="269" t="s">
        <v>162</v>
      </c>
    </row>
    <row r="118" s="12" customFormat="1">
      <c r="B118" s="248"/>
      <c r="C118" s="249"/>
      <c r="D118" s="250" t="s">
        <v>172</v>
      </c>
      <c r="E118" s="251" t="s">
        <v>23</v>
      </c>
      <c r="F118" s="252" t="s">
        <v>2290</v>
      </c>
      <c r="G118" s="249"/>
      <c r="H118" s="253">
        <v>3.9740000000000002</v>
      </c>
      <c r="I118" s="254"/>
      <c r="J118" s="249"/>
      <c r="K118" s="249"/>
      <c r="L118" s="255"/>
      <c r="M118" s="256"/>
      <c r="N118" s="257"/>
      <c r="O118" s="257"/>
      <c r="P118" s="257"/>
      <c r="Q118" s="257"/>
      <c r="R118" s="257"/>
      <c r="S118" s="257"/>
      <c r="T118" s="258"/>
      <c r="AT118" s="259" t="s">
        <v>172</v>
      </c>
      <c r="AU118" s="259" t="s">
        <v>85</v>
      </c>
      <c r="AV118" s="12" t="s">
        <v>85</v>
      </c>
      <c r="AW118" s="12" t="s">
        <v>36</v>
      </c>
      <c r="AX118" s="12" t="s">
        <v>77</v>
      </c>
      <c r="AY118" s="259" t="s">
        <v>162</v>
      </c>
    </row>
    <row r="119" s="11" customFormat="1" ht="37.44001" customHeight="1">
      <c r="B119" s="220"/>
      <c r="C119" s="221"/>
      <c r="D119" s="222" t="s">
        <v>72</v>
      </c>
      <c r="E119" s="223" t="s">
        <v>336</v>
      </c>
      <c r="F119" s="223" t="s">
        <v>1479</v>
      </c>
      <c r="G119" s="221"/>
      <c r="H119" s="221"/>
      <c r="I119" s="224"/>
      <c r="J119" s="225">
        <f>BK119</f>
        <v>0</v>
      </c>
      <c r="K119" s="221"/>
      <c r="L119" s="226"/>
      <c r="M119" s="227"/>
      <c r="N119" s="228"/>
      <c r="O119" s="228"/>
      <c r="P119" s="229">
        <f>P120</f>
        <v>0</v>
      </c>
      <c r="Q119" s="228"/>
      <c r="R119" s="229">
        <f>R120</f>
        <v>0</v>
      </c>
      <c r="S119" s="228"/>
      <c r="T119" s="230">
        <f>T120</f>
        <v>0</v>
      </c>
      <c r="AR119" s="231" t="s">
        <v>163</v>
      </c>
      <c r="AT119" s="232" t="s">
        <v>72</v>
      </c>
      <c r="AU119" s="232" t="s">
        <v>73</v>
      </c>
      <c r="AY119" s="231" t="s">
        <v>162</v>
      </c>
      <c r="BK119" s="233">
        <f>BK120</f>
        <v>0</v>
      </c>
    </row>
    <row r="120" s="11" customFormat="1" ht="19.92" customHeight="1">
      <c r="B120" s="220"/>
      <c r="C120" s="221"/>
      <c r="D120" s="222" t="s">
        <v>72</v>
      </c>
      <c r="E120" s="234" t="s">
        <v>1480</v>
      </c>
      <c r="F120" s="234" t="s">
        <v>1481</v>
      </c>
      <c r="G120" s="221"/>
      <c r="H120" s="221"/>
      <c r="I120" s="224"/>
      <c r="J120" s="235">
        <f>BK120</f>
        <v>0</v>
      </c>
      <c r="K120" s="221"/>
      <c r="L120" s="226"/>
      <c r="M120" s="227"/>
      <c r="N120" s="228"/>
      <c r="O120" s="228"/>
      <c r="P120" s="229">
        <f>SUM(P121:P122)</f>
        <v>0</v>
      </c>
      <c r="Q120" s="228"/>
      <c r="R120" s="229">
        <f>SUM(R121:R122)</f>
        <v>0</v>
      </c>
      <c r="S120" s="228"/>
      <c r="T120" s="230">
        <f>SUM(T121:T122)</f>
        <v>0</v>
      </c>
      <c r="AR120" s="231" t="s">
        <v>163</v>
      </c>
      <c r="AT120" s="232" t="s">
        <v>72</v>
      </c>
      <c r="AU120" s="232" t="s">
        <v>77</v>
      </c>
      <c r="AY120" s="231" t="s">
        <v>162</v>
      </c>
      <c r="BK120" s="233">
        <f>SUM(BK121:BK122)</f>
        <v>0</v>
      </c>
    </row>
    <row r="121" s="1" customFormat="1" ht="25.5" customHeight="1">
      <c r="B121" s="47"/>
      <c r="C121" s="236" t="s">
        <v>218</v>
      </c>
      <c r="D121" s="236" t="s">
        <v>165</v>
      </c>
      <c r="E121" s="237" t="s">
        <v>2292</v>
      </c>
      <c r="F121" s="238" t="s">
        <v>2293</v>
      </c>
      <c r="G121" s="239" t="s">
        <v>168</v>
      </c>
      <c r="H121" s="240">
        <v>1</v>
      </c>
      <c r="I121" s="241"/>
      <c r="J121" s="242">
        <f>ROUND(I121*H121,2)</f>
        <v>0</v>
      </c>
      <c r="K121" s="238" t="s">
        <v>23</v>
      </c>
      <c r="L121" s="73"/>
      <c r="M121" s="243" t="s">
        <v>23</v>
      </c>
      <c r="N121" s="244" t="s">
        <v>45</v>
      </c>
      <c r="O121" s="48"/>
      <c r="P121" s="245">
        <f>O121*H121</f>
        <v>0</v>
      </c>
      <c r="Q121" s="245">
        <v>0</v>
      </c>
      <c r="R121" s="245">
        <f>Q121*H121</f>
        <v>0</v>
      </c>
      <c r="S121" s="245">
        <v>0</v>
      </c>
      <c r="T121" s="246">
        <f>S121*H121</f>
        <v>0</v>
      </c>
      <c r="AR121" s="25" t="s">
        <v>678</v>
      </c>
      <c r="AT121" s="25" t="s">
        <v>165</v>
      </c>
      <c r="AU121" s="25" t="s">
        <v>85</v>
      </c>
      <c r="AY121" s="25" t="s">
        <v>162</v>
      </c>
      <c r="BE121" s="247">
        <f>IF(N121="základní",J121,0)</f>
        <v>0</v>
      </c>
      <c r="BF121" s="247">
        <f>IF(N121="snížená",J121,0)</f>
        <v>0</v>
      </c>
      <c r="BG121" s="247">
        <f>IF(N121="zákl. přenesená",J121,0)</f>
        <v>0</v>
      </c>
      <c r="BH121" s="247">
        <f>IF(N121="sníž. přenesená",J121,0)</f>
        <v>0</v>
      </c>
      <c r="BI121" s="247">
        <f>IF(N121="nulová",J121,0)</f>
        <v>0</v>
      </c>
      <c r="BJ121" s="25" t="s">
        <v>85</v>
      </c>
      <c r="BK121" s="247">
        <f>ROUND(I121*H121,2)</f>
        <v>0</v>
      </c>
      <c r="BL121" s="25" t="s">
        <v>678</v>
      </c>
      <c r="BM121" s="25" t="s">
        <v>2294</v>
      </c>
    </row>
    <row r="122" s="12" customFormat="1">
      <c r="B122" s="248"/>
      <c r="C122" s="249"/>
      <c r="D122" s="250" t="s">
        <v>172</v>
      </c>
      <c r="E122" s="251" t="s">
        <v>23</v>
      </c>
      <c r="F122" s="252" t="s">
        <v>2295</v>
      </c>
      <c r="G122" s="249"/>
      <c r="H122" s="253">
        <v>1</v>
      </c>
      <c r="I122" s="254"/>
      <c r="J122" s="249"/>
      <c r="K122" s="249"/>
      <c r="L122" s="255"/>
      <c r="M122" s="309"/>
      <c r="N122" s="310"/>
      <c r="O122" s="310"/>
      <c r="P122" s="310"/>
      <c r="Q122" s="310"/>
      <c r="R122" s="310"/>
      <c r="S122" s="310"/>
      <c r="T122" s="311"/>
      <c r="AT122" s="259" t="s">
        <v>172</v>
      </c>
      <c r="AU122" s="259" t="s">
        <v>85</v>
      </c>
      <c r="AV122" s="12" t="s">
        <v>85</v>
      </c>
      <c r="AW122" s="12" t="s">
        <v>36</v>
      </c>
      <c r="AX122" s="12" t="s">
        <v>77</v>
      </c>
      <c r="AY122" s="259" t="s">
        <v>162</v>
      </c>
    </row>
    <row r="123" s="1" customFormat="1" ht="6.96" customHeight="1">
      <c r="B123" s="68"/>
      <c r="C123" s="69"/>
      <c r="D123" s="69"/>
      <c r="E123" s="69"/>
      <c r="F123" s="69"/>
      <c r="G123" s="69"/>
      <c r="H123" s="69"/>
      <c r="I123" s="179"/>
      <c r="J123" s="69"/>
      <c r="K123" s="69"/>
      <c r="L123" s="73"/>
    </row>
  </sheetData>
  <sheetProtection sheet="1" autoFilter="0" formatColumns="0" formatRows="0" objects="1" scenarios="1" spinCount="100000" saltValue="Pd2UqY/kCQR5w5KMF7er6pBd+xSpxyelINpghH5B7cMrHYUR8bEFMD5h6Cx+UwlkHikeqrqcZxfDdvWbtM1wJg==" hashValue="9ghUaM2azpu8a89Pa1sJa/OMfXR0QGiQaR1O3Zh1DEivHZvyIGdI6TUkngAP4FN3irMh6pDsLXn6d+MifMAx7A==" algorithmName="SHA-512" password="CC35"/>
  <autoFilter ref="C87:K122"/>
  <mergeCells count="13">
    <mergeCell ref="E7:H7"/>
    <mergeCell ref="E9:H9"/>
    <mergeCell ref="E11:H11"/>
    <mergeCell ref="E26:H26"/>
    <mergeCell ref="E47:H47"/>
    <mergeCell ref="E49:H49"/>
    <mergeCell ref="E51:H51"/>
    <mergeCell ref="J55:J56"/>
    <mergeCell ref="E76:H76"/>
    <mergeCell ref="E78:H78"/>
    <mergeCell ref="E80:H80"/>
    <mergeCell ref="G1:H1"/>
    <mergeCell ref="L2:V2"/>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104</v>
      </c>
      <c r="G1" s="152" t="s">
        <v>105</v>
      </c>
      <c r="H1" s="152"/>
      <c r="I1" s="153"/>
      <c r="J1" s="152" t="s">
        <v>106</v>
      </c>
      <c r="K1" s="151" t="s">
        <v>107</v>
      </c>
      <c r="L1" s="152" t="s">
        <v>108</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103</v>
      </c>
    </row>
    <row r="3" ht="6.96" customHeight="1">
      <c r="B3" s="26"/>
      <c r="C3" s="27"/>
      <c r="D3" s="27"/>
      <c r="E3" s="27"/>
      <c r="F3" s="27"/>
      <c r="G3" s="27"/>
      <c r="H3" s="27"/>
      <c r="I3" s="154"/>
      <c r="J3" s="27"/>
      <c r="K3" s="28"/>
      <c r="AT3" s="25" t="s">
        <v>77</v>
      </c>
    </row>
    <row r="4" ht="36.96" customHeight="1">
      <c r="B4" s="29"/>
      <c r="C4" s="30"/>
      <c r="D4" s="31" t="s">
        <v>109</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HORNÍ NÁMĚSTÍ 33,34 A 35, VÝMĚNA OKEN A ZATEPLENÍ</v>
      </c>
      <c r="F7" s="41"/>
      <c r="G7" s="41"/>
      <c r="H7" s="41"/>
      <c r="I7" s="155"/>
      <c r="J7" s="30"/>
      <c r="K7" s="32"/>
    </row>
    <row r="8">
      <c r="B8" s="29"/>
      <c r="C8" s="30"/>
      <c r="D8" s="41" t="s">
        <v>110</v>
      </c>
      <c r="E8" s="30"/>
      <c r="F8" s="30"/>
      <c r="G8" s="30"/>
      <c r="H8" s="30"/>
      <c r="I8" s="155"/>
      <c r="J8" s="30"/>
      <c r="K8" s="32"/>
    </row>
    <row r="9" s="1" customFormat="1" ht="16.5" customHeight="1">
      <c r="B9" s="47"/>
      <c r="C9" s="48"/>
      <c r="D9" s="48"/>
      <c r="E9" s="156" t="s">
        <v>1852</v>
      </c>
      <c r="F9" s="48"/>
      <c r="G9" s="48"/>
      <c r="H9" s="48"/>
      <c r="I9" s="157"/>
      <c r="J9" s="48"/>
      <c r="K9" s="52"/>
    </row>
    <row r="10" s="1" customFormat="1">
      <c r="B10" s="47"/>
      <c r="C10" s="48"/>
      <c r="D10" s="41" t="s">
        <v>112</v>
      </c>
      <c r="E10" s="48"/>
      <c r="F10" s="48"/>
      <c r="G10" s="48"/>
      <c r="H10" s="48"/>
      <c r="I10" s="157"/>
      <c r="J10" s="48"/>
      <c r="K10" s="52"/>
    </row>
    <row r="11" s="1" customFormat="1" ht="36.96" customHeight="1">
      <c r="B11" s="47"/>
      <c r="C11" s="48"/>
      <c r="D11" s="48"/>
      <c r="E11" s="158" t="s">
        <v>2296</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23</v>
      </c>
      <c r="K13" s="52"/>
    </row>
    <row r="14" s="1" customFormat="1" ht="14.4" customHeight="1">
      <c r="B14" s="47"/>
      <c r="C14" s="48"/>
      <c r="D14" s="41" t="s">
        <v>24</v>
      </c>
      <c r="E14" s="48"/>
      <c r="F14" s="36" t="s">
        <v>25</v>
      </c>
      <c r="G14" s="48"/>
      <c r="H14" s="48"/>
      <c r="I14" s="159" t="s">
        <v>26</v>
      </c>
      <c r="J14" s="160" t="str">
        <f>'Rekapitulace stavby'!AN8</f>
        <v>4. 12. 2018</v>
      </c>
      <c r="K14" s="52"/>
    </row>
    <row r="15" s="1" customFormat="1" ht="10.8" customHeight="1">
      <c r="B15" s="47"/>
      <c r="C15" s="48"/>
      <c r="D15" s="48"/>
      <c r="E15" s="48"/>
      <c r="F15" s="48"/>
      <c r="G15" s="48"/>
      <c r="H15" s="48"/>
      <c r="I15" s="157"/>
      <c r="J15" s="48"/>
      <c r="K15" s="52"/>
    </row>
    <row r="16" s="1" customFormat="1" ht="14.4" customHeight="1">
      <c r="B16" s="47"/>
      <c r="C16" s="48"/>
      <c r="D16" s="41" t="s">
        <v>28</v>
      </c>
      <c r="E16" s="48"/>
      <c r="F16" s="48"/>
      <c r="G16" s="48"/>
      <c r="H16" s="48"/>
      <c r="I16" s="159" t="s">
        <v>29</v>
      </c>
      <c r="J16" s="36" t="s">
        <v>23</v>
      </c>
      <c r="K16" s="52"/>
    </row>
    <row r="17" s="1" customFormat="1" ht="18" customHeight="1">
      <c r="B17" s="47"/>
      <c r="C17" s="48"/>
      <c r="D17" s="48"/>
      <c r="E17" s="36" t="s">
        <v>30</v>
      </c>
      <c r="F17" s="48"/>
      <c r="G17" s="48"/>
      <c r="H17" s="48"/>
      <c r="I17" s="159" t="s">
        <v>31</v>
      </c>
      <c r="J17" s="36" t="s">
        <v>23</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29</v>
      </c>
      <c r="J22" s="36" t="s">
        <v>23</v>
      </c>
      <c r="K22" s="52"/>
    </row>
    <row r="23" s="1" customFormat="1" ht="18" customHeight="1">
      <c r="B23" s="47"/>
      <c r="C23" s="48"/>
      <c r="D23" s="48"/>
      <c r="E23" s="36" t="s">
        <v>35</v>
      </c>
      <c r="F23" s="48"/>
      <c r="G23" s="48"/>
      <c r="H23" s="48"/>
      <c r="I23" s="159" t="s">
        <v>31</v>
      </c>
      <c r="J23" s="36" t="s">
        <v>23</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23</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39</v>
      </c>
      <c r="E29" s="48"/>
      <c r="F29" s="48"/>
      <c r="G29" s="48"/>
      <c r="H29" s="48"/>
      <c r="I29" s="157"/>
      <c r="J29" s="168">
        <f>ROUND(J84,2)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41</v>
      </c>
      <c r="G31" s="48"/>
      <c r="H31" s="48"/>
      <c r="I31" s="169" t="s">
        <v>40</v>
      </c>
      <c r="J31" s="53" t="s">
        <v>42</v>
      </c>
      <c r="K31" s="52"/>
    </row>
    <row r="32" s="1" customFormat="1" ht="14.4" customHeight="1">
      <c r="B32" s="47"/>
      <c r="C32" s="48"/>
      <c r="D32" s="56" t="s">
        <v>43</v>
      </c>
      <c r="E32" s="56" t="s">
        <v>44</v>
      </c>
      <c r="F32" s="170">
        <f>ROUND(SUM(BE84:BE96), 2)</f>
        <v>0</v>
      </c>
      <c r="G32" s="48"/>
      <c r="H32" s="48"/>
      <c r="I32" s="171">
        <v>0.20999999999999999</v>
      </c>
      <c r="J32" s="170">
        <f>ROUND(ROUND((SUM(BE84:BE96)), 2)*I32, 2)</f>
        <v>0</v>
      </c>
      <c r="K32" s="52"/>
    </row>
    <row r="33" s="1" customFormat="1" ht="14.4" customHeight="1">
      <c r="B33" s="47"/>
      <c r="C33" s="48"/>
      <c r="D33" s="48"/>
      <c r="E33" s="56" t="s">
        <v>45</v>
      </c>
      <c r="F33" s="170">
        <f>ROUND(SUM(BF84:BF96), 2)</f>
        <v>0</v>
      </c>
      <c r="G33" s="48"/>
      <c r="H33" s="48"/>
      <c r="I33" s="171">
        <v>0.14999999999999999</v>
      </c>
      <c r="J33" s="170">
        <f>ROUND(ROUND((SUM(BF84:BF96)), 2)*I33, 2)</f>
        <v>0</v>
      </c>
      <c r="K33" s="52"/>
    </row>
    <row r="34" hidden="1" s="1" customFormat="1" ht="14.4" customHeight="1">
      <c r="B34" s="47"/>
      <c r="C34" s="48"/>
      <c r="D34" s="48"/>
      <c r="E34" s="56" t="s">
        <v>46</v>
      </c>
      <c r="F34" s="170">
        <f>ROUND(SUM(BG84:BG96), 2)</f>
        <v>0</v>
      </c>
      <c r="G34" s="48"/>
      <c r="H34" s="48"/>
      <c r="I34" s="171">
        <v>0.20999999999999999</v>
      </c>
      <c r="J34" s="170">
        <v>0</v>
      </c>
      <c r="K34" s="52"/>
    </row>
    <row r="35" hidden="1" s="1" customFormat="1" ht="14.4" customHeight="1">
      <c r="B35" s="47"/>
      <c r="C35" s="48"/>
      <c r="D35" s="48"/>
      <c r="E35" s="56" t="s">
        <v>47</v>
      </c>
      <c r="F35" s="170">
        <f>ROUND(SUM(BH84:BH96), 2)</f>
        <v>0</v>
      </c>
      <c r="G35" s="48"/>
      <c r="H35" s="48"/>
      <c r="I35" s="171">
        <v>0.14999999999999999</v>
      </c>
      <c r="J35" s="170">
        <v>0</v>
      </c>
      <c r="K35" s="52"/>
    </row>
    <row r="36" hidden="1" s="1" customFormat="1" ht="14.4" customHeight="1">
      <c r="B36" s="47"/>
      <c r="C36" s="48"/>
      <c r="D36" s="48"/>
      <c r="E36" s="56" t="s">
        <v>48</v>
      </c>
      <c r="F36" s="170">
        <f>ROUND(SUM(BI84:BI96),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49</v>
      </c>
      <c r="E38" s="99"/>
      <c r="F38" s="99"/>
      <c r="G38" s="174" t="s">
        <v>50</v>
      </c>
      <c r="H38" s="175" t="s">
        <v>51</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HORNÍ NÁMĚSTÍ 33,34 A 35, VÝMĚNA OKEN A ZATEPLENÍ</v>
      </c>
      <c r="F47" s="41"/>
      <c r="G47" s="41"/>
      <c r="H47" s="41"/>
      <c r="I47" s="157"/>
      <c r="J47" s="48"/>
      <c r="K47" s="52"/>
    </row>
    <row r="48">
      <c r="B48" s="29"/>
      <c r="C48" s="41" t="s">
        <v>110</v>
      </c>
      <c r="D48" s="30"/>
      <c r="E48" s="30"/>
      <c r="F48" s="30"/>
      <c r="G48" s="30"/>
      <c r="H48" s="30"/>
      <c r="I48" s="155"/>
      <c r="J48" s="30"/>
      <c r="K48" s="32"/>
    </row>
    <row r="49" s="1" customFormat="1" ht="16.5" customHeight="1">
      <c r="B49" s="47"/>
      <c r="C49" s="48"/>
      <c r="D49" s="48"/>
      <c r="E49" s="156" t="s">
        <v>1852</v>
      </c>
      <c r="F49" s="48"/>
      <c r="G49" s="48"/>
      <c r="H49" s="48"/>
      <c r="I49" s="157"/>
      <c r="J49" s="48"/>
      <c r="K49" s="52"/>
    </row>
    <row r="50" s="1" customFormat="1" ht="14.4" customHeight="1">
      <c r="B50" s="47"/>
      <c r="C50" s="41" t="s">
        <v>112</v>
      </c>
      <c r="D50" s="48"/>
      <c r="E50" s="48"/>
      <c r="F50" s="48"/>
      <c r="G50" s="48"/>
      <c r="H50" s="48"/>
      <c r="I50" s="157"/>
      <c r="J50" s="48"/>
      <c r="K50" s="52"/>
    </row>
    <row r="51" s="1" customFormat="1" ht="17.25" customHeight="1">
      <c r="B51" s="47"/>
      <c r="C51" s="48"/>
      <c r="D51" s="48"/>
      <c r="E51" s="158" t="str">
        <f>E11</f>
        <v>2.3 - Všeobecné konstrukce a práce</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24</v>
      </c>
      <c r="D53" s="48"/>
      <c r="E53" s="48"/>
      <c r="F53" s="36" t="str">
        <f>F14</f>
        <v>Horní náměstí č. 33,34 a 35</v>
      </c>
      <c r="G53" s="48"/>
      <c r="H53" s="48"/>
      <c r="I53" s="159" t="s">
        <v>26</v>
      </c>
      <c r="J53" s="160" t="str">
        <f>IF(J14="","",J14)</f>
        <v>4. 12. 2018</v>
      </c>
      <c r="K53" s="52"/>
    </row>
    <row r="54" s="1" customFormat="1" ht="6.96" customHeight="1">
      <c r="B54" s="47"/>
      <c r="C54" s="48"/>
      <c r="D54" s="48"/>
      <c r="E54" s="48"/>
      <c r="F54" s="48"/>
      <c r="G54" s="48"/>
      <c r="H54" s="48"/>
      <c r="I54" s="157"/>
      <c r="J54" s="48"/>
      <c r="K54" s="52"/>
    </row>
    <row r="55" s="1" customFormat="1">
      <c r="B55" s="47"/>
      <c r="C55" s="41" t="s">
        <v>28</v>
      </c>
      <c r="D55" s="48"/>
      <c r="E55" s="48"/>
      <c r="F55" s="36" t="str">
        <f>E17</f>
        <v>Statutární město Opava, Horní náměstí 69 , Opava</v>
      </c>
      <c r="G55" s="48"/>
      <c r="H55" s="48"/>
      <c r="I55" s="159" t="s">
        <v>34</v>
      </c>
      <c r="J55" s="45" t="str">
        <f>E23</f>
        <v>Architektonická kancelář ing. arch.J.Chvátal</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115</v>
      </c>
      <c r="D58" s="172"/>
      <c r="E58" s="172"/>
      <c r="F58" s="172"/>
      <c r="G58" s="172"/>
      <c r="H58" s="172"/>
      <c r="I58" s="186"/>
      <c r="J58" s="187" t="s">
        <v>116</v>
      </c>
      <c r="K58" s="188"/>
    </row>
    <row r="59" s="1" customFormat="1" ht="10.32" customHeight="1">
      <c r="B59" s="47"/>
      <c r="C59" s="48"/>
      <c r="D59" s="48"/>
      <c r="E59" s="48"/>
      <c r="F59" s="48"/>
      <c r="G59" s="48"/>
      <c r="H59" s="48"/>
      <c r="I59" s="157"/>
      <c r="J59" s="48"/>
      <c r="K59" s="52"/>
    </row>
    <row r="60" s="1" customFormat="1" ht="29.28" customHeight="1">
      <c r="B60" s="47"/>
      <c r="C60" s="189" t="s">
        <v>117</v>
      </c>
      <c r="D60" s="48"/>
      <c r="E60" s="48"/>
      <c r="F60" s="48"/>
      <c r="G60" s="48"/>
      <c r="H60" s="48"/>
      <c r="I60" s="157"/>
      <c r="J60" s="168">
        <f>J84</f>
        <v>0</v>
      </c>
      <c r="K60" s="52"/>
      <c r="AU60" s="25" t="s">
        <v>118</v>
      </c>
    </row>
    <row r="61" s="8" customFormat="1" ht="24.96" customHeight="1">
      <c r="B61" s="190"/>
      <c r="C61" s="191"/>
      <c r="D61" s="192" t="s">
        <v>145</v>
      </c>
      <c r="E61" s="193"/>
      <c r="F61" s="193"/>
      <c r="G61" s="193"/>
      <c r="H61" s="193"/>
      <c r="I61" s="194"/>
      <c r="J61" s="195">
        <f>J85</f>
        <v>0</v>
      </c>
      <c r="K61" s="196"/>
    </row>
    <row r="62" s="8" customFormat="1" ht="24.96" customHeight="1">
      <c r="B62" s="190"/>
      <c r="C62" s="191"/>
      <c r="D62" s="192" t="s">
        <v>2297</v>
      </c>
      <c r="E62" s="193"/>
      <c r="F62" s="193"/>
      <c r="G62" s="193"/>
      <c r="H62" s="193"/>
      <c r="I62" s="194"/>
      <c r="J62" s="195">
        <f>J91</f>
        <v>0</v>
      </c>
      <c r="K62" s="196"/>
    </row>
    <row r="63" s="1" customFormat="1" ht="21.84" customHeight="1">
      <c r="B63" s="47"/>
      <c r="C63" s="48"/>
      <c r="D63" s="48"/>
      <c r="E63" s="48"/>
      <c r="F63" s="48"/>
      <c r="G63" s="48"/>
      <c r="H63" s="48"/>
      <c r="I63" s="157"/>
      <c r="J63" s="48"/>
      <c r="K63" s="52"/>
    </row>
    <row r="64" s="1" customFormat="1" ht="6.96" customHeight="1">
      <c r="B64" s="68"/>
      <c r="C64" s="69"/>
      <c r="D64" s="69"/>
      <c r="E64" s="69"/>
      <c r="F64" s="69"/>
      <c r="G64" s="69"/>
      <c r="H64" s="69"/>
      <c r="I64" s="179"/>
      <c r="J64" s="69"/>
      <c r="K64" s="70"/>
    </row>
    <row r="68" s="1" customFormat="1" ht="6.96" customHeight="1">
      <c r="B68" s="71"/>
      <c r="C68" s="72"/>
      <c r="D68" s="72"/>
      <c r="E68" s="72"/>
      <c r="F68" s="72"/>
      <c r="G68" s="72"/>
      <c r="H68" s="72"/>
      <c r="I68" s="182"/>
      <c r="J68" s="72"/>
      <c r="K68" s="72"/>
      <c r="L68" s="73"/>
    </row>
    <row r="69" s="1" customFormat="1" ht="36.96" customHeight="1">
      <c r="B69" s="47"/>
      <c r="C69" s="74" t="s">
        <v>146</v>
      </c>
      <c r="D69" s="75"/>
      <c r="E69" s="75"/>
      <c r="F69" s="75"/>
      <c r="G69" s="75"/>
      <c r="H69" s="75"/>
      <c r="I69" s="204"/>
      <c r="J69" s="75"/>
      <c r="K69" s="75"/>
      <c r="L69" s="73"/>
    </row>
    <row r="70" s="1" customFormat="1" ht="6.96" customHeight="1">
      <c r="B70" s="47"/>
      <c r="C70" s="75"/>
      <c r="D70" s="75"/>
      <c r="E70" s="75"/>
      <c r="F70" s="75"/>
      <c r="G70" s="75"/>
      <c r="H70" s="75"/>
      <c r="I70" s="204"/>
      <c r="J70" s="75"/>
      <c r="K70" s="75"/>
      <c r="L70" s="73"/>
    </row>
    <row r="71" s="1" customFormat="1" ht="14.4" customHeight="1">
      <c r="B71" s="47"/>
      <c r="C71" s="77" t="s">
        <v>18</v>
      </c>
      <c r="D71" s="75"/>
      <c r="E71" s="75"/>
      <c r="F71" s="75"/>
      <c r="G71" s="75"/>
      <c r="H71" s="75"/>
      <c r="I71" s="204"/>
      <c r="J71" s="75"/>
      <c r="K71" s="75"/>
      <c r="L71" s="73"/>
    </row>
    <row r="72" s="1" customFormat="1" ht="16.5" customHeight="1">
      <c r="B72" s="47"/>
      <c r="C72" s="75"/>
      <c r="D72" s="75"/>
      <c r="E72" s="205" t="str">
        <f>E7</f>
        <v>HORNÍ NÁMĚSTÍ 33,34 A 35, VÝMĚNA OKEN A ZATEPLENÍ</v>
      </c>
      <c r="F72" s="77"/>
      <c r="G72" s="77"/>
      <c r="H72" s="77"/>
      <c r="I72" s="204"/>
      <c r="J72" s="75"/>
      <c r="K72" s="75"/>
      <c r="L72" s="73"/>
    </row>
    <row r="73">
      <c r="B73" s="29"/>
      <c r="C73" s="77" t="s">
        <v>110</v>
      </c>
      <c r="D73" s="206"/>
      <c r="E73" s="206"/>
      <c r="F73" s="206"/>
      <c r="G73" s="206"/>
      <c r="H73" s="206"/>
      <c r="I73" s="149"/>
      <c r="J73" s="206"/>
      <c r="K73" s="206"/>
      <c r="L73" s="207"/>
    </row>
    <row r="74" s="1" customFormat="1" ht="16.5" customHeight="1">
      <c r="B74" s="47"/>
      <c r="C74" s="75"/>
      <c r="D74" s="75"/>
      <c r="E74" s="205" t="s">
        <v>1852</v>
      </c>
      <c r="F74" s="75"/>
      <c r="G74" s="75"/>
      <c r="H74" s="75"/>
      <c r="I74" s="204"/>
      <c r="J74" s="75"/>
      <c r="K74" s="75"/>
      <c r="L74" s="73"/>
    </row>
    <row r="75" s="1" customFormat="1" ht="14.4" customHeight="1">
      <c r="B75" s="47"/>
      <c r="C75" s="77" t="s">
        <v>112</v>
      </c>
      <c r="D75" s="75"/>
      <c r="E75" s="75"/>
      <c r="F75" s="75"/>
      <c r="G75" s="75"/>
      <c r="H75" s="75"/>
      <c r="I75" s="204"/>
      <c r="J75" s="75"/>
      <c r="K75" s="75"/>
      <c r="L75" s="73"/>
    </row>
    <row r="76" s="1" customFormat="1" ht="17.25" customHeight="1">
      <c r="B76" s="47"/>
      <c r="C76" s="75"/>
      <c r="D76" s="75"/>
      <c r="E76" s="83" t="str">
        <f>E11</f>
        <v>2.3 - Všeobecné konstrukce a práce</v>
      </c>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8" customHeight="1">
      <c r="B78" s="47"/>
      <c r="C78" s="77" t="s">
        <v>24</v>
      </c>
      <c r="D78" s="75"/>
      <c r="E78" s="75"/>
      <c r="F78" s="208" t="str">
        <f>F14</f>
        <v>Horní náměstí č. 33,34 a 35</v>
      </c>
      <c r="G78" s="75"/>
      <c r="H78" s="75"/>
      <c r="I78" s="209" t="s">
        <v>26</v>
      </c>
      <c r="J78" s="86" t="str">
        <f>IF(J14="","",J14)</f>
        <v>4. 12. 2018</v>
      </c>
      <c r="K78" s="75"/>
      <c r="L78" s="73"/>
    </row>
    <row r="79" s="1" customFormat="1" ht="6.96" customHeight="1">
      <c r="B79" s="47"/>
      <c r="C79" s="75"/>
      <c r="D79" s="75"/>
      <c r="E79" s="75"/>
      <c r="F79" s="75"/>
      <c r="G79" s="75"/>
      <c r="H79" s="75"/>
      <c r="I79" s="204"/>
      <c r="J79" s="75"/>
      <c r="K79" s="75"/>
      <c r="L79" s="73"/>
    </row>
    <row r="80" s="1" customFormat="1">
      <c r="B80" s="47"/>
      <c r="C80" s="77" t="s">
        <v>28</v>
      </c>
      <c r="D80" s="75"/>
      <c r="E80" s="75"/>
      <c r="F80" s="208" t="str">
        <f>E17</f>
        <v>Statutární město Opava, Horní náměstí 69 , Opava</v>
      </c>
      <c r="G80" s="75"/>
      <c r="H80" s="75"/>
      <c r="I80" s="209" t="s">
        <v>34</v>
      </c>
      <c r="J80" s="208" t="str">
        <f>E23</f>
        <v>Architektonická kancelář ing. arch.J.Chvátal</v>
      </c>
      <c r="K80" s="75"/>
      <c r="L80" s="73"/>
    </row>
    <row r="81" s="1" customFormat="1" ht="14.4" customHeight="1">
      <c r="B81" s="47"/>
      <c r="C81" s="77" t="s">
        <v>32</v>
      </c>
      <c r="D81" s="75"/>
      <c r="E81" s="75"/>
      <c r="F81" s="208" t="str">
        <f>IF(E20="","",E20)</f>
        <v/>
      </c>
      <c r="G81" s="75"/>
      <c r="H81" s="75"/>
      <c r="I81" s="204"/>
      <c r="J81" s="75"/>
      <c r="K81" s="75"/>
      <c r="L81" s="73"/>
    </row>
    <row r="82" s="1" customFormat="1" ht="10.32" customHeight="1">
      <c r="B82" s="47"/>
      <c r="C82" s="75"/>
      <c r="D82" s="75"/>
      <c r="E82" s="75"/>
      <c r="F82" s="75"/>
      <c r="G82" s="75"/>
      <c r="H82" s="75"/>
      <c r="I82" s="204"/>
      <c r="J82" s="75"/>
      <c r="K82" s="75"/>
      <c r="L82" s="73"/>
    </row>
    <row r="83" s="10" customFormat="1" ht="29.28" customHeight="1">
      <c r="B83" s="210"/>
      <c r="C83" s="211" t="s">
        <v>147</v>
      </c>
      <c r="D83" s="212" t="s">
        <v>58</v>
      </c>
      <c r="E83" s="212" t="s">
        <v>54</v>
      </c>
      <c r="F83" s="212" t="s">
        <v>148</v>
      </c>
      <c r="G83" s="212" t="s">
        <v>149</v>
      </c>
      <c r="H83" s="212" t="s">
        <v>150</v>
      </c>
      <c r="I83" s="213" t="s">
        <v>151</v>
      </c>
      <c r="J83" s="212" t="s">
        <v>116</v>
      </c>
      <c r="K83" s="214" t="s">
        <v>152</v>
      </c>
      <c r="L83" s="215"/>
      <c r="M83" s="103" t="s">
        <v>153</v>
      </c>
      <c r="N83" s="104" t="s">
        <v>43</v>
      </c>
      <c r="O83" s="104" t="s">
        <v>154</v>
      </c>
      <c r="P83" s="104" t="s">
        <v>155</v>
      </c>
      <c r="Q83" s="104" t="s">
        <v>156</v>
      </c>
      <c r="R83" s="104" t="s">
        <v>157</v>
      </c>
      <c r="S83" s="104" t="s">
        <v>158</v>
      </c>
      <c r="T83" s="105" t="s">
        <v>159</v>
      </c>
    </row>
    <row r="84" s="1" customFormat="1" ht="29.28" customHeight="1">
      <c r="B84" s="47"/>
      <c r="C84" s="109" t="s">
        <v>117</v>
      </c>
      <c r="D84" s="75"/>
      <c r="E84" s="75"/>
      <c r="F84" s="75"/>
      <c r="G84" s="75"/>
      <c r="H84" s="75"/>
      <c r="I84" s="204"/>
      <c r="J84" s="216">
        <f>BK84</f>
        <v>0</v>
      </c>
      <c r="K84" s="75"/>
      <c r="L84" s="73"/>
      <c r="M84" s="106"/>
      <c r="N84" s="107"/>
      <c r="O84" s="107"/>
      <c r="P84" s="217">
        <f>P85+P91</f>
        <v>0</v>
      </c>
      <c r="Q84" s="107"/>
      <c r="R84" s="217">
        <f>R85+R91</f>
        <v>0</v>
      </c>
      <c r="S84" s="107"/>
      <c r="T84" s="218">
        <f>T85+T91</f>
        <v>0</v>
      </c>
      <c r="AT84" s="25" t="s">
        <v>72</v>
      </c>
      <c r="AU84" s="25" t="s">
        <v>118</v>
      </c>
      <c r="BK84" s="219">
        <f>BK85+BK91</f>
        <v>0</v>
      </c>
    </row>
    <row r="85" s="11" customFormat="1" ht="37.44001" customHeight="1">
      <c r="B85" s="220"/>
      <c r="C85" s="221"/>
      <c r="D85" s="222" t="s">
        <v>72</v>
      </c>
      <c r="E85" s="223" t="s">
        <v>1503</v>
      </c>
      <c r="F85" s="223" t="s">
        <v>1504</v>
      </c>
      <c r="G85" s="221"/>
      <c r="H85" s="221"/>
      <c r="I85" s="224"/>
      <c r="J85" s="225">
        <f>BK85</f>
        <v>0</v>
      </c>
      <c r="K85" s="221"/>
      <c r="L85" s="226"/>
      <c r="M85" s="227"/>
      <c r="N85" s="228"/>
      <c r="O85" s="228"/>
      <c r="P85" s="229">
        <f>SUM(P86:P90)</f>
        <v>0</v>
      </c>
      <c r="Q85" s="228"/>
      <c r="R85" s="229">
        <f>SUM(R86:R90)</f>
        <v>0</v>
      </c>
      <c r="S85" s="228"/>
      <c r="T85" s="230">
        <f>SUM(T86:T90)</f>
        <v>0</v>
      </c>
      <c r="AR85" s="231" t="s">
        <v>170</v>
      </c>
      <c r="AT85" s="232" t="s">
        <v>72</v>
      </c>
      <c r="AU85" s="232" t="s">
        <v>73</v>
      </c>
      <c r="AY85" s="231" t="s">
        <v>162</v>
      </c>
      <c r="BK85" s="233">
        <f>SUM(BK86:BK90)</f>
        <v>0</v>
      </c>
    </row>
    <row r="86" s="1" customFormat="1" ht="51" customHeight="1">
      <c r="B86" s="47"/>
      <c r="C86" s="236" t="s">
        <v>77</v>
      </c>
      <c r="D86" s="236" t="s">
        <v>165</v>
      </c>
      <c r="E86" s="237" t="s">
        <v>2298</v>
      </c>
      <c r="F86" s="238" t="s">
        <v>2299</v>
      </c>
      <c r="G86" s="239" t="s">
        <v>168</v>
      </c>
      <c r="H86" s="240">
        <v>1</v>
      </c>
      <c r="I86" s="241"/>
      <c r="J86" s="242">
        <f>ROUND(I86*H86,2)</f>
        <v>0</v>
      </c>
      <c r="K86" s="238" t="s">
        <v>23</v>
      </c>
      <c r="L86" s="73"/>
      <c r="M86" s="243" t="s">
        <v>23</v>
      </c>
      <c r="N86" s="244" t="s">
        <v>45</v>
      </c>
      <c r="O86" s="48"/>
      <c r="P86" s="245">
        <f>O86*H86</f>
        <v>0</v>
      </c>
      <c r="Q86" s="245">
        <v>0</v>
      </c>
      <c r="R86" s="245">
        <f>Q86*H86</f>
        <v>0</v>
      </c>
      <c r="S86" s="245">
        <v>0</v>
      </c>
      <c r="T86" s="246">
        <f>S86*H86</f>
        <v>0</v>
      </c>
      <c r="AR86" s="25" t="s">
        <v>170</v>
      </c>
      <c r="AT86" s="25" t="s">
        <v>165</v>
      </c>
      <c r="AU86" s="25" t="s">
        <v>77</v>
      </c>
      <c r="AY86" s="25" t="s">
        <v>162</v>
      </c>
      <c r="BE86" s="247">
        <f>IF(N86="základní",J86,0)</f>
        <v>0</v>
      </c>
      <c r="BF86" s="247">
        <f>IF(N86="snížená",J86,0)</f>
        <v>0</v>
      </c>
      <c r="BG86" s="247">
        <f>IF(N86="zákl. přenesená",J86,0)</f>
        <v>0</v>
      </c>
      <c r="BH86" s="247">
        <f>IF(N86="sníž. přenesená",J86,0)</f>
        <v>0</v>
      </c>
      <c r="BI86" s="247">
        <f>IF(N86="nulová",J86,0)</f>
        <v>0</v>
      </c>
      <c r="BJ86" s="25" t="s">
        <v>85</v>
      </c>
      <c r="BK86" s="247">
        <f>ROUND(I86*H86,2)</f>
        <v>0</v>
      </c>
      <c r="BL86" s="25" t="s">
        <v>170</v>
      </c>
      <c r="BM86" s="25" t="s">
        <v>2300</v>
      </c>
    </row>
    <row r="87" s="1" customFormat="1" ht="16.5" customHeight="1">
      <c r="B87" s="47"/>
      <c r="C87" s="236" t="s">
        <v>85</v>
      </c>
      <c r="D87" s="236" t="s">
        <v>165</v>
      </c>
      <c r="E87" s="237" t="s">
        <v>2301</v>
      </c>
      <c r="F87" s="238" t="s">
        <v>2302</v>
      </c>
      <c r="G87" s="239" t="s">
        <v>168</v>
      </c>
      <c r="H87" s="240">
        <v>1</v>
      </c>
      <c r="I87" s="241"/>
      <c r="J87" s="242">
        <f>ROUND(I87*H87,2)</f>
        <v>0</v>
      </c>
      <c r="K87" s="238" t="s">
        <v>23</v>
      </c>
      <c r="L87" s="73"/>
      <c r="M87" s="243" t="s">
        <v>23</v>
      </c>
      <c r="N87" s="244" t="s">
        <v>45</v>
      </c>
      <c r="O87" s="48"/>
      <c r="P87" s="245">
        <f>O87*H87</f>
        <v>0</v>
      </c>
      <c r="Q87" s="245">
        <v>0</v>
      </c>
      <c r="R87" s="245">
        <f>Q87*H87</f>
        <v>0</v>
      </c>
      <c r="S87" s="245">
        <v>0</v>
      </c>
      <c r="T87" s="246">
        <f>S87*H87</f>
        <v>0</v>
      </c>
      <c r="AR87" s="25" t="s">
        <v>170</v>
      </c>
      <c r="AT87" s="25" t="s">
        <v>165</v>
      </c>
      <c r="AU87" s="25" t="s">
        <v>77</v>
      </c>
      <c r="AY87" s="25" t="s">
        <v>162</v>
      </c>
      <c r="BE87" s="247">
        <f>IF(N87="základní",J87,0)</f>
        <v>0</v>
      </c>
      <c r="BF87" s="247">
        <f>IF(N87="snížená",J87,0)</f>
        <v>0</v>
      </c>
      <c r="BG87" s="247">
        <f>IF(N87="zákl. přenesená",J87,0)</f>
        <v>0</v>
      </c>
      <c r="BH87" s="247">
        <f>IF(N87="sníž. přenesená",J87,0)</f>
        <v>0</v>
      </c>
      <c r="BI87" s="247">
        <f>IF(N87="nulová",J87,0)</f>
        <v>0</v>
      </c>
      <c r="BJ87" s="25" t="s">
        <v>85</v>
      </c>
      <c r="BK87" s="247">
        <f>ROUND(I87*H87,2)</f>
        <v>0</v>
      </c>
      <c r="BL87" s="25" t="s">
        <v>170</v>
      </c>
      <c r="BM87" s="25" t="s">
        <v>2303</v>
      </c>
    </row>
    <row r="88" s="1" customFormat="1" ht="25.5" customHeight="1">
      <c r="B88" s="47"/>
      <c r="C88" s="236" t="s">
        <v>163</v>
      </c>
      <c r="D88" s="236" t="s">
        <v>165</v>
      </c>
      <c r="E88" s="237" t="s">
        <v>2304</v>
      </c>
      <c r="F88" s="238" t="s">
        <v>2305</v>
      </c>
      <c r="G88" s="239" t="s">
        <v>2306</v>
      </c>
      <c r="H88" s="240">
        <v>1</v>
      </c>
      <c r="I88" s="241"/>
      <c r="J88" s="242">
        <f>ROUND(I88*H88,2)</f>
        <v>0</v>
      </c>
      <c r="K88" s="238" t="s">
        <v>23</v>
      </c>
      <c r="L88" s="73"/>
      <c r="M88" s="243" t="s">
        <v>23</v>
      </c>
      <c r="N88" s="244" t="s">
        <v>45</v>
      </c>
      <c r="O88" s="48"/>
      <c r="P88" s="245">
        <f>O88*H88</f>
        <v>0</v>
      </c>
      <c r="Q88" s="245">
        <v>0</v>
      </c>
      <c r="R88" s="245">
        <f>Q88*H88</f>
        <v>0</v>
      </c>
      <c r="S88" s="245">
        <v>0</v>
      </c>
      <c r="T88" s="246">
        <f>S88*H88</f>
        <v>0</v>
      </c>
      <c r="AR88" s="25" t="s">
        <v>170</v>
      </c>
      <c r="AT88" s="25" t="s">
        <v>165</v>
      </c>
      <c r="AU88" s="25" t="s">
        <v>77</v>
      </c>
      <c r="AY88" s="25" t="s">
        <v>162</v>
      </c>
      <c r="BE88" s="247">
        <f>IF(N88="základní",J88,0)</f>
        <v>0</v>
      </c>
      <c r="BF88" s="247">
        <f>IF(N88="snížená",J88,0)</f>
        <v>0</v>
      </c>
      <c r="BG88" s="247">
        <f>IF(N88="zákl. přenesená",J88,0)</f>
        <v>0</v>
      </c>
      <c r="BH88" s="247">
        <f>IF(N88="sníž. přenesená",J88,0)</f>
        <v>0</v>
      </c>
      <c r="BI88" s="247">
        <f>IF(N88="nulová",J88,0)</f>
        <v>0</v>
      </c>
      <c r="BJ88" s="25" t="s">
        <v>85</v>
      </c>
      <c r="BK88" s="247">
        <f>ROUND(I88*H88,2)</f>
        <v>0</v>
      </c>
      <c r="BL88" s="25" t="s">
        <v>170</v>
      </c>
      <c r="BM88" s="25" t="s">
        <v>2307</v>
      </c>
    </row>
    <row r="89" s="1" customFormat="1" ht="25.5" customHeight="1">
      <c r="B89" s="47"/>
      <c r="C89" s="236" t="s">
        <v>170</v>
      </c>
      <c r="D89" s="236" t="s">
        <v>165</v>
      </c>
      <c r="E89" s="237" t="s">
        <v>2308</v>
      </c>
      <c r="F89" s="238" t="s">
        <v>2309</v>
      </c>
      <c r="G89" s="239" t="s">
        <v>2310</v>
      </c>
      <c r="H89" s="240">
        <v>1</v>
      </c>
      <c r="I89" s="241"/>
      <c r="J89" s="242">
        <f>ROUND(I89*H89,2)</f>
        <v>0</v>
      </c>
      <c r="K89" s="238" t="s">
        <v>23</v>
      </c>
      <c r="L89" s="73"/>
      <c r="M89" s="243" t="s">
        <v>23</v>
      </c>
      <c r="N89" s="244" t="s">
        <v>45</v>
      </c>
      <c r="O89" s="48"/>
      <c r="P89" s="245">
        <f>O89*H89</f>
        <v>0</v>
      </c>
      <c r="Q89" s="245">
        <v>0</v>
      </c>
      <c r="R89" s="245">
        <f>Q89*H89</f>
        <v>0</v>
      </c>
      <c r="S89" s="245">
        <v>0</v>
      </c>
      <c r="T89" s="246">
        <f>S89*H89</f>
        <v>0</v>
      </c>
      <c r="AR89" s="25" t="s">
        <v>170</v>
      </c>
      <c r="AT89" s="25" t="s">
        <v>165</v>
      </c>
      <c r="AU89" s="25" t="s">
        <v>77</v>
      </c>
      <c r="AY89" s="25" t="s">
        <v>162</v>
      </c>
      <c r="BE89" s="247">
        <f>IF(N89="základní",J89,0)</f>
        <v>0</v>
      </c>
      <c r="BF89" s="247">
        <f>IF(N89="snížená",J89,0)</f>
        <v>0</v>
      </c>
      <c r="BG89" s="247">
        <f>IF(N89="zákl. přenesená",J89,0)</f>
        <v>0</v>
      </c>
      <c r="BH89" s="247">
        <f>IF(N89="sníž. přenesená",J89,0)</f>
        <v>0</v>
      </c>
      <c r="BI89" s="247">
        <f>IF(N89="nulová",J89,0)</f>
        <v>0</v>
      </c>
      <c r="BJ89" s="25" t="s">
        <v>85</v>
      </c>
      <c r="BK89" s="247">
        <f>ROUND(I89*H89,2)</f>
        <v>0</v>
      </c>
      <c r="BL89" s="25" t="s">
        <v>170</v>
      </c>
      <c r="BM89" s="25" t="s">
        <v>2311</v>
      </c>
    </row>
    <row r="90" s="1" customFormat="1" ht="38.25" customHeight="1">
      <c r="B90" s="47"/>
      <c r="C90" s="236" t="s">
        <v>192</v>
      </c>
      <c r="D90" s="236" t="s">
        <v>165</v>
      </c>
      <c r="E90" s="237" t="s">
        <v>2312</v>
      </c>
      <c r="F90" s="238" t="s">
        <v>2313</v>
      </c>
      <c r="G90" s="239" t="s">
        <v>168</v>
      </c>
      <c r="H90" s="240">
        <v>1</v>
      </c>
      <c r="I90" s="241"/>
      <c r="J90" s="242">
        <f>ROUND(I90*H90,2)</f>
        <v>0</v>
      </c>
      <c r="K90" s="238" t="s">
        <v>23</v>
      </c>
      <c r="L90" s="73"/>
      <c r="M90" s="243" t="s">
        <v>23</v>
      </c>
      <c r="N90" s="244" t="s">
        <v>45</v>
      </c>
      <c r="O90" s="48"/>
      <c r="P90" s="245">
        <f>O90*H90</f>
        <v>0</v>
      </c>
      <c r="Q90" s="245">
        <v>0</v>
      </c>
      <c r="R90" s="245">
        <f>Q90*H90</f>
        <v>0</v>
      </c>
      <c r="S90" s="245">
        <v>0</v>
      </c>
      <c r="T90" s="246">
        <f>S90*H90</f>
        <v>0</v>
      </c>
      <c r="AR90" s="25" t="s">
        <v>1508</v>
      </c>
      <c r="AT90" s="25" t="s">
        <v>165</v>
      </c>
      <c r="AU90" s="25" t="s">
        <v>77</v>
      </c>
      <c r="AY90" s="25" t="s">
        <v>162</v>
      </c>
      <c r="BE90" s="247">
        <f>IF(N90="základní",J90,0)</f>
        <v>0</v>
      </c>
      <c r="BF90" s="247">
        <f>IF(N90="snížená",J90,0)</f>
        <v>0</v>
      </c>
      <c r="BG90" s="247">
        <f>IF(N90="zákl. přenesená",J90,0)</f>
        <v>0</v>
      </c>
      <c r="BH90" s="247">
        <f>IF(N90="sníž. přenesená",J90,0)</f>
        <v>0</v>
      </c>
      <c r="BI90" s="247">
        <f>IF(N90="nulová",J90,0)</f>
        <v>0</v>
      </c>
      <c r="BJ90" s="25" t="s">
        <v>85</v>
      </c>
      <c r="BK90" s="247">
        <f>ROUND(I90*H90,2)</f>
        <v>0</v>
      </c>
      <c r="BL90" s="25" t="s">
        <v>1508</v>
      </c>
      <c r="BM90" s="25" t="s">
        <v>2314</v>
      </c>
    </row>
    <row r="91" s="11" customFormat="1" ht="37.44001" customHeight="1">
      <c r="B91" s="220"/>
      <c r="C91" s="221"/>
      <c r="D91" s="222" t="s">
        <v>72</v>
      </c>
      <c r="E91" s="223" t="s">
        <v>2315</v>
      </c>
      <c r="F91" s="223" t="s">
        <v>2316</v>
      </c>
      <c r="G91" s="221"/>
      <c r="H91" s="221"/>
      <c r="I91" s="224"/>
      <c r="J91" s="225">
        <f>BK91</f>
        <v>0</v>
      </c>
      <c r="K91" s="221"/>
      <c r="L91" s="226"/>
      <c r="M91" s="227"/>
      <c r="N91" s="228"/>
      <c r="O91" s="228"/>
      <c r="P91" s="229">
        <f>SUM(P92:P96)</f>
        <v>0</v>
      </c>
      <c r="Q91" s="228"/>
      <c r="R91" s="229">
        <f>SUM(R92:R96)</f>
        <v>0</v>
      </c>
      <c r="S91" s="228"/>
      <c r="T91" s="230">
        <f>SUM(T92:T96)</f>
        <v>0</v>
      </c>
      <c r="AR91" s="231" t="s">
        <v>192</v>
      </c>
      <c r="AT91" s="232" t="s">
        <v>72</v>
      </c>
      <c r="AU91" s="232" t="s">
        <v>73</v>
      </c>
      <c r="AY91" s="231" t="s">
        <v>162</v>
      </c>
      <c r="BK91" s="233">
        <f>SUM(BK92:BK96)</f>
        <v>0</v>
      </c>
    </row>
    <row r="92" s="1" customFormat="1" ht="16.5" customHeight="1">
      <c r="B92" s="47"/>
      <c r="C92" s="236" t="s">
        <v>200</v>
      </c>
      <c r="D92" s="236" t="s">
        <v>165</v>
      </c>
      <c r="E92" s="237" t="s">
        <v>2317</v>
      </c>
      <c r="F92" s="238" t="s">
        <v>2318</v>
      </c>
      <c r="G92" s="239" t="s">
        <v>168</v>
      </c>
      <c r="H92" s="240">
        <v>1</v>
      </c>
      <c r="I92" s="241"/>
      <c r="J92" s="242">
        <f>ROUND(I92*H92,2)</f>
        <v>0</v>
      </c>
      <c r="K92" s="238" t="s">
        <v>2319</v>
      </c>
      <c r="L92" s="73"/>
      <c r="M92" s="243" t="s">
        <v>23</v>
      </c>
      <c r="N92" s="244" t="s">
        <v>45</v>
      </c>
      <c r="O92" s="48"/>
      <c r="P92" s="245">
        <f>O92*H92</f>
        <v>0</v>
      </c>
      <c r="Q92" s="245">
        <v>0</v>
      </c>
      <c r="R92" s="245">
        <f>Q92*H92</f>
        <v>0</v>
      </c>
      <c r="S92" s="245">
        <v>0</v>
      </c>
      <c r="T92" s="246">
        <f>S92*H92</f>
        <v>0</v>
      </c>
      <c r="AR92" s="25" t="s">
        <v>2320</v>
      </c>
      <c r="AT92" s="25" t="s">
        <v>165</v>
      </c>
      <c r="AU92" s="25" t="s">
        <v>77</v>
      </c>
      <c r="AY92" s="25" t="s">
        <v>162</v>
      </c>
      <c r="BE92" s="247">
        <f>IF(N92="základní",J92,0)</f>
        <v>0</v>
      </c>
      <c r="BF92" s="247">
        <f>IF(N92="snížená",J92,0)</f>
        <v>0</v>
      </c>
      <c r="BG92" s="247">
        <f>IF(N92="zákl. přenesená",J92,0)</f>
        <v>0</v>
      </c>
      <c r="BH92" s="247">
        <f>IF(N92="sníž. přenesená",J92,0)</f>
        <v>0</v>
      </c>
      <c r="BI92" s="247">
        <f>IF(N92="nulová",J92,0)</f>
        <v>0</v>
      </c>
      <c r="BJ92" s="25" t="s">
        <v>85</v>
      </c>
      <c r="BK92" s="247">
        <f>ROUND(I92*H92,2)</f>
        <v>0</v>
      </c>
      <c r="BL92" s="25" t="s">
        <v>2320</v>
      </c>
      <c r="BM92" s="25" t="s">
        <v>2321</v>
      </c>
    </row>
    <row r="93" s="12" customFormat="1">
      <c r="B93" s="248"/>
      <c r="C93" s="249"/>
      <c r="D93" s="250" t="s">
        <v>172</v>
      </c>
      <c r="E93" s="251" t="s">
        <v>23</v>
      </c>
      <c r="F93" s="252" t="s">
        <v>2322</v>
      </c>
      <c r="G93" s="249"/>
      <c r="H93" s="253">
        <v>1</v>
      </c>
      <c r="I93" s="254"/>
      <c r="J93" s="249"/>
      <c r="K93" s="249"/>
      <c r="L93" s="255"/>
      <c r="M93" s="256"/>
      <c r="N93" s="257"/>
      <c r="O93" s="257"/>
      <c r="P93" s="257"/>
      <c r="Q93" s="257"/>
      <c r="R93" s="257"/>
      <c r="S93" s="257"/>
      <c r="T93" s="258"/>
      <c r="AT93" s="259" t="s">
        <v>172</v>
      </c>
      <c r="AU93" s="259" t="s">
        <v>77</v>
      </c>
      <c r="AV93" s="12" t="s">
        <v>85</v>
      </c>
      <c r="AW93" s="12" t="s">
        <v>36</v>
      </c>
      <c r="AX93" s="12" t="s">
        <v>77</v>
      </c>
      <c r="AY93" s="259" t="s">
        <v>162</v>
      </c>
    </row>
    <row r="94" s="1" customFormat="1" ht="51" customHeight="1">
      <c r="B94" s="47"/>
      <c r="C94" s="236" t="s">
        <v>209</v>
      </c>
      <c r="D94" s="236" t="s">
        <v>165</v>
      </c>
      <c r="E94" s="237" t="s">
        <v>2323</v>
      </c>
      <c r="F94" s="238" t="s">
        <v>2324</v>
      </c>
      <c r="G94" s="239" t="s">
        <v>168</v>
      </c>
      <c r="H94" s="240">
        <v>1</v>
      </c>
      <c r="I94" s="241"/>
      <c r="J94" s="242">
        <f>ROUND(I94*H94,2)</f>
        <v>0</v>
      </c>
      <c r="K94" s="238" t="s">
        <v>23</v>
      </c>
      <c r="L94" s="73"/>
      <c r="M94" s="243" t="s">
        <v>23</v>
      </c>
      <c r="N94" s="244" t="s">
        <v>45</v>
      </c>
      <c r="O94" s="48"/>
      <c r="P94" s="245">
        <f>O94*H94</f>
        <v>0</v>
      </c>
      <c r="Q94" s="245">
        <v>0</v>
      </c>
      <c r="R94" s="245">
        <f>Q94*H94</f>
        <v>0</v>
      </c>
      <c r="S94" s="245">
        <v>0</v>
      </c>
      <c r="T94" s="246">
        <f>S94*H94</f>
        <v>0</v>
      </c>
      <c r="AR94" s="25" t="s">
        <v>170</v>
      </c>
      <c r="AT94" s="25" t="s">
        <v>165</v>
      </c>
      <c r="AU94" s="25" t="s">
        <v>77</v>
      </c>
      <c r="AY94" s="25" t="s">
        <v>162</v>
      </c>
      <c r="BE94" s="247">
        <f>IF(N94="základní",J94,0)</f>
        <v>0</v>
      </c>
      <c r="BF94" s="247">
        <f>IF(N94="snížená",J94,0)</f>
        <v>0</v>
      </c>
      <c r="BG94" s="247">
        <f>IF(N94="zákl. přenesená",J94,0)</f>
        <v>0</v>
      </c>
      <c r="BH94" s="247">
        <f>IF(N94="sníž. přenesená",J94,0)</f>
        <v>0</v>
      </c>
      <c r="BI94" s="247">
        <f>IF(N94="nulová",J94,0)</f>
        <v>0</v>
      </c>
      <c r="BJ94" s="25" t="s">
        <v>85</v>
      </c>
      <c r="BK94" s="247">
        <f>ROUND(I94*H94,2)</f>
        <v>0</v>
      </c>
      <c r="BL94" s="25" t="s">
        <v>170</v>
      </c>
      <c r="BM94" s="25" t="s">
        <v>2325</v>
      </c>
    </row>
    <row r="95" s="13" customFormat="1">
      <c r="B95" s="260"/>
      <c r="C95" s="261"/>
      <c r="D95" s="250" t="s">
        <v>172</v>
      </c>
      <c r="E95" s="262" t="s">
        <v>23</v>
      </c>
      <c r="F95" s="263" t="s">
        <v>2326</v>
      </c>
      <c r="G95" s="261"/>
      <c r="H95" s="262" t="s">
        <v>23</v>
      </c>
      <c r="I95" s="264"/>
      <c r="J95" s="261"/>
      <c r="K95" s="261"/>
      <c r="L95" s="265"/>
      <c r="M95" s="266"/>
      <c r="N95" s="267"/>
      <c r="O95" s="267"/>
      <c r="P95" s="267"/>
      <c r="Q95" s="267"/>
      <c r="R95" s="267"/>
      <c r="S95" s="267"/>
      <c r="T95" s="268"/>
      <c r="AT95" s="269" t="s">
        <v>172</v>
      </c>
      <c r="AU95" s="269" t="s">
        <v>77</v>
      </c>
      <c r="AV95" s="13" t="s">
        <v>77</v>
      </c>
      <c r="AW95" s="13" t="s">
        <v>36</v>
      </c>
      <c r="AX95" s="13" t="s">
        <v>73</v>
      </c>
      <c r="AY95" s="269" t="s">
        <v>162</v>
      </c>
    </row>
    <row r="96" s="12" customFormat="1">
      <c r="B96" s="248"/>
      <c r="C96" s="249"/>
      <c r="D96" s="250" t="s">
        <v>172</v>
      </c>
      <c r="E96" s="251" t="s">
        <v>23</v>
      </c>
      <c r="F96" s="252" t="s">
        <v>77</v>
      </c>
      <c r="G96" s="249"/>
      <c r="H96" s="253">
        <v>1</v>
      </c>
      <c r="I96" s="254"/>
      <c r="J96" s="249"/>
      <c r="K96" s="249"/>
      <c r="L96" s="255"/>
      <c r="M96" s="309"/>
      <c r="N96" s="310"/>
      <c r="O96" s="310"/>
      <c r="P96" s="310"/>
      <c r="Q96" s="310"/>
      <c r="R96" s="310"/>
      <c r="S96" s="310"/>
      <c r="T96" s="311"/>
      <c r="AT96" s="259" t="s">
        <v>172</v>
      </c>
      <c r="AU96" s="259" t="s">
        <v>77</v>
      </c>
      <c r="AV96" s="12" t="s">
        <v>85</v>
      </c>
      <c r="AW96" s="12" t="s">
        <v>36</v>
      </c>
      <c r="AX96" s="12" t="s">
        <v>77</v>
      </c>
      <c r="AY96" s="259" t="s">
        <v>162</v>
      </c>
    </row>
    <row r="97" s="1" customFormat="1" ht="6.96" customHeight="1">
      <c r="B97" s="68"/>
      <c r="C97" s="69"/>
      <c r="D97" s="69"/>
      <c r="E97" s="69"/>
      <c r="F97" s="69"/>
      <c r="G97" s="69"/>
      <c r="H97" s="69"/>
      <c r="I97" s="179"/>
      <c r="J97" s="69"/>
      <c r="K97" s="69"/>
      <c r="L97" s="73"/>
    </row>
  </sheetData>
  <sheetProtection sheet="1" autoFilter="0" formatColumns="0" formatRows="0" objects="1" scenarios="1" spinCount="100000" saltValue="ybBnGXZtuYhqQOqLEKerfUtiUsVvei77UL9YBuWAsnQ5nnAvhtLC28Go3c/157iZFVqOL3rza+7NoEh8hS6/jg==" hashValue="IWbrfsx2T8cegq1LcT8QmsQfTL2cd5PlpgavgbgzRq25hGCbJ7A7m/ZTjjpCuoF1EVlvMHokp3Vpz6aKIFdz2w==" algorithmName="SHA-512" password="CC35"/>
  <autoFilter ref="C83:K96"/>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12" customWidth="1"/>
    <col min="2" max="2" width="1.664063" style="312" customWidth="1"/>
    <col min="3" max="4" width="5" style="312" customWidth="1"/>
    <col min="5" max="5" width="11.67" style="312" customWidth="1"/>
    <col min="6" max="6" width="9.17" style="312" customWidth="1"/>
    <col min="7" max="7" width="5" style="312" customWidth="1"/>
    <col min="8" max="8" width="77.83" style="312" customWidth="1"/>
    <col min="9" max="10" width="20" style="312" customWidth="1"/>
    <col min="11" max="11" width="1.664063" style="312" customWidth="1"/>
  </cols>
  <sheetData>
    <row r="1" ht="37.5" customHeight="1"/>
    <row r="2" ht="7.5" customHeight="1">
      <c r="B2" s="313"/>
      <c r="C2" s="314"/>
      <c r="D2" s="314"/>
      <c r="E2" s="314"/>
      <c r="F2" s="314"/>
      <c r="G2" s="314"/>
      <c r="H2" s="314"/>
      <c r="I2" s="314"/>
      <c r="J2" s="314"/>
      <c r="K2" s="315"/>
    </row>
    <row r="3" s="16" customFormat="1" ht="45" customHeight="1">
      <c r="B3" s="316"/>
      <c r="C3" s="317" t="s">
        <v>2327</v>
      </c>
      <c r="D3" s="317"/>
      <c r="E3" s="317"/>
      <c r="F3" s="317"/>
      <c r="G3" s="317"/>
      <c r="H3" s="317"/>
      <c r="I3" s="317"/>
      <c r="J3" s="317"/>
      <c r="K3" s="318"/>
    </row>
    <row r="4" ht="25.5" customHeight="1">
      <c r="B4" s="319"/>
      <c r="C4" s="320" t="s">
        <v>2328</v>
      </c>
      <c r="D4" s="320"/>
      <c r="E4" s="320"/>
      <c r="F4" s="320"/>
      <c r="G4" s="320"/>
      <c r="H4" s="320"/>
      <c r="I4" s="320"/>
      <c r="J4" s="320"/>
      <c r="K4" s="321"/>
    </row>
    <row r="5" ht="5.25" customHeight="1">
      <c r="B5" s="319"/>
      <c r="C5" s="322"/>
      <c r="D5" s="322"/>
      <c r="E5" s="322"/>
      <c r="F5" s="322"/>
      <c r="G5" s="322"/>
      <c r="H5" s="322"/>
      <c r="I5" s="322"/>
      <c r="J5" s="322"/>
      <c r="K5" s="321"/>
    </row>
    <row r="6" ht="15" customHeight="1">
      <c r="B6" s="319"/>
      <c r="C6" s="323" t="s">
        <v>2329</v>
      </c>
      <c r="D6" s="323"/>
      <c r="E6" s="323"/>
      <c r="F6" s="323"/>
      <c r="G6" s="323"/>
      <c r="H6" s="323"/>
      <c r="I6" s="323"/>
      <c r="J6" s="323"/>
      <c r="K6" s="321"/>
    </row>
    <row r="7" ht="15" customHeight="1">
      <c r="B7" s="324"/>
      <c r="C7" s="323" t="s">
        <v>2330</v>
      </c>
      <c r="D7" s="323"/>
      <c r="E7" s="323"/>
      <c r="F7" s="323"/>
      <c r="G7" s="323"/>
      <c r="H7" s="323"/>
      <c r="I7" s="323"/>
      <c r="J7" s="323"/>
      <c r="K7" s="321"/>
    </row>
    <row r="8" ht="12.75" customHeight="1">
      <c r="B8" s="324"/>
      <c r="C8" s="323"/>
      <c r="D8" s="323"/>
      <c r="E8" s="323"/>
      <c r="F8" s="323"/>
      <c r="G8" s="323"/>
      <c r="H8" s="323"/>
      <c r="I8" s="323"/>
      <c r="J8" s="323"/>
      <c r="K8" s="321"/>
    </row>
    <row r="9" ht="15" customHeight="1">
      <c r="B9" s="324"/>
      <c r="C9" s="323" t="s">
        <v>2331</v>
      </c>
      <c r="D9" s="323"/>
      <c r="E9" s="323"/>
      <c r="F9" s="323"/>
      <c r="G9" s="323"/>
      <c r="H9" s="323"/>
      <c r="I9" s="323"/>
      <c r="J9" s="323"/>
      <c r="K9" s="321"/>
    </row>
    <row r="10" ht="15" customHeight="1">
      <c r="B10" s="324"/>
      <c r="C10" s="323"/>
      <c r="D10" s="323" t="s">
        <v>2332</v>
      </c>
      <c r="E10" s="323"/>
      <c r="F10" s="323"/>
      <c r="G10" s="323"/>
      <c r="H10" s="323"/>
      <c r="I10" s="323"/>
      <c r="J10" s="323"/>
      <c r="K10" s="321"/>
    </row>
    <row r="11" ht="15" customHeight="1">
      <c r="B11" s="324"/>
      <c r="C11" s="325"/>
      <c r="D11" s="323" t="s">
        <v>2333</v>
      </c>
      <c r="E11" s="323"/>
      <c r="F11" s="323"/>
      <c r="G11" s="323"/>
      <c r="H11" s="323"/>
      <c r="I11" s="323"/>
      <c r="J11" s="323"/>
      <c r="K11" s="321"/>
    </row>
    <row r="12" ht="12.75" customHeight="1">
      <c r="B12" s="324"/>
      <c r="C12" s="325"/>
      <c r="D12" s="325"/>
      <c r="E12" s="325"/>
      <c r="F12" s="325"/>
      <c r="G12" s="325"/>
      <c r="H12" s="325"/>
      <c r="I12" s="325"/>
      <c r="J12" s="325"/>
      <c r="K12" s="321"/>
    </row>
    <row r="13" ht="15" customHeight="1">
      <c r="B13" s="324"/>
      <c r="C13" s="325"/>
      <c r="D13" s="323" t="s">
        <v>2334</v>
      </c>
      <c r="E13" s="323"/>
      <c r="F13" s="323"/>
      <c r="G13" s="323"/>
      <c r="H13" s="323"/>
      <c r="I13" s="323"/>
      <c r="J13" s="323"/>
      <c r="K13" s="321"/>
    </row>
    <row r="14" ht="15" customHeight="1">
      <c r="B14" s="324"/>
      <c r="C14" s="325"/>
      <c r="D14" s="323" t="s">
        <v>2335</v>
      </c>
      <c r="E14" s="323"/>
      <c r="F14" s="323"/>
      <c r="G14" s="323"/>
      <c r="H14" s="323"/>
      <c r="I14" s="323"/>
      <c r="J14" s="323"/>
      <c r="K14" s="321"/>
    </row>
    <row r="15" ht="15" customHeight="1">
      <c r="B15" s="324"/>
      <c r="C15" s="325"/>
      <c r="D15" s="323" t="s">
        <v>2336</v>
      </c>
      <c r="E15" s="323"/>
      <c r="F15" s="323"/>
      <c r="G15" s="323"/>
      <c r="H15" s="323"/>
      <c r="I15" s="323"/>
      <c r="J15" s="323"/>
      <c r="K15" s="321"/>
    </row>
    <row r="16" ht="15" customHeight="1">
      <c r="B16" s="324"/>
      <c r="C16" s="325"/>
      <c r="D16" s="325"/>
      <c r="E16" s="326" t="s">
        <v>79</v>
      </c>
      <c r="F16" s="323" t="s">
        <v>2337</v>
      </c>
      <c r="G16" s="323"/>
      <c r="H16" s="323"/>
      <c r="I16" s="323"/>
      <c r="J16" s="323"/>
      <c r="K16" s="321"/>
    </row>
    <row r="17" ht="15" customHeight="1">
      <c r="B17" s="324"/>
      <c r="C17" s="325"/>
      <c r="D17" s="325"/>
      <c r="E17" s="326" t="s">
        <v>2338</v>
      </c>
      <c r="F17" s="323" t="s">
        <v>2339</v>
      </c>
      <c r="G17" s="323"/>
      <c r="H17" s="323"/>
      <c r="I17" s="323"/>
      <c r="J17" s="323"/>
      <c r="K17" s="321"/>
    </row>
    <row r="18" ht="15" customHeight="1">
      <c r="B18" s="324"/>
      <c r="C18" s="325"/>
      <c r="D18" s="325"/>
      <c r="E18" s="326" t="s">
        <v>2340</v>
      </c>
      <c r="F18" s="323" t="s">
        <v>2341</v>
      </c>
      <c r="G18" s="323"/>
      <c r="H18" s="323"/>
      <c r="I18" s="323"/>
      <c r="J18" s="323"/>
      <c r="K18" s="321"/>
    </row>
    <row r="19" ht="15" customHeight="1">
      <c r="B19" s="324"/>
      <c r="C19" s="325"/>
      <c r="D19" s="325"/>
      <c r="E19" s="326" t="s">
        <v>2342</v>
      </c>
      <c r="F19" s="323" t="s">
        <v>2343</v>
      </c>
      <c r="G19" s="323"/>
      <c r="H19" s="323"/>
      <c r="I19" s="323"/>
      <c r="J19" s="323"/>
      <c r="K19" s="321"/>
    </row>
    <row r="20" ht="15" customHeight="1">
      <c r="B20" s="324"/>
      <c r="C20" s="325"/>
      <c r="D20" s="325"/>
      <c r="E20" s="326" t="s">
        <v>1503</v>
      </c>
      <c r="F20" s="323" t="s">
        <v>1504</v>
      </c>
      <c r="G20" s="323"/>
      <c r="H20" s="323"/>
      <c r="I20" s="323"/>
      <c r="J20" s="323"/>
      <c r="K20" s="321"/>
    </row>
    <row r="21" ht="15" customHeight="1">
      <c r="B21" s="324"/>
      <c r="C21" s="325"/>
      <c r="D21" s="325"/>
      <c r="E21" s="326" t="s">
        <v>84</v>
      </c>
      <c r="F21" s="323" t="s">
        <v>2344</v>
      </c>
      <c r="G21" s="323"/>
      <c r="H21" s="323"/>
      <c r="I21" s="323"/>
      <c r="J21" s="323"/>
      <c r="K21" s="321"/>
    </row>
    <row r="22" ht="12.75" customHeight="1">
      <c r="B22" s="324"/>
      <c r="C22" s="325"/>
      <c r="D22" s="325"/>
      <c r="E22" s="325"/>
      <c r="F22" s="325"/>
      <c r="G22" s="325"/>
      <c r="H22" s="325"/>
      <c r="I22" s="325"/>
      <c r="J22" s="325"/>
      <c r="K22" s="321"/>
    </row>
    <row r="23" ht="15" customHeight="1">
      <c r="B23" s="324"/>
      <c r="C23" s="323" t="s">
        <v>2345</v>
      </c>
      <c r="D23" s="323"/>
      <c r="E23" s="323"/>
      <c r="F23" s="323"/>
      <c r="G23" s="323"/>
      <c r="H23" s="323"/>
      <c r="I23" s="323"/>
      <c r="J23" s="323"/>
      <c r="K23" s="321"/>
    </row>
    <row r="24" ht="15" customHeight="1">
      <c r="B24" s="324"/>
      <c r="C24" s="323" t="s">
        <v>2346</v>
      </c>
      <c r="D24" s="323"/>
      <c r="E24" s="323"/>
      <c r="F24" s="323"/>
      <c r="G24" s="323"/>
      <c r="H24" s="323"/>
      <c r="I24" s="323"/>
      <c r="J24" s="323"/>
      <c r="K24" s="321"/>
    </row>
    <row r="25" ht="15" customHeight="1">
      <c r="B25" s="324"/>
      <c r="C25" s="323"/>
      <c r="D25" s="323" t="s">
        <v>2347</v>
      </c>
      <c r="E25" s="323"/>
      <c r="F25" s="323"/>
      <c r="G25" s="323"/>
      <c r="H25" s="323"/>
      <c r="I25" s="323"/>
      <c r="J25" s="323"/>
      <c r="K25" s="321"/>
    </row>
    <row r="26" ht="15" customHeight="1">
      <c r="B26" s="324"/>
      <c r="C26" s="325"/>
      <c r="D26" s="323" t="s">
        <v>2348</v>
      </c>
      <c r="E26" s="323"/>
      <c r="F26" s="323"/>
      <c r="G26" s="323"/>
      <c r="H26" s="323"/>
      <c r="I26" s="323"/>
      <c r="J26" s="323"/>
      <c r="K26" s="321"/>
    </row>
    <row r="27" ht="12.75" customHeight="1">
      <c r="B27" s="324"/>
      <c r="C27" s="325"/>
      <c r="D27" s="325"/>
      <c r="E27" s="325"/>
      <c r="F27" s="325"/>
      <c r="G27" s="325"/>
      <c r="H27" s="325"/>
      <c r="I27" s="325"/>
      <c r="J27" s="325"/>
      <c r="K27" s="321"/>
    </row>
    <row r="28" ht="15" customHeight="1">
      <c r="B28" s="324"/>
      <c r="C28" s="325"/>
      <c r="D28" s="323" t="s">
        <v>2349</v>
      </c>
      <c r="E28" s="323"/>
      <c r="F28" s="323"/>
      <c r="G28" s="323"/>
      <c r="H28" s="323"/>
      <c r="I28" s="323"/>
      <c r="J28" s="323"/>
      <c r="K28" s="321"/>
    </row>
    <row r="29" ht="15" customHeight="1">
      <c r="B29" s="324"/>
      <c r="C29" s="325"/>
      <c r="D29" s="323" t="s">
        <v>2350</v>
      </c>
      <c r="E29" s="323"/>
      <c r="F29" s="323"/>
      <c r="G29" s="323"/>
      <c r="H29" s="323"/>
      <c r="I29" s="323"/>
      <c r="J29" s="323"/>
      <c r="K29" s="321"/>
    </row>
    <row r="30" ht="12.75" customHeight="1">
      <c r="B30" s="324"/>
      <c r="C30" s="325"/>
      <c r="D30" s="325"/>
      <c r="E30" s="325"/>
      <c r="F30" s="325"/>
      <c r="G30" s="325"/>
      <c r="H30" s="325"/>
      <c r="I30" s="325"/>
      <c r="J30" s="325"/>
      <c r="K30" s="321"/>
    </row>
    <row r="31" ht="15" customHeight="1">
      <c r="B31" s="324"/>
      <c r="C31" s="325"/>
      <c r="D31" s="323" t="s">
        <v>2351</v>
      </c>
      <c r="E31" s="323"/>
      <c r="F31" s="323"/>
      <c r="G31" s="323"/>
      <c r="H31" s="323"/>
      <c r="I31" s="323"/>
      <c r="J31" s="323"/>
      <c r="K31" s="321"/>
    </row>
    <row r="32" ht="15" customHeight="1">
      <c r="B32" s="324"/>
      <c r="C32" s="325"/>
      <c r="D32" s="323" t="s">
        <v>2352</v>
      </c>
      <c r="E32" s="323"/>
      <c r="F32" s="323"/>
      <c r="G32" s="323"/>
      <c r="H32" s="323"/>
      <c r="I32" s="323"/>
      <c r="J32" s="323"/>
      <c r="K32" s="321"/>
    </row>
    <row r="33" ht="15" customHeight="1">
      <c r="B33" s="324"/>
      <c r="C33" s="325"/>
      <c r="D33" s="323" t="s">
        <v>2353</v>
      </c>
      <c r="E33" s="323"/>
      <c r="F33" s="323"/>
      <c r="G33" s="323"/>
      <c r="H33" s="323"/>
      <c r="I33" s="323"/>
      <c r="J33" s="323"/>
      <c r="K33" s="321"/>
    </row>
    <row r="34" ht="15" customHeight="1">
      <c r="B34" s="324"/>
      <c r="C34" s="325"/>
      <c r="D34" s="323"/>
      <c r="E34" s="327" t="s">
        <v>147</v>
      </c>
      <c r="F34" s="323"/>
      <c r="G34" s="323" t="s">
        <v>2354</v>
      </c>
      <c r="H34" s="323"/>
      <c r="I34" s="323"/>
      <c r="J34" s="323"/>
      <c r="K34" s="321"/>
    </row>
    <row r="35" ht="30.75" customHeight="1">
      <c r="B35" s="324"/>
      <c r="C35" s="325"/>
      <c r="D35" s="323"/>
      <c r="E35" s="327" t="s">
        <v>2355</v>
      </c>
      <c r="F35" s="323"/>
      <c r="G35" s="323" t="s">
        <v>2356</v>
      </c>
      <c r="H35" s="323"/>
      <c r="I35" s="323"/>
      <c r="J35" s="323"/>
      <c r="K35" s="321"/>
    </row>
    <row r="36" ht="15" customHeight="1">
      <c r="B36" s="324"/>
      <c r="C36" s="325"/>
      <c r="D36" s="323"/>
      <c r="E36" s="327" t="s">
        <v>54</v>
      </c>
      <c r="F36" s="323"/>
      <c r="G36" s="323" t="s">
        <v>2357</v>
      </c>
      <c r="H36" s="323"/>
      <c r="I36" s="323"/>
      <c r="J36" s="323"/>
      <c r="K36" s="321"/>
    </row>
    <row r="37" ht="15" customHeight="1">
      <c r="B37" s="324"/>
      <c r="C37" s="325"/>
      <c r="D37" s="323"/>
      <c r="E37" s="327" t="s">
        <v>148</v>
      </c>
      <c r="F37" s="323"/>
      <c r="G37" s="323" t="s">
        <v>2358</v>
      </c>
      <c r="H37" s="323"/>
      <c r="I37" s="323"/>
      <c r="J37" s="323"/>
      <c r="K37" s="321"/>
    </row>
    <row r="38" ht="15" customHeight="1">
      <c r="B38" s="324"/>
      <c r="C38" s="325"/>
      <c r="D38" s="323"/>
      <c r="E38" s="327" t="s">
        <v>149</v>
      </c>
      <c r="F38" s="323"/>
      <c r="G38" s="323" t="s">
        <v>2359</v>
      </c>
      <c r="H38" s="323"/>
      <c r="I38" s="323"/>
      <c r="J38" s="323"/>
      <c r="K38" s="321"/>
    </row>
    <row r="39" ht="15" customHeight="1">
      <c r="B39" s="324"/>
      <c r="C39" s="325"/>
      <c r="D39" s="323"/>
      <c r="E39" s="327" t="s">
        <v>150</v>
      </c>
      <c r="F39" s="323"/>
      <c r="G39" s="323" t="s">
        <v>2360</v>
      </c>
      <c r="H39" s="323"/>
      <c r="I39" s="323"/>
      <c r="J39" s="323"/>
      <c r="K39" s="321"/>
    </row>
    <row r="40" ht="15" customHeight="1">
      <c r="B40" s="324"/>
      <c r="C40" s="325"/>
      <c r="D40" s="323"/>
      <c r="E40" s="327" t="s">
        <v>2361</v>
      </c>
      <c r="F40" s="323"/>
      <c r="G40" s="323" t="s">
        <v>2362</v>
      </c>
      <c r="H40" s="323"/>
      <c r="I40" s="323"/>
      <c r="J40" s="323"/>
      <c r="K40" s="321"/>
    </row>
    <row r="41" ht="15" customHeight="1">
      <c r="B41" s="324"/>
      <c r="C41" s="325"/>
      <c r="D41" s="323"/>
      <c r="E41" s="327"/>
      <c r="F41" s="323"/>
      <c r="G41" s="323" t="s">
        <v>2363</v>
      </c>
      <c r="H41" s="323"/>
      <c r="I41" s="323"/>
      <c r="J41" s="323"/>
      <c r="K41" s="321"/>
    </row>
    <row r="42" ht="15" customHeight="1">
      <c r="B42" s="324"/>
      <c r="C42" s="325"/>
      <c r="D42" s="323"/>
      <c r="E42" s="327" t="s">
        <v>2364</v>
      </c>
      <c r="F42" s="323"/>
      <c r="G42" s="323" t="s">
        <v>2365</v>
      </c>
      <c r="H42" s="323"/>
      <c r="I42" s="323"/>
      <c r="J42" s="323"/>
      <c r="K42" s="321"/>
    </row>
    <row r="43" ht="15" customHeight="1">
      <c r="B43" s="324"/>
      <c r="C43" s="325"/>
      <c r="D43" s="323"/>
      <c r="E43" s="327" t="s">
        <v>152</v>
      </c>
      <c r="F43" s="323"/>
      <c r="G43" s="323" t="s">
        <v>2366</v>
      </c>
      <c r="H43" s="323"/>
      <c r="I43" s="323"/>
      <c r="J43" s="323"/>
      <c r="K43" s="321"/>
    </row>
    <row r="44" ht="12.75" customHeight="1">
      <c r="B44" s="324"/>
      <c r="C44" s="325"/>
      <c r="D44" s="323"/>
      <c r="E44" s="323"/>
      <c r="F44" s="323"/>
      <c r="G44" s="323"/>
      <c r="H44" s="323"/>
      <c r="I44" s="323"/>
      <c r="J44" s="323"/>
      <c r="K44" s="321"/>
    </row>
    <row r="45" ht="15" customHeight="1">
      <c r="B45" s="324"/>
      <c r="C45" s="325"/>
      <c r="D45" s="323" t="s">
        <v>2367</v>
      </c>
      <c r="E45" s="323"/>
      <c r="F45" s="323"/>
      <c r="G45" s="323"/>
      <c r="H45" s="323"/>
      <c r="I45" s="323"/>
      <c r="J45" s="323"/>
      <c r="K45" s="321"/>
    </row>
    <row r="46" ht="15" customHeight="1">
      <c r="B46" s="324"/>
      <c r="C46" s="325"/>
      <c r="D46" s="325"/>
      <c r="E46" s="323" t="s">
        <v>2368</v>
      </c>
      <c r="F46" s="323"/>
      <c r="G46" s="323"/>
      <c r="H46" s="323"/>
      <c r="I46" s="323"/>
      <c r="J46" s="323"/>
      <c r="K46" s="321"/>
    </row>
    <row r="47" ht="15" customHeight="1">
      <c r="B47" s="324"/>
      <c r="C47" s="325"/>
      <c r="D47" s="325"/>
      <c r="E47" s="323" t="s">
        <v>2369</v>
      </c>
      <c r="F47" s="323"/>
      <c r="G47" s="323"/>
      <c r="H47" s="323"/>
      <c r="I47" s="323"/>
      <c r="J47" s="323"/>
      <c r="K47" s="321"/>
    </row>
    <row r="48" ht="15" customHeight="1">
      <c r="B48" s="324"/>
      <c r="C48" s="325"/>
      <c r="D48" s="325"/>
      <c r="E48" s="323" t="s">
        <v>2370</v>
      </c>
      <c r="F48" s="323"/>
      <c r="G48" s="323"/>
      <c r="H48" s="323"/>
      <c r="I48" s="323"/>
      <c r="J48" s="323"/>
      <c r="K48" s="321"/>
    </row>
    <row r="49" ht="15" customHeight="1">
      <c r="B49" s="324"/>
      <c r="C49" s="325"/>
      <c r="D49" s="323" t="s">
        <v>2371</v>
      </c>
      <c r="E49" s="323"/>
      <c r="F49" s="323"/>
      <c r="G49" s="323"/>
      <c r="H49" s="323"/>
      <c r="I49" s="323"/>
      <c r="J49" s="323"/>
      <c r="K49" s="321"/>
    </row>
    <row r="50" ht="25.5" customHeight="1">
      <c r="B50" s="319"/>
      <c r="C50" s="320" t="s">
        <v>2372</v>
      </c>
      <c r="D50" s="320"/>
      <c r="E50" s="320"/>
      <c r="F50" s="320"/>
      <c r="G50" s="320"/>
      <c r="H50" s="320"/>
      <c r="I50" s="320"/>
      <c r="J50" s="320"/>
      <c r="K50" s="321"/>
    </row>
    <row r="51" ht="5.25" customHeight="1">
      <c r="B51" s="319"/>
      <c r="C51" s="322"/>
      <c r="D51" s="322"/>
      <c r="E51" s="322"/>
      <c r="F51" s="322"/>
      <c r="G51" s="322"/>
      <c r="H51" s="322"/>
      <c r="I51" s="322"/>
      <c r="J51" s="322"/>
      <c r="K51" s="321"/>
    </row>
    <row r="52" ht="15" customHeight="1">
      <c r="B52" s="319"/>
      <c r="C52" s="323" t="s">
        <v>2373</v>
      </c>
      <c r="D52" s="323"/>
      <c r="E52" s="323"/>
      <c r="F52" s="323"/>
      <c r="G52" s="323"/>
      <c r="H52" s="323"/>
      <c r="I52" s="323"/>
      <c r="J52" s="323"/>
      <c r="K52" s="321"/>
    </row>
    <row r="53" ht="15" customHeight="1">
      <c r="B53" s="319"/>
      <c r="C53" s="323" t="s">
        <v>2374</v>
      </c>
      <c r="D53" s="323"/>
      <c r="E53" s="323"/>
      <c r="F53" s="323"/>
      <c r="G53" s="323"/>
      <c r="H53" s="323"/>
      <c r="I53" s="323"/>
      <c r="J53" s="323"/>
      <c r="K53" s="321"/>
    </row>
    <row r="54" ht="12.75" customHeight="1">
      <c r="B54" s="319"/>
      <c r="C54" s="323"/>
      <c r="D54" s="323"/>
      <c r="E54" s="323"/>
      <c r="F54" s="323"/>
      <c r="G54" s="323"/>
      <c r="H54" s="323"/>
      <c r="I54" s="323"/>
      <c r="J54" s="323"/>
      <c r="K54" s="321"/>
    </row>
    <row r="55" ht="15" customHeight="1">
      <c r="B55" s="319"/>
      <c r="C55" s="323" t="s">
        <v>2375</v>
      </c>
      <c r="D55" s="323"/>
      <c r="E55" s="323"/>
      <c r="F55" s="323"/>
      <c r="G55" s="323"/>
      <c r="H55" s="323"/>
      <c r="I55" s="323"/>
      <c r="J55" s="323"/>
      <c r="K55" s="321"/>
    </row>
    <row r="56" ht="15" customHeight="1">
      <c r="B56" s="319"/>
      <c r="C56" s="325"/>
      <c r="D56" s="323" t="s">
        <v>2376</v>
      </c>
      <c r="E56" s="323"/>
      <c r="F56" s="323"/>
      <c r="G56" s="323"/>
      <c r="H56" s="323"/>
      <c r="I56" s="323"/>
      <c r="J56" s="323"/>
      <c r="K56" s="321"/>
    </row>
    <row r="57" ht="15" customHeight="1">
      <c r="B57" s="319"/>
      <c r="C57" s="325"/>
      <c r="D57" s="323" t="s">
        <v>2377</v>
      </c>
      <c r="E57" s="323"/>
      <c r="F57" s="323"/>
      <c r="G57" s="323"/>
      <c r="H57" s="323"/>
      <c r="I57" s="323"/>
      <c r="J57" s="323"/>
      <c r="K57" s="321"/>
    </row>
    <row r="58" ht="15" customHeight="1">
      <c r="B58" s="319"/>
      <c r="C58" s="325"/>
      <c r="D58" s="323" t="s">
        <v>2378</v>
      </c>
      <c r="E58" s="323"/>
      <c r="F58" s="323"/>
      <c r="G58" s="323"/>
      <c r="H58" s="323"/>
      <c r="I58" s="323"/>
      <c r="J58" s="323"/>
      <c r="K58" s="321"/>
    </row>
    <row r="59" ht="15" customHeight="1">
      <c r="B59" s="319"/>
      <c r="C59" s="325"/>
      <c r="D59" s="323" t="s">
        <v>2379</v>
      </c>
      <c r="E59" s="323"/>
      <c r="F59" s="323"/>
      <c r="G59" s="323"/>
      <c r="H59" s="323"/>
      <c r="I59" s="323"/>
      <c r="J59" s="323"/>
      <c r="K59" s="321"/>
    </row>
    <row r="60" ht="15" customHeight="1">
      <c r="B60" s="319"/>
      <c r="C60" s="325"/>
      <c r="D60" s="328" t="s">
        <v>2380</v>
      </c>
      <c r="E60" s="328"/>
      <c r="F60" s="328"/>
      <c r="G60" s="328"/>
      <c r="H60" s="328"/>
      <c r="I60" s="328"/>
      <c r="J60" s="328"/>
      <c r="K60" s="321"/>
    </row>
    <row r="61" ht="15" customHeight="1">
      <c r="B61" s="319"/>
      <c r="C61" s="325"/>
      <c r="D61" s="323" t="s">
        <v>2381</v>
      </c>
      <c r="E61" s="323"/>
      <c r="F61" s="323"/>
      <c r="G61" s="323"/>
      <c r="H61" s="323"/>
      <c r="I61" s="323"/>
      <c r="J61" s="323"/>
      <c r="K61" s="321"/>
    </row>
    <row r="62" ht="12.75" customHeight="1">
      <c r="B62" s="319"/>
      <c r="C62" s="325"/>
      <c r="D62" s="325"/>
      <c r="E62" s="329"/>
      <c r="F62" s="325"/>
      <c r="G62" s="325"/>
      <c r="H62" s="325"/>
      <c r="I62" s="325"/>
      <c r="J62" s="325"/>
      <c r="K62" s="321"/>
    </row>
    <row r="63" ht="15" customHeight="1">
      <c r="B63" s="319"/>
      <c r="C63" s="325"/>
      <c r="D63" s="323" t="s">
        <v>2382</v>
      </c>
      <c r="E63" s="323"/>
      <c r="F63" s="323"/>
      <c r="G63" s="323"/>
      <c r="H63" s="323"/>
      <c r="I63" s="323"/>
      <c r="J63" s="323"/>
      <c r="K63" s="321"/>
    </row>
    <row r="64" ht="15" customHeight="1">
      <c r="B64" s="319"/>
      <c r="C64" s="325"/>
      <c r="D64" s="328" t="s">
        <v>2383</v>
      </c>
      <c r="E64" s="328"/>
      <c r="F64" s="328"/>
      <c r="G64" s="328"/>
      <c r="H64" s="328"/>
      <c r="I64" s="328"/>
      <c r="J64" s="328"/>
      <c r="K64" s="321"/>
    </row>
    <row r="65" ht="15" customHeight="1">
      <c r="B65" s="319"/>
      <c r="C65" s="325"/>
      <c r="D65" s="323" t="s">
        <v>2384</v>
      </c>
      <c r="E65" s="323"/>
      <c r="F65" s="323"/>
      <c r="G65" s="323"/>
      <c r="H65" s="323"/>
      <c r="I65" s="323"/>
      <c r="J65" s="323"/>
      <c r="K65" s="321"/>
    </row>
    <row r="66" ht="15" customHeight="1">
      <c r="B66" s="319"/>
      <c r="C66" s="325"/>
      <c r="D66" s="323" t="s">
        <v>2385</v>
      </c>
      <c r="E66" s="323"/>
      <c r="F66" s="323"/>
      <c r="G66" s="323"/>
      <c r="H66" s="323"/>
      <c r="I66" s="323"/>
      <c r="J66" s="323"/>
      <c r="K66" s="321"/>
    </row>
    <row r="67" ht="15" customHeight="1">
      <c r="B67" s="319"/>
      <c r="C67" s="325"/>
      <c r="D67" s="323" t="s">
        <v>2386</v>
      </c>
      <c r="E67" s="323"/>
      <c r="F67" s="323"/>
      <c r="G67" s="323"/>
      <c r="H67" s="323"/>
      <c r="I67" s="323"/>
      <c r="J67" s="323"/>
      <c r="K67" s="321"/>
    </row>
    <row r="68" ht="15" customHeight="1">
      <c r="B68" s="319"/>
      <c r="C68" s="325"/>
      <c r="D68" s="323" t="s">
        <v>2387</v>
      </c>
      <c r="E68" s="323"/>
      <c r="F68" s="323"/>
      <c r="G68" s="323"/>
      <c r="H68" s="323"/>
      <c r="I68" s="323"/>
      <c r="J68" s="323"/>
      <c r="K68" s="321"/>
    </row>
    <row r="69" ht="12.75" customHeight="1">
      <c r="B69" s="330"/>
      <c r="C69" s="331"/>
      <c r="D69" s="331"/>
      <c r="E69" s="331"/>
      <c r="F69" s="331"/>
      <c r="G69" s="331"/>
      <c r="H69" s="331"/>
      <c r="I69" s="331"/>
      <c r="J69" s="331"/>
      <c r="K69" s="332"/>
    </row>
    <row r="70" ht="18.75" customHeight="1">
      <c r="B70" s="333"/>
      <c r="C70" s="333"/>
      <c r="D70" s="333"/>
      <c r="E70" s="333"/>
      <c r="F70" s="333"/>
      <c r="G70" s="333"/>
      <c r="H70" s="333"/>
      <c r="I70" s="333"/>
      <c r="J70" s="333"/>
      <c r="K70" s="334"/>
    </row>
    <row r="71" ht="18.75" customHeight="1">
      <c r="B71" s="334"/>
      <c r="C71" s="334"/>
      <c r="D71" s="334"/>
      <c r="E71" s="334"/>
      <c r="F71" s="334"/>
      <c r="G71" s="334"/>
      <c r="H71" s="334"/>
      <c r="I71" s="334"/>
      <c r="J71" s="334"/>
      <c r="K71" s="334"/>
    </row>
    <row r="72" ht="7.5" customHeight="1">
      <c r="B72" s="335"/>
      <c r="C72" s="336"/>
      <c r="D72" s="336"/>
      <c r="E72" s="336"/>
      <c r="F72" s="336"/>
      <c r="G72" s="336"/>
      <c r="H72" s="336"/>
      <c r="I72" s="336"/>
      <c r="J72" s="336"/>
      <c r="K72" s="337"/>
    </row>
    <row r="73" ht="45" customHeight="1">
      <c r="B73" s="338"/>
      <c r="C73" s="339" t="s">
        <v>108</v>
      </c>
      <c r="D73" s="339"/>
      <c r="E73" s="339"/>
      <c r="F73" s="339"/>
      <c r="G73" s="339"/>
      <c r="H73" s="339"/>
      <c r="I73" s="339"/>
      <c r="J73" s="339"/>
      <c r="K73" s="340"/>
    </row>
    <row r="74" ht="17.25" customHeight="1">
      <c r="B74" s="338"/>
      <c r="C74" s="341" t="s">
        <v>2388</v>
      </c>
      <c r="D74" s="341"/>
      <c r="E74" s="341"/>
      <c r="F74" s="341" t="s">
        <v>2389</v>
      </c>
      <c r="G74" s="342"/>
      <c r="H74" s="341" t="s">
        <v>148</v>
      </c>
      <c r="I74" s="341" t="s">
        <v>58</v>
      </c>
      <c r="J74" s="341" t="s">
        <v>2390</v>
      </c>
      <c r="K74" s="340"/>
    </row>
    <row r="75" ht="17.25" customHeight="1">
      <c r="B75" s="338"/>
      <c r="C75" s="343" t="s">
        <v>2391</v>
      </c>
      <c r="D75" s="343"/>
      <c r="E75" s="343"/>
      <c r="F75" s="344" t="s">
        <v>2392</v>
      </c>
      <c r="G75" s="345"/>
      <c r="H75" s="343"/>
      <c r="I75" s="343"/>
      <c r="J75" s="343" t="s">
        <v>2393</v>
      </c>
      <c r="K75" s="340"/>
    </row>
    <row r="76" ht="5.25" customHeight="1">
      <c r="B76" s="338"/>
      <c r="C76" s="346"/>
      <c r="D76" s="346"/>
      <c r="E76" s="346"/>
      <c r="F76" s="346"/>
      <c r="G76" s="347"/>
      <c r="H76" s="346"/>
      <c r="I76" s="346"/>
      <c r="J76" s="346"/>
      <c r="K76" s="340"/>
    </row>
    <row r="77" ht="15" customHeight="1">
      <c r="B77" s="338"/>
      <c r="C77" s="327" t="s">
        <v>54</v>
      </c>
      <c r="D77" s="346"/>
      <c r="E77" s="346"/>
      <c r="F77" s="348" t="s">
        <v>2394</v>
      </c>
      <c r="G77" s="347"/>
      <c r="H77" s="327" t="s">
        <v>2395</v>
      </c>
      <c r="I77" s="327" t="s">
        <v>2396</v>
      </c>
      <c r="J77" s="327">
        <v>20</v>
      </c>
      <c r="K77" s="340"/>
    </row>
    <row r="78" ht="15" customHeight="1">
      <c r="B78" s="338"/>
      <c r="C78" s="327" t="s">
        <v>2397</v>
      </c>
      <c r="D78" s="327"/>
      <c r="E78" s="327"/>
      <c r="F78" s="348" t="s">
        <v>2394</v>
      </c>
      <c r="G78" s="347"/>
      <c r="H78" s="327" t="s">
        <v>2398</v>
      </c>
      <c r="I78" s="327" t="s">
        <v>2396</v>
      </c>
      <c r="J78" s="327">
        <v>120</v>
      </c>
      <c r="K78" s="340"/>
    </row>
    <row r="79" ht="15" customHeight="1">
      <c r="B79" s="349"/>
      <c r="C79" s="327" t="s">
        <v>2399</v>
      </c>
      <c r="D79" s="327"/>
      <c r="E79" s="327"/>
      <c r="F79" s="348" t="s">
        <v>2400</v>
      </c>
      <c r="G79" s="347"/>
      <c r="H79" s="327" t="s">
        <v>2401</v>
      </c>
      <c r="I79" s="327" t="s">
        <v>2396</v>
      </c>
      <c r="J79" s="327">
        <v>50</v>
      </c>
      <c r="K79" s="340"/>
    </row>
    <row r="80" ht="15" customHeight="1">
      <c r="B80" s="349"/>
      <c r="C80" s="327" t="s">
        <v>2402</v>
      </c>
      <c r="D80" s="327"/>
      <c r="E80" s="327"/>
      <c r="F80" s="348" t="s">
        <v>2394</v>
      </c>
      <c r="G80" s="347"/>
      <c r="H80" s="327" t="s">
        <v>2403</v>
      </c>
      <c r="I80" s="327" t="s">
        <v>2404</v>
      </c>
      <c r="J80" s="327"/>
      <c r="K80" s="340"/>
    </row>
    <row r="81" ht="15" customHeight="1">
      <c r="B81" s="349"/>
      <c r="C81" s="350" t="s">
        <v>2405</v>
      </c>
      <c r="D81" s="350"/>
      <c r="E81" s="350"/>
      <c r="F81" s="351" t="s">
        <v>2400</v>
      </c>
      <c r="G81" s="350"/>
      <c r="H81" s="350" t="s">
        <v>2406</v>
      </c>
      <c r="I81" s="350" t="s">
        <v>2396</v>
      </c>
      <c r="J81" s="350">
        <v>15</v>
      </c>
      <c r="K81" s="340"/>
    </row>
    <row r="82" ht="15" customHeight="1">
      <c r="B82" s="349"/>
      <c r="C82" s="350" t="s">
        <v>2407</v>
      </c>
      <c r="D82" s="350"/>
      <c r="E82" s="350"/>
      <c r="F82" s="351" t="s">
        <v>2400</v>
      </c>
      <c r="G82" s="350"/>
      <c r="H82" s="350" t="s">
        <v>2408</v>
      </c>
      <c r="I82" s="350" t="s">
        <v>2396</v>
      </c>
      <c r="J82" s="350">
        <v>15</v>
      </c>
      <c r="K82" s="340"/>
    </row>
    <row r="83" ht="15" customHeight="1">
      <c r="B83" s="349"/>
      <c r="C83" s="350" t="s">
        <v>2409</v>
      </c>
      <c r="D83" s="350"/>
      <c r="E83" s="350"/>
      <c r="F83" s="351" t="s">
        <v>2400</v>
      </c>
      <c r="G83" s="350"/>
      <c r="H83" s="350" t="s">
        <v>2410</v>
      </c>
      <c r="I83" s="350" t="s">
        <v>2396</v>
      </c>
      <c r="J83" s="350">
        <v>20</v>
      </c>
      <c r="K83" s="340"/>
    </row>
    <row r="84" ht="15" customHeight="1">
      <c r="B84" s="349"/>
      <c r="C84" s="350" t="s">
        <v>2411</v>
      </c>
      <c r="D84" s="350"/>
      <c r="E84" s="350"/>
      <c r="F84" s="351" t="s">
        <v>2400</v>
      </c>
      <c r="G84" s="350"/>
      <c r="H84" s="350" t="s">
        <v>2412</v>
      </c>
      <c r="I84" s="350" t="s">
        <v>2396</v>
      </c>
      <c r="J84" s="350">
        <v>20</v>
      </c>
      <c r="K84" s="340"/>
    </row>
    <row r="85" ht="15" customHeight="1">
      <c r="B85" s="349"/>
      <c r="C85" s="327" t="s">
        <v>2413</v>
      </c>
      <c r="D85" s="327"/>
      <c r="E85" s="327"/>
      <c r="F85" s="348" t="s">
        <v>2400</v>
      </c>
      <c r="G85" s="347"/>
      <c r="H85" s="327" t="s">
        <v>2414</v>
      </c>
      <c r="I85" s="327" t="s">
        <v>2396</v>
      </c>
      <c r="J85" s="327">
        <v>50</v>
      </c>
      <c r="K85" s="340"/>
    </row>
    <row r="86" ht="15" customHeight="1">
      <c r="B86" s="349"/>
      <c r="C86" s="327" t="s">
        <v>2415</v>
      </c>
      <c r="D86" s="327"/>
      <c r="E86" s="327"/>
      <c r="F86" s="348" t="s">
        <v>2400</v>
      </c>
      <c r="G86" s="347"/>
      <c r="H86" s="327" t="s">
        <v>2416</v>
      </c>
      <c r="I86" s="327" t="s">
        <v>2396</v>
      </c>
      <c r="J86" s="327">
        <v>20</v>
      </c>
      <c r="K86" s="340"/>
    </row>
    <row r="87" ht="15" customHeight="1">
      <c r="B87" s="349"/>
      <c r="C87" s="327" t="s">
        <v>2417</v>
      </c>
      <c r="D87" s="327"/>
      <c r="E87" s="327"/>
      <c r="F87" s="348" t="s">
        <v>2400</v>
      </c>
      <c r="G87" s="347"/>
      <c r="H87" s="327" t="s">
        <v>2418</v>
      </c>
      <c r="I87" s="327" t="s">
        <v>2396</v>
      </c>
      <c r="J87" s="327">
        <v>20</v>
      </c>
      <c r="K87" s="340"/>
    </row>
    <row r="88" ht="15" customHeight="1">
      <c r="B88" s="349"/>
      <c r="C88" s="327" t="s">
        <v>2419</v>
      </c>
      <c r="D88" s="327"/>
      <c r="E88" s="327"/>
      <c r="F88" s="348" t="s">
        <v>2400</v>
      </c>
      <c r="G88" s="347"/>
      <c r="H88" s="327" t="s">
        <v>2420</v>
      </c>
      <c r="I88" s="327" t="s">
        <v>2396</v>
      </c>
      <c r="J88" s="327">
        <v>50</v>
      </c>
      <c r="K88" s="340"/>
    </row>
    <row r="89" ht="15" customHeight="1">
      <c r="B89" s="349"/>
      <c r="C89" s="327" t="s">
        <v>2421</v>
      </c>
      <c r="D89" s="327"/>
      <c r="E89" s="327"/>
      <c r="F89" s="348" t="s">
        <v>2400</v>
      </c>
      <c r="G89" s="347"/>
      <c r="H89" s="327" t="s">
        <v>2421</v>
      </c>
      <c r="I89" s="327" t="s">
        <v>2396</v>
      </c>
      <c r="J89" s="327">
        <v>50</v>
      </c>
      <c r="K89" s="340"/>
    </row>
    <row r="90" ht="15" customHeight="1">
      <c r="B90" s="349"/>
      <c r="C90" s="327" t="s">
        <v>153</v>
      </c>
      <c r="D90" s="327"/>
      <c r="E90" s="327"/>
      <c r="F90" s="348" t="s">
        <v>2400</v>
      </c>
      <c r="G90" s="347"/>
      <c r="H90" s="327" t="s">
        <v>2422</v>
      </c>
      <c r="I90" s="327" t="s">
        <v>2396</v>
      </c>
      <c r="J90" s="327">
        <v>255</v>
      </c>
      <c r="K90" s="340"/>
    </row>
    <row r="91" ht="15" customHeight="1">
      <c r="B91" s="349"/>
      <c r="C91" s="327" t="s">
        <v>2423</v>
      </c>
      <c r="D91" s="327"/>
      <c r="E91" s="327"/>
      <c r="F91" s="348" t="s">
        <v>2394</v>
      </c>
      <c r="G91" s="347"/>
      <c r="H91" s="327" t="s">
        <v>2424</v>
      </c>
      <c r="I91" s="327" t="s">
        <v>2425</v>
      </c>
      <c r="J91" s="327"/>
      <c r="K91" s="340"/>
    </row>
    <row r="92" ht="15" customHeight="1">
      <c r="B92" s="349"/>
      <c r="C92" s="327" t="s">
        <v>2426</v>
      </c>
      <c r="D92" s="327"/>
      <c r="E92" s="327"/>
      <c r="F92" s="348" t="s">
        <v>2394</v>
      </c>
      <c r="G92" s="347"/>
      <c r="H92" s="327" t="s">
        <v>2427</v>
      </c>
      <c r="I92" s="327" t="s">
        <v>2428</v>
      </c>
      <c r="J92" s="327"/>
      <c r="K92" s="340"/>
    </row>
    <row r="93" ht="15" customHeight="1">
      <c r="B93" s="349"/>
      <c r="C93" s="327" t="s">
        <v>2429</v>
      </c>
      <c r="D93" s="327"/>
      <c r="E93" s="327"/>
      <c r="F93" s="348" t="s">
        <v>2394</v>
      </c>
      <c r="G93" s="347"/>
      <c r="H93" s="327" t="s">
        <v>2429</v>
      </c>
      <c r="I93" s="327" t="s">
        <v>2428</v>
      </c>
      <c r="J93" s="327"/>
      <c r="K93" s="340"/>
    </row>
    <row r="94" ht="15" customHeight="1">
      <c r="B94" s="349"/>
      <c r="C94" s="327" t="s">
        <v>39</v>
      </c>
      <c r="D94" s="327"/>
      <c r="E94" s="327"/>
      <c r="F94" s="348" t="s">
        <v>2394</v>
      </c>
      <c r="G94" s="347"/>
      <c r="H94" s="327" t="s">
        <v>2430</v>
      </c>
      <c r="I94" s="327" t="s">
        <v>2428</v>
      </c>
      <c r="J94" s="327"/>
      <c r="K94" s="340"/>
    </row>
    <row r="95" ht="15" customHeight="1">
      <c r="B95" s="349"/>
      <c r="C95" s="327" t="s">
        <v>49</v>
      </c>
      <c r="D95" s="327"/>
      <c r="E95" s="327"/>
      <c r="F95" s="348" t="s">
        <v>2394</v>
      </c>
      <c r="G95" s="347"/>
      <c r="H95" s="327" t="s">
        <v>2431</v>
      </c>
      <c r="I95" s="327" t="s">
        <v>2428</v>
      </c>
      <c r="J95" s="327"/>
      <c r="K95" s="340"/>
    </row>
    <row r="96" ht="15" customHeight="1">
      <c r="B96" s="352"/>
      <c r="C96" s="353"/>
      <c r="D96" s="353"/>
      <c r="E96" s="353"/>
      <c r="F96" s="353"/>
      <c r="G96" s="353"/>
      <c r="H96" s="353"/>
      <c r="I96" s="353"/>
      <c r="J96" s="353"/>
      <c r="K96" s="354"/>
    </row>
    <row r="97" ht="18.75" customHeight="1">
      <c r="B97" s="355"/>
      <c r="C97" s="356"/>
      <c r="D97" s="356"/>
      <c r="E97" s="356"/>
      <c r="F97" s="356"/>
      <c r="G97" s="356"/>
      <c r="H97" s="356"/>
      <c r="I97" s="356"/>
      <c r="J97" s="356"/>
      <c r="K97" s="355"/>
    </row>
    <row r="98" ht="18.75" customHeight="1">
      <c r="B98" s="334"/>
      <c r="C98" s="334"/>
      <c r="D98" s="334"/>
      <c r="E98" s="334"/>
      <c r="F98" s="334"/>
      <c r="G98" s="334"/>
      <c r="H98" s="334"/>
      <c r="I98" s="334"/>
      <c r="J98" s="334"/>
      <c r="K98" s="334"/>
    </row>
    <row r="99" ht="7.5" customHeight="1">
      <c r="B99" s="335"/>
      <c r="C99" s="336"/>
      <c r="D99" s="336"/>
      <c r="E99" s="336"/>
      <c r="F99" s="336"/>
      <c r="G99" s="336"/>
      <c r="H99" s="336"/>
      <c r="I99" s="336"/>
      <c r="J99" s="336"/>
      <c r="K99" s="337"/>
    </row>
    <row r="100" ht="45" customHeight="1">
      <c r="B100" s="338"/>
      <c r="C100" s="339" t="s">
        <v>2432</v>
      </c>
      <c r="D100" s="339"/>
      <c r="E100" s="339"/>
      <c r="F100" s="339"/>
      <c r="G100" s="339"/>
      <c r="H100" s="339"/>
      <c r="I100" s="339"/>
      <c r="J100" s="339"/>
      <c r="K100" s="340"/>
    </row>
    <row r="101" ht="17.25" customHeight="1">
      <c r="B101" s="338"/>
      <c r="C101" s="341" t="s">
        <v>2388</v>
      </c>
      <c r="D101" s="341"/>
      <c r="E101" s="341"/>
      <c r="F101" s="341" t="s">
        <v>2389</v>
      </c>
      <c r="G101" s="342"/>
      <c r="H101" s="341" t="s">
        <v>148</v>
      </c>
      <c r="I101" s="341" t="s">
        <v>58</v>
      </c>
      <c r="J101" s="341" t="s">
        <v>2390</v>
      </c>
      <c r="K101" s="340"/>
    </row>
    <row r="102" ht="17.25" customHeight="1">
      <c r="B102" s="338"/>
      <c r="C102" s="343" t="s">
        <v>2391</v>
      </c>
      <c r="D102" s="343"/>
      <c r="E102" s="343"/>
      <c r="F102" s="344" t="s">
        <v>2392</v>
      </c>
      <c r="G102" s="345"/>
      <c r="H102" s="343"/>
      <c r="I102" s="343"/>
      <c r="J102" s="343" t="s">
        <v>2393</v>
      </c>
      <c r="K102" s="340"/>
    </row>
    <row r="103" ht="5.25" customHeight="1">
      <c r="B103" s="338"/>
      <c r="C103" s="341"/>
      <c r="D103" s="341"/>
      <c r="E103" s="341"/>
      <c r="F103" s="341"/>
      <c r="G103" s="357"/>
      <c r="H103" s="341"/>
      <c r="I103" s="341"/>
      <c r="J103" s="341"/>
      <c r="K103" s="340"/>
    </row>
    <row r="104" ht="15" customHeight="1">
      <c r="B104" s="338"/>
      <c r="C104" s="327" t="s">
        <v>54</v>
      </c>
      <c r="D104" s="346"/>
      <c r="E104" s="346"/>
      <c r="F104" s="348" t="s">
        <v>2394</v>
      </c>
      <c r="G104" s="357"/>
      <c r="H104" s="327" t="s">
        <v>2433</v>
      </c>
      <c r="I104" s="327" t="s">
        <v>2396</v>
      </c>
      <c r="J104" s="327">
        <v>20</v>
      </c>
      <c r="K104" s="340"/>
    </row>
    <row r="105" ht="15" customHeight="1">
      <c r="B105" s="338"/>
      <c r="C105" s="327" t="s">
        <v>2397</v>
      </c>
      <c r="D105" s="327"/>
      <c r="E105" s="327"/>
      <c r="F105" s="348" t="s">
        <v>2394</v>
      </c>
      <c r="G105" s="327"/>
      <c r="H105" s="327" t="s">
        <v>2433</v>
      </c>
      <c r="I105" s="327" t="s">
        <v>2396</v>
      </c>
      <c r="J105" s="327">
        <v>120</v>
      </c>
      <c r="K105" s="340"/>
    </row>
    <row r="106" ht="15" customHeight="1">
      <c r="B106" s="349"/>
      <c r="C106" s="327" t="s">
        <v>2399</v>
      </c>
      <c r="D106" s="327"/>
      <c r="E106" s="327"/>
      <c r="F106" s="348" t="s">
        <v>2400</v>
      </c>
      <c r="G106" s="327"/>
      <c r="H106" s="327" t="s">
        <v>2433</v>
      </c>
      <c r="I106" s="327" t="s">
        <v>2396</v>
      </c>
      <c r="J106" s="327">
        <v>50</v>
      </c>
      <c r="K106" s="340"/>
    </row>
    <row r="107" ht="15" customHeight="1">
      <c r="B107" s="349"/>
      <c r="C107" s="327" t="s">
        <v>2402</v>
      </c>
      <c r="D107" s="327"/>
      <c r="E107" s="327"/>
      <c r="F107" s="348" t="s">
        <v>2394</v>
      </c>
      <c r="G107" s="327"/>
      <c r="H107" s="327" t="s">
        <v>2433</v>
      </c>
      <c r="I107" s="327" t="s">
        <v>2404</v>
      </c>
      <c r="J107" s="327"/>
      <c r="K107" s="340"/>
    </row>
    <row r="108" ht="15" customHeight="1">
      <c r="B108" s="349"/>
      <c r="C108" s="327" t="s">
        <v>2413</v>
      </c>
      <c r="D108" s="327"/>
      <c r="E108" s="327"/>
      <c r="F108" s="348" t="s">
        <v>2400</v>
      </c>
      <c r="G108" s="327"/>
      <c r="H108" s="327" t="s">
        <v>2433</v>
      </c>
      <c r="I108" s="327" t="s">
        <v>2396</v>
      </c>
      <c r="J108" s="327">
        <v>50</v>
      </c>
      <c r="K108" s="340"/>
    </row>
    <row r="109" ht="15" customHeight="1">
      <c r="B109" s="349"/>
      <c r="C109" s="327" t="s">
        <v>2421</v>
      </c>
      <c r="D109" s="327"/>
      <c r="E109" s="327"/>
      <c r="F109" s="348" t="s">
        <v>2400</v>
      </c>
      <c r="G109" s="327"/>
      <c r="H109" s="327" t="s">
        <v>2433</v>
      </c>
      <c r="I109" s="327" t="s">
        <v>2396</v>
      </c>
      <c r="J109" s="327">
        <v>50</v>
      </c>
      <c r="K109" s="340"/>
    </row>
    <row r="110" ht="15" customHeight="1">
      <c r="B110" s="349"/>
      <c r="C110" s="327" t="s">
        <v>2419</v>
      </c>
      <c r="D110" s="327"/>
      <c r="E110" s="327"/>
      <c r="F110" s="348" t="s">
        <v>2400</v>
      </c>
      <c r="G110" s="327"/>
      <c r="H110" s="327" t="s">
        <v>2433</v>
      </c>
      <c r="I110" s="327" t="s">
        <v>2396</v>
      </c>
      <c r="J110" s="327">
        <v>50</v>
      </c>
      <c r="K110" s="340"/>
    </row>
    <row r="111" ht="15" customHeight="1">
      <c r="B111" s="349"/>
      <c r="C111" s="327" t="s">
        <v>54</v>
      </c>
      <c r="D111" s="327"/>
      <c r="E111" s="327"/>
      <c r="F111" s="348" t="s">
        <v>2394</v>
      </c>
      <c r="G111" s="327"/>
      <c r="H111" s="327" t="s">
        <v>2434</v>
      </c>
      <c r="I111" s="327" t="s">
        <v>2396</v>
      </c>
      <c r="J111" s="327">
        <v>20</v>
      </c>
      <c r="K111" s="340"/>
    </row>
    <row r="112" ht="15" customHeight="1">
      <c r="B112" s="349"/>
      <c r="C112" s="327" t="s">
        <v>2435</v>
      </c>
      <c r="D112" s="327"/>
      <c r="E112" s="327"/>
      <c r="F112" s="348" t="s">
        <v>2394</v>
      </c>
      <c r="G112" s="327"/>
      <c r="H112" s="327" t="s">
        <v>2436</v>
      </c>
      <c r="I112" s="327" t="s">
        <v>2396</v>
      </c>
      <c r="J112" s="327">
        <v>120</v>
      </c>
      <c r="K112" s="340"/>
    </row>
    <row r="113" ht="15" customHeight="1">
      <c r="B113" s="349"/>
      <c r="C113" s="327" t="s">
        <v>39</v>
      </c>
      <c r="D113" s="327"/>
      <c r="E113" s="327"/>
      <c r="F113" s="348" t="s">
        <v>2394</v>
      </c>
      <c r="G113" s="327"/>
      <c r="H113" s="327" t="s">
        <v>2437</v>
      </c>
      <c r="I113" s="327" t="s">
        <v>2428</v>
      </c>
      <c r="J113" s="327"/>
      <c r="K113" s="340"/>
    </row>
    <row r="114" ht="15" customHeight="1">
      <c r="B114" s="349"/>
      <c r="C114" s="327" t="s">
        <v>49</v>
      </c>
      <c r="D114" s="327"/>
      <c r="E114" s="327"/>
      <c r="F114" s="348" t="s">
        <v>2394</v>
      </c>
      <c r="G114" s="327"/>
      <c r="H114" s="327" t="s">
        <v>2438</v>
      </c>
      <c r="I114" s="327" t="s">
        <v>2428</v>
      </c>
      <c r="J114" s="327"/>
      <c r="K114" s="340"/>
    </row>
    <row r="115" ht="15" customHeight="1">
      <c r="B115" s="349"/>
      <c r="C115" s="327" t="s">
        <v>58</v>
      </c>
      <c r="D115" s="327"/>
      <c r="E115" s="327"/>
      <c r="F115" s="348" t="s">
        <v>2394</v>
      </c>
      <c r="G115" s="327"/>
      <c r="H115" s="327" t="s">
        <v>2439</v>
      </c>
      <c r="I115" s="327" t="s">
        <v>2440</v>
      </c>
      <c r="J115" s="327"/>
      <c r="K115" s="340"/>
    </row>
    <row r="116" ht="15" customHeight="1">
      <c r="B116" s="352"/>
      <c r="C116" s="358"/>
      <c r="D116" s="358"/>
      <c r="E116" s="358"/>
      <c r="F116" s="358"/>
      <c r="G116" s="358"/>
      <c r="H116" s="358"/>
      <c r="I116" s="358"/>
      <c r="J116" s="358"/>
      <c r="K116" s="354"/>
    </row>
    <row r="117" ht="18.75" customHeight="1">
      <c r="B117" s="359"/>
      <c r="C117" s="323"/>
      <c r="D117" s="323"/>
      <c r="E117" s="323"/>
      <c r="F117" s="360"/>
      <c r="G117" s="323"/>
      <c r="H117" s="323"/>
      <c r="I117" s="323"/>
      <c r="J117" s="323"/>
      <c r="K117" s="359"/>
    </row>
    <row r="118" ht="18.75" customHeight="1">
      <c r="B118" s="334"/>
      <c r="C118" s="334"/>
      <c r="D118" s="334"/>
      <c r="E118" s="334"/>
      <c r="F118" s="334"/>
      <c r="G118" s="334"/>
      <c r="H118" s="334"/>
      <c r="I118" s="334"/>
      <c r="J118" s="334"/>
      <c r="K118" s="334"/>
    </row>
    <row r="119" ht="7.5" customHeight="1">
      <c r="B119" s="361"/>
      <c r="C119" s="362"/>
      <c r="D119" s="362"/>
      <c r="E119" s="362"/>
      <c r="F119" s="362"/>
      <c r="G119" s="362"/>
      <c r="H119" s="362"/>
      <c r="I119" s="362"/>
      <c r="J119" s="362"/>
      <c r="K119" s="363"/>
    </row>
    <row r="120" ht="45" customHeight="1">
      <c r="B120" s="364"/>
      <c r="C120" s="317" t="s">
        <v>2441</v>
      </c>
      <c r="D120" s="317"/>
      <c r="E120" s="317"/>
      <c r="F120" s="317"/>
      <c r="G120" s="317"/>
      <c r="H120" s="317"/>
      <c r="I120" s="317"/>
      <c r="J120" s="317"/>
      <c r="K120" s="365"/>
    </row>
    <row r="121" ht="17.25" customHeight="1">
      <c r="B121" s="366"/>
      <c r="C121" s="341" t="s">
        <v>2388</v>
      </c>
      <c r="D121" s="341"/>
      <c r="E121" s="341"/>
      <c r="F121" s="341" t="s">
        <v>2389</v>
      </c>
      <c r="G121" s="342"/>
      <c r="H121" s="341" t="s">
        <v>148</v>
      </c>
      <c r="I121" s="341" t="s">
        <v>58</v>
      </c>
      <c r="J121" s="341" t="s">
        <v>2390</v>
      </c>
      <c r="K121" s="367"/>
    </row>
    <row r="122" ht="17.25" customHeight="1">
      <c r="B122" s="366"/>
      <c r="C122" s="343" t="s">
        <v>2391</v>
      </c>
      <c r="D122" s="343"/>
      <c r="E122" s="343"/>
      <c r="F122" s="344" t="s">
        <v>2392</v>
      </c>
      <c r="G122" s="345"/>
      <c r="H122" s="343"/>
      <c r="I122" s="343"/>
      <c r="J122" s="343" t="s">
        <v>2393</v>
      </c>
      <c r="K122" s="367"/>
    </row>
    <row r="123" ht="5.25" customHeight="1">
      <c r="B123" s="368"/>
      <c r="C123" s="346"/>
      <c r="D123" s="346"/>
      <c r="E123" s="346"/>
      <c r="F123" s="346"/>
      <c r="G123" s="327"/>
      <c r="H123" s="346"/>
      <c r="I123" s="346"/>
      <c r="J123" s="346"/>
      <c r="K123" s="369"/>
    </row>
    <row r="124" ht="15" customHeight="1">
      <c r="B124" s="368"/>
      <c r="C124" s="327" t="s">
        <v>2397</v>
      </c>
      <c r="D124" s="346"/>
      <c r="E124" s="346"/>
      <c r="F124" s="348" t="s">
        <v>2394</v>
      </c>
      <c r="G124" s="327"/>
      <c r="H124" s="327" t="s">
        <v>2433</v>
      </c>
      <c r="I124" s="327" t="s">
        <v>2396</v>
      </c>
      <c r="J124" s="327">
        <v>120</v>
      </c>
      <c r="K124" s="370"/>
    </row>
    <row r="125" ht="15" customHeight="1">
      <c r="B125" s="368"/>
      <c r="C125" s="327" t="s">
        <v>2442</v>
      </c>
      <c r="D125" s="327"/>
      <c r="E125" s="327"/>
      <c r="F125" s="348" t="s">
        <v>2394</v>
      </c>
      <c r="G125" s="327"/>
      <c r="H125" s="327" t="s">
        <v>2443</v>
      </c>
      <c r="I125" s="327" t="s">
        <v>2396</v>
      </c>
      <c r="J125" s="327" t="s">
        <v>2444</v>
      </c>
      <c r="K125" s="370"/>
    </row>
    <row r="126" ht="15" customHeight="1">
      <c r="B126" s="368"/>
      <c r="C126" s="327" t="s">
        <v>84</v>
      </c>
      <c r="D126" s="327"/>
      <c r="E126" s="327"/>
      <c r="F126" s="348" t="s">
        <v>2394</v>
      </c>
      <c r="G126" s="327"/>
      <c r="H126" s="327" t="s">
        <v>2445</v>
      </c>
      <c r="I126" s="327" t="s">
        <v>2396</v>
      </c>
      <c r="J126" s="327" t="s">
        <v>2444</v>
      </c>
      <c r="K126" s="370"/>
    </row>
    <row r="127" ht="15" customHeight="1">
      <c r="B127" s="368"/>
      <c r="C127" s="327" t="s">
        <v>2405</v>
      </c>
      <c r="D127" s="327"/>
      <c r="E127" s="327"/>
      <c r="F127" s="348" t="s">
        <v>2400</v>
      </c>
      <c r="G127" s="327"/>
      <c r="H127" s="327" t="s">
        <v>2406</v>
      </c>
      <c r="I127" s="327" t="s">
        <v>2396</v>
      </c>
      <c r="J127" s="327">
        <v>15</v>
      </c>
      <c r="K127" s="370"/>
    </row>
    <row r="128" ht="15" customHeight="1">
      <c r="B128" s="368"/>
      <c r="C128" s="350" t="s">
        <v>2407</v>
      </c>
      <c r="D128" s="350"/>
      <c r="E128" s="350"/>
      <c r="F128" s="351" t="s">
        <v>2400</v>
      </c>
      <c r="G128" s="350"/>
      <c r="H128" s="350" t="s">
        <v>2408</v>
      </c>
      <c r="I128" s="350" t="s">
        <v>2396</v>
      </c>
      <c r="J128" s="350">
        <v>15</v>
      </c>
      <c r="K128" s="370"/>
    </row>
    <row r="129" ht="15" customHeight="1">
      <c r="B129" s="368"/>
      <c r="C129" s="350" t="s">
        <v>2409</v>
      </c>
      <c r="D129" s="350"/>
      <c r="E129" s="350"/>
      <c r="F129" s="351" t="s">
        <v>2400</v>
      </c>
      <c r="G129" s="350"/>
      <c r="H129" s="350" t="s">
        <v>2410</v>
      </c>
      <c r="I129" s="350" t="s">
        <v>2396</v>
      </c>
      <c r="J129" s="350">
        <v>20</v>
      </c>
      <c r="K129" s="370"/>
    </row>
    <row r="130" ht="15" customHeight="1">
      <c r="B130" s="368"/>
      <c r="C130" s="350" t="s">
        <v>2411</v>
      </c>
      <c r="D130" s="350"/>
      <c r="E130" s="350"/>
      <c r="F130" s="351" t="s">
        <v>2400</v>
      </c>
      <c r="G130" s="350"/>
      <c r="H130" s="350" t="s">
        <v>2412</v>
      </c>
      <c r="I130" s="350" t="s">
        <v>2396</v>
      </c>
      <c r="J130" s="350">
        <v>20</v>
      </c>
      <c r="K130" s="370"/>
    </row>
    <row r="131" ht="15" customHeight="1">
      <c r="B131" s="368"/>
      <c r="C131" s="327" t="s">
        <v>2399</v>
      </c>
      <c r="D131" s="327"/>
      <c r="E131" s="327"/>
      <c r="F131" s="348" t="s">
        <v>2400</v>
      </c>
      <c r="G131" s="327"/>
      <c r="H131" s="327" t="s">
        <v>2433</v>
      </c>
      <c r="I131" s="327" t="s">
        <v>2396</v>
      </c>
      <c r="J131" s="327">
        <v>50</v>
      </c>
      <c r="K131" s="370"/>
    </row>
    <row r="132" ht="15" customHeight="1">
      <c r="B132" s="368"/>
      <c r="C132" s="327" t="s">
        <v>2413</v>
      </c>
      <c r="D132" s="327"/>
      <c r="E132" s="327"/>
      <c r="F132" s="348" t="s">
        <v>2400</v>
      </c>
      <c r="G132" s="327"/>
      <c r="H132" s="327" t="s">
        <v>2433</v>
      </c>
      <c r="I132" s="327" t="s">
        <v>2396</v>
      </c>
      <c r="J132" s="327">
        <v>50</v>
      </c>
      <c r="K132" s="370"/>
    </row>
    <row r="133" ht="15" customHeight="1">
      <c r="B133" s="368"/>
      <c r="C133" s="327" t="s">
        <v>2419</v>
      </c>
      <c r="D133" s="327"/>
      <c r="E133" s="327"/>
      <c r="F133" s="348" t="s">
        <v>2400</v>
      </c>
      <c r="G133" s="327"/>
      <c r="H133" s="327" t="s">
        <v>2433</v>
      </c>
      <c r="I133" s="327" t="s">
        <v>2396</v>
      </c>
      <c r="J133" s="327">
        <v>50</v>
      </c>
      <c r="K133" s="370"/>
    </row>
    <row r="134" ht="15" customHeight="1">
      <c r="B134" s="368"/>
      <c r="C134" s="327" t="s">
        <v>2421</v>
      </c>
      <c r="D134" s="327"/>
      <c r="E134" s="327"/>
      <c r="F134" s="348" t="s">
        <v>2400</v>
      </c>
      <c r="G134" s="327"/>
      <c r="H134" s="327" t="s">
        <v>2433</v>
      </c>
      <c r="I134" s="327" t="s">
        <v>2396</v>
      </c>
      <c r="J134" s="327">
        <v>50</v>
      </c>
      <c r="K134" s="370"/>
    </row>
    <row r="135" ht="15" customHeight="1">
      <c r="B135" s="368"/>
      <c r="C135" s="327" t="s">
        <v>153</v>
      </c>
      <c r="D135" s="327"/>
      <c r="E135" s="327"/>
      <c r="F135" s="348" t="s">
        <v>2400</v>
      </c>
      <c r="G135" s="327"/>
      <c r="H135" s="327" t="s">
        <v>2446</v>
      </c>
      <c r="I135" s="327" t="s">
        <v>2396</v>
      </c>
      <c r="J135" s="327">
        <v>255</v>
      </c>
      <c r="K135" s="370"/>
    </row>
    <row r="136" ht="15" customHeight="1">
      <c r="B136" s="368"/>
      <c r="C136" s="327" t="s">
        <v>2423</v>
      </c>
      <c r="D136" s="327"/>
      <c r="E136" s="327"/>
      <c r="F136" s="348" t="s">
        <v>2394</v>
      </c>
      <c r="G136" s="327"/>
      <c r="H136" s="327" t="s">
        <v>2447</v>
      </c>
      <c r="I136" s="327" t="s">
        <v>2425</v>
      </c>
      <c r="J136" s="327"/>
      <c r="K136" s="370"/>
    </row>
    <row r="137" ht="15" customHeight="1">
      <c r="B137" s="368"/>
      <c r="C137" s="327" t="s">
        <v>2426</v>
      </c>
      <c r="D137" s="327"/>
      <c r="E137" s="327"/>
      <c r="F137" s="348" t="s">
        <v>2394</v>
      </c>
      <c r="G137" s="327"/>
      <c r="H137" s="327" t="s">
        <v>2448</v>
      </c>
      <c r="I137" s="327" t="s">
        <v>2428</v>
      </c>
      <c r="J137" s="327"/>
      <c r="K137" s="370"/>
    </row>
    <row r="138" ht="15" customHeight="1">
      <c r="B138" s="368"/>
      <c r="C138" s="327" t="s">
        <v>2429</v>
      </c>
      <c r="D138" s="327"/>
      <c r="E138" s="327"/>
      <c r="F138" s="348" t="s">
        <v>2394</v>
      </c>
      <c r="G138" s="327"/>
      <c r="H138" s="327" t="s">
        <v>2429</v>
      </c>
      <c r="I138" s="327" t="s">
        <v>2428</v>
      </c>
      <c r="J138" s="327"/>
      <c r="K138" s="370"/>
    </row>
    <row r="139" ht="15" customHeight="1">
      <c r="B139" s="368"/>
      <c r="C139" s="327" t="s">
        <v>39</v>
      </c>
      <c r="D139" s="327"/>
      <c r="E139" s="327"/>
      <c r="F139" s="348" t="s">
        <v>2394</v>
      </c>
      <c r="G139" s="327"/>
      <c r="H139" s="327" t="s">
        <v>2449</v>
      </c>
      <c r="I139" s="327" t="s">
        <v>2428</v>
      </c>
      <c r="J139" s="327"/>
      <c r="K139" s="370"/>
    </row>
    <row r="140" ht="15" customHeight="1">
      <c r="B140" s="368"/>
      <c r="C140" s="327" t="s">
        <v>2450</v>
      </c>
      <c r="D140" s="327"/>
      <c r="E140" s="327"/>
      <c r="F140" s="348" t="s">
        <v>2394</v>
      </c>
      <c r="G140" s="327"/>
      <c r="H140" s="327" t="s">
        <v>2451</v>
      </c>
      <c r="I140" s="327" t="s">
        <v>2428</v>
      </c>
      <c r="J140" s="327"/>
      <c r="K140" s="370"/>
    </row>
    <row r="141" ht="15" customHeight="1">
      <c r="B141" s="371"/>
      <c r="C141" s="372"/>
      <c r="D141" s="372"/>
      <c r="E141" s="372"/>
      <c r="F141" s="372"/>
      <c r="G141" s="372"/>
      <c r="H141" s="372"/>
      <c r="I141" s="372"/>
      <c r="J141" s="372"/>
      <c r="K141" s="373"/>
    </row>
    <row r="142" ht="18.75" customHeight="1">
      <c r="B142" s="323"/>
      <c r="C142" s="323"/>
      <c r="D142" s="323"/>
      <c r="E142" s="323"/>
      <c r="F142" s="360"/>
      <c r="G142" s="323"/>
      <c r="H142" s="323"/>
      <c r="I142" s="323"/>
      <c r="J142" s="323"/>
      <c r="K142" s="323"/>
    </row>
    <row r="143" ht="18.75" customHeight="1">
      <c r="B143" s="334"/>
      <c r="C143" s="334"/>
      <c r="D143" s="334"/>
      <c r="E143" s="334"/>
      <c r="F143" s="334"/>
      <c r="G143" s="334"/>
      <c r="H143" s="334"/>
      <c r="I143" s="334"/>
      <c r="J143" s="334"/>
      <c r="K143" s="334"/>
    </row>
    <row r="144" ht="7.5" customHeight="1">
      <c r="B144" s="335"/>
      <c r="C144" s="336"/>
      <c r="D144" s="336"/>
      <c r="E144" s="336"/>
      <c r="F144" s="336"/>
      <c r="G144" s="336"/>
      <c r="H144" s="336"/>
      <c r="I144" s="336"/>
      <c r="J144" s="336"/>
      <c r="K144" s="337"/>
    </row>
    <row r="145" ht="45" customHeight="1">
      <c r="B145" s="338"/>
      <c r="C145" s="339" t="s">
        <v>2452</v>
      </c>
      <c r="D145" s="339"/>
      <c r="E145" s="339"/>
      <c r="F145" s="339"/>
      <c r="G145" s="339"/>
      <c r="H145" s="339"/>
      <c r="I145" s="339"/>
      <c r="J145" s="339"/>
      <c r="K145" s="340"/>
    </row>
    <row r="146" ht="17.25" customHeight="1">
      <c r="B146" s="338"/>
      <c r="C146" s="341" t="s">
        <v>2388</v>
      </c>
      <c r="D146" s="341"/>
      <c r="E146" s="341"/>
      <c r="F146" s="341" t="s">
        <v>2389</v>
      </c>
      <c r="G146" s="342"/>
      <c r="H146" s="341" t="s">
        <v>148</v>
      </c>
      <c r="I146" s="341" t="s">
        <v>58</v>
      </c>
      <c r="J146" s="341" t="s">
        <v>2390</v>
      </c>
      <c r="K146" s="340"/>
    </row>
    <row r="147" ht="17.25" customHeight="1">
      <c r="B147" s="338"/>
      <c r="C147" s="343" t="s">
        <v>2391</v>
      </c>
      <c r="D147" s="343"/>
      <c r="E147" s="343"/>
      <c r="F147" s="344" t="s">
        <v>2392</v>
      </c>
      <c r="G147" s="345"/>
      <c r="H147" s="343"/>
      <c r="I147" s="343"/>
      <c r="J147" s="343" t="s">
        <v>2393</v>
      </c>
      <c r="K147" s="340"/>
    </row>
    <row r="148" ht="5.25" customHeight="1">
      <c r="B148" s="349"/>
      <c r="C148" s="346"/>
      <c r="D148" s="346"/>
      <c r="E148" s="346"/>
      <c r="F148" s="346"/>
      <c r="G148" s="347"/>
      <c r="H148" s="346"/>
      <c r="I148" s="346"/>
      <c r="J148" s="346"/>
      <c r="K148" s="370"/>
    </row>
    <row r="149" ht="15" customHeight="1">
      <c r="B149" s="349"/>
      <c r="C149" s="374" t="s">
        <v>2397</v>
      </c>
      <c r="D149" s="327"/>
      <c r="E149" s="327"/>
      <c r="F149" s="375" t="s">
        <v>2394</v>
      </c>
      <c r="G149" s="327"/>
      <c r="H149" s="374" t="s">
        <v>2433</v>
      </c>
      <c r="I149" s="374" t="s">
        <v>2396</v>
      </c>
      <c r="J149" s="374">
        <v>120</v>
      </c>
      <c r="K149" s="370"/>
    </row>
    <row r="150" ht="15" customHeight="1">
      <c r="B150" s="349"/>
      <c r="C150" s="374" t="s">
        <v>2442</v>
      </c>
      <c r="D150" s="327"/>
      <c r="E150" s="327"/>
      <c r="F150" s="375" t="s">
        <v>2394</v>
      </c>
      <c r="G150" s="327"/>
      <c r="H150" s="374" t="s">
        <v>2453</v>
      </c>
      <c r="I150" s="374" t="s">
        <v>2396</v>
      </c>
      <c r="J150" s="374" t="s">
        <v>2444</v>
      </c>
      <c r="K150" s="370"/>
    </row>
    <row r="151" ht="15" customHeight="1">
      <c r="B151" s="349"/>
      <c r="C151" s="374" t="s">
        <v>84</v>
      </c>
      <c r="D151" s="327"/>
      <c r="E151" s="327"/>
      <c r="F151" s="375" t="s">
        <v>2394</v>
      </c>
      <c r="G151" s="327"/>
      <c r="H151" s="374" t="s">
        <v>2454</v>
      </c>
      <c r="I151" s="374" t="s">
        <v>2396</v>
      </c>
      <c r="J151" s="374" t="s">
        <v>2444</v>
      </c>
      <c r="K151" s="370"/>
    </row>
    <row r="152" ht="15" customHeight="1">
      <c r="B152" s="349"/>
      <c r="C152" s="374" t="s">
        <v>2399</v>
      </c>
      <c r="D152" s="327"/>
      <c r="E152" s="327"/>
      <c r="F152" s="375" t="s">
        <v>2400</v>
      </c>
      <c r="G152" s="327"/>
      <c r="H152" s="374" t="s">
        <v>2433</v>
      </c>
      <c r="I152" s="374" t="s">
        <v>2396</v>
      </c>
      <c r="J152" s="374">
        <v>50</v>
      </c>
      <c r="K152" s="370"/>
    </row>
    <row r="153" ht="15" customHeight="1">
      <c r="B153" s="349"/>
      <c r="C153" s="374" t="s">
        <v>2402</v>
      </c>
      <c r="D153" s="327"/>
      <c r="E153" s="327"/>
      <c r="F153" s="375" t="s">
        <v>2394</v>
      </c>
      <c r="G153" s="327"/>
      <c r="H153" s="374" t="s">
        <v>2433</v>
      </c>
      <c r="I153" s="374" t="s">
        <v>2404</v>
      </c>
      <c r="J153" s="374"/>
      <c r="K153" s="370"/>
    </row>
    <row r="154" ht="15" customHeight="1">
      <c r="B154" s="349"/>
      <c r="C154" s="374" t="s">
        <v>2413</v>
      </c>
      <c r="D154" s="327"/>
      <c r="E154" s="327"/>
      <c r="F154" s="375" t="s">
        <v>2400</v>
      </c>
      <c r="G154" s="327"/>
      <c r="H154" s="374" t="s">
        <v>2433</v>
      </c>
      <c r="I154" s="374" t="s">
        <v>2396</v>
      </c>
      <c r="J154" s="374">
        <v>50</v>
      </c>
      <c r="K154" s="370"/>
    </row>
    <row r="155" ht="15" customHeight="1">
      <c r="B155" s="349"/>
      <c r="C155" s="374" t="s">
        <v>2421</v>
      </c>
      <c r="D155" s="327"/>
      <c r="E155" s="327"/>
      <c r="F155" s="375" t="s">
        <v>2400</v>
      </c>
      <c r="G155" s="327"/>
      <c r="H155" s="374" t="s">
        <v>2433</v>
      </c>
      <c r="I155" s="374" t="s">
        <v>2396</v>
      </c>
      <c r="J155" s="374">
        <v>50</v>
      </c>
      <c r="K155" s="370"/>
    </row>
    <row r="156" ht="15" customHeight="1">
      <c r="B156" s="349"/>
      <c r="C156" s="374" t="s">
        <v>2419</v>
      </c>
      <c r="D156" s="327"/>
      <c r="E156" s="327"/>
      <c r="F156" s="375" t="s">
        <v>2400</v>
      </c>
      <c r="G156" s="327"/>
      <c r="H156" s="374" t="s">
        <v>2433</v>
      </c>
      <c r="I156" s="374" t="s">
        <v>2396</v>
      </c>
      <c r="J156" s="374">
        <v>50</v>
      </c>
      <c r="K156" s="370"/>
    </row>
    <row r="157" ht="15" customHeight="1">
      <c r="B157" s="349"/>
      <c r="C157" s="374" t="s">
        <v>115</v>
      </c>
      <c r="D157" s="327"/>
      <c r="E157" s="327"/>
      <c r="F157" s="375" t="s">
        <v>2394</v>
      </c>
      <c r="G157" s="327"/>
      <c r="H157" s="374" t="s">
        <v>2455</v>
      </c>
      <c r="I157" s="374" t="s">
        <v>2396</v>
      </c>
      <c r="J157" s="374" t="s">
        <v>2456</v>
      </c>
      <c r="K157" s="370"/>
    </row>
    <row r="158" ht="15" customHeight="1">
      <c r="B158" s="349"/>
      <c r="C158" s="374" t="s">
        <v>2457</v>
      </c>
      <c r="D158" s="327"/>
      <c r="E158" s="327"/>
      <c r="F158" s="375" t="s">
        <v>2394</v>
      </c>
      <c r="G158" s="327"/>
      <c r="H158" s="374" t="s">
        <v>2458</v>
      </c>
      <c r="I158" s="374" t="s">
        <v>2428</v>
      </c>
      <c r="J158" s="374"/>
      <c r="K158" s="370"/>
    </row>
    <row r="159" ht="15" customHeight="1">
      <c r="B159" s="376"/>
      <c r="C159" s="358"/>
      <c r="D159" s="358"/>
      <c r="E159" s="358"/>
      <c r="F159" s="358"/>
      <c r="G159" s="358"/>
      <c r="H159" s="358"/>
      <c r="I159" s="358"/>
      <c r="J159" s="358"/>
      <c r="K159" s="377"/>
    </row>
    <row r="160" ht="18.75" customHeight="1">
      <c r="B160" s="323"/>
      <c r="C160" s="327"/>
      <c r="D160" s="327"/>
      <c r="E160" s="327"/>
      <c r="F160" s="348"/>
      <c r="G160" s="327"/>
      <c r="H160" s="327"/>
      <c r="I160" s="327"/>
      <c r="J160" s="327"/>
      <c r="K160" s="323"/>
    </row>
    <row r="161" ht="18.75" customHeight="1">
      <c r="B161" s="334"/>
      <c r="C161" s="334"/>
      <c r="D161" s="334"/>
      <c r="E161" s="334"/>
      <c r="F161" s="334"/>
      <c r="G161" s="334"/>
      <c r="H161" s="334"/>
      <c r="I161" s="334"/>
      <c r="J161" s="334"/>
      <c r="K161" s="334"/>
    </row>
    <row r="162" ht="7.5" customHeight="1">
      <c r="B162" s="313"/>
      <c r="C162" s="314"/>
      <c r="D162" s="314"/>
      <c r="E162" s="314"/>
      <c r="F162" s="314"/>
      <c r="G162" s="314"/>
      <c r="H162" s="314"/>
      <c r="I162" s="314"/>
      <c r="J162" s="314"/>
      <c r="K162" s="315"/>
    </row>
    <row r="163" ht="45" customHeight="1">
      <c r="B163" s="316"/>
      <c r="C163" s="317" t="s">
        <v>2459</v>
      </c>
      <c r="D163" s="317"/>
      <c r="E163" s="317"/>
      <c r="F163" s="317"/>
      <c r="G163" s="317"/>
      <c r="H163" s="317"/>
      <c r="I163" s="317"/>
      <c r="J163" s="317"/>
      <c r="K163" s="318"/>
    </row>
    <row r="164" ht="17.25" customHeight="1">
      <c r="B164" s="316"/>
      <c r="C164" s="341" t="s">
        <v>2388</v>
      </c>
      <c r="D164" s="341"/>
      <c r="E164" s="341"/>
      <c r="F164" s="341" t="s">
        <v>2389</v>
      </c>
      <c r="G164" s="378"/>
      <c r="H164" s="379" t="s">
        <v>148</v>
      </c>
      <c r="I164" s="379" t="s">
        <v>58</v>
      </c>
      <c r="J164" s="341" t="s">
        <v>2390</v>
      </c>
      <c r="K164" s="318"/>
    </row>
    <row r="165" ht="17.25" customHeight="1">
      <c r="B165" s="319"/>
      <c r="C165" s="343" t="s">
        <v>2391</v>
      </c>
      <c r="D165" s="343"/>
      <c r="E165" s="343"/>
      <c r="F165" s="344" t="s">
        <v>2392</v>
      </c>
      <c r="G165" s="380"/>
      <c r="H165" s="381"/>
      <c r="I165" s="381"/>
      <c r="J165" s="343" t="s">
        <v>2393</v>
      </c>
      <c r="K165" s="321"/>
    </row>
    <row r="166" ht="5.25" customHeight="1">
      <c r="B166" s="349"/>
      <c r="C166" s="346"/>
      <c r="D166" s="346"/>
      <c r="E166" s="346"/>
      <c r="F166" s="346"/>
      <c r="G166" s="347"/>
      <c r="H166" s="346"/>
      <c r="I166" s="346"/>
      <c r="J166" s="346"/>
      <c r="K166" s="370"/>
    </row>
    <row r="167" ht="15" customHeight="1">
      <c r="B167" s="349"/>
      <c r="C167" s="327" t="s">
        <v>2397</v>
      </c>
      <c r="D167" s="327"/>
      <c r="E167" s="327"/>
      <c r="F167" s="348" t="s">
        <v>2394</v>
      </c>
      <c r="G167" s="327"/>
      <c r="H167" s="327" t="s">
        <v>2433</v>
      </c>
      <c r="I167" s="327" t="s">
        <v>2396</v>
      </c>
      <c r="J167" s="327">
        <v>120</v>
      </c>
      <c r="K167" s="370"/>
    </row>
    <row r="168" ht="15" customHeight="1">
      <c r="B168" s="349"/>
      <c r="C168" s="327" t="s">
        <v>2442</v>
      </c>
      <c r="D168" s="327"/>
      <c r="E168" s="327"/>
      <c r="F168" s="348" t="s">
        <v>2394</v>
      </c>
      <c r="G168" s="327"/>
      <c r="H168" s="327" t="s">
        <v>2443</v>
      </c>
      <c r="I168" s="327" t="s">
        <v>2396</v>
      </c>
      <c r="J168" s="327" t="s">
        <v>2444</v>
      </c>
      <c r="K168" s="370"/>
    </row>
    <row r="169" ht="15" customHeight="1">
      <c r="B169" s="349"/>
      <c r="C169" s="327" t="s">
        <v>84</v>
      </c>
      <c r="D169" s="327"/>
      <c r="E169" s="327"/>
      <c r="F169" s="348" t="s">
        <v>2394</v>
      </c>
      <c r="G169" s="327"/>
      <c r="H169" s="327" t="s">
        <v>2460</v>
      </c>
      <c r="I169" s="327" t="s">
        <v>2396</v>
      </c>
      <c r="J169" s="327" t="s">
        <v>2444</v>
      </c>
      <c r="K169" s="370"/>
    </row>
    <row r="170" ht="15" customHeight="1">
      <c r="B170" s="349"/>
      <c r="C170" s="327" t="s">
        <v>2399</v>
      </c>
      <c r="D170" s="327"/>
      <c r="E170" s="327"/>
      <c r="F170" s="348" t="s">
        <v>2400</v>
      </c>
      <c r="G170" s="327"/>
      <c r="H170" s="327" t="s">
        <v>2460</v>
      </c>
      <c r="I170" s="327" t="s">
        <v>2396</v>
      </c>
      <c r="J170" s="327">
        <v>50</v>
      </c>
      <c r="K170" s="370"/>
    </row>
    <row r="171" ht="15" customHeight="1">
      <c r="B171" s="349"/>
      <c r="C171" s="327" t="s">
        <v>2402</v>
      </c>
      <c r="D171" s="327"/>
      <c r="E171" s="327"/>
      <c r="F171" s="348" t="s">
        <v>2394</v>
      </c>
      <c r="G171" s="327"/>
      <c r="H171" s="327" t="s">
        <v>2460</v>
      </c>
      <c r="I171" s="327" t="s">
        <v>2404</v>
      </c>
      <c r="J171" s="327"/>
      <c r="K171" s="370"/>
    </row>
    <row r="172" ht="15" customHeight="1">
      <c r="B172" s="349"/>
      <c r="C172" s="327" t="s">
        <v>2413</v>
      </c>
      <c r="D172" s="327"/>
      <c r="E172" s="327"/>
      <c r="F172" s="348" t="s">
        <v>2400</v>
      </c>
      <c r="G172" s="327"/>
      <c r="H172" s="327" t="s">
        <v>2460</v>
      </c>
      <c r="I172" s="327" t="s">
        <v>2396</v>
      </c>
      <c r="J172" s="327">
        <v>50</v>
      </c>
      <c r="K172" s="370"/>
    </row>
    <row r="173" ht="15" customHeight="1">
      <c r="B173" s="349"/>
      <c r="C173" s="327" t="s">
        <v>2421</v>
      </c>
      <c r="D173" s="327"/>
      <c r="E173" s="327"/>
      <c r="F173" s="348" t="s">
        <v>2400</v>
      </c>
      <c r="G173" s="327"/>
      <c r="H173" s="327" t="s">
        <v>2460</v>
      </c>
      <c r="I173" s="327" t="s">
        <v>2396</v>
      </c>
      <c r="J173" s="327">
        <v>50</v>
      </c>
      <c r="K173" s="370"/>
    </row>
    <row r="174" ht="15" customHeight="1">
      <c r="B174" s="349"/>
      <c r="C174" s="327" t="s">
        <v>2419</v>
      </c>
      <c r="D174" s="327"/>
      <c r="E174" s="327"/>
      <c r="F174" s="348" t="s">
        <v>2400</v>
      </c>
      <c r="G174" s="327"/>
      <c r="H174" s="327" t="s">
        <v>2460</v>
      </c>
      <c r="I174" s="327" t="s">
        <v>2396</v>
      </c>
      <c r="J174" s="327">
        <v>50</v>
      </c>
      <c r="K174" s="370"/>
    </row>
    <row r="175" ht="15" customHeight="1">
      <c r="B175" s="349"/>
      <c r="C175" s="327" t="s">
        <v>147</v>
      </c>
      <c r="D175" s="327"/>
      <c r="E175" s="327"/>
      <c r="F175" s="348" t="s">
        <v>2394</v>
      </c>
      <c r="G175" s="327"/>
      <c r="H175" s="327" t="s">
        <v>2461</v>
      </c>
      <c r="I175" s="327" t="s">
        <v>2462</v>
      </c>
      <c r="J175" s="327"/>
      <c r="K175" s="370"/>
    </row>
    <row r="176" ht="15" customHeight="1">
      <c r="B176" s="349"/>
      <c r="C176" s="327" t="s">
        <v>58</v>
      </c>
      <c r="D176" s="327"/>
      <c r="E176" s="327"/>
      <c r="F176" s="348" t="s">
        <v>2394</v>
      </c>
      <c r="G176" s="327"/>
      <c r="H176" s="327" t="s">
        <v>2463</v>
      </c>
      <c r="I176" s="327" t="s">
        <v>2464</v>
      </c>
      <c r="J176" s="327">
        <v>1</v>
      </c>
      <c r="K176" s="370"/>
    </row>
    <row r="177" ht="15" customHeight="1">
      <c r="B177" s="349"/>
      <c r="C177" s="327" t="s">
        <v>54</v>
      </c>
      <c r="D177" s="327"/>
      <c r="E177" s="327"/>
      <c r="F177" s="348" t="s">
        <v>2394</v>
      </c>
      <c r="G177" s="327"/>
      <c r="H177" s="327" t="s">
        <v>2465</v>
      </c>
      <c r="I177" s="327" t="s">
        <v>2396</v>
      </c>
      <c r="J177" s="327">
        <v>20</v>
      </c>
      <c r="K177" s="370"/>
    </row>
    <row r="178" ht="15" customHeight="1">
      <c r="B178" s="349"/>
      <c r="C178" s="327" t="s">
        <v>148</v>
      </c>
      <c r="D178" s="327"/>
      <c r="E178" s="327"/>
      <c r="F178" s="348" t="s">
        <v>2394</v>
      </c>
      <c r="G178" s="327"/>
      <c r="H178" s="327" t="s">
        <v>2466</v>
      </c>
      <c r="I178" s="327" t="s">
        <v>2396</v>
      </c>
      <c r="J178" s="327">
        <v>255</v>
      </c>
      <c r="K178" s="370"/>
    </row>
    <row r="179" ht="15" customHeight="1">
      <c r="B179" s="349"/>
      <c r="C179" s="327" t="s">
        <v>149</v>
      </c>
      <c r="D179" s="327"/>
      <c r="E179" s="327"/>
      <c r="F179" s="348" t="s">
        <v>2394</v>
      </c>
      <c r="G179" s="327"/>
      <c r="H179" s="327" t="s">
        <v>2359</v>
      </c>
      <c r="I179" s="327" t="s">
        <v>2396</v>
      </c>
      <c r="J179" s="327">
        <v>10</v>
      </c>
      <c r="K179" s="370"/>
    </row>
    <row r="180" ht="15" customHeight="1">
      <c r="B180" s="349"/>
      <c r="C180" s="327" t="s">
        <v>150</v>
      </c>
      <c r="D180" s="327"/>
      <c r="E180" s="327"/>
      <c r="F180" s="348" t="s">
        <v>2394</v>
      </c>
      <c r="G180" s="327"/>
      <c r="H180" s="327" t="s">
        <v>2467</v>
      </c>
      <c r="I180" s="327" t="s">
        <v>2428</v>
      </c>
      <c r="J180" s="327"/>
      <c r="K180" s="370"/>
    </row>
    <row r="181" ht="15" customHeight="1">
      <c r="B181" s="349"/>
      <c r="C181" s="327" t="s">
        <v>2468</v>
      </c>
      <c r="D181" s="327"/>
      <c r="E181" s="327"/>
      <c r="F181" s="348" t="s">
        <v>2394</v>
      </c>
      <c r="G181" s="327"/>
      <c r="H181" s="327" t="s">
        <v>2469</v>
      </c>
      <c r="I181" s="327" t="s">
        <v>2428</v>
      </c>
      <c r="J181" s="327"/>
      <c r="K181" s="370"/>
    </row>
    <row r="182" ht="15" customHeight="1">
      <c r="B182" s="349"/>
      <c r="C182" s="327" t="s">
        <v>2457</v>
      </c>
      <c r="D182" s="327"/>
      <c r="E182" s="327"/>
      <c r="F182" s="348" t="s">
        <v>2394</v>
      </c>
      <c r="G182" s="327"/>
      <c r="H182" s="327" t="s">
        <v>2470</v>
      </c>
      <c r="I182" s="327" t="s">
        <v>2428</v>
      </c>
      <c r="J182" s="327"/>
      <c r="K182" s="370"/>
    </row>
    <row r="183" ht="15" customHeight="1">
      <c r="B183" s="349"/>
      <c r="C183" s="327" t="s">
        <v>152</v>
      </c>
      <c r="D183" s="327"/>
      <c r="E183" s="327"/>
      <c r="F183" s="348" t="s">
        <v>2400</v>
      </c>
      <c r="G183" s="327"/>
      <c r="H183" s="327" t="s">
        <v>2471</v>
      </c>
      <c r="I183" s="327" t="s">
        <v>2396</v>
      </c>
      <c r="J183" s="327">
        <v>50</v>
      </c>
      <c r="K183" s="370"/>
    </row>
    <row r="184" ht="15" customHeight="1">
      <c r="B184" s="349"/>
      <c r="C184" s="327" t="s">
        <v>2472</v>
      </c>
      <c r="D184" s="327"/>
      <c r="E184" s="327"/>
      <c r="F184" s="348" t="s">
        <v>2400</v>
      </c>
      <c r="G184" s="327"/>
      <c r="H184" s="327" t="s">
        <v>2473</v>
      </c>
      <c r="I184" s="327" t="s">
        <v>2474</v>
      </c>
      <c r="J184" s="327"/>
      <c r="K184" s="370"/>
    </row>
    <row r="185" ht="15" customHeight="1">
      <c r="B185" s="349"/>
      <c r="C185" s="327" t="s">
        <v>2475</v>
      </c>
      <c r="D185" s="327"/>
      <c r="E185" s="327"/>
      <c r="F185" s="348" t="s">
        <v>2400</v>
      </c>
      <c r="G185" s="327"/>
      <c r="H185" s="327" t="s">
        <v>2476</v>
      </c>
      <c r="I185" s="327" t="s">
        <v>2474</v>
      </c>
      <c r="J185" s="327"/>
      <c r="K185" s="370"/>
    </row>
    <row r="186" ht="15" customHeight="1">
      <c r="B186" s="349"/>
      <c r="C186" s="327" t="s">
        <v>2477</v>
      </c>
      <c r="D186" s="327"/>
      <c r="E186" s="327"/>
      <c r="F186" s="348" t="s">
        <v>2400</v>
      </c>
      <c r="G186" s="327"/>
      <c r="H186" s="327" t="s">
        <v>2478</v>
      </c>
      <c r="I186" s="327" t="s">
        <v>2474</v>
      </c>
      <c r="J186" s="327"/>
      <c r="K186" s="370"/>
    </row>
    <row r="187" ht="15" customHeight="1">
      <c r="B187" s="349"/>
      <c r="C187" s="382" t="s">
        <v>2479</v>
      </c>
      <c r="D187" s="327"/>
      <c r="E187" s="327"/>
      <c r="F187" s="348" t="s">
        <v>2400</v>
      </c>
      <c r="G187" s="327"/>
      <c r="H187" s="327" t="s">
        <v>2480</v>
      </c>
      <c r="I187" s="327" t="s">
        <v>2481</v>
      </c>
      <c r="J187" s="383" t="s">
        <v>2482</v>
      </c>
      <c r="K187" s="370"/>
    </row>
    <row r="188" ht="15" customHeight="1">
      <c r="B188" s="349"/>
      <c r="C188" s="333" t="s">
        <v>43</v>
      </c>
      <c r="D188" s="327"/>
      <c r="E188" s="327"/>
      <c r="F188" s="348" t="s">
        <v>2394</v>
      </c>
      <c r="G188" s="327"/>
      <c r="H188" s="323" t="s">
        <v>2483</v>
      </c>
      <c r="I188" s="327" t="s">
        <v>2484</v>
      </c>
      <c r="J188" s="327"/>
      <c r="K188" s="370"/>
    </row>
    <row r="189" ht="15" customHeight="1">
      <c r="B189" s="349"/>
      <c r="C189" s="333" t="s">
        <v>2485</v>
      </c>
      <c r="D189" s="327"/>
      <c r="E189" s="327"/>
      <c r="F189" s="348" t="s">
        <v>2394</v>
      </c>
      <c r="G189" s="327"/>
      <c r="H189" s="327" t="s">
        <v>2486</v>
      </c>
      <c r="I189" s="327" t="s">
        <v>2428</v>
      </c>
      <c r="J189" s="327"/>
      <c r="K189" s="370"/>
    </row>
    <row r="190" ht="15" customHeight="1">
      <c r="B190" s="349"/>
      <c r="C190" s="333" t="s">
        <v>2487</v>
      </c>
      <c r="D190" s="327"/>
      <c r="E190" s="327"/>
      <c r="F190" s="348" t="s">
        <v>2394</v>
      </c>
      <c r="G190" s="327"/>
      <c r="H190" s="327" t="s">
        <v>2488</v>
      </c>
      <c r="I190" s="327" t="s">
        <v>2428</v>
      </c>
      <c r="J190" s="327"/>
      <c r="K190" s="370"/>
    </row>
    <row r="191" ht="15" customHeight="1">
      <c r="B191" s="349"/>
      <c r="C191" s="333" t="s">
        <v>2489</v>
      </c>
      <c r="D191" s="327"/>
      <c r="E191" s="327"/>
      <c r="F191" s="348" t="s">
        <v>2400</v>
      </c>
      <c r="G191" s="327"/>
      <c r="H191" s="327" t="s">
        <v>2490</v>
      </c>
      <c r="I191" s="327" t="s">
        <v>2428</v>
      </c>
      <c r="J191" s="327"/>
      <c r="K191" s="370"/>
    </row>
    <row r="192" ht="15" customHeight="1">
      <c r="B192" s="376"/>
      <c r="C192" s="384"/>
      <c r="D192" s="358"/>
      <c r="E192" s="358"/>
      <c r="F192" s="358"/>
      <c r="G192" s="358"/>
      <c r="H192" s="358"/>
      <c r="I192" s="358"/>
      <c r="J192" s="358"/>
      <c r="K192" s="377"/>
    </row>
    <row r="193" ht="18.75" customHeight="1">
      <c r="B193" s="323"/>
      <c r="C193" s="327"/>
      <c r="D193" s="327"/>
      <c r="E193" s="327"/>
      <c r="F193" s="348"/>
      <c r="G193" s="327"/>
      <c r="H193" s="327"/>
      <c r="I193" s="327"/>
      <c r="J193" s="327"/>
      <c r="K193" s="323"/>
    </row>
    <row r="194" ht="18.75" customHeight="1">
      <c r="B194" s="323"/>
      <c r="C194" s="327"/>
      <c r="D194" s="327"/>
      <c r="E194" s="327"/>
      <c r="F194" s="348"/>
      <c r="G194" s="327"/>
      <c r="H194" s="327"/>
      <c r="I194" s="327"/>
      <c r="J194" s="327"/>
      <c r="K194" s="323"/>
    </row>
    <row r="195" ht="18.75" customHeight="1">
      <c r="B195" s="334"/>
      <c r="C195" s="334"/>
      <c r="D195" s="334"/>
      <c r="E195" s="334"/>
      <c r="F195" s="334"/>
      <c r="G195" s="334"/>
      <c r="H195" s="334"/>
      <c r="I195" s="334"/>
      <c r="J195" s="334"/>
      <c r="K195" s="334"/>
    </row>
    <row r="196" ht="13.5">
      <c r="B196" s="313"/>
      <c r="C196" s="314"/>
      <c r="D196" s="314"/>
      <c r="E196" s="314"/>
      <c r="F196" s="314"/>
      <c r="G196" s="314"/>
      <c r="H196" s="314"/>
      <c r="I196" s="314"/>
      <c r="J196" s="314"/>
      <c r="K196" s="315"/>
    </row>
    <row r="197" ht="21">
      <c r="B197" s="316"/>
      <c r="C197" s="317" t="s">
        <v>2491</v>
      </c>
      <c r="D197" s="317"/>
      <c r="E197" s="317"/>
      <c r="F197" s="317"/>
      <c r="G197" s="317"/>
      <c r="H197" s="317"/>
      <c r="I197" s="317"/>
      <c r="J197" s="317"/>
      <c r="K197" s="318"/>
    </row>
    <row r="198" ht="25.5" customHeight="1">
      <c r="B198" s="316"/>
      <c r="C198" s="385" t="s">
        <v>2492</v>
      </c>
      <c r="D198" s="385"/>
      <c r="E198" s="385"/>
      <c r="F198" s="385" t="s">
        <v>2493</v>
      </c>
      <c r="G198" s="386"/>
      <c r="H198" s="385" t="s">
        <v>2494</v>
      </c>
      <c r="I198" s="385"/>
      <c r="J198" s="385"/>
      <c r="K198" s="318"/>
    </row>
    <row r="199" ht="5.25" customHeight="1">
      <c r="B199" s="349"/>
      <c r="C199" s="346"/>
      <c r="D199" s="346"/>
      <c r="E199" s="346"/>
      <c r="F199" s="346"/>
      <c r="G199" s="327"/>
      <c r="H199" s="346"/>
      <c r="I199" s="346"/>
      <c r="J199" s="346"/>
      <c r="K199" s="370"/>
    </row>
    <row r="200" ht="15" customHeight="1">
      <c r="B200" s="349"/>
      <c r="C200" s="327" t="s">
        <v>2484</v>
      </c>
      <c r="D200" s="327"/>
      <c r="E200" s="327"/>
      <c r="F200" s="348" t="s">
        <v>44</v>
      </c>
      <c r="G200" s="327"/>
      <c r="H200" s="327" t="s">
        <v>2495</v>
      </c>
      <c r="I200" s="327"/>
      <c r="J200" s="327"/>
      <c r="K200" s="370"/>
    </row>
    <row r="201" ht="15" customHeight="1">
      <c r="B201" s="349"/>
      <c r="C201" s="355"/>
      <c r="D201" s="327"/>
      <c r="E201" s="327"/>
      <c r="F201" s="348" t="s">
        <v>45</v>
      </c>
      <c r="G201" s="327"/>
      <c r="H201" s="327" t="s">
        <v>2496</v>
      </c>
      <c r="I201" s="327"/>
      <c r="J201" s="327"/>
      <c r="K201" s="370"/>
    </row>
    <row r="202" ht="15" customHeight="1">
      <c r="B202" s="349"/>
      <c r="C202" s="355"/>
      <c r="D202" s="327"/>
      <c r="E202" s="327"/>
      <c r="F202" s="348" t="s">
        <v>48</v>
      </c>
      <c r="G202" s="327"/>
      <c r="H202" s="327" t="s">
        <v>2497</v>
      </c>
      <c r="I202" s="327"/>
      <c r="J202" s="327"/>
      <c r="K202" s="370"/>
    </row>
    <row r="203" ht="15" customHeight="1">
      <c r="B203" s="349"/>
      <c r="C203" s="327"/>
      <c r="D203" s="327"/>
      <c r="E203" s="327"/>
      <c r="F203" s="348" t="s">
        <v>46</v>
      </c>
      <c r="G203" s="327"/>
      <c r="H203" s="327" t="s">
        <v>2498</v>
      </c>
      <c r="I203" s="327"/>
      <c r="J203" s="327"/>
      <c r="K203" s="370"/>
    </row>
    <row r="204" ht="15" customHeight="1">
      <c r="B204" s="349"/>
      <c r="C204" s="327"/>
      <c r="D204" s="327"/>
      <c r="E204" s="327"/>
      <c r="F204" s="348" t="s">
        <v>47</v>
      </c>
      <c r="G204" s="327"/>
      <c r="H204" s="327" t="s">
        <v>2499</v>
      </c>
      <c r="I204" s="327"/>
      <c r="J204" s="327"/>
      <c r="K204" s="370"/>
    </row>
    <row r="205" ht="15" customHeight="1">
      <c r="B205" s="349"/>
      <c r="C205" s="327"/>
      <c r="D205" s="327"/>
      <c r="E205" s="327"/>
      <c r="F205" s="348"/>
      <c r="G205" s="327"/>
      <c r="H205" s="327"/>
      <c r="I205" s="327"/>
      <c r="J205" s="327"/>
      <c r="K205" s="370"/>
    </row>
    <row r="206" ht="15" customHeight="1">
      <c r="B206" s="349"/>
      <c r="C206" s="327" t="s">
        <v>2440</v>
      </c>
      <c r="D206" s="327"/>
      <c r="E206" s="327"/>
      <c r="F206" s="348" t="s">
        <v>79</v>
      </c>
      <c r="G206" s="327"/>
      <c r="H206" s="327" t="s">
        <v>2500</v>
      </c>
      <c r="I206" s="327"/>
      <c r="J206" s="327"/>
      <c r="K206" s="370"/>
    </row>
    <row r="207" ht="15" customHeight="1">
      <c r="B207" s="349"/>
      <c r="C207" s="355"/>
      <c r="D207" s="327"/>
      <c r="E207" s="327"/>
      <c r="F207" s="348" t="s">
        <v>2340</v>
      </c>
      <c r="G207" s="327"/>
      <c r="H207" s="327" t="s">
        <v>2341</v>
      </c>
      <c r="I207" s="327"/>
      <c r="J207" s="327"/>
      <c r="K207" s="370"/>
    </row>
    <row r="208" ht="15" customHeight="1">
      <c r="B208" s="349"/>
      <c r="C208" s="327"/>
      <c r="D208" s="327"/>
      <c r="E208" s="327"/>
      <c r="F208" s="348" t="s">
        <v>2338</v>
      </c>
      <c r="G208" s="327"/>
      <c r="H208" s="327" t="s">
        <v>2501</v>
      </c>
      <c r="I208" s="327"/>
      <c r="J208" s="327"/>
      <c r="K208" s="370"/>
    </row>
    <row r="209" ht="15" customHeight="1">
      <c r="B209" s="387"/>
      <c r="C209" s="355"/>
      <c r="D209" s="355"/>
      <c r="E209" s="355"/>
      <c r="F209" s="348" t="s">
        <v>2342</v>
      </c>
      <c r="G209" s="333"/>
      <c r="H209" s="374" t="s">
        <v>2343</v>
      </c>
      <c r="I209" s="374"/>
      <c r="J209" s="374"/>
      <c r="K209" s="388"/>
    </row>
    <row r="210" ht="15" customHeight="1">
      <c r="B210" s="387"/>
      <c r="C210" s="355"/>
      <c r="D210" s="355"/>
      <c r="E210" s="355"/>
      <c r="F210" s="348" t="s">
        <v>1503</v>
      </c>
      <c r="G210" s="333"/>
      <c r="H210" s="374" t="s">
        <v>2502</v>
      </c>
      <c r="I210" s="374"/>
      <c r="J210" s="374"/>
      <c r="K210" s="388"/>
    </row>
    <row r="211" ht="15" customHeight="1">
      <c r="B211" s="387"/>
      <c r="C211" s="355"/>
      <c r="D211" s="355"/>
      <c r="E211" s="355"/>
      <c r="F211" s="389"/>
      <c r="G211" s="333"/>
      <c r="H211" s="390"/>
      <c r="I211" s="390"/>
      <c r="J211" s="390"/>
      <c r="K211" s="388"/>
    </row>
    <row r="212" ht="15" customHeight="1">
      <c r="B212" s="387"/>
      <c r="C212" s="327" t="s">
        <v>2464</v>
      </c>
      <c r="D212" s="355"/>
      <c r="E212" s="355"/>
      <c r="F212" s="348">
        <v>1</v>
      </c>
      <c r="G212" s="333"/>
      <c r="H212" s="374" t="s">
        <v>2503</v>
      </c>
      <c r="I212" s="374"/>
      <c r="J212" s="374"/>
      <c r="K212" s="388"/>
    </row>
    <row r="213" ht="15" customHeight="1">
      <c r="B213" s="387"/>
      <c r="C213" s="355"/>
      <c r="D213" s="355"/>
      <c r="E213" s="355"/>
      <c r="F213" s="348">
        <v>2</v>
      </c>
      <c r="G213" s="333"/>
      <c r="H213" s="374" t="s">
        <v>2504</v>
      </c>
      <c r="I213" s="374"/>
      <c r="J213" s="374"/>
      <c r="K213" s="388"/>
    </row>
    <row r="214" ht="15" customHeight="1">
      <c r="B214" s="387"/>
      <c r="C214" s="355"/>
      <c r="D214" s="355"/>
      <c r="E214" s="355"/>
      <c r="F214" s="348">
        <v>3</v>
      </c>
      <c r="G214" s="333"/>
      <c r="H214" s="374" t="s">
        <v>2505</v>
      </c>
      <c r="I214" s="374"/>
      <c r="J214" s="374"/>
      <c r="K214" s="388"/>
    </row>
    <row r="215" ht="15" customHeight="1">
      <c r="B215" s="387"/>
      <c r="C215" s="355"/>
      <c r="D215" s="355"/>
      <c r="E215" s="355"/>
      <c r="F215" s="348">
        <v>4</v>
      </c>
      <c r="G215" s="333"/>
      <c r="H215" s="374" t="s">
        <v>2506</v>
      </c>
      <c r="I215" s="374"/>
      <c r="J215" s="374"/>
      <c r="K215" s="388"/>
    </row>
    <row r="216" ht="12.75" customHeight="1">
      <c r="B216" s="391"/>
      <c r="C216" s="392"/>
      <c r="D216" s="392"/>
      <c r="E216" s="392"/>
      <c r="F216" s="392"/>
      <c r="G216" s="392"/>
      <c r="H216" s="392"/>
      <c r="I216" s="392"/>
      <c r="J216" s="392"/>
      <c r="K216" s="393"/>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Wolfi-THINK\Wolfi</dc:creator>
  <cp:lastModifiedBy>Wolfi-THINK\Wolfi</cp:lastModifiedBy>
  <dcterms:created xsi:type="dcterms:W3CDTF">2018-12-18T09:49:42Z</dcterms:created>
  <dcterms:modified xsi:type="dcterms:W3CDTF">2018-12-18T09:49:57Z</dcterms:modified>
</cp:coreProperties>
</file>