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136" windowHeight="13056" activeTab="1"/>
  </bookViews>
  <sheets>
    <sheet name="Rekapitulace stavby" sheetId="1" r:id="rId1"/>
    <sheet name="01 - Demolice objektu pos..." sheetId="2" r:id="rId2"/>
    <sheet name="02 - Zpevněné plochy - bo..." sheetId="3" r:id="rId3"/>
  </sheets>
  <definedNames>
    <definedName name="_xlnm._FilterDatabase" localSheetId="1" hidden="1">'01 - Demolice objektu pos...'!$C$135:$K$603</definedName>
    <definedName name="_xlnm._FilterDatabase" localSheetId="2" hidden="1">'02 - Zpevněné plochy - bo...'!$C$118:$K$141</definedName>
    <definedName name="_xlnm.Print_Titles" localSheetId="1">'01 - Demolice objektu pos...'!$135:$135</definedName>
    <definedName name="_xlnm.Print_Titles" localSheetId="2">'02 - Zpevněné plochy - bo...'!$118:$118</definedName>
    <definedName name="_xlnm.Print_Titles" localSheetId="0">'Rekapitulace stavby'!$92:$92</definedName>
    <definedName name="_xlnm.Print_Area" localSheetId="1">'01 - Demolice objektu pos...'!$C$4:$J$76,'01 - Demolice objektu pos...'!$C$82:$J$117,'01 - Demolice objektu pos...'!$C$123:$K$603</definedName>
    <definedName name="_xlnm.Print_Area" localSheetId="2">'02 - Zpevněné plochy - bo...'!$C$4:$J$76,'02 - Zpevněné plochy - bo...'!$C$82:$J$100,'02 - Zpevněné plochy - bo...'!$C$106:$K$141</definedName>
    <definedName name="_xlnm.Print_Area" localSheetId="0">'Rekapitulace stavby'!$D$4:$AO$76,'Rekapitulace stavby'!$C$82:$AQ$98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T140" i="3"/>
  <c r="R140" i="3"/>
  <c r="P140" i="3"/>
  <c r="BK140" i="3"/>
  <c r="J140" i="3"/>
  <c r="BE140" i="3" s="1"/>
  <c r="BI137" i="3"/>
  <c r="BH137" i="3"/>
  <c r="BG137" i="3"/>
  <c r="BF137" i="3"/>
  <c r="T137" i="3"/>
  <c r="R137" i="3"/>
  <c r="P137" i="3"/>
  <c r="BK137" i="3"/>
  <c r="J137" i="3"/>
  <c r="BE137" i="3" s="1"/>
  <c r="BI135" i="3"/>
  <c r="BH135" i="3"/>
  <c r="BG135" i="3"/>
  <c r="BF135" i="3"/>
  <c r="T135" i="3"/>
  <c r="R135" i="3"/>
  <c r="P135" i="3"/>
  <c r="BK135" i="3"/>
  <c r="J135" i="3"/>
  <c r="BE135" i="3" s="1"/>
  <c r="BI132" i="3"/>
  <c r="BH132" i="3"/>
  <c r="BG132" i="3"/>
  <c r="BF132" i="3"/>
  <c r="T132" i="3"/>
  <c r="R132" i="3"/>
  <c r="P132" i="3"/>
  <c r="BK132" i="3"/>
  <c r="J132" i="3"/>
  <c r="BE132" i="3" s="1"/>
  <c r="BI130" i="3"/>
  <c r="BH130" i="3"/>
  <c r="BG130" i="3"/>
  <c r="BF130" i="3"/>
  <c r="T130" i="3"/>
  <c r="R130" i="3"/>
  <c r="P130" i="3"/>
  <c r="P128" i="3" s="1"/>
  <c r="BK130" i="3"/>
  <c r="J130" i="3"/>
  <c r="BE130" i="3" s="1"/>
  <c r="BI129" i="3"/>
  <c r="BH129" i="3"/>
  <c r="BG129" i="3"/>
  <c r="BF129" i="3"/>
  <c r="T129" i="3"/>
  <c r="T128" i="3"/>
  <c r="R129" i="3"/>
  <c r="R128" i="3"/>
  <c r="P129" i="3"/>
  <c r="BK129" i="3"/>
  <c r="J129" i="3"/>
  <c r="BE129" i="3" s="1"/>
  <c r="BI127" i="3"/>
  <c r="BH127" i="3"/>
  <c r="BG127" i="3"/>
  <c r="BF127" i="3"/>
  <c r="T127" i="3"/>
  <c r="R127" i="3"/>
  <c r="P127" i="3"/>
  <c r="BK127" i="3"/>
  <c r="J127" i="3"/>
  <c r="BE127" i="3"/>
  <c r="BI124" i="3"/>
  <c r="BH124" i="3"/>
  <c r="BG124" i="3"/>
  <c r="BF124" i="3"/>
  <c r="T124" i="3"/>
  <c r="R124" i="3"/>
  <c r="R121" i="3" s="1"/>
  <c r="R120" i="3" s="1"/>
  <c r="R119" i="3" s="1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 s="1"/>
  <c r="BI122" i="3"/>
  <c r="BH122" i="3"/>
  <c r="BG122" i="3"/>
  <c r="BF122" i="3"/>
  <c r="T122" i="3"/>
  <c r="T121" i="3"/>
  <c r="T120" i="3" s="1"/>
  <c r="T119" i="3" s="1"/>
  <c r="R122" i="3"/>
  <c r="P122" i="3"/>
  <c r="P121" i="3"/>
  <c r="P120" i="3" s="1"/>
  <c r="P119" i="3" s="1"/>
  <c r="AU96" i="1" s="1"/>
  <c r="BK122" i="3"/>
  <c r="J122" i="3"/>
  <c r="BE122" i="3" s="1"/>
  <c r="F116" i="3"/>
  <c r="J115" i="3"/>
  <c r="F115" i="3"/>
  <c r="F113" i="3"/>
  <c r="E111" i="3"/>
  <c r="F92" i="3"/>
  <c r="J91" i="3"/>
  <c r="F91" i="3"/>
  <c r="F89" i="3"/>
  <c r="E87" i="3"/>
  <c r="J24" i="3"/>
  <c r="E24" i="3"/>
  <c r="J116" i="3" s="1"/>
  <c r="J23" i="3"/>
  <c r="J113" i="3"/>
  <c r="J89" i="3"/>
  <c r="E7" i="3"/>
  <c r="E85" i="3" s="1"/>
  <c r="J37" i="2"/>
  <c r="J36" i="2"/>
  <c r="AY95" i="1" s="1"/>
  <c r="J35" i="2"/>
  <c r="AX95" i="1"/>
  <c r="BI603" i="2"/>
  <c r="BH603" i="2"/>
  <c r="BG603" i="2"/>
  <c r="BF603" i="2"/>
  <c r="T603" i="2"/>
  <c r="R603" i="2"/>
  <c r="P603" i="2"/>
  <c r="P601" i="2" s="1"/>
  <c r="BK603" i="2"/>
  <c r="J603" i="2"/>
  <c r="BE603" i="2" s="1"/>
  <c r="BI602" i="2"/>
  <c r="BH602" i="2"/>
  <c r="BG602" i="2"/>
  <c r="BF602" i="2"/>
  <c r="T602" i="2"/>
  <c r="T601" i="2"/>
  <c r="R602" i="2"/>
  <c r="R601" i="2"/>
  <c r="P602" i="2"/>
  <c r="BK602" i="2"/>
  <c r="BK601" i="2" s="1"/>
  <c r="J601" i="2" s="1"/>
  <c r="J116" i="2" s="1"/>
  <c r="J602" i="2"/>
  <c r="BE602" i="2" s="1"/>
  <c r="BI593" i="2"/>
  <c r="BH593" i="2"/>
  <c r="BG593" i="2"/>
  <c r="BF593" i="2"/>
  <c r="T593" i="2"/>
  <c r="T579" i="2" s="1"/>
  <c r="R593" i="2"/>
  <c r="P593" i="2"/>
  <c r="BK593" i="2"/>
  <c r="J593" i="2"/>
  <c r="BE593" i="2" s="1"/>
  <c r="BI588" i="2"/>
  <c r="BH588" i="2"/>
  <c r="BG588" i="2"/>
  <c r="BF588" i="2"/>
  <c r="T588" i="2"/>
  <c r="R588" i="2"/>
  <c r="P588" i="2"/>
  <c r="BK588" i="2"/>
  <c r="J588" i="2"/>
  <c r="BE588" i="2" s="1"/>
  <c r="BI580" i="2"/>
  <c r="BH580" i="2"/>
  <c r="BG580" i="2"/>
  <c r="BF580" i="2"/>
  <c r="T580" i="2"/>
  <c r="R580" i="2"/>
  <c r="R579" i="2" s="1"/>
  <c r="P580" i="2"/>
  <c r="P579" i="2"/>
  <c r="BK580" i="2"/>
  <c r="J580" i="2"/>
  <c r="BE580" i="2" s="1"/>
  <c r="BI578" i="2"/>
  <c r="BH578" i="2"/>
  <c r="BG578" i="2"/>
  <c r="BF578" i="2"/>
  <c r="T578" i="2"/>
  <c r="R578" i="2"/>
  <c r="P578" i="2"/>
  <c r="BK578" i="2"/>
  <c r="J578" i="2"/>
  <c r="BE578" i="2" s="1"/>
  <c r="BI577" i="2"/>
  <c r="BH577" i="2"/>
  <c r="BG577" i="2"/>
  <c r="BF577" i="2"/>
  <c r="T577" i="2"/>
  <c r="R577" i="2"/>
  <c r="P577" i="2"/>
  <c r="BK577" i="2"/>
  <c r="J577" i="2"/>
  <c r="BE577" i="2" s="1"/>
  <c r="BI561" i="2"/>
  <c r="BH561" i="2"/>
  <c r="BG561" i="2"/>
  <c r="BF561" i="2"/>
  <c r="T561" i="2"/>
  <c r="T560" i="2"/>
  <c r="R561" i="2"/>
  <c r="R560" i="2"/>
  <c r="P561" i="2"/>
  <c r="P560" i="2" s="1"/>
  <c r="BK561" i="2"/>
  <c r="BK560" i="2" s="1"/>
  <c r="J560" i="2" s="1"/>
  <c r="J114" i="2" s="1"/>
  <c r="J561" i="2"/>
  <c r="BE561" i="2" s="1"/>
  <c r="BI559" i="2"/>
  <c r="BH559" i="2"/>
  <c r="BG559" i="2"/>
  <c r="BF559" i="2"/>
  <c r="T559" i="2"/>
  <c r="T544" i="2" s="1"/>
  <c r="R559" i="2"/>
  <c r="P559" i="2"/>
  <c r="BK559" i="2"/>
  <c r="J559" i="2"/>
  <c r="BE559" i="2" s="1"/>
  <c r="BI553" i="2"/>
  <c r="BH553" i="2"/>
  <c r="BG553" i="2"/>
  <c r="BF553" i="2"/>
  <c r="T553" i="2"/>
  <c r="R553" i="2"/>
  <c r="R544" i="2" s="1"/>
  <c r="P553" i="2"/>
  <c r="BK553" i="2"/>
  <c r="J553" i="2"/>
  <c r="BE553" i="2" s="1"/>
  <c r="BI549" i="2"/>
  <c r="BH549" i="2"/>
  <c r="BG549" i="2"/>
  <c r="BF549" i="2"/>
  <c r="T549" i="2"/>
  <c r="R549" i="2"/>
  <c r="P549" i="2"/>
  <c r="BK549" i="2"/>
  <c r="J549" i="2"/>
  <c r="BE549" i="2" s="1"/>
  <c r="BI545" i="2"/>
  <c r="BH545" i="2"/>
  <c r="BG545" i="2"/>
  <c r="BF545" i="2"/>
  <c r="T545" i="2"/>
  <c r="R545" i="2"/>
  <c r="P545" i="2"/>
  <c r="P544" i="2"/>
  <c r="BK545" i="2"/>
  <c r="J545" i="2"/>
  <c r="BE545" i="2" s="1"/>
  <c r="BI540" i="2"/>
  <c r="BH540" i="2"/>
  <c r="BG540" i="2"/>
  <c r="BF540" i="2"/>
  <c r="T540" i="2"/>
  <c r="R540" i="2"/>
  <c r="P540" i="2"/>
  <c r="BK540" i="2"/>
  <c r="J540" i="2"/>
  <c r="BE540" i="2" s="1"/>
  <c r="BI539" i="2"/>
  <c r="BH539" i="2"/>
  <c r="BG539" i="2"/>
  <c r="BF539" i="2"/>
  <c r="T539" i="2"/>
  <c r="T530" i="2" s="1"/>
  <c r="R539" i="2"/>
  <c r="P539" i="2"/>
  <c r="BK539" i="2"/>
  <c r="J539" i="2"/>
  <c r="BE539" i="2" s="1"/>
  <c r="BI535" i="2"/>
  <c r="BH535" i="2"/>
  <c r="BG535" i="2"/>
  <c r="BF535" i="2"/>
  <c r="T535" i="2"/>
  <c r="R535" i="2"/>
  <c r="R530" i="2" s="1"/>
  <c r="P535" i="2"/>
  <c r="BK535" i="2"/>
  <c r="J535" i="2"/>
  <c r="BE535" i="2" s="1"/>
  <c r="BI531" i="2"/>
  <c r="BH531" i="2"/>
  <c r="BG531" i="2"/>
  <c r="BF531" i="2"/>
  <c r="T531" i="2"/>
  <c r="R531" i="2"/>
  <c r="P531" i="2"/>
  <c r="P530" i="2"/>
  <c r="BK531" i="2"/>
  <c r="J531" i="2"/>
  <c r="BE531" i="2" s="1"/>
  <c r="BI522" i="2"/>
  <c r="BH522" i="2"/>
  <c r="BG522" i="2"/>
  <c r="BF522" i="2"/>
  <c r="T522" i="2"/>
  <c r="R522" i="2"/>
  <c r="P522" i="2"/>
  <c r="BK522" i="2"/>
  <c r="J522" i="2"/>
  <c r="BE522" i="2" s="1"/>
  <c r="BI514" i="2"/>
  <c r="BH514" i="2"/>
  <c r="BG514" i="2"/>
  <c r="BF514" i="2"/>
  <c r="T514" i="2"/>
  <c r="R514" i="2"/>
  <c r="P514" i="2"/>
  <c r="BK514" i="2"/>
  <c r="J514" i="2"/>
  <c r="BE514" i="2" s="1"/>
  <c r="BI504" i="2"/>
  <c r="BH504" i="2"/>
  <c r="BG504" i="2"/>
  <c r="BF504" i="2"/>
  <c r="T504" i="2"/>
  <c r="R504" i="2"/>
  <c r="P504" i="2"/>
  <c r="BK504" i="2"/>
  <c r="J504" i="2"/>
  <c r="BE504" i="2" s="1"/>
  <c r="BI500" i="2"/>
  <c r="BH500" i="2"/>
  <c r="BG500" i="2"/>
  <c r="BF500" i="2"/>
  <c r="T500" i="2"/>
  <c r="R500" i="2"/>
  <c r="P500" i="2"/>
  <c r="BK500" i="2"/>
  <c r="J500" i="2"/>
  <c r="BE500" i="2" s="1"/>
  <c r="BI495" i="2"/>
  <c r="BH495" i="2"/>
  <c r="BG495" i="2"/>
  <c r="BF495" i="2"/>
  <c r="T495" i="2"/>
  <c r="R495" i="2"/>
  <c r="P495" i="2"/>
  <c r="BK495" i="2"/>
  <c r="J495" i="2"/>
  <c r="BE495" i="2" s="1"/>
  <c r="BI491" i="2"/>
  <c r="BH491" i="2"/>
  <c r="BG491" i="2"/>
  <c r="BF491" i="2"/>
  <c r="T491" i="2"/>
  <c r="R491" i="2"/>
  <c r="P491" i="2"/>
  <c r="BK491" i="2"/>
  <c r="J491" i="2"/>
  <c r="BE491" i="2" s="1"/>
  <c r="BI481" i="2"/>
  <c r="BH481" i="2"/>
  <c r="BG481" i="2"/>
  <c r="BF481" i="2"/>
  <c r="T481" i="2"/>
  <c r="R481" i="2"/>
  <c r="P481" i="2"/>
  <c r="BK481" i="2"/>
  <c r="J481" i="2"/>
  <c r="BE481" i="2" s="1"/>
  <c r="BI475" i="2"/>
  <c r="BH475" i="2"/>
  <c r="BG475" i="2"/>
  <c r="BF475" i="2"/>
  <c r="T475" i="2"/>
  <c r="R475" i="2"/>
  <c r="R466" i="2" s="1"/>
  <c r="P475" i="2"/>
  <c r="BK475" i="2"/>
  <c r="J475" i="2"/>
  <c r="BE475" i="2"/>
  <c r="BI471" i="2"/>
  <c r="BH471" i="2"/>
  <c r="BG471" i="2"/>
  <c r="BF471" i="2"/>
  <c r="T471" i="2"/>
  <c r="R471" i="2"/>
  <c r="P471" i="2"/>
  <c r="BK471" i="2"/>
  <c r="J471" i="2"/>
  <c r="BE471" i="2" s="1"/>
  <c r="BI467" i="2"/>
  <c r="BH467" i="2"/>
  <c r="BG467" i="2"/>
  <c r="BF467" i="2"/>
  <c r="T467" i="2"/>
  <c r="T466" i="2"/>
  <c r="R467" i="2"/>
  <c r="P467" i="2"/>
  <c r="P466" i="2"/>
  <c r="BK467" i="2"/>
  <c r="J467" i="2"/>
  <c r="BE467" i="2" s="1"/>
  <c r="BI445" i="2"/>
  <c r="BH445" i="2"/>
  <c r="BG445" i="2"/>
  <c r="BF445" i="2"/>
  <c r="T445" i="2"/>
  <c r="R445" i="2"/>
  <c r="P445" i="2"/>
  <c r="BK445" i="2"/>
  <c r="J445" i="2"/>
  <c r="BE445" i="2" s="1"/>
  <c r="BI429" i="2"/>
  <c r="BH429" i="2"/>
  <c r="BG429" i="2"/>
  <c r="BF429" i="2"/>
  <c r="T429" i="2"/>
  <c r="T428" i="2"/>
  <c r="R429" i="2"/>
  <c r="R428" i="2"/>
  <c r="P429" i="2"/>
  <c r="P428" i="2"/>
  <c r="BK429" i="2"/>
  <c r="J429" i="2"/>
  <c r="BE429" i="2" s="1"/>
  <c r="BI423" i="2"/>
  <c r="BH423" i="2"/>
  <c r="BG423" i="2"/>
  <c r="BF423" i="2"/>
  <c r="T423" i="2"/>
  <c r="R423" i="2"/>
  <c r="P423" i="2"/>
  <c r="BK423" i="2"/>
  <c r="J423" i="2"/>
  <c r="BE423" i="2"/>
  <c r="BI419" i="2"/>
  <c r="BH419" i="2"/>
  <c r="BG419" i="2"/>
  <c r="BF419" i="2"/>
  <c r="T419" i="2"/>
  <c r="R419" i="2"/>
  <c r="P419" i="2"/>
  <c r="BK419" i="2"/>
  <c r="J419" i="2"/>
  <c r="BE419" i="2" s="1"/>
  <c r="BI410" i="2"/>
  <c r="BH410" i="2"/>
  <c r="BG410" i="2"/>
  <c r="BF410" i="2"/>
  <c r="T410" i="2"/>
  <c r="R410" i="2"/>
  <c r="P410" i="2"/>
  <c r="BK410" i="2"/>
  <c r="J410" i="2"/>
  <c r="BE410" i="2" s="1"/>
  <c r="BI397" i="2"/>
  <c r="BH397" i="2"/>
  <c r="BG397" i="2"/>
  <c r="BF397" i="2"/>
  <c r="T397" i="2"/>
  <c r="R397" i="2"/>
  <c r="P397" i="2"/>
  <c r="BK397" i="2"/>
  <c r="J397" i="2"/>
  <c r="BE397" i="2" s="1"/>
  <c r="BI391" i="2"/>
  <c r="BH391" i="2"/>
  <c r="BG391" i="2"/>
  <c r="BF391" i="2"/>
  <c r="T391" i="2"/>
  <c r="T390" i="2"/>
  <c r="R391" i="2"/>
  <c r="R390" i="2"/>
  <c r="P391" i="2"/>
  <c r="P390" i="2"/>
  <c r="BK391" i="2"/>
  <c r="J391" i="2"/>
  <c r="BE391" i="2" s="1"/>
  <c r="BI389" i="2"/>
  <c r="BH389" i="2"/>
  <c r="BG389" i="2"/>
  <c r="BF389" i="2"/>
  <c r="T389" i="2"/>
  <c r="R389" i="2"/>
  <c r="R387" i="2" s="1"/>
  <c r="P389" i="2"/>
  <c r="BK389" i="2"/>
  <c r="J389" i="2"/>
  <c r="BE389" i="2" s="1"/>
  <c r="BI388" i="2"/>
  <c r="BH388" i="2"/>
  <c r="BG388" i="2"/>
  <c r="BF388" i="2"/>
  <c r="T388" i="2"/>
  <c r="T387" i="2"/>
  <c r="R388" i="2"/>
  <c r="P388" i="2"/>
  <c r="P387" i="2"/>
  <c r="BK388" i="2"/>
  <c r="J388" i="2"/>
  <c r="BE388" i="2" s="1"/>
  <c r="BI386" i="2"/>
  <c r="BH386" i="2"/>
  <c r="BG386" i="2"/>
  <c r="BF386" i="2"/>
  <c r="T386" i="2"/>
  <c r="T385" i="2"/>
  <c r="R386" i="2"/>
  <c r="R385" i="2"/>
  <c r="P386" i="2"/>
  <c r="P385" i="2"/>
  <c r="BK386" i="2"/>
  <c r="BK385" i="2" s="1"/>
  <c r="J385" i="2" s="1"/>
  <c r="J107" i="2" s="1"/>
  <c r="J386" i="2"/>
  <c r="BE386" i="2" s="1"/>
  <c r="BI384" i="2"/>
  <c r="BH384" i="2"/>
  <c r="BG384" i="2"/>
  <c r="BF384" i="2"/>
  <c r="T384" i="2"/>
  <c r="R384" i="2"/>
  <c r="R382" i="2" s="1"/>
  <c r="P384" i="2"/>
  <c r="BK384" i="2"/>
  <c r="J384" i="2"/>
  <c r="BE384" i="2" s="1"/>
  <c r="BI383" i="2"/>
  <c r="BH383" i="2"/>
  <c r="BG383" i="2"/>
  <c r="BF383" i="2"/>
  <c r="T383" i="2"/>
  <c r="T382" i="2"/>
  <c r="R383" i="2"/>
  <c r="P383" i="2"/>
  <c r="P382" i="2"/>
  <c r="BK383" i="2"/>
  <c r="J383" i="2"/>
  <c r="BE383" i="2" s="1"/>
  <c r="BI378" i="2"/>
  <c r="BH378" i="2"/>
  <c r="BG378" i="2"/>
  <c r="BF378" i="2"/>
  <c r="T378" i="2"/>
  <c r="R378" i="2"/>
  <c r="P378" i="2"/>
  <c r="BK378" i="2"/>
  <c r="J378" i="2"/>
  <c r="BE378" i="2" s="1"/>
  <c r="BI374" i="2"/>
  <c r="BH374" i="2"/>
  <c r="BG374" i="2"/>
  <c r="BF374" i="2"/>
  <c r="T374" i="2"/>
  <c r="T373" i="2"/>
  <c r="R374" i="2"/>
  <c r="R373" i="2"/>
  <c r="P374" i="2"/>
  <c r="P373" i="2"/>
  <c r="BK374" i="2"/>
  <c r="BK373" i="2" s="1"/>
  <c r="J373" i="2" s="1"/>
  <c r="J105" i="2" s="1"/>
  <c r="J374" i="2"/>
  <c r="BE374" i="2" s="1"/>
  <c r="BI366" i="2"/>
  <c r="BH366" i="2"/>
  <c r="BG366" i="2"/>
  <c r="BF366" i="2"/>
  <c r="T366" i="2"/>
  <c r="R366" i="2"/>
  <c r="P366" i="2"/>
  <c r="BK366" i="2"/>
  <c r="J366" i="2"/>
  <c r="BE366" i="2" s="1"/>
  <c r="BI357" i="2"/>
  <c r="BH357" i="2"/>
  <c r="BG357" i="2"/>
  <c r="BF357" i="2"/>
  <c r="T357" i="2"/>
  <c r="T356" i="2"/>
  <c r="R357" i="2"/>
  <c r="R356" i="2"/>
  <c r="P357" i="2"/>
  <c r="P356" i="2"/>
  <c r="BK357" i="2"/>
  <c r="J357" i="2"/>
  <c r="BE357" i="2" s="1"/>
  <c r="BI350" i="2"/>
  <c r="BH350" i="2"/>
  <c r="BG350" i="2"/>
  <c r="BF350" i="2"/>
  <c r="T350" i="2"/>
  <c r="T349" i="2"/>
  <c r="R350" i="2"/>
  <c r="R349" i="2" s="1"/>
  <c r="P350" i="2"/>
  <c r="P349" i="2"/>
  <c r="P348" i="2" s="1"/>
  <c r="BK350" i="2"/>
  <c r="BK349" i="2" s="1"/>
  <c r="J350" i="2"/>
  <c r="BE350" i="2" s="1"/>
  <c r="BI347" i="2"/>
  <c r="BH347" i="2"/>
  <c r="BG347" i="2"/>
  <c r="BF347" i="2"/>
  <c r="T347" i="2"/>
  <c r="T346" i="2"/>
  <c r="R347" i="2"/>
  <c r="R346" i="2"/>
  <c r="P347" i="2"/>
  <c r="P346" i="2"/>
  <c r="BK347" i="2"/>
  <c r="BK346" i="2" s="1"/>
  <c r="J346" i="2" s="1"/>
  <c r="J101" i="2" s="1"/>
  <c r="J347" i="2"/>
  <c r="BE347" i="2" s="1"/>
  <c r="BI343" i="2"/>
  <c r="BH343" i="2"/>
  <c r="BG343" i="2"/>
  <c r="BF343" i="2"/>
  <c r="T343" i="2"/>
  <c r="R343" i="2"/>
  <c r="P343" i="2"/>
  <c r="BK343" i="2"/>
  <c r="J343" i="2"/>
  <c r="BE343" i="2" s="1"/>
  <c r="BI337" i="2"/>
  <c r="BH337" i="2"/>
  <c r="BG337" i="2"/>
  <c r="BF337" i="2"/>
  <c r="T337" i="2"/>
  <c r="R337" i="2"/>
  <c r="P337" i="2"/>
  <c r="BK337" i="2"/>
  <c r="J337" i="2"/>
  <c r="BE337" i="2" s="1"/>
  <c r="BI336" i="2"/>
  <c r="BH336" i="2"/>
  <c r="BG336" i="2"/>
  <c r="BF336" i="2"/>
  <c r="T336" i="2"/>
  <c r="R336" i="2"/>
  <c r="P336" i="2"/>
  <c r="BK336" i="2"/>
  <c r="J336" i="2"/>
  <c r="BE336" i="2" s="1"/>
  <c r="BI334" i="2"/>
  <c r="BH334" i="2"/>
  <c r="BG334" i="2"/>
  <c r="BF334" i="2"/>
  <c r="T334" i="2"/>
  <c r="R334" i="2"/>
  <c r="P334" i="2"/>
  <c r="BK334" i="2"/>
  <c r="J334" i="2"/>
  <c r="BE334" i="2" s="1"/>
  <c r="BI332" i="2"/>
  <c r="BH332" i="2"/>
  <c r="BG332" i="2"/>
  <c r="BF332" i="2"/>
  <c r="T332" i="2"/>
  <c r="R332" i="2"/>
  <c r="P332" i="2"/>
  <c r="BK332" i="2"/>
  <c r="J332" i="2"/>
  <c r="BE332" i="2" s="1"/>
  <c r="BI331" i="2"/>
  <c r="BH331" i="2"/>
  <c r="BG331" i="2"/>
  <c r="BF331" i="2"/>
  <c r="T331" i="2"/>
  <c r="R331" i="2"/>
  <c r="R329" i="2" s="1"/>
  <c r="P331" i="2"/>
  <c r="BK331" i="2"/>
  <c r="J331" i="2"/>
  <c r="BE331" i="2" s="1"/>
  <c r="BI330" i="2"/>
  <c r="BH330" i="2"/>
  <c r="BG330" i="2"/>
  <c r="BF330" i="2"/>
  <c r="T330" i="2"/>
  <c r="T329" i="2"/>
  <c r="R330" i="2"/>
  <c r="P330" i="2"/>
  <c r="P329" i="2"/>
  <c r="BK330" i="2"/>
  <c r="J330" i="2"/>
  <c r="BE330" i="2" s="1"/>
  <c r="BI319" i="2"/>
  <c r="BH319" i="2"/>
  <c r="BG319" i="2"/>
  <c r="BF319" i="2"/>
  <c r="T319" i="2"/>
  <c r="R319" i="2"/>
  <c r="P319" i="2"/>
  <c r="BK319" i="2"/>
  <c r="J319" i="2"/>
  <c r="BE319" i="2" s="1"/>
  <c r="BI315" i="2"/>
  <c r="BH315" i="2"/>
  <c r="BG315" i="2"/>
  <c r="BF315" i="2"/>
  <c r="T315" i="2"/>
  <c r="R315" i="2"/>
  <c r="P315" i="2"/>
  <c r="BK315" i="2"/>
  <c r="J315" i="2"/>
  <c r="BE315" i="2"/>
  <c r="BI306" i="2"/>
  <c r="BH306" i="2"/>
  <c r="BG306" i="2"/>
  <c r="BF306" i="2"/>
  <c r="T306" i="2"/>
  <c r="R306" i="2"/>
  <c r="P306" i="2"/>
  <c r="BK306" i="2"/>
  <c r="J306" i="2"/>
  <c r="BE306" i="2" s="1"/>
  <c r="BI298" i="2"/>
  <c r="BH298" i="2"/>
  <c r="BG298" i="2"/>
  <c r="BF298" i="2"/>
  <c r="T298" i="2"/>
  <c r="R298" i="2"/>
  <c r="P298" i="2"/>
  <c r="BK298" i="2"/>
  <c r="J298" i="2"/>
  <c r="BE298" i="2" s="1"/>
  <c r="BI289" i="2"/>
  <c r="BH289" i="2"/>
  <c r="BG289" i="2"/>
  <c r="BF289" i="2"/>
  <c r="T289" i="2"/>
  <c r="R289" i="2"/>
  <c r="P289" i="2"/>
  <c r="BK289" i="2"/>
  <c r="J289" i="2"/>
  <c r="BE289" i="2" s="1"/>
  <c r="BI285" i="2"/>
  <c r="BH285" i="2"/>
  <c r="BG285" i="2"/>
  <c r="BF285" i="2"/>
  <c r="T285" i="2"/>
  <c r="R285" i="2"/>
  <c r="P285" i="2"/>
  <c r="BK285" i="2"/>
  <c r="J285" i="2"/>
  <c r="BE285" i="2" s="1"/>
  <c r="BI269" i="2"/>
  <c r="BH269" i="2"/>
  <c r="BG269" i="2"/>
  <c r="BF269" i="2"/>
  <c r="T269" i="2"/>
  <c r="R269" i="2"/>
  <c r="P269" i="2"/>
  <c r="BK269" i="2"/>
  <c r="J269" i="2"/>
  <c r="BE269" i="2" s="1"/>
  <c r="BI258" i="2"/>
  <c r="BH258" i="2"/>
  <c r="BG258" i="2"/>
  <c r="BF258" i="2"/>
  <c r="T258" i="2"/>
  <c r="R258" i="2"/>
  <c r="P258" i="2"/>
  <c r="BK258" i="2"/>
  <c r="J258" i="2"/>
  <c r="BE258" i="2" s="1"/>
  <c r="BI248" i="2"/>
  <c r="BH248" i="2"/>
  <c r="BG248" i="2"/>
  <c r="BF248" i="2"/>
  <c r="T248" i="2"/>
  <c r="R248" i="2"/>
  <c r="P248" i="2"/>
  <c r="BK248" i="2"/>
  <c r="J248" i="2"/>
  <c r="BE248" i="2" s="1"/>
  <c r="BI239" i="2"/>
  <c r="BH239" i="2"/>
  <c r="BG239" i="2"/>
  <c r="BF239" i="2"/>
  <c r="T239" i="2"/>
  <c r="R239" i="2"/>
  <c r="P239" i="2"/>
  <c r="BK239" i="2"/>
  <c r="J239" i="2"/>
  <c r="BE239" i="2"/>
  <c r="BI235" i="2"/>
  <c r="BH235" i="2"/>
  <c r="BG235" i="2"/>
  <c r="BF235" i="2"/>
  <c r="T235" i="2"/>
  <c r="R235" i="2"/>
  <c r="P235" i="2"/>
  <c r="BK235" i="2"/>
  <c r="J235" i="2"/>
  <c r="BE235" i="2" s="1"/>
  <c r="BI234" i="2"/>
  <c r="BH234" i="2"/>
  <c r="BG234" i="2"/>
  <c r="BF234" i="2"/>
  <c r="T234" i="2"/>
  <c r="R234" i="2"/>
  <c r="P234" i="2"/>
  <c r="BK234" i="2"/>
  <c r="J234" i="2"/>
  <c r="BE234" i="2" s="1"/>
  <c r="BI233" i="2"/>
  <c r="BH233" i="2"/>
  <c r="BG233" i="2"/>
  <c r="BF233" i="2"/>
  <c r="T233" i="2"/>
  <c r="R233" i="2"/>
  <c r="P233" i="2"/>
  <c r="BK233" i="2"/>
  <c r="J233" i="2"/>
  <c r="BE233" i="2" s="1"/>
  <c r="BI229" i="2"/>
  <c r="BH229" i="2"/>
  <c r="BG229" i="2"/>
  <c r="BF229" i="2"/>
  <c r="T229" i="2"/>
  <c r="R229" i="2"/>
  <c r="P229" i="2"/>
  <c r="BK229" i="2"/>
  <c r="J229" i="2"/>
  <c r="BE229" i="2"/>
  <c r="BI223" i="2"/>
  <c r="BH223" i="2"/>
  <c r="BG223" i="2"/>
  <c r="BF223" i="2"/>
  <c r="T223" i="2"/>
  <c r="R223" i="2"/>
  <c r="P223" i="2"/>
  <c r="BK223" i="2"/>
  <c r="J223" i="2"/>
  <c r="BE223" i="2" s="1"/>
  <c r="BI219" i="2"/>
  <c r="BH219" i="2"/>
  <c r="BG219" i="2"/>
  <c r="BF219" i="2"/>
  <c r="T219" i="2"/>
  <c r="R219" i="2"/>
  <c r="P219" i="2"/>
  <c r="BK219" i="2"/>
  <c r="J219" i="2"/>
  <c r="BE219" i="2" s="1"/>
  <c r="BI210" i="2"/>
  <c r="BH210" i="2"/>
  <c r="BG210" i="2"/>
  <c r="BF210" i="2"/>
  <c r="T210" i="2"/>
  <c r="R210" i="2"/>
  <c r="P210" i="2"/>
  <c r="BK210" i="2"/>
  <c r="J210" i="2"/>
  <c r="BE210" i="2" s="1"/>
  <c r="BI206" i="2"/>
  <c r="BH206" i="2"/>
  <c r="BG206" i="2"/>
  <c r="BF206" i="2"/>
  <c r="T206" i="2"/>
  <c r="R206" i="2"/>
  <c r="P206" i="2"/>
  <c r="BK206" i="2"/>
  <c r="J206" i="2"/>
  <c r="BE206" i="2" s="1"/>
  <c r="BI202" i="2"/>
  <c r="BH202" i="2"/>
  <c r="BG202" i="2"/>
  <c r="BF202" i="2"/>
  <c r="T202" i="2"/>
  <c r="R202" i="2"/>
  <c r="P202" i="2"/>
  <c r="BK202" i="2"/>
  <c r="J202" i="2"/>
  <c r="BE202" i="2" s="1"/>
  <c r="BI198" i="2"/>
  <c r="BH198" i="2"/>
  <c r="BG198" i="2"/>
  <c r="BF198" i="2"/>
  <c r="T198" i="2"/>
  <c r="R198" i="2"/>
  <c r="P198" i="2"/>
  <c r="BK198" i="2"/>
  <c r="J198" i="2"/>
  <c r="BE198" i="2"/>
  <c r="BI181" i="2"/>
  <c r="BH181" i="2"/>
  <c r="BG181" i="2"/>
  <c r="BF181" i="2"/>
  <c r="T181" i="2"/>
  <c r="R181" i="2"/>
  <c r="R166" i="2" s="1"/>
  <c r="P181" i="2"/>
  <c r="BK181" i="2"/>
  <c r="J181" i="2"/>
  <c r="BE181" i="2" s="1"/>
  <c r="BI175" i="2"/>
  <c r="BH175" i="2"/>
  <c r="BG175" i="2"/>
  <c r="BF175" i="2"/>
  <c r="T175" i="2"/>
  <c r="R175" i="2"/>
  <c r="P175" i="2"/>
  <c r="BK175" i="2"/>
  <c r="J175" i="2"/>
  <c r="BE175" i="2" s="1"/>
  <c r="BI167" i="2"/>
  <c r="BH167" i="2"/>
  <c r="BG167" i="2"/>
  <c r="BF167" i="2"/>
  <c r="T167" i="2"/>
  <c r="T166" i="2"/>
  <c r="R167" i="2"/>
  <c r="P167" i="2"/>
  <c r="P166" i="2"/>
  <c r="BK167" i="2"/>
  <c r="J167" i="2"/>
  <c r="BE167" i="2" s="1"/>
  <c r="BI164" i="2"/>
  <c r="BH164" i="2"/>
  <c r="BG164" i="2"/>
  <c r="BF164" i="2"/>
  <c r="T164" i="2"/>
  <c r="R164" i="2"/>
  <c r="P164" i="2"/>
  <c r="BK164" i="2"/>
  <c r="J164" i="2"/>
  <c r="BE164" i="2"/>
  <c r="BI151" i="2"/>
  <c r="BH151" i="2"/>
  <c r="BG151" i="2"/>
  <c r="BF151" i="2"/>
  <c r="T151" i="2"/>
  <c r="R151" i="2"/>
  <c r="P151" i="2"/>
  <c r="BK151" i="2"/>
  <c r="J151" i="2"/>
  <c r="BE151" i="2" s="1"/>
  <c r="BI139" i="2"/>
  <c r="BH139" i="2"/>
  <c r="BG139" i="2"/>
  <c r="BF139" i="2"/>
  <c r="T139" i="2"/>
  <c r="T138" i="2"/>
  <c r="T137" i="2" s="1"/>
  <c r="R139" i="2"/>
  <c r="R138" i="2"/>
  <c r="P139" i="2"/>
  <c r="P138" i="2"/>
  <c r="P137" i="2" s="1"/>
  <c r="BK139" i="2"/>
  <c r="J139" i="2"/>
  <c r="BE139" i="2" s="1"/>
  <c r="F133" i="2"/>
  <c r="J132" i="2"/>
  <c r="F132" i="2"/>
  <c r="F130" i="2"/>
  <c r="E128" i="2"/>
  <c r="F92" i="2"/>
  <c r="J91" i="2"/>
  <c r="F91" i="2"/>
  <c r="F89" i="2"/>
  <c r="E87" i="2"/>
  <c r="J24" i="2"/>
  <c r="E24" i="2"/>
  <c r="J133" i="2" s="1"/>
  <c r="J23" i="2"/>
  <c r="J130" i="2"/>
  <c r="E7" i="2"/>
  <c r="E85" i="2" s="1"/>
  <c r="AS94" i="1"/>
  <c r="L90" i="1"/>
  <c r="AM90" i="1"/>
  <c r="AM89" i="1"/>
  <c r="L89" i="1"/>
  <c r="AM87" i="1"/>
  <c r="L87" i="1"/>
  <c r="L85" i="1"/>
  <c r="L84" i="1"/>
  <c r="F37" i="3" l="1"/>
  <c r="BD96" i="1" s="1"/>
  <c r="J34" i="3"/>
  <c r="AW96" i="1" s="1"/>
  <c r="F35" i="3"/>
  <c r="BB96" i="1" s="1"/>
  <c r="BK128" i="3"/>
  <c r="J128" i="3" s="1"/>
  <c r="J99" i="3" s="1"/>
  <c r="BK121" i="3"/>
  <c r="F36" i="3"/>
  <c r="BC96" i="1" s="1"/>
  <c r="BK382" i="2"/>
  <c r="J382" i="2" s="1"/>
  <c r="J106" i="2" s="1"/>
  <c r="BK579" i="2"/>
  <c r="J579" i="2" s="1"/>
  <c r="J115" i="2" s="1"/>
  <c r="F37" i="2"/>
  <c r="BD95" i="1" s="1"/>
  <c r="F35" i="2"/>
  <c r="BB95" i="1" s="1"/>
  <c r="BK390" i="2"/>
  <c r="J390" i="2" s="1"/>
  <c r="J109" i="2" s="1"/>
  <c r="J34" i="2"/>
  <c r="AW95" i="1" s="1"/>
  <c r="BK428" i="2"/>
  <c r="J428" i="2" s="1"/>
  <c r="J110" i="2" s="1"/>
  <c r="BK138" i="2"/>
  <c r="J138" i="2" s="1"/>
  <c r="J98" i="2" s="1"/>
  <c r="BK466" i="2"/>
  <c r="J466" i="2" s="1"/>
  <c r="J111" i="2" s="1"/>
  <c r="BK329" i="2"/>
  <c r="J329" i="2" s="1"/>
  <c r="J100" i="2" s="1"/>
  <c r="BK387" i="2"/>
  <c r="J387" i="2" s="1"/>
  <c r="J108" i="2" s="1"/>
  <c r="BK530" i="2"/>
  <c r="J530" i="2" s="1"/>
  <c r="J112" i="2" s="1"/>
  <c r="BK544" i="2"/>
  <c r="J544" i="2" s="1"/>
  <c r="J113" i="2" s="1"/>
  <c r="F36" i="2"/>
  <c r="BC95" i="1" s="1"/>
  <c r="BK166" i="2"/>
  <c r="J166" i="2" s="1"/>
  <c r="J99" i="2" s="1"/>
  <c r="BK356" i="2"/>
  <c r="J356" i="2" s="1"/>
  <c r="J104" i="2" s="1"/>
  <c r="E126" i="2"/>
  <c r="J92" i="2"/>
  <c r="E109" i="3"/>
  <c r="J33" i="3"/>
  <c r="AV96" i="1" s="1"/>
  <c r="AT96" i="1" s="1"/>
  <c r="F33" i="3"/>
  <c r="AZ96" i="1" s="1"/>
  <c r="J349" i="2"/>
  <c r="J103" i="2" s="1"/>
  <c r="J121" i="3"/>
  <c r="J98" i="3" s="1"/>
  <c r="BK120" i="3"/>
  <c r="J33" i="2"/>
  <c r="AV95" i="1" s="1"/>
  <c r="AT95" i="1" s="1"/>
  <c r="F33" i="2"/>
  <c r="AZ95" i="1" s="1"/>
  <c r="P136" i="2"/>
  <c r="AU95" i="1" s="1"/>
  <c r="AU94" i="1" s="1"/>
  <c r="R348" i="2"/>
  <c r="T348" i="2"/>
  <c r="T136" i="2" s="1"/>
  <c r="R137" i="2"/>
  <c r="R136" i="2" s="1"/>
  <c r="F34" i="2"/>
  <c r="BA95" i="1" s="1"/>
  <c r="F34" i="3"/>
  <c r="BA96" i="1" s="1"/>
  <c r="J89" i="2"/>
  <c r="J92" i="3"/>
  <c r="BD94" i="1" l="1"/>
  <c r="W33" i="1" s="1"/>
  <c r="BB94" i="1"/>
  <c r="AX94" i="1" s="1"/>
  <c r="AZ94" i="1"/>
  <c r="W29" i="1" s="1"/>
  <c r="BC94" i="1"/>
  <c r="W32" i="1" s="1"/>
  <c r="BK348" i="2"/>
  <c r="J348" i="2" s="1"/>
  <c r="J102" i="2" s="1"/>
  <c r="BK137" i="2"/>
  <c r="J137" i="2" s="1"/>
  <c r="J97" i="2" s="1"/>
  <c r="BA94" i="1"/>
  <c r="AW94" i="1" s="1"/>
  <c r="AK30" i="1" s="1"/>
  <c r="J120" i="3"/>
  <c r="J97" i="3" s="1"/>
  <c r="BK119" i="3"/>
  <c r="J119" i="3" s="1"/>
  <c r="W31" i="1" l="1"/>
  <c r="AV94" i="1"/>
  <c r="AK29" i="1" s="1"/>
  <c r="AY94" i="1"/>
  <c r="BK136" i="2"/>
  <c r="J136" i="2" s="1"/>
  <c r="W30" i="1"/>
  <c r="J30" i="2"/>
  <c r="J96" i="2"/>
  <c r="J96" i="3"/>
  <c r="J30" i="3"/>
  <c r="AT94" i="1" l="1"/>
  <c r="AG96" i="1"/>
  <c r="AN96" i="1" s="1"/>
  <c r="J39" i="3"/>
  <c r="J39" i="2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<sst xmlns="http://schemas.openxmlformats.org/spreadsheetml/2006/main" count="5352" uniqueCount="723">
  <si>
    <t>Export Komplet</t>
  </si>
  <si>
    <t/>
  </si>
  <si>
    <t>2.0</t>
  </si>
  <si>
    <t>False</t>
  </si>
  <si>
    <t>{1ba7632c-1445-4668-b886-29ac36584116}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</si>
  <si>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</si>
  <si>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</si>
  <si>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</si>
  <si>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</si>
  <si>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</si>
  <si>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</si>
  <si>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</si>
  <si>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</si>
  <si>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2019028-2</t>
  </si>
  <si>
    <t>Stavba:</t>
  </si>
  <si>
    <t>MŠ Komárov - demolice stávající přístavby vč. zpevněných ploch</t>
  </si>
  <si>
    <t>KSO:</t>
  </si>
  <si>
    <t>CC-CZ:</t>
  </si>
  <si>
    <t>Místo:</t>
  </si>
  <si>
    <t>k.ú. Komárov u Opavy, parc.č. 145, 146</t>
  </si>
  <si>
    <t>Datum:</t>
  </si>
  <si>
    <t>Zadavatel:</t>
  </si>
  <si>
    <t>IČ:</t>
  </si>
  <si>
    <t>Statutární město Opava</t>
  </si>
  <si>
    <t>DIČ:</t>
  </si>
  <si>
    <t>Zhotovitel:</t>
  </si>
  <si>
    <t>Projektant: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</si>
  <si>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</si>
  <si>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</si>
  <si>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</si>
  <si>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</si>
  <si>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</si>
  <si>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</si>
  <si>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</si>
  <si>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</si>
  <si>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</si>
  <si>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</si>
  <si>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</si>
  <si>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</si>
  <si>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</si>
  <si>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</si>
  <si>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</si>
  <si>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</si>
  <si>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</si>
  <si>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</si>
  <si>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</si>
  <si>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</si>
  <si>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</si>
  <si>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</si>
  <si>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</si>
  <si>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</si>
  <si>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</si>
  <si>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</si>
  <si>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</si>
  <si>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</si>
  <si>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</si>
  <si>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</si>
  <si>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</si>
  <si>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</si>
  <si>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</si>
  <si>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</si>
  <si>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</si>
  <si>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</si>
  <si>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</si>
  <si>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</si>
  <si>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</si>
  <si>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</si>
  <si>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</si>
  <si>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</si>
  <si>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</si>
  <si>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</si>
  <si>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</si>
  <si>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</si>
  <si>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</si>
  <si>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</si>
  <si>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</si>
  <si>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</si>
  <si>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Demolice objektu postupným rozebráním</t>
  </si>
  <si>
    <t>STA</t>
  </si>
  <si>
    <t>1</t>
  </si>
  <si>
    <t>{c4d1c82d-64a0-4860-87db-1f534e5a5c70}</t>
  </si>
  <si>
    <t>2</t>
  </si>
  <si>
    <t>02</t>
  </si>
  <si>
    <t>Zpevněné plochy - bourací práce</t>
  </si>
  <si>
    <t>{6c0068a4-0985-4f00-8ae2-7e10ba90cbb5}</t>
  </si>
  <si>
    <t>KRYCÍ LIST SOUPISU PRACÍ</t>
  </si>
  <si>
    <t>Objekt:</t>
  </si>
  <si>
    <t>01 - Demolice objektu postupným rozebráním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</si>
  <si>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</si>
  <si>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</si>
  <si>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</si>
  <si>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</si>
  <si>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</si>
  <si>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</si>
  <si>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</si>
  <si>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</si>
  <si>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</si>
  <si>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</si>
  <si>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</si>
  <si>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</si>
  <si>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</si>
  <si>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</si>
  <si>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72 - Zdravotechnika</t>
  </si>
  <si>
    <t xml:space="preserve">    73 - Ústřední vytápění</t>
  </si>
  <si>
    <t xml:space="preserve">    74 - Elektroinstalace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</si>
  <si>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</si>
  <si>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</si>
  <si>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</si>
  <si>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</si>
  <si>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</si>
  <si>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</si>
  <si>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776 - Podlahy povlakové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</si>
  <si>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</si>
  <si>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</si>
  <si>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</si>
  <si>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</si>
  <si>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</si>
  <si>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</si>
  <si>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</si>
  <si>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</si>
  <si>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</si>
  <si>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</si>
  <si>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</si>
  <si>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</si>
  <si>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</si>
  <si>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</si>
  <si>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</si>
  <si>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</si>
  <si>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</si>
  <si>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</si>
  <si>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</si>
  <si>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130951121</t>
  </si>
  <si>
    <t>Bourání kcí v hloubených vykopávkách ze zdiva z betonu prostého strojně</t>
  </si>
  <si>
    <t>m3</t>
  </si>
  <si>
    <t>CS ÚRS 2019 01</t>
  </si>
  <si>
    <t>4</t>
  </si>
  <si>
    <t>1970782724</t>
  </si>
  <si>
    <t>VV</t>
  </si>
  <si>
    <t>pergola - základové patky</t>
  </si>
  <si>
    <t>0,50*0,50*1,00*4</t>
  </si>
  <si>
    <t>spojovací krček - základové pásy</t>
  </si>
  <si>
    <t>0,45*1,00*(2,18+26,22+2,18+9,99+1,72*2)</t>
  </si>
  <si>
    <t>pavilon MŠ</t>
  </si>
  <si>
    <t>základové patky</t>
  </si>
  <si>
    <t>0,85*0,85*1,40*28</t>
  </si>
  <si>
    <t>základové pásy</t>
  </si>
  <si>
    <t>0,40*0,90*(20,60+14,30+1,50+0,25)*2</t>
  </si>
  <si>
    <t>-0,40*0,90*0,85*16</t>
  </si>
  <si>
    <t>Součet</t>
  </si>
  <si>
    <t>174101101</t>
  </si>
  <si>
    <t>Zásyp jam, šachet rýh nebo kolem objektů sypaninou se zhutněním</t>
  </si>
  <si>
    <t>1196827184</t>
  </si>
  <si>
    <t>zásyp rýh po vybouraných základových konstrukcích</t>
  </si>
  <si>
    <t>3</t>
  </si>
  <si>
    <t>M</t>
  </si>
  <si>
    <t>58331200</t>
  </si>
  <si>
    <t>štěrkopísek netříděný zásypový</t>
  </si>
  <si>
    <t>t</t>
  </si>
  <si>
    <t>8</t>
  </si>
  <si>
    <t>-984314737</t>
  </si>
  <si>
    <t>70,619*2 'Přepočtené koeficientem množství</t>
  </si>
  <si>
    <t>9</t>
  </si>
  <si>
    <t>Ostatní konstrukce a práce, bourání</t>
  </si>
  <si>
    <t>962031132</t>
  </si>
  <si>
    <t>Bourání příček z cihel pálených na MVC tl do 100 mm</t>
  </si>
  <si>
    <t>m2</t>
  </si>
  <si>
    <t>-1858271095</t>
  </si>
  <si>
    <t>1,00*3,15*2</t>
  </si>
  <si>
    <t>(1,00+0,30+0,90+1,45+0,90)*3,15</t>
  </si>
  <si>
    <t>-0,60*1,97</t>
  </si>
  <si>
    <t>(2,865+0,30*4+0,95+0,90)*3,15</t>
  </si>
  <si>
    <t>-0,80*1,97</t>
  </si>
  <si>
    <t>5</t>
  </si>
  <si>
    <t>962031133</t>
  </si>
  <si>
    <t>Bourání příček z cihel pálených na MVC tl do 150 mm</t>
  </si>
  <si>
    <t>-950268217</t>
  </si>
  <si>
    <t>6,85*3,15</t>
  </si>
  <si>
    <t>2,865*3,15</t>
  </si>
  <si>
    <t>6</t>
  </si>
  <si>
    <t>962032241</t>
  </si>
  <si>
    <t>Bourání zdiva z cihel pálených nebo vápenopískových na MC přes 1 m3</t>
  </si>
  <si>
    <t>-1470211584</t>
  </si>
  <si>
    <t>schodiště do suterénu - nadzemní část po úroveň terénu</t>
  </si>
  <si>
    <t>(1,50*(1,56+3,35)+0,60*0,70)*0,34</t>
  </si>
  <si>
    <t>spojovací krček</t>
  </si>
  <si>
    <t>9,99*3,40*0,35</t>
  </si>
  <si>
    <t>-1,00*2,05*0,35</t>
  </si>
  <si>
    <t>(2,18+2,18)*3,35*0,35</t>
  </si>
  <si>
    <t>25,52*3,20*0,35</t>
  </si>
  <si>
    <t>-1,55*2,60*0,35</t>
  </si>
  <si>
    <t>-1,48*1,50*0,35*12</t>
  </si>
  <si>
    <t>((1,39+2,76)*3,40+1,39*3,20)*0,33</t>
  </si>
  <si>
    <t>-2,10*2,85*0,33</t>
  </si>
  <si>
    <t>(6,465+5,25)*3,95*0,35</t>
  </si>
  <si>
    <t>-2,70*2,70*0,35</t>
  </si>
  <si>
    <t>-0,95*2,05*0,35</t>
  </si>
  <si>
    <t>7</t>
  </si>
  <si>
    <t>963042819</t>
  </si>
  <si>
    <t>Bourání schodišťových stupňů betonových zhotovených na místě</t>
  </si>
  <si>
    <t>m</t>
  </si>
  <si>
    <t>-337336739</t>
  </si>
  <si>
    <t>1,55*2</t>
  </si>
  <si>
    <t>963051110</t>
  </si>
  <si>
    <t>Bourání ŽB stropů deskových tl do 80 mm</t>
  </si>
  <si>
    <t>-603047946</t>
  </si>
  <si>
    <t>pavilon MŠ - stropní deska</t>
  </si>
  <si>
    <t>(20,60*14,30+6,45*0,25+3,80*0,95)*(0,04+0,025)</t>
  </si>
  <si>
    <t>965024131</t>
  </si>
  <si>
    <t>Bourání kamenných podlah nebo dlažeb z desek nebo mozaiky pl přes 1 m2</t>
  </si>
  <si>
    <t>1409610770</t>
  </si>
  <si>
    <t>7,83</t>
  </si>
  <si>
    <t>10</t>
  </si>
  <si>
    <t>965042141</t>
  </si>
  <si>
    <t>Bourání podkladů pod dlažby nebo mazanin betonových tl do 100 mm pl přes 4 m2</t>
  </si>
  <si>
    <t>-699414611</t>
  </si>
  <si>
    <t>spojovací krček - podkladní beton</t>
  </si>
  <si>
    <t>(26,22*2,18+9,99*0,35)*0,10</t>
  </si>
  <si>
    <t>(55,65+6,96)*0,10</t>
  </si>
  <si>
    <t>(39,15+3,48+52,54)*0,10</t>
  </si>
  <si>
    <t>(4,64+3,71+6,09+8,85+19,69+19,69+8,12+7,83+17,22+4,71)*0,10</t>
  </si>
  <si>
    <t>11</t>
  </si>
  <si>
    <t>965042221</t>
  </si>
  <si>
    <t>Bourání mazanin betonových nebo z litého asfaltu tl přes 100 mm pl do 1 m2</t>
  </si>
  <si>
    <t>-782104241</t>
  </si>
  <si>
    <t>atikový klín</t>
  </si>
  <si>
    <t>(0,65*0,25/2)*72,20</t>
  </si>
  <si>
    <t>12</t>
  </si>
  <si>
    <t>965043441</t>
  </si>
  <si>
    <t>Bourání podkladů pod dlažby betonových s potěrem nebo teracem tl do 150 mm pl přes 4 m2</t>
  </si>
  <si>
    <t>-132254093</t>
  </si>
  <si>
    <t>(25,52*1,83+2,70*0,35+1,55*0,33)*0,12</t>
  </si>
  <si>
    <t>(20,60*14,30+6,45*0,25-4,95*1,50-9,00*1,50)*0,12</t>
  </si>
  <si>
    <t>13</t>
  </si>
  <si>
    <t>965045113</t>
  </si>
  <si>
    <t>Bourání potěrů cementových nebo pískocementových tl do 50 mm pl přes 4 m2</t>
  </si>
  <si>
    <t>1853970619</t>
  </si>
  <si>
    <t>pavilon MŠ - střešní plášť</t>
  </si>
  <si>
    <t>20,60*14,30+6,45*0,25+3,80*0,95</t>
  </si>
  <si>
    <t>14</t>
  </si>
  <si>
    <t>965049111</t>
  </si>
  <si>
    <t>Příplatek k bourání betonových mazanin za bourání mazanin se svařovanou sítí tl do 100 mm</t>
  </si>
  <si>
    <t>-1394560682</t>
  </si>
  <si>
    <t>965049114</t>
  </si>
  <si>
    <t>Příplatek k bourání betonových mazanin za bourání mazanin s rabicovým pletivem tl přes 100 mm</t>
  </si>
  <si>
    <t>-1689762257</t>
  </si>
  <si>
    <t>16</t>
  </si>
  <si>
    <t>965081213</t>
  </si>
  <si>
    <t>Bourání podlah z dlaždic keramických tl do 10 mm plochy přes 1 m2</t>
  </si>
  <si>
    <t>-1466165639</t>
  </si>
  <si>
    <t>4,64+3,71+6,09+8,85+19,69+8,12+17,22+4,71</t>
  </si>
  <si>
    <t>17</t>
  </si>
  <si>
    <t>965081611</t>
  </si>
  <si>
    <t>Odsekání soklíků rovných</t>
  </si>
  <si>
    <t>-574071681</t>
  </si>
  <si>
    <t>1,75+2,65</t>
  </si>
  <si>
    <t>1,40</t>
  </si>
  <si>
    <t>2,25+3,85-0,80</t>
  </si>
  <si>
    <t>2,875+6,85-0,80</t>
  </si>
  <si>
    <t>(2,865+2,50)*2-0,60-0,80</t>
  </si>
  <si>
    <t>(2,865+2,70)*2-2,70-0,80*2-0,60</t>
  </si>
  <si>
    <t>5,30-0,80</t>
  </si>
  <si>
    <t>18</t>
  </si>
  <si>
    <t>966071121</t>
  </si>
  <si>
    <t>Demontáž ocelových kcí hmotnosti do 5 t z profilů hmotnosti do 30 kg/m</t>
  </si>
  <si>
    <t>575233148</t>
  </si>
  <si>
    <t>nosná konstrukce objektu</t>
  </si>
  <si>
    <t>nosník stropní příhradový NSP a NSPR</t>
  </si>
  <si>
    <t>56,93*15/1000</t>
  </si>
  <si>
    <t>50,32*15/1000</t>
  </si>
  <si>
    <t>84,53*15/1000</t>
  </si>
  <si>
    <t>38,05*15/1000</t>
  </si>
  <si>
    <t>Mezisoučet</t>
  </si>
  <si>
    <t>3,448*0,20</t>
  </si>
  <si>
    <t>19</t>
  </si>
  <si>
    <t>966071131</t>
  </si>
  <si>
    <t>Demontáž ocelových kcí hmotnosti do 5 t z profilů hmotnosti přes 30 kg/m</t>
  </si>
  <si>
    <t>-1861452950</t>
  </si>
  <si>
    <t>sloup S6 - 360</t>
  </si>
  <si>
    <t>139,38*28/1000</t>
  </si>
  <si>
    <t>průvlaky příhradové PP</t>
  </si>
  <si>
    <t>262,35*4/1000</t>
  </si>
  <si>
    <t>100,29*4/1000</t>
  </si>
  <si>
    <t>137,04*16/1000</t>
  </si>
  <si>
    <t>7,546*0,20</t>
  </si>
  <si>
    <t>20</t>
  </si>
  <si>
    <t>966072111.1</t>
  </si>
  <si>
    <t>Demontáž opláštění stěn ocelových kcí ze sendvičových panelů v. budovy do 6 m (nosná kce panelu z rámu z pozink plechu, vnější opláštění fasádním plechem z lakovaného hliníku, Ti z čedičové vaty, PE folie a vnitřní opláštění z vodovzdorné překližky)</t>
  </si>
  <si>
    <t>-1932082310</t>
  </si>
  <si>
    <t>(0,80+4,95+5,85+9,00)*4,00</t>
  </si>
  <si>
    <t>1,50*3,00*2</t>
  </si>
  <si>
    <t>-1,50*1,80*9</t>
  </si>
  <si>
    <t>-1,50*2,70*2</t>
  </si>
  <si>
    <t>(1,20+6,25+1,50)*4,00</t>
  </si>
  <si>
    <t>-1,20*1,80</t>
  </si>
  <si>
    <t>20,60*4,00-6,45*3,00</t>
  </si>
  <si>
    <t>1,20*(1,00+0,85)</t>
  </si>
  <si>
    <t>-1,50*2,40</t>
  </si>
  <si>
    <t>-1,20*0,60*2</t>
  </si>
  <si>
    <t>-1,50*1,50*4</t>
  </si>
  <si>
    <t>14,30*4,00</t>
  </si>
  <si>
    <t>-1,20*1,80*4</t>
  </si>
  <si>
    <t>968062374</t>
  </si>
  <si>
    <t>Vybourání dřevěných rámů oken zdvojených včetně křídel pl do 1 m2</t>
  </si>
  <si>
    <t>-42694626</t>
  </si>
  <si>
    <t>1,20*0,60*4</t>
  </si>
  <si>
    <t>22</t>
  </si>
  <si>
    <t>968062376</t>
  </si>
  <si>
    <t>Vybourání dřevěných rámů oken zdvojených včetně křídel pl do 4 m2</t>
  </si>
  <si>
    <t>-1733597441</t>
  </si>
  <si>
    <t>1,48*1,50*12</t>
  </si>
  <si>
    <t>1,50*1,80*9</t>
  </si>
  <si>
    <t>1,20*1,80*5</t>
  </si>
  <si>
    <t>1,50*1,50*3</t>
  </si>
  <si>
    <t>1,45*1,50</t>
  </si>
  <si>
    <t>23</t>
  </si>
  <si>
    <t>968072455</t>
  </si>
  <si>
    <t>Vybourání kovových dveřních zárubní pl do 2 m2 vč. vyvěšení křídel</t>
  </si>
  <si>
    <t>-1264994735</t>
  </si>
  <si>
    <t>0,80*1,97</t>
  </si>
  <si>
    <t>0,60*1,97*4</t>
  </si>
  <si>
    <t>0,80*1,97*6</t>
  </si>
  <si>
    <t>0,95*2,00</t>
  </si>
  <si>
    <t>24</t>
  </si>
  <si>
    <t>968072456</t>
  </si>
  <si>
    <t>Vybourání kovových dveřních zárubní pl přes 2 m2 vč. vyvěšení křídel</t>
  </si>
  <si>
    <t>-1502406620</t>
  </si>
  <si>
    <t>1,55*2,50</t>
  </si>
  <si>
    <t>1,50*2,70*2</t>
  </si>
  <si>
    <t>1,50*2,40</t>
  </si>
  <si>
    <t>2,70*2,70</t>
  </si>
  <si>
    <t>25</t>
  </si>
  <si>
    <t>968072886</t>
  </si>
  <si>
    <t>Vybourání shrnovacích dveří</t>
  </si>
  <si>
    <t>13333875</t>
  </si>
  <si>
    <t>2,90*2,75</t>
  </si>
  <si>
    <t>26</t>
  </si>
  <si>
    <t>978059541</t>
  </si>
  <si>
    <t>Odsekání a odebrání obkladů stěn z vnitřních obkládaček plochy přes 1 m2</t>
  </si>
  <si>
    <t>-1435222142</t>
  </si>
  <si>
    <t>(1,75+2,65-0,60)*1,35</t>
  </si>
  <si>
    <t>(1,40+2,65*2-0,60*2)*1,35</t>
  </si>
  <si>
    <t>(2,25+3,85)*1,35</t>
  </si>
  <si>
    <t>(2,875+6,85+1,00*2*2-0,80*2)*1,80</t>
  </si>
  <si>
    <t>((0,90+0,90)*2-0,60+0,10)*2,10</t>
  </si>
  <si>
    <t>((0,90+1,35)*2-0,60)*1,35</t>
  </si>
  <si>
    <t>(3,00+5,30+3,00-0,80)*1,35</t>
  </si>
  <si>
    <t>((3,00+1,45)*2-0,80)*1,35</t>
  </si>
  <si>
    <t>997</t>
  </si>
  <si>
    <t>Přesun sutě</t>
  </si>
  <si>
    <t>27</t>
  </si>
  <si>
    <t>997013111</t>
  </si>
  <si>
    <t>Vnitrostaveništní doprava suti a vybouraných hmot pro budovy v do 6 m s použitím mechanizace</t>
  </si>
  <si>
    <t>1721077995</t>
  </si>
  <si>
    <t>28</t>
  </si>
  <si>
    <t>997013501</t>
  </si>
  <si>
    <t>Odvoz suti a vybouraných hmot na skládku nebo meziskládku do 1 km se složením</t>
  </si>
  <si>
    <t>-210276994</t>
  </si>
  <si>
    <t>29</t>
  </si>
  <si>
    <t>997013509</t>
  </si>
  <si>
    <t>Příplatek k odvozu suti a vybouraných hmot na skládku ZKD 1 km přes 1 km</t>
  </si>
  <si>
    <t>1984275983</t>
  </si>
  <si>
    <t>445,432*14 'Přepočtené koeficientem množství</t>
  </si>
  <si>
    <t>30</t>
  </si>
  <si>
    <t>997013814</t>
  </si>
  <si>
    <t>Poplatek za uložení na skládce (skládkovné) stavebního odpadu izolací kód odpadu 170 604</t>
  </si>
  <si>
    <t>60877921</t>
  </si>
  <si>
    <t>0,839+0,54</t>
  </si>
  <si>
    <t>31</t>
  </si>
  <si>
    <t>997013821</t>
  </si>
  <si>
    <t>Poplatek za uložení na skládce (skládkovné) stavebního odpadu s obsahem azbestu kód odpadu 170 605</t>
  </si>
  <si>
    <t>285973984</t>
  </si>
  <si>
    <t>32</t>
  </si>
  <si>
    <t>997013831</t>
  </si>
  <si>
    <t>Poplatek za uložení stavebního odpadu na skládce (skládkovné) směsného stavebního a demoličního zatříděného do Katalogu odpadů pod kódem 170 904</t>
  </si>
  <si>
    <t>-866880616</t>
  </si>
  <si>
    <t>445,432</t>
  </si>
  <si>
    <t>-1,379</t>
  </si>
  <si>
    <t>-4,497</t>
  </si>
  <si>
    <t>"ocel"  -(4,138+9,055+0,507+18,428)</t>
  </si>
  <si>
    <t>33</t>
  </si>
  <si>
    <t>997223845</t>
  </si>
  <si>
    <t>Poplatek za uložení na skládce (skládkovné) odpadu asfaltového</t>
  </si>
  <si>
    <t>1122964607</t>
  </si>
  <si>
    <t>1,344+4,199+2,299</t>
  </si>
  <si>
    <t>998</t>
  </si>
  <si>
    <t>Přesun hmot</t>
  </si>
  <si>
    <t>34</t>
  </si>
  <si>
    <t>998011001</t>
  </si>
  <si>
    <t>Přesun hmot pro budovy zděné v do 6 m</t>
  </si>
  <si>
    <t>204899298</t>
  </si>
  <si>
    <t>PSV</t>
  </si>
  <si>
    <t>Práce a dodávky PSV</t>
  </si>
  <si>
    <t>711</t>
  </si>
  <si>
    <t>Izolace proti vodě, vlhkosti a plynům</t>
  </si>
  <si>
    <t>35</t>
  </si>
  <si>
    <t>711131811</t>
  </si>
  <si>
    <t>Odstranění izolace proti zemní vlhkosti vodorovné</t>
  </si>
  <si>
    <t>-768253310</t>
  </si>
  <si>
    <t>26,22*2,18+9,99*0,35</t>
  </si>
  <si>
    <t>20,60*14,30+6,45*0,25-4,95*1,50-9,00*1,50</t>
  </si>
  <si>
    <t>712</t>
  </si>
  <si>
    <t>Povlakové krytiny</t>
  </si>
  <si>
    <t>36</t>
  </si>
  <si>
    <t>712400832</t>
  </si>
  <si>
    <t>Odstranění povlakové krytiny střech do 30° dvouvrstvé</t>
  </si>
  <si>
    <t>-1933912808</t>
  </si>
  <si>
    <t>pergola</t>
  </si>
  <si>
    <t>8,45*4,35</t>
  </si>
  <si>
    <t>(26,22-0,15*2)*2,65+6,15*0,75+9,99*0,45+9,45*0,20</t>
  </si>
  <si>
    <t>1,50*2,45</t>
  </si>
  <si>
    <t>37</t>
  </si>
  <si>
    <t>712400834</t>
  </si>
  <si>
    <t>Příplatek k odstranění povlakové krytiny střech do 30° ZKD vrstvu</t>
  </si>
  <si>
    <t>-755536468</t>
  </si>
  <si>
    <t>713</t>
  </si>
  <si>
    <t>Izolace tepelné</t>
  </si>
  <si>
    <t>38</t>
  </si>
  <si>
    <t>713110811</t>
  </si>
  <si>
    <t>Odstranění tepelné izolace stropů volně kladené z vláknitých materiálů tl do 100 mm</t>
  </si>
  <si>
    <t>-1045799998</t>
  </si>
  <si>
    <t>pavilon MŠ - podhled (2 vrstvy TI)</t>
  </si>
  <si>
    <t>(20,60*14,30+6,45*0,25+3,80*0,95)*2</t>
  </si>
  <si>
    <t>39</t>
  </si>
  <si>
    <t>713140821</t>
  </si>
  <si>
    <t>Odstranění tepelné izolace střech nadstřešní volně kladené z polystyrenu tl do 100 mm</t>
  </si>
  <si>
    <t>687030057</t>
  </si>
  <si>
    <t>72</t>
  </si>
  <si>
    <t>Zdravotechnika</t>
  </si>
  <si>
    <t>40</t>
  </si>
  <si>
    <t>72R.01</t>
  </si>
  <si>
    <t>Demontáž zdravotechniky vč. zařizovacích předmětů</t>
  </si>
  <si>
    <t>kpl</t>
  </si>
  <si>
    <t>2008484576</t>
  </si>
  <si>
    <t>41</t>
  </si>
  <si>
    <t>72R.02</t>
  </si>
  <si>
    <t>Demontáž vybavení přípravny vč. kuchyňské linky a spotřebičů</t>
  </si>
  <si>
    <t>1897465296</t>
  </si>
  <si>
    <t>73</t>
  </si>
  <si>
    <t>Ústřední vytápění</t>
  </si>
  <si>
    <t>42</t>
  </si>
  <si>
    <t>73R.01</t>
  </si>
  <si>
    <t>Demontáž ústředního vytápění vč. otopných těles</t>
  </si>
  <si>
    <t>219679754</t>
  </si>
  <si>
    <t>74</t>
  </si>
  <si>
    <t>Elektroinstalace</t>
  </si>
  <si>
    <t>43</t>
  </si>
  <si>
    <t>74R.01</t>
  </si>
  <si>
    <t>Demontáž elektroinstalace vč. svítidel</t>
  </si>
  <si>
    <t>-885140075</t>
  </si>
  <si>
    <t>44</t>
  </si>
  <si>
    <t>74R.02</t>
  </si>
  <si>
    <t>Demontáž hromosvodného vedení</t>
  </si>
  <si>
    <t>-66156987</t>
  </si>
  <si>
    <t>762</t>
  </si>
  <si>
    <t>Konstrukce tesařské</t>
  </si>
  <si>
    <t>45</t>
  </si>
  <si>
    <t>762111811</t>
  </si>
  <si>
    <t>Demontáž stěn a příček  z hranolků, fošen nebo latí</t>
  </si>
  <si>
    <t>635095033</t>
  </si>
  <si>
    <t>0,90*2,20</t>
  </si>
  <si>
    <t>schodiště do suterénu</t>
  </si>
  <si>
    <t>2,00*0,70/2</t>
  </si>
  <si>
    <t>46</t>
  </si>
  <si>
    <t>762331812</t>
  </si>
  <si>
    <t>Demontáž vázaných kcí krovů z hranolů průřezové plochy do 224 cm2</t>
  </si>
  <si>
    <t>-1935102088</t>
  </si>
  <si>
    <t>8,45*2</t>
  </si>
  <si>
    <t>4,35*10</t>
  </si>
  <si>
    <t>2,10*4</t>
  </si>
  <si>
    <t>1,00*5</t>
  </si>
  <si>
    <t>1,50+2,50+2,00</t>
  </si>
  <si>
    <t>3,75+4,50+15,00</t>
  </si>
  <si>
    <t>26,22*2+2,65*19+3,10*11</t>
  </si>
  <si>
    <t>1,70*2+2,50*3</t>
  </si>
  <si>
    <t>47</t>
  </si>
  <si>
    <t>762341811</t>
  </si>
  <si>
    <t>Demontáž bednění střech rovných, obloukových, sklonu do 60° se všemi nadstřešními konstrukcemi z prken hrubých, hoblovaných tl. do 32 mm</t>
  </si>
  <si>
    <t>486260227</t>
  </si>
  <si>
    <t>2,00*5,20*1,25</t>
  </si>
  <si>
    <t>(26,22-0,15*2)*2,65+9,99*0,45</t>
  </si>
  <si>
    <t>48</t>
  </si>
  <si>
    <t>762822810</t>
  </si>
  <si>
    <t>Demontáž stropních trámů z hraněného řeziva průřezové plochy do 144 cm2</t>
  </si>
  <si>
    <t>-1409660663</t>
  </si>
  <si>
    <t>spojovací krček - podhled</t>
  </si>
  <si>
    <t>2,00*35+1,85*4</t>
  </si>
  <si>
    <t>49</t>
  </si>
  <si>
    <t>762841812</t>
  </si>
  <si>
    <t>Demontáž podbíjení obkladů stropů a střech sklonu do 60° z hrubých prken s omítkou</t>
  </si>
  <si>
    <t>-256090284</t>
  </si>
  <si>
    <t>25,52*1,83</t>
  </si>
  <si>
    <t>1,72*2,10</t>
  </si>
  <si>
    <t>763</t>
  </si>
  <si>
    <t>Konstrukce suché výstavby</t>
  </si>
  <si>
    <t>50</t>
  </si>
  <si>
    <t>763111811</t>
  </si>
  <si>
    <t>Demontáž SDK příčky s jednoduchou ocelovou nosnou konstrukcí opláštění jednoduché</t>
  </si>
  <si>
    <t>555653186</t>
  </si>
  <si>
    <t>tl. 100 mm</t>
  </si>
  <si>
    <t>(0,70+0,30)*2,975</t>
  </si>
  <si>
    <t>0,40*2,975</t>
  </si>
  <si>
    <t>(0,50+0,40)*2,975</t>
  </si>
  <si>
    <t>(2,50+8,50)*2,975</t>
  </si>
  <si>
    <t>(5,65+2,65*2+3,95+2,25)*2,975</t>
  </si>
  <si>
    <t>-0,60*1,97*2</t>
  </si>
  <si>
    <t>(3,35+6,85+3,00)*2,975</t>
  </si>
  <si>
    <t>-(0,80*1,97+0,60*1,97)</t>
  </si>
  <si>
    <t>tl. 150 mm</t>
  </si>
  <si>
    <t>6,85*2,975*2</t>
  </si>
  <si>
    <t>-0,80*1,97*2</t>
  </si>
  <si>
    <t>51</t>
  </si>
  <si>
    <t>763112811</t>
  </si>
  <si>
    <t>Demontáž desek jednoduché opláštění SDK příčka</t>
  </si>
  <si>
    <t>-1739404975</t>
  </si>
  <si>
    <t>opláštění vnějšího pláště z interiéru</t>
  </si>
  <si>
    <t>(5,65+0,40+1,50+5,65+1,50+8,90+5,65+9,45)*2,975</t>
  </si>
  <si>
    <t>1,60*2,975</t>
  </si>
  <si>
    <t>2,86*2,975</t>
  </si>
  <si>
    <t>-1,45*1,50</t>
  </si>
  <si>
    <t>-1,50*1,50</t>
  </si>
  <si>
    <t>2,875*2,975</t>
  </si>
  <si>
    <t>-1,50*1,50*2</t>
  </si>
  <si>
    <t>2,25*2,975</t>
  </si>
  <si>
    <t>2,30*2,975</t>
  </si>
  <si>
    <t>1,40*2,975</t>
  </si>
  <si>
    <t>-1,40*2,40</t>
  </si>
  <si>
    <t>(1,75+2,65)*2,975</t>
  </si>
  <si>
    <t>764</t>
  </si>
  <si>
    <t>Konstrukce klempířské</t>
  </si>
  <si>
    <t>52</t>
  </si>
  <si>
    <t>764001861</t>
  </si>
  <si>
    <t>Demontáž hřebene do suti</t>
  </si>
  <si>
    <t>606332297</t>
  </si>
  <si>
    <t>8,45</t>
  </si>
  <si>
    <t>53</t>
  </si>
  <si>
    <t>764001891</t>
  </si>
  <si>
    <t>Demontáž úžlabí do suti</t>
  </si>
  <si>
    <t>751439794</t>
  </si>
  <si>
    <t>3,75</t>
  </si>
  <si>
    <t>54</t>
  </si>
  <si>
    <t>764002801</t>
  </si>
  <si>
    <t>Demontáž závětrné lišty do suti</t>
  </si>
  <si>
    <t>-67207142</t>
  </si>
  <si>
    <t>4,35</t>
  </si>
  <si>
    <t>2,50+4,65</t>
  </si>
  <si>
    <t>55</t>
  </si>
  <si>
    <t>764002811</t>
  </si>
  <si>
    <t>Demontáž okapového plechu do suti v krytině povlakové</t>
  </si>
  <si>
    <t>-394460038</t>
  </si>
  <si>
    <t>26,22+0,50*2</t>
  </si>
  <si>
    <t>1,50</t>
  </si>
  <si>
    <t>9,99</t>
  </si>
  <si>
    <t>(20,60+14,30+0,25+0,95)*2</t>
  </si>
  <si>
    <t>56</t>
  </si>
  <si>
    <t>764002812</t>
  </si>
  <si>
    <t>Demontáž okapového plechu do suti v krytině skládané</t>
  </si>
  <si>
    <t>-1844829578</t>
  </si>
  <si>
    <t>57</t>
  </si>
  <si>
    <t>764002841</t>
  </si>
  <si>
    <t>Demontáž oplechování horních ploch zdí a nadezdívek do suti</t>
  </si>
  <si>
    <t>216804542</t>
  </si>
  <si>
    <t>2,20*2</t>
  </si>
  <si>
    <t>1,75+2,80</t>
  </si>
  <si>
    <t>58</t>
  </si>
  <si>
    <t>764002851</t>
  </si>
  <si>
    <t>Demontáž oplechování parapetů do suti</t>
  </si>
  <si>
    <t>1853814742</t>
  </si>
  <si>
    <t>1,53*12</t>
  </si>
  <si>
    <t>59</t>
  </si>
  <si>
    <t>764002871</t>
  </si>
  <si>
    <t>Demontáž lemování zdí do suti</t>
  </si>
  <si>
    <t>1619782857</t>
  </si>
  <si>
    <t>2,20+3,75+2,00</t>
  </si>
  <si>
    <t>2,20+6,15+0,35</t>
  </si>
  <si>
    <t>0,35+9,45+2,20</t>
  </si>
  <si>
    <t>1,50+2,45*2</t>
  </si>
  <si>
    <t>60</t>
  </si>
  <si>
    <t>764004801</t>
  </si>
  <si>
    <t>Demontáž podokapního žlabu do suti</t>
  </si>
  <si>
    <t>426688910</t>
  </si>
  <si>
    <t>26,22+1,72</t>
  </si>
  <si>
    <t>61</t>
  </si>
  <si>
    <t>764004861</t>
  </si>
  <si>
    <t>Demontáž svodu do suti</t>
  </si>
  <si>
    <t>-2105429457</t>
  </si>
  <si>
    <t>2,50</t>
  </si>
  <si>
    <t>3,60</t>
  </si>
  <si>
    <t>765</t>
  </si>
  <si>
    <t>Krytina skládaná</t>
  </si>
  <si>
    <t>62</t>
  </si>
  <si>
    <t>765131801</t>
  </si>
  <si>
    <t>Demontáž vláknocementové skládané krytiny sklonu do 30° do suti</t>
  </si>
  <si>
    <t>-1876209061</t>
  </si>
  <si>
    <t>63</t>
  </si>
  <si>
    <t>765131810</t>
  </si>
  <si>
    <t>Demontáž azbestocementové desky tl. 6 mm ve střešním plášti</t>
  </si>
  <si>
    <t>1810720613</t>
  </si>
  <si>
    <t>64</t>
  </si>
  <si>
    <t>765131841</t>
  </si>
  <si>
    <t>Příplatek k cenám demontáže skládané vláknocementové krytiny za sklon přes 30°</t>
  </si>
  <si>
    <t>-1903163358</t>
  </si>
  <si>
    <t>65</t>
  </si>
  <si>
    <t>765191911</t>
  </si>
  <si>
    <t>Demontáž pojistné hydroizolační fólie kladené ve sklonu přes 30°</t>
  </si>
  <si>
    <t>1493268257</t>
  </si>
  <si>
    <t>766</t>
  </si>
  <si>
    <t>Konstrukce truhlářské</t>
  </si>
  <si>
    <t>66</t>
  </si>
  <si>
    <t>766411811</t>
  </si>
  <si>
    <t>Demontáž truhlářského obložení stěn</t>
  </si>
  <si>
    <t>-610491667</t>
  </si>
  <si>
    <t>25,00</t>
  </si>
  <si>
    <t>67</t>
  </si>
  <si>
    <t>766411822</t>
  </si>
  <si>
    <t>Demontáž truhlářského obložení stěn podkladových roštů</t>
  </si>
  <si>
    <t>568695499</t>
  </si>
  <si>
    <t>68</t>
  </si>
  <si>
    <t>766441821</t>
  </si>
  <si>
    <t>Demontáž parapetních desek dřevěných nebo plastových šířky do 30 cm délky přes 1,0 m</t>
  </si>
  <si>
    <t>kus</t>
  </si>
  <si>
    <t>973324378</t>
  </si>
  <si>
    <t>69</t>
  </si>
  <si>
    <t>766R.01</t>
  </si>
  <si>
    <t>Demontáž vybavení interiéru (nábytek, stoly, židle, vybavení herny, učebny, společenské místnosti a šatny, garnáže, inventář, kryty otopných těles, nástěnky ...)  vč. odvozu a uložení  v prostorách objketu MŠ</t>
  </si>
  <si>
    <t>179380961</t>
  </si>
  <si>
    <t>767</t>
  </si>
  <si>
    <t>Konstrukce zámečnické</t>
  </si>
  <si>
    <t>70</t>
  </si>
  <si>
    <t>767581801</t>
  </si>
  <si>
    <t>Demontáž podhledu kazet</t>
  </si>
  <si>
    <t>1233319752</t>
  </si>
  <si>
    <t>4,95*1,50</t>
  </si>
  <si>
    <t>9,00*1,50</t>
  </si>
  <si>
    <t>5,65*1,50+20,40*5,65+2,865*1,20+8,05*2,90+5,65*1,20</t>
  </si>
  <si>
    <t>1,75*2,65</t>
  </si>
  <si>
    <t>1,40*2,65</t>
  </si>
  <si>
    <t>2,30*2,65</t>
  </si>
  <si>
    <t>2,25*3,85</t>
  </si>
  <si>
    <t>2,875*6,85</t>
  </si>
  <si>
    <t>2,86*6,85</t>
  </si>
  <si>
    <t>2,865*2,80</t>
  </si>
  <si>
    <t>2,865*2,70</t>
  </si>
  <si>
    <t>3,00*5,30+0,25*1,60</t>
  </si>
  <si>
    <t>3,00*1,45</t>
  </si>
  <si>
    <t>71</t>
  </si>
  <si>
    <t>767581803</t>
  </si>
  <si>
    <t>Demontáž stropní desky z tvarovaného (trapézového) plechu</t>
  </si>
  <si>
    <t>-938685858</t>
  </si>
  <si>
    <t>767582800</t>
  </si>
  <si>
    <t>Demontáž roštu podhledu</t>
  </si>
  <si>
    <t>-584321494</t>
  </si>
  <si>
    <t>776</t>
  </si>
  <si>
    <t>Podlahy povlakové</t>
  </si>
  <si>
    <t>776201811</t>
  </si>
  <si>
    <t>Demontáž lepených povlakových podlah bez podložky ručně</t>
  </si>
  <si>
    <t>-640115205</t>
  </si>
  <si>
    <t>25,52*1,83+2,70*0,35+1,55*0,33</t>
  </si>
  <si>
    <t>55,65+6,96</t>
  </si>
  <si>
    <t>39,15+52,54+3,48</t>
  </si>
  <si>
    <t>19,69</t>
  </si>
  <si>
    <t>776201814</t>
  </si>
  <si>
    <t>Demontáž povlakových podlahovin volně položených podlepených páskou</t>
  </si>
  <si>
    <t>1900535497</t>
  </si>
  <si>
    <t>pavilon MŠ - koberec</t>
  </si>
  <si>
    <t>39,15</t>
  </si>
  <si>
    <t>75</t>
  </si>
  <si>
    <t>776410811</t>
  </si>
  <si>
    <t>Odstranění soklíků a lišt pryžových nebo plastových</t>
  </si>
  <si>
    <t>-408179372</t>
  </si>
  <si>
    <t>(25,52+1,83+0,35+0,33)*2</t>
  </si>
  <si>
    <t>(9,85+8,05)*2-2,90-1,50</t>
  </si>
  <si>
    <t>(14,65+1,50+5,65+1,20)*2-1,50-2,90-0,80*2</t>
  </si>
  <si>
    <t>(2,86+6,85)*2-0,80*2</t>
  </si>
  <si>
    <t>VRN</t>
  </si>
  <si>
    <t>Vedlejší rozpočtové náklady</t>
  </si>
  <si>
    <t>76</t>
  </si>
  <si>
    <t>020001001</t>
  </si>
  <si>
    <t>Odpojení a zabezpečení přípojek inženýrských sítí</t>
  </si>
  <si>
    <t>1024</t>
  </si>
  <si>
    <t>-1550095714</t>
  </si>
  <si>
    <t>77</t>
  </si>
  <si>
    <t>020001002</t>
  </si>
  <si>
    <t>Přeložení stávající venkovní kanalizace vč. pomocných stavebních a zemních prací</t>
  </si>
  <si>
    <t>-1496929961</t>
  </si>
  <si>
    <t>02 - Zpevněné plochy - bourací práce</t>
  </si>
  <si>
    <t>113106121</t>
  </si>
  <si>
    <t>Rozebrání dlažeb z betonových nebo kamenných dlaždic komunikací pro pěší ručně</t>
  </si>
  <si>
    <t>-1969365385</t>
  </si>
  <si>
    <t>113106123</t>
  </si>
  <si>
    <t>Rozebrání dlažeb ze zámkových dlaždic komunikací pro pěší ručně</t>
  </si>
  <si>
    <t>757988500</t>
  </si>
  <si>
    <t>113107122</t>
  </si>
  <si>
    <t>Odstranění podkladu z kameniva drceného tl 200 mm ručně</t>
  </si>
  <si>
    <t>626302151</t>
  </si>
  <si>
    <t>313,00+16,00</t>
  </si>
  <si>
    <t>113202111</t>
  </si>
  <si>
    <t>Vytrhání obrub krajníků obrubníků stojatých</t>
  </si>
  <si>
    <t>-1949240548</t>
  </si>
  <si>
    <t>997221551</t>
  </si>
  <si>
    <t>Vodorovná doprava suti ze sypkých materiálů do 1 km</t>
  </si>
  <si>
    <t>1365745034</t>
  </si>
  <si>
    <t>997221559</t>
  </si>
  <si>
    <t>Příplatek ZKD 1 km u vodorovné dopravy suti ze sypkých materiálů</t>
  </si>
  <si>
    <t>186092784</t>
  </si>
  <si>
    <t>95,41*14 'Přepočtené koeficientem množství</t>
  </si>
  <si>
    <t>997221561</t>
  </si>
  <si>
    <t>Vodorovná doprava suti z kusových materiálů do 1 km</t>
  </si>
  <si>
    <t>1574790721</t>
  </si>
  <si>
    <t>4,08+81,38+43,05</t>
  </si>
  <si>
    <t>997221569</t>
  </si>
  <si>
    <t>Příplatek ZKD 1 km u vodorovné dopravy suti z kusových materiálů</t>
  </si>
  <si>
    <t>26303190</t>
  </si>
  <si>
    <t>128,51*14 'Přepočtené koeficientem množství</t>
  </si>
  <si>
    <t>997221611</t>
  </si>
  <si>
    <t>Nakládání suti na dopravní prostředky pro vodorovnou dopravu</t>
  </si>
  <si>
    <t>-1144167969</t>
  </si>
  <si>
    <t>95,41+128,51</t>
  </si>
  <si>
    <t>997221815</t>
  </si>
  <si>
    <t>Poplatek za uložení na skládce (skládkovné) stavebního odpadu betonového kód odpadu 170 101</t>
  </si>
  <si>
    <t>1791664986</t>
  </si>
  <si>
    <t>997221855</t>
  </si>
  <si>
    <t>Poplatek za uložení na skládce (skládkovné) zeminy a kameniva kód odpadu 170 504</t>
  </si>
  <si>
    <t>-1341225240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</si>
</sst>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10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0" fillId="5" borderId="0" xfId="0" applyFill="1" applyProtection="1">
      <protection locked="0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4" fontId="23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opLeftCell="A76" workbookViewId="0">
      <selection activeCell="F14" sqref="F14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" customHeight="1" x14ac:dyDescent="0.2">
      <c r="AR2" s="224" t="s">
        <v>5</v>
      </c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S2" s="17" t="s">
        <v>6</v>
      </c>
      <c r="BT2" s="17" t="s">
        <v>7</v>
      </c>
    </row>
    <row r="3" spans="1:74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 x14ac:dyDescent="0.2">
      <c r="B4" s="20"/>
      <c r="C4" s="60"/>
      <c r="D4" s="112" t="s">
        <v>9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R4" s="20"/>
      <c r="AS4" s="21" t="s">
        <v>10</v>
      </c>
      <c r="BS4" s="17" t="s">
        <v>11</v>
      </c>
    </row>
    <row r="5" spans="1:74" ht="12" customHeight="1" x14ac:dyDescent="0.2">
      <c r="B5" s="20"/>
      <c r="C5" s="60"/>
      <c r="D5" s="113" t="s">
        <v>12</v>
      </c>
      <c r="E5" s="60"/>
      <c r="F5" s="60"/>
      <c r="G5" s="60"/>
      <c r="H5" s="60"/>
      <c r="I5" s="60"/>
      <c r="J5" s="60"/>
      <c r="K5" s="221" t="s">
        <v>13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60"/>
      <c r="AR5" s="20"/>
      <c r="BS5" s="17" t="s">
        <v>6</v>
      </c>
    </row>
    <row r="6" spans="1:74" ht="36.9" customHeight="1" x14ac:dyDescent="0.2">
      <c r="B6" s="20"/>
      <c r="C6" s="60"/>
      <c r="D6" s="114" t="s">
        <v>14</v>
      </c>
      <c r="E6" s="60"/>
      <c r="F6" s="60"/>
      <c r="G6" s="60"/>
      <c r="H6" s="60"/>
      <c r="I6" s="60"/>
      <c r="J6" s="60"/>
      <c r="K6" s="223" t="s">
        <v>15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60"/>
      <c r="AR6" s="20"/>
      <c r="BS6" s="17" t="s">
        <v>6</v>
      </c>
    </row>
    <row r="7" spans="1:74" ht="12" customHeight="1" x14ac:dyDescent="0.2">
      <c r="B7" s="20"/>
      <c r="C7" s="60"/>
      <c r="D7" s="115" t="s">
        <v>16</v>
      </c>
      <c r="E7" s="60"/>
      <c r="F7" s="60"/>
      <c r="G7" s="60"/>
      <c r="H7" s="60"/>
      <c r="I7" s="60"/>
      <c r="J7" s="60"/>
      <c r="K7" s="116" t="s">
        <v>1</v>
      </c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115" t="s">
        <v>17</v>
      </c>
      <c r="AL7" s="60"/>
      <c r="AM7" s="60"/>
      <c r="AN7" s="116" t="s">
        <v>1</v>
      </c>
      <c r="AO7" s="60"/>
      <c r="AP7" s="60"/>
      <c r="AR7" s="20"/>
      <c r="BS7" s="17" t="s">
        <v>6</v>
      </c>
    </row>
    <row r="8" spans="1:74" ht="12" customHeight="1" x14ac:dyDescent="0.2">
      <c r="B8" s="20"/>
      <c r="C8" s="60"/>
      <c r="D8" s="115" t="s">
        <v>18</v>
      </c>
      <c r="E8" s="60"/>
      <c r="F8" s="60"/>
      <c r="G8" s="60"/>
      <c r="H8" s="60"/>
      <c r="I8" s="60"/>
      <c r="J8" s="60"/>
      <c r="K8" s="116" t="s">
        <v>19</v>
      </c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115" t="s">
        <v>20</v>
      </c>
      <c r="AL8" s="60"/>
      <c r="AM8" s="60"/>
      <c r="AN8" s="116"/>
      <c r="AO8" s="60"/>
      <c r="AP8" s="60"/>
      <c r="AR8" s="20"/>
      <c r="BS8" s="17" t="s">
        <v>6</v>
      </c>
    </row>
    <row r="9" spans="1:74" ht="14.4" customHeight="1" x14ac:dyDescent="0.2">
      <c r="B9" s="2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R9" s="20"/>
      <c r="BS9" s="17" t="s">
        <v>6</v>
      </c>
    </row>
    <row r="10" spans="1:74" ht="12" customHeight="1" x14ac:dyDescent="0.2">
      <c r="B10" s="20"/>
      <c r="C10" s="60"/>
      <c r="D10" s="115" t="s">
        <v>21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115" t="s">
        <v>22</v>
      </c>
      <c r="AL10" s="60"/>
      <c r="AM10" s="60"/>
      <c r="AN10" s="116" t="s">
        <v>1</v>
      </c>
      <c r="AO10" s="60"/>
      <c r="AP10" s="60"/>
      <c r="AR10" s="20"/>
      <c r="BS10" s="17" t="s">
        <v>6</v>
      </c>
    </row>
    <row r="11" spans="1:74" ht="18.45" customHeight="1" x14ac:dyDescent="0.2">
      <c r="B11" s="20"/>
      <c r="C11" s="60"/>
      <c r="D11" s="60"/>
      <c r="E11" s="116" t="s">
        <v>23</v>
      </c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115" t="s">
        <v>24</v>
      </c>
      <c r="AL11" s="60"/>
      <c r="AM11" s="60"/>
      <c r="AN11" s="116" t="s">
        <v>1</v>
      </c>
      <c r="AO11" s="60"/>
      <c r="AP11" s="60"/>
      <c r="AR11" s="20"/>
      <c r="BS11" s="17" t="s">
        <v>6</v>
      </c>
    </row>
    <row r="12" spans="1:74" ht="6.9" customHeight="1" x14ac:dyDescent="0.2">
      <c r="B12" s="2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R12" s="20"/>
      <c r="BS12" s="17" t="s">
        <v>6</v>
      </c>
    </row>
    <row r="13" spans="1:74" ht="12" customHeight="1" x14ac:dyDescent="0.2">
      <c r="B13" s="20"/>
      <c r="C13" s="60"/>
      <c r="D13" s="115" t="s">
        <v>25</v>
      </c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115" t="s">
        <v>22</v>
      </c>
      <c r="AL13" s="60"/>
      <c r="AM13" s="60"/>
      <c r="AN13" s="116" t="s">
        <v>1</v>
      </c>
      <c r="AO13" s="60"/>
      <c r="AP13" s="60"/>
      <c r="AR13" s="20"/>
      <c r="BS13" s="17" t="s">
        <v>6</v>
      </c>
    </row>
    <row r="14" spans="1:74" ht="13.2" x14ac:dyDescent="0.2">
      <c r="B14" s="20"/>
      <c r="C14" s="60"/>
      <c r="D14" s="60"/>
      <c r="E14" s="116"/>
      <c r="F14" s="14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115" t="s">
        <v>24</v>
      </c>
      <c r="AL14" s="60"/>
      <c r="AM14" s="60"/>
      <c r="AN14" s="116" t="s">
        <v>1</v>
      </c>
      <c r="AO14" s="60"/>
      <c r="AP14" s="60"/>
      <c r="AR14" s="20"/>
      <c r="BS14" s="17" t="s">
        <v>6</v>
      </c>
    </row>
    <row r="15" spans="1:74" ht="6.9" customHeight="1" x14ac:dyDescent="0.2">
      <c r="B15" s="2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R15" s="20"/>
      <c r="BS15" s="17" t="s">
        <v>3</v>
      </c>
    </row>
    <row r="16" spans="1:74" ht="12" customHeight="1" x14ac:dyDescent="0.2">
      <c r="B16" s="20"/>
      <c r="C16" s="60"/>
      <c r="D16" s="115" t="s">
        <v>26</v>
      </c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115" t="s">
        <v>22</v>
      </c>
      <c r="AL16" s="60"/>
      <c r="AM16" s="60"/>
      <c r="AN16" s="116" t="s">
        <v>1</v>
      </c>
      <c r="AO16" s="60"/>
      <c r="AP16" s="60"/>
      <c r="AR16" s="20"/>
      <c r="BS16" s="17" t="s">
        <v>3</v>
      </c>
    </row>
    <row r="17" spans="2:71" ht="18.45" customHeight="1" x14ac:dyDescent="0.2">
      <c r="B17" s="20"/>
      <c r="C17" s="60"/>
      <c r="D17" s="60"/>
      <c r="E17" s="116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115" t="s">
        <v>24</v>
      </c>
      <c r="AL17" s="60"/>
      <c r="AM17" s="60"/>
      <c r="AN17" s="116" t="s">
        <v>1</v>
      </c>
      <c r="AO17" s="60"/>
      <c r="AP17" s="60"/>
      <c r="AR17" s="20"/>
      <c r="BS17" s="17" t="s">
        <v>27</v>
      </c>
    </row>
    <row r="18" spans="2:71" ht="6.9" customHeight="1" x14ac:dyDescent="0.2">
      <c r="B18" s="2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R18" s="20"/>
      <c r="BS18" s="17" t="s">
        <v>6</v>
      </c>
    </row>
    <row r="19" spans="2:71" ht="12" customHeight="1" x14ac:dyDescent="0.2">
      <c r="B19" s="20"/>
      <c r="C19" s="60"/>
      <c r="D19" s="115" t="s">
        <v>28</v>
      </c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115" t="s">
        <v>22</v>
      </c>
      <c r="AL19" s="60"/>
      <c r="AM19" s="60"/>
      <c r="AN19" s="116" t="s">
        <v>1</v>
      </c>
      <c r="AO19" s="60"/>
      <c r="AP19" s="60"/>
      <c r="AR19" s="20"/>
      <c r="BS19" s="17" t="s">
        <v>6</v>
      </c>
    </row>
    <row r="20" spans="2:71" ht="18.45" customHeight="1" x14ac:dyDescent="0.2">
      <c r="B20" s="20"/>
      <c r="C20" s="60"/>
      <c r="D20" s="60"/>
      <c r="E20" s="116" t="s">
        <v>29</v>
      </c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115" t="s">
        <v>24</v>
      </c>
      <c r="AL20" s="60"/>
      <c r="AM20" s="60"/>
      <c r="AN20" s="116" t="s">
        <v>1</v>
      </c>
      <c r="AO20" s="60"/>
      <c r="AP20" s="60"/>
      <c r="AR20" s="20"/>
      <c r="BS20" s="17" t="s">
        <v>27</v>
      </c>
    </row>
    <row r="21" spans="2:71" ht="6.9" customHeight="1" x14ac:dyDescent="0.2">
      <c r="B21" s="2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R21" s="20"/>
    </row>
    <row r="22" spans="2:71" ht="12" customHeight="1" x14ac:dyDescent="0.2">
      <c r="B22" s="20"/>
      <c r="C22" s="60"/>
      <c r="D22" s="115" t="s">
        <v>30</v>
      </c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R22" s="20"/>
    </row>
    <row r="23" spans="2:71" ht="16.5" customHeight="1" x14ac:dyDescent="0.2">
      <c r="B23" s="20"/>
      <c r="C23" s="60"/>
      <c r="D23" s="60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60"/>
      <c r="AP23" s="60"/>
      <c r="AR23" s="20"/>
    </row>
    <row r="24" spans="2:71" ht="6.9" customHeight="1" x14ac:dyDescent="0.2">
      <c r="B24" s="2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R24" s="20"/>
    </row>
    <row r="25" spans="2:71" ht="6.9" customHeight="1" x14ac:dyDescent="0.2">
      <c r="B25" s="20"/>
      <c r="C25" s="60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60"/>
      <c r="AR25" s="20"/>
    </row>
    <row r="26" spans="2:71" s="1" customFormat="1" ht="25.95" customHeight="1" x14ac:dyDescent="0.2">
      <c r="B26" s="22"/>
      <c r="C26" s="118"/>
      <c r="D26" s="119" t="s">
        <v>31</v>
      </c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227">
        <f>ROUND(AG94,2)</f>
        <v>0</v>
      </c>
      <c r="AL26" s="228"/>
      <c r="AM26" s="228"/>
      <c r="AN26" s="228"/>
      <c r="AO26" s="228"/>
      <c r="AP26" s="118"/>
      <c r="AR26" s="22"/>
    </row>
    <row r="27" spans="2:71" s="1" customFormat="1" ht="6.9" customHeight="1" x14ac:dyDescent="0.2">
      <c r="B27" s="22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R27" s="22"/>
    </row>
    <row r="28" spans="2:71" s="1" customFormat="1" ht="13.2" x14ac:dyDescent="0.2">
      <c r="B28" s="22"/>
      <c r="C28" s="118"/>
      <c r="D28" s="118"/>
      <c r="E28" s="118"/>
      <c r="F28" s="118"/>
      <c r="G28" s="118"/>
      <c r="H28" s="118"/>
      <c r="I28" s="118"/>
      <c r="J28" s="118"/>
      <c r="K28" s="118"/>
      <c r="L28" s="229" t="s">
        <v>32</v>
      </c>
      <c r="M28" s="229"/>
      <c r="N28" s="229"/>
      <c r="O28" s="229"/>
      <c r="P28" s="229"/>
      <c r="Q28" s="118"/>
      <c r="R28" s="118"/>
      <c r="S28" s="118"/>
      <c r="T28" s="118"/>
      <c r="U28" s="118"/>
      <c r="V28" s="118"/>
      <c r="W28" s="229" t="s">
        <v>33</v>
      </c>
      <c r="X28" s="229"/>
      <c r="Y28" s="229"/>
      <c r="Z28" s="229"/>
      <c r="AA28" s="229"/>
      <c r="AB28" s="229"/>
      <c r="AC28" s="229"/>
      <c r="AD28" s="229"/>
      <c r="AE28" s="229"/>
      <c r="AF28" s="118"/>
      <c r="AG28" s="118"/>
      <c r="AH28" s="118"/>
      <c r="AI28" s="118"/>
      <c r="AJ28" s="118"/>
      <c r="AK28" s="229" t="s">
        <v>34</v>
      </c>
      <c r="AL28" s="229"/>
      <c r="AM28" s="229"/>
      <c r="AN28" s="229"/>
      <c r="AO28" s="229"/>
      <c r="AP28" s="118"/>
      <c r="AR28" s="22"/>
    </row>
    <row r="29" spans="2:71" s="2" customFormat="1" ht="14.4" customHeight="1" x14ac:dyDescent="0.2">
      <c r="B29" s="23"/>
      <c r="C29" s="121"/>
      <c r="D29" s="115" t="s">
        <v>35</v>
      </c>
      <c r="E29" s="121"/>
      <c r="F29" s="115" t="s">
        <v>36</v>
      </c>
      <c r="G29" s="121"/>
      <c r="H29" s="121"/>
      <c r="I29" s="121"/>
      <c r="J29" s="121"/>
      <c r="K29" s="121"/>
      <c r="L29" s="232">
        <v>0.21</v>
      </c>
      <c r="M29" s="231"/>
      <c r="N29" s="231"/>
      <c r="O29" s="231"/>
      <c r="P29" s="231"/>
      <c r="Q29" s="121"/>
      <c r="R29" s="121"/>
      <c r="S29" s="121"/>
      <c r="T29" s="121"/>
      <c r="U29" s="121"/>
      <c r="V29" s="121"/>
      <c r="W29" s="230">
        <f>ROUND(AZ94, 2)</f>
        <v>0</v>
      </c>
      <c r="X29" s="231"/>
      <c r="Y29" s="231"/>
      <c r="Z29" s="231"/>
      <c r="AA29" s="231"/>
      <c r="AB29" s="231"/>
      <c r="AC29" s="231"/>
      <c r="AD29" s="231"/>
      <c r="AE29" s="231"/>
      <c r="AF29" s="121"/>
      <c r="AG29" s="121"/>
      <c r="AH29" s="121"/>
      <c r="AI29" s="121"/>
      <c r="AJ29" s="121"/>
      <c r="AK29" s="230">
        <f>ROUND(AV94, 2)</f>
        <v>0</v>
      </c>
      <c r="AL29" s="231"/>
      <c r="AM29" s="231"/>
      <c r="AN29" s="231"/>
      <c r="AO29" s="231"/>
      <c r="AP29" s="121"/>
      <c r="AR29" s="23"/>
    </row>
    <row r="30" spans="2:71" s="2" customFormat="1" ht="14.4" customHeight="1" x14ac:dyDescent="0.2">
      <c r="B30" s="23"/>
      <c r="C30" s="121"/>
      <c r="D30" s="121"/>
      <c r="E30" s="121"/>
      <c r="F30" s="115" t="s">
        <v>37</v>
      </c>
      <c r="G30" s="121"/>
      <c r="H30" s="121"/>
      <c r="I30" s="121"/>
      <c r="J30" s="121"/>
      <c r="K30" s="121"/>
      <c r="L30" s="232">
        <v>0.15</v>
      </c>
      <c r="M30" s="231"/>
      <c r="N30" s="231"/>
      <c r="O30" s="231"/>
      <c r="P30" s="231"/>
      <c r="Q30" s="121"/>
      <c r="R30" s="121"/>
      <c r="S30" s="121"/>
      <c r="T30" s="121"/>
      <c r="U30" s="121"/>
      <c r="V30" s="121"/>
      <c r="W30" s="230">
        <f>ROUND(BA94, 2)</f>
        <v>0</v>
      </c>
      <c r="X30" s="231"/>
      <c r="Y30" s="231"/>
      <c r="Z30" s="231"/>
      <c r="AA30" s="231"/>
      <c r="AB30" s="231"/>
      <c r="AC30" s="231"/>
      <c r="AD30" s="231"/>
      <c r="AE30" s="231"/>
      <c r="AF30" s="121"/>
      <c r="AG30" s="121"/>
      <c r="AH30" s="121"/>
      <c r="AI30" s="121"/>
      <c r="AJ30" s="121"/>
      <c r="AK30" s="230">
        <f>ROUND(AW94, 2)</f>
        <v>0</v>
      </c>
      <c r="AL30" s="231"/>
      <c r="AM30" s="231"/>
      <c r="AN30" s="231"/>
      <c r="AO30" s="231"/>
      <c r="AP30" s="121"/>
      <c r="AR30" s="23"/>
    </row>
    <row r="31" spans="2:71" s="2" customFormat="1" ht="14.4" hidden="1" customHeight="1" x14ac:dyDescent="0.2">
      <c r="B31" s="23"/>
      <c r="C31" s="121"/>
      <c r="D31" s="121"/>
      <c r="E31" s="121"/>
      <c r="F31" s="115" t="s">
        <v>38</v>
      </c>
      <c r="G31" s="121"/>
      <c r="H31" s="121"/>
      <c r="I31" s="121"/>
      <c r="J31" s="121"/>
      <c r="K31" s="121"/>
      <c r="L31" s="232">
        <v>0.21</v>
      </c>
      <c r="M31" s="231"/>
      <c r="N31" s="231"/>
      <c r="O31" s="231"/>
      <c r="P31" s="231"/>
      <c r="Q31" s="121"/>
      <c r="R31" s="121"/>
      <c r="S31" s="121"/>
      <c r="T31" s="121"/>
      <c r="U31" s="121"/>
      <c r="V31" s="121"/>
      <c r="W31" s="230">
        <f>ROUND(BB94, 2)</f>
        <v>0</v>
      </c>
      <c r="X31" s="231"/>
      <c r="Y31" s="231"/>
      <c r="Z31" s="231"/>
      <c r="AA31" s="231"/>
      <c r="AB31" s="231"/>
      <c r="AC31" s="231"/>
      <c r="AD31" s="231"/>
      <c r="AE31" s="231"/>
      <c r="AF31" s="121"/>
      <c r="AG31" s="121"/>
      <c r="AH31" s="121"/>
      <c r="AI31" s="121"/>
      <c r="AJ31" s="121"/>
      <c r="AK31" s="230">
        <v>0</v>
      </c>
      <c r="AL31" s="231"/>
      <c r="AM31" s="231"/>
      <c r="AN31" s="231"/>
      <c r="AO31" s="231"/>
      <c r="AP31" s="121"/>
      <c r="AR31" s="23"/>
    </row>
    <row r="32" spans="2:71" s="2" customFormat="1" ht="14.4" hidden="1" customHeight="1" x14ac:dyDescent="0.2">
      <c r="B32" s="23"/>
      <c r="C32" s="121"/>
      <c r="D32" s="121"/>
      <c r="E32" s="121"/>
      <c r="F32" s="115" t="s">
        <v>39</v>
      </c>
      <c r="G32" s="121"/>
      <c r="H32" s="121"/>
      <c r="I32" s="121"/>
      <c r="J32" s="121"/>
      <c r="K32" s="121"/>
      <c r="L32" s="232">
        <v>0.15</v>
      </c>
      <c r="M32" s="231"/>
      <c r="N32" s="231"/>
      <c r="O32" s="231"/>
      <c r="P32" s="231"/>
      <c r="Q32" s="121"/>
      <c r="R32" s="121"/>
      <c r="S32" s="121"/>
      <c r="T32" s="121"/>
      <c r="U32" s="121"/>
      <c r="V32" s="121"/>
      <c r="W32" s="230">
        <f>ROUND(BC94, 2)</f>
        <v>0</v>
      </c>
      <c r="X32" s="231"/>
      <c r="Y32" s="231"/>
      <c r="Z32" s="231"/>
      <c r="AA32" s="231"/>
      <c r="AB32" s="231"/>
      <c r="AC32" s="231"/>
      <c r="AD32" s="231"/>
      <c r="AE32" s="231"/>
      <c r="AF32" s="121"/>
      <c r="AG32" s="121"/>
      <c r="AH32" s="121"/>
      <c r="AI32" s="121"/>
      <c r="AJ32" s="121"/>
      <c r="AK32" s="230">
        <v>0</v>
      </c>
      <c r="AL32" s="231"/>
      <c r="AM32" s="231"/>
      <c r="AN32" s="231"/>
      <c r="AO32" s="231"/>
      <c r="AP32" s="121"/>
      <c r="AR32" s="23"/>
    </row>
    <row r="33" spans="2:44" s="2" customFormat="1" ht="14.4" hidden="1" customHeight="1" x14ac:dyDescent="0.2">
      <c r="B33" s="23"/>
      <c r="C33" s="121"/>
      <c r="D33" s="121"/>
      <c r="E33" s="121"/>
      <c r="F33" s="115" t="s">
        <v>40</v>
      </c>
      <c r="G33" s="121"/>
      <c r="H33" s="121"/>
      <c r="I33" s="121"/>
      <c r="J33" s="121"/>
      <c r="K33" s="121"/>
      <c r="L33" s="232">
        <v>0</v>
      </c>
      <c r="M33" s="231"/>
      <c r="N33" s="231"/>
      <c r="O33" s="231"/>
      <c r="P33" s="231"/>
      <c r="Q33" s="121"/>
      <c r="R33" s="121"/>
      <c r="S33" s="121"/>
      <c r="T33" s="121"/>
      <c r="U33" s="121"/>
      <c r="V33" s="121"/>
      <c r="W33" s="230">
        <f>ROUND(BD94, 2)</f>
        <v>0</v>
      </c>
      <c r="X33" s="231"/>
      <c r="Y33" s="231"/>
      <c r="Z33" s="231"/>
      <c r="AA33" s="231"/>
      <c r="AB33" s="231"/>
      <c r="AC33" s="231"/>
      <c r="AD33" s="231"/>
      <c r="AE33" s="231"/>
      <c r="AF33" s="121"/>
      <c r="AG33" s="121"/>
      <c r="AH33" s="121"/>
      <c r="AI33" s="121"/>
      <c r="AJ33" s="121"/>
      <c r="AK33" s="230">
        <v>0</v>
      </c>
      <c r="AL33" s="231"/>
      <c r="AM33" s="231"/>
      <c r="AN33" s="231"/>
      <c r="AO33" s="231"/>
      <c r="AP33" s="121"/>
      <c r="AR33" s="23"/>
    </row>
    <row r="34" spans="2:44" s="1" customFormat="1" ht="6.9" customHeight="1" x14ac:dyDescent="0.2">
      <c r="B34" s="22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R34" s="22"/>
    </row>
    <row r="35" spans="2:44" s="1" customFormat="1" ht="25.95" customHeight="1" x14ac:dyDescent="0.2">
      <c r="B35" s="22"/>
      <c r="C35" s="122"/>
      <c r="D35" s="123" t="s">
        <v>41</v>
      </c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5" t="s">
        <v>42</v>
      </c>
      <c r="U35" s="124"/>
      <c r="V35" s="124"/>
      <c r="W35" s="124"/>
      <c r="X35" s="233" t="s">
        <v>43</v>
      </c>
      <c r="Y35" s="234"/>
      <c r="Z35" s="234"/>
      <c r="AA35" s="234"/>
      <c r="AB35" s="234"/>
      <c r="AC35" s="124"/>
      <c r="AD35" s="124"/>
      <c r="AE35" s="124"/>
      <c r="AF35" s="124"/>
      <c r="AG35" s="124"/>
      <c r="AH35" s="124"/>
      <c r="AI35" s="124"/>
      <c r="AJ35" s="124"/>
      <c r="AK35" s="235">
        <f>SUM(AK26:AK33)</f>
        <v>0</v>
      </c>
      <c r="AL35" s="234"/>
      <c r="AM35" s="234"/>
      <c r="AN35" s="234"/>
      <c r="AO35" s="236"/>
      <c r="AP35" s="122"/>
      <c r="AQ35" s="24"/>
      <c r="AR35" s="22"/>
    </row>
    <row r="36" spans="2:44" s="1" customFormat="1" ht="6.9" customHeight="1" x14ac:dyDescent="0.2">
      <c r="B36" s="22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R36" s="22"/>
    </row>
    <row r="37" spans="2:44" s="1" customFormat="1" ht="14.4" customHeight="1" x14ac:dyDescent="0.2">
      <c r="B37" s="22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R37" s="22"/>
    </row>
    <row r="38" spans="2:44" ht="14.4" customHeight="1" x14ac:dyDescent="0.2">
      <c r="B38" s="2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R38" s="20"/>
    </row>
    <row r="39" spans="2:44" ht="14.4" customHeight="1" x14ac:dyDescent="0.2">
      <c r="B39" s="2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R39" s="20"/>
    </row>
    <row r="40" spans="2:44" ht="14.4" customHeight="1" x14ac:dyDescent="0.2">
      <c r="B40" s="2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R40" s="20"/>
    </row>
    <row r="41" spans="2:44" ht="14.4" customHeight="1" x14ac:dyDescent="0.2">
      <c r="B41" s="2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R41" s="20"/>
    </row>
    <row r="42" spans="2:44" ht="14.4" customHeight="1" x14ac:dyDescent="0.2">
      <c r="B42" s="2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R42" s="20"/>
    </row>
    <row r="43" spans="2:44" ht="14.4" customHeight="1" x14ac:dyDescent="0.2">
      <c r="B43" s="2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R43" s="20"/>
    </row>
    <row r="44" spans="2:44" ht="14.4" customHeight="1" x14ac:dyDescent="0.2">
      <c r="B44" s="2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R44" s="20"/>
    </row>
    <row r="45" spans="2:44" ht="14.4" customHeight="1" x14ac:dyDescent="0.2">
      <c r="B45" s="2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R45" s="20"/>
    </row>
    <row r="46" spans="2:44" ht="14.4" customHeight="1" x14ac:dyDescent="0.2">
      <c r="B46" s="2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R46" s="20"/>
    </row>
    <row r="47" spans="2:44" ht="14.4" customHeight="1" x14ac:dyDescent="0.2">
      <c r="B47" s="2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R47" s="20"/>
    </row>
    <row r="48" spans="2:44" ht="14.4" customHeight="1" x14ac:dyDescent="0.2">
      <c r="B48" s="2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R48" s="20"/>
    </row>
    <row r="49" spans="2:44" s="1" customFormat="1" ht="14.4" customHeight="1" x14ac:dyDescent="0.2">
      <c r="B49" s="22"/>
      <c r="C49" s="118"/>
      <c r="D49" s="126" t="s">
        <v>44</v>
      </c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6" t="s">
        <v>45</v>
      </c>
      <c r="AI49" s="127"/>
      <c r="AJ49" s="127"/>
      <c r="AK49" s="127"/>
      <c r="AL49" s="127"/>
      <c r="AM49" s="127"/>
      <c r="AN49" s="127"/>
      <c r="AO49" s="127"/>
      <c r="AP49" s="118"/>
      <c r="AR49" s="22"/>
    </row>
    <row r="50" spans="2:44" x14ac:dyDescent="0.2">
      <c r="B50" s="2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R50" s="20"/>
    </row>
    <row r="51" spans="2:44" x14ac:dyDescent="0.2">
      <c r="B51" s="2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R51" s="20"/>
    </row>
    <row r="52" spans="2:44" x14ac:dyDescent="0.2">
      <c r="B52" s="2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R52" s="20"/>
    </row>
    <row r="53" spans="2:44" x14ac:dyDescent="0.2">
      <c r="B53" s="2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R53" s="20"/>
    </row>
    <row r="54" spans="2:44" x14ac:dyDescent="0.2">
      <c r="B54" s="2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R54" s="20"/>
    </row>
    <row r="55" spans="2:44" x14ac:dyDescent="0.2">
      <c r="B55" s="2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R55" s="20"/>
    </row>
    <row r="56" spans="2:44" x14ac:dyDescent="0.2">
      <c r="B56" s="2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R56" s="20"/>
    </row>
    <row r="57" spans="2:44" x14ac:dyDescent="0.2">
      <c r="B57" s="2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R57" s="20"/>
    </row>
    <row r="58" spans="2:44" x14ac:dyDescent="0.2">
      <c r="B58" s="2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R58" s="20"/>
    </row>
    <row r="59" spans="2:44" x14ac:dyDescent="0.2">
      <c r="B59" s="2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R59" s="20"/>
    </row>
    <row r="60" spans="2:44" s="1" customFormat="1" ht="13.2" x14ac:dyDescent="0.2">
      <c r="B60" s="22"/>
      <c r="C60" s="118"/>
      <c r="D60" s="128" t="s">
        <v>46</v>
      </c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8" t="s">
        <v>47</v>
      </c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0"/>
      <c r="AH60" s="128" t="s">
        <v>46</v>
      </c>
      <c r="AI60" s="120"/>
      <c r="AJ60" s="120"/>
      <c r="AK60" s="120"/>
      <c r="AL60" s="120"/>
      <c r="AM60" s="128" t="s">
        <v>47</v>
      </c>
      <c r="AN60" s="120"/>
      <c r="AO60" s="120"/>
      <c r="AP60" s="118"/>
      <c r="AR60" s="22"/>
    </row>
    <row r="61" spans="2:44" x14ac:dyDescent="0.2">
      <c r="B61" s="2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R61" s="20"/>
    </row>
    <row r="62" spans="2:44" x14ac:dyDescent="0.2">
      <c r="B62" s="2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R62" s="20"/>
    </row>
    <row r="63" spans="2:44" x14ac:dyDescent="0.2">
      <c r="B63" s="2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R63" s="20"/>
    </row>
    <row r="64" spans="2:44" s="1" customFormat="1" ht="13.2" x14ac:dyDescent="0.2">
      <c r="B64" s="22"/>
      <c r="C64" s="118"/>
      <c r="D64" s="126" t="s">
        <v>48</v>
      </c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7"/>
      <c r="AH64" s="126" t="s">
        <v>49</v>
      </c>
      <c r="AI64" s="127"/>
      <c r="AJ64" s="127"/>
      <c r="AK64" s="127"/>
      <c r="AL64" s="127"/>
      <c r="AM64" s="127"/>
      <c r="AN64" s="127"/>
      <c r="AO64" s="127"/>
      <c r="AP64" s="118"/>
      <c r="AR64" s="22"/>
    </row>
    <row r="65" spans="2:44" x14ac:dyDescent="0.2">
      <c r="B65" s="2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R65" s="20"/>
    </row>
    <row r="66" spans="2:44" x14ac:dyDescent="0.2">
      <c r="B66" s="2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R66" s="20"/>
    </row>
    <row r="67" spans="2:44" x14ac:dyDescent="0.2">
      <c r="B67" s="2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R67" s="20"/>
    </row>
    <row r="68" spans="2:44" x14ac:dyDescent="0.2">
      <c r="B68" s="2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R68" s="20"/>
    </row>
    <row r="69" spans="2:44" x14ac:dyDescent="0.2">
      <c r="B69" s="2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R69" s="20"/>
    </row>
    <row r="70" spans="2:44" x14ac:dyDescent="0.2">
      <c r="B70" s="2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R70" s="20"/>
    </row>
    <row r="71" spans="2:44" x14ac:dyDescent="0.2">
      <c r="B71" s="2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R71" s="20"/>
    </row>
    <row r="72" spans="2:44" x14ac:dyDescent="0.2">
      <c r="B72" s="2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R72" s="20"/>
    </row>
    <row r="73" spans="2:44" x14ac:dyDescent="0.2">
      <c r="B73" s="2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R73" s="20"/>
    </row>
    <row r="74" spans="2:44" x14ac:dyDescent="0.2">
      <c r="B74" s="2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R74" s="20"/>
    </row>
    <row r="75" spans="2:44" s="1" customFormat="1" ht="13.2" x14ac:dyDescent="0.2">
      <c r="B75" s="22"/>
      <c r="C75" s="118"/>
      <c r="D75" s="128" t="s">
        <v>46</v>
      </c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8" t="s">
        <v>47</v>
      </c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8" t="s">
        <v>46</v>
      </c>
      <c r="AI75" s="120"/>
      <c r="AJ75" s="120"/>
      <c r="AK75" s="120"/>
      <c r="AL75" s="120"/>
      <c r="AM75" s="128" t="s">
        <v>47</v>
      </c>
      <c r="AN75" s="120"/>
      <c r="AO75" s="120"/>
      <c r="AP75" s="118"/>
      <c r="AR75" s="22"/>
    </row>
    <row r="76" spans="2:44" s="1" customFormat="1" x14ac:dyDescent="0.2">
      <c r="B76" s="22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8"/>
      <c r="AL76" s="118"/>
      <c r="AM76" s="118"/>
      <c r="AN76" s="118"/>
      <c r="AO76" s="118"/>
      <c r="AP76" s="118"/>
      <c r="AR76" s="22"/>
    </row>
    <row r="77" spans="2:44" s="1" customFormat="1" ht="6.9" customHeight="1" x14ac:dyDescent="0.2">
      <c r="B77" s="25"/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29"/>
      <c r="AL77" s="129"/>
      <c r="AM77" s="129"/>
      <c r="AN77" s="129"/>
      <c r="AO77" s="129"/>
      <c r="AP77" s="129"/>
      <c r="AQ77" s="26"/>
      <c r="AR77" s="22"/>
    </row>
    <row r="78" spans="2:44" x14ac:dyDescent="0.2"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</row>
    <row r="79" spans="2:44" x14ac:dyDescent="0.2"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</row>
    <row r="80" spans="2:44" x14ac:dyDescent="0.2"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</row>
    <row r="81" spans="1:91" s="1" customFormat="1" ht="6.9" customHeight="1" x14ac:dyDescent="0.2">
      <c r="B81" s="27"/>
      <c r="C81" s="130"/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30"/>
      <c r="O81" s="130"/>
      <c r="P81" s="130"/>
      <c r="Q81" s="130"/>
      <c r="R81" s="130"/>
      <c r="S81" s="130"/>
      <c r="T81" s="130"/>
      <c r="U81" s="130"/>
      <c r="V81" s="130"/>
      <c r="W81" s="130"/>
      <c r="X81" s="130"/>
      <c r="Y81" s="130"/>
      <c r="Z81" s="130"/>
      <c r="AA81" s="130"/>
      <c r="AB81" s="130"/>
      <c r="AC81" s="130"/>
      <c r="AD81" s="130"/>
      <c r="AE81" s="130"/>
      <c r="AF81" s="130"/>
      <c r="AG81" s="130"/>
      <c r="AH81" s="130"/>
      <c r="AI81" s="130"/>
      <c r="AJ81" s="130"/>
      <c r="AK81" s="130"/>
      <c r="AL81" s="130"/>
      <c r="AM81" s="130"/>
      <c r="AN81" s="130"/>
      <c r="AO81" s="130"/>
      <c r="AP81" s="130"/>
      <c r="AQ81" s="28"/>
      <c r="AR81" s="22"/>
    </row>
    <row r="82" spans="1:91" s="1" customFormat="1" ht="24.9" customHeight="1" x14ac:dyDescent="0.2">
      <c r="B82" s="22"/>
      <c r="C82" s="112" t="s">
        <v>50</v>
      </c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8"/>
      <c r="Z82" s="118"/>
      <c r="AA82" s="118"/>
      <c r="AB82" s="118"/>
      <c r="AC82" s="118"/>
      <c r="AD82" s="118"/>
      <c r="AE82" s="118"/>
      <c r="AF82" s="118"/>
      <c r="AG82" s="118"/>
      <c r="AH82" s="118"/>
      <c r="AI82" s="118"/>
      <c r="AJ82" s="118"/>
      <c r="AK82" s="118"/>
      <c r="AL82" s="118"/>
      <c r="AM82" s="118"/>
      <c r="AN82" s="118"/>
      <c r="AO82" s="118"/>
      <c r="AP82" s="118"/>
      <c r="AR82" s="22"/>
    </row>
    <row r="83" spans="1:91" s="1" customFormat="1" ht="6.9" customHeight="1" x14ac:dyDescent="0.2">
      <c r="B83" s="22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  <c r="AA83" s="118"/>
      <c r="AB83" s="118"/>
      <c r="AC83" s="118"/>
      <c r="AD83" s="118"/>
      <c r="AE83" s="118"/>
      <c r="AF83" s="118"/>
      <c r="AG83" s="118"/>
      <c r="AH83" s="118"/>
      <c r="AI83" s="118"/>
      <c r="AJ83" s="118"/>
      <c r="AK83" s="118"/>
      <c r="AL83" s="118"/>
      <c r="AM83" s="118"/>
      <c r="AN83" s="118"/>
      <c r="AO83" s="118"/>
      <c r="AP83" s="118"/>
      <c r="AR83" s="22"/>
    </row>
    <row r="84" spans="1:91" s="3" customFormat="1" ht="12" customHeight="1" x14ac:dyDescent="0.2">
      <c r="B84" s="29"/>
      <c r="C84" s="115" t="s">
        <v>12</v>
      </c>
      <c r="D84" s="131"/>
      <c r="E84" s="131"/>
      <c r="F84" s="131"/>
      <c r="G84" s="131"/>
      <c r="H84" s="131"/>
      <c r="I84" s="131"/>
      <c r="J84" s="131"/>
      <c r="K84" s="131"/>
      <c r="L84" s="131" t="str">
        <f>K5</f>
        <v>2019028-2</v>
      </c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  <c r="AG84" s="131"/>
      <c r="AH84" s="131"/>
      <c r="AI84" s="131"/>
      <c r="AJ84" s="131"/>
      <c r="AK84" s="131"/>
      <c r="AL84" s="131"/>
      <c r="AM84" s="131"/>
      <c r="AN84" s="131"/>
      <c r="AO84" s="131"/>
      <c r="AP84" s="131"/>
      <c r="AR84" s="29"/>
    </row>
    <row r="85" spans="1:91" s="4" customFormat="1" ht="36.9" customHeight="1" x14ac:dyDescent="0.2">
      <c r="B85" s="30"/>
      <c r="C85" s="132" t="s">
        <v>14</v>
      </c>
      <c r="D85" s="133"/>
      <c r="E85" s="133"/>
      <c r="F85" s="133"/>
      <c r="G85" s="133"/>
      <c r="H85" s="133"/>
      <c r="I85" s="133"/>
      <c r="J85" s="133"/>
      <c r="K85" s="133"/>
      <c r="L85" s="238" t="str">
        <f>K6</f>
        <v>MŠ Komárov - demolice stávající přístavby vč. zpevněných ploch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P85" s="133"/>
      <c r="AR85" s="30"/>
    </row>
    <row r="86" spans="1:91" s="1" customFormat="1" ht="6.9" customHeight="1" x14ac:dyDescent="0.2">
      <c r="B86" s="22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  <c r="AA86" s="118"/>
      <c r="AB86" s="118"/>
      <c r="AC86" s="118"/>
      <c r="AD86" s="118"/>
      <c r="AE86" s="118"/>
      <c r="AF86" s="118"/>
      <c r="AG86" s="118"/>
      <c r="AH86" s="118"/>
      <c r="AI86" s="118"/>
      <c r="AJ86" s="118"/>
      <c r="AK86" s="118"/>
      <c r="AL86" s="118"/>
      <c r="AM86" s="118"/>
      <c r="AN86" s="118"/>
      <c r="AO86" s="118"/>
      <c r="AP86" s="118"/>
      <c r="AR86" s="22"/>
    </row>
    <row r="87" spans="1:91" s="1" customFormat="1" ht="12" customHeight="1" x14ac:dyDescent="0.2">
      <c r="B87" s="22"/>
      <c r="C87" s="115" t="s">
        <v>18</v>
      </c>
      <c r="D87" s="118"/>
      <c r="E87" s="118"/>
      <c r="F87" s="118"/>
      <c r="G87" s="118"/>
      <c r="H87" s="118"/>
      <c r="I87" s="118"/>
      <c r="J87" s="118"/>
      <c r="K87" s="118"/>
      <c r="L87" s="134" t="str">
        <f>IF(K8="","",K8)</f>
        <v>k.ú. Komárov u Opavy, parc.č. 145, 146</v>
      </c>
      <c r="M87" s="118"/>
      <c r="N87" s="118"/>
      <c r="O87" s="118"/>
      <c r="P87" s="118"/>
      <c r="Q87" s="118"/>
      <c r="R87" s="118"/>
      <c r="S87" s="118"/>
      <c r="T87" s="118"/>
      <c r="U87" s="118"/>
      <c r="V87" s="118"/>
      <c r="W87" s="118"/>
      <c r="X87" s="118"/>
      <c r="Y87" s="118"/>
      <c r="Z87" s="118"/>
      <c r="AA87" s="118"/>
      <c r="AB87" s="118"/>
      <c r="AC87" s="118"/>
      <c r="AD87" s="118"/>
      <c r="AE87" s="118"/>
      <c r="AF87" s="118"/>
      <c r="AG87" s="118"/>
      <c r="AH87" s="118"/>
      <c r="AI87" s="115" t="s">
        <v>20</v>
      </c>
      <c r="AJ87" s="118"/>
      <c r="AK87" s="118"/>
      <c r="AL87" s="118"/>
      <c r="AM87" s="240" t="str">
        <f>IF(AN8= "","",AN8)</f>
        <v/>
      </c>
      <c r="AN87" s="240"/>
      <c r="AO87" s="118"/>
      <c r="AP87" s="118"/>
      <c r="AR87" s="22"/>
    </row>
    <row r="88" spans="1:91" s="1" customFormat="1" ht="6.9" customHeight="1" x14ac:dyDescent="0.2">
      <c r="B88" s="22"/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  <c r="S88" s="118"/>
      <c r="T88" s="118"/>
      <c r="U88" s="118"/>
      <c r="V88" s="118"/>
      <c r="W88" s="118"/>
      <c r="X88" s="118"/>
      <c r="Y88" s="118"/>
      <c r="Z88" s="118"/>
      <c r="AA88" s="118"/>
      <c r="AB88" s="118"/>
      <c r="AC88" s="118"/>
      <c r="AD88" s="118"/>
      <c r="AE88" s="118"/>
      <c r="AF88" s="118"/>
      <c r="AG88" s="118"/>
      <c r="AH88" s="118"/>
      <c r="AI88" s="118"/>
      <c r="AJ88" s="118"/>
      <c r="AK88" s="118"/>
      <c r="AL88" s="118"/>
      <c r="AM88" s="118"/>
      <c r="AN88" s="118"/>
      <c r="AO88" s="118"/>
      <c r="AP88" s="118"/>
      <c r="AR88" s="22"/>
    </row>
    <row r="89" spans="1:91" s="1" customFormat="1" ht="15.15" customHeight="1" x14ac:dyDescent="0.2">
      <c r="B89" s="22"/>
      <c r="C89" s="115" t="s">
        <v>21</v>
      </c>
      <c r="D89" s="118"/>
      <c r="E89" s="118"/>
      <c r="F89" s="118"/>
      <c r="G89" s="118"/>
      <c r="H89" s="118"/>
      <c r="I89" s="118"/>
      <c r="J89" s="118"/>
      <c r="K89" s="118"/>
      <c r="L89" s="131" t="str">
        <f>IF(E11= "","",E11)</f>
        <v>Statutární město Opava</v>
      </c>
      <c r="M89" s="118"/>
      <c r="N89" s="118"/>
      <c r="O89" s="118"/>
      <c r="P89" s="118"/>
      <c r="Q89" s="118"/>
      <c r="R89" s="118"/>
      <c r="S89" s="118"/>
      <c r="T89" s="118"/>
      <c r="U89" s="118"/>
      <c r="V89" s="118"/>
      <c r="W89" s="118"/>
      <c r="X89" s="118"/>
      <c r="Y89" s="118"/>
      <c r="Z89" s="118"/>
      <c r="AA89" s="118"/>
      <c r="AB89" s="118"/>
      <c r="AC89" s="118"/>
      <c r="AD89" s="118"/>
      <c r="AE89" s="118"/>
      <c r="AF89" s="118"/>
      <c r="AG89" s="118"/>
      <c r="AH89" s="118"/>
      <c r="AI89" s="115" t="s">
        <v>26</v>
      </c>
      <c r="AJ89" s="118"/>
      <c r="AK89" s="118"/>
      <c r="AL89" s="118"/>
      <c r="AM89" s="212" t="str">
        <f>IF(E17="","",E17)</f>
        <v/>
      </c>
      <c r="AN89" s="213"/>
      <c r="AO89" s="213"/>
      <c r="AP89" s="213"/>
      <c r="AR89" s="22"/>
      <c r="AS89" s="208" t="s">
        <v>51</v>
      </c>
      <c r="AT89" s="209"/>
      <c r="AU89" s="31"/>
      <c r="AV89" s="31"/>
      <c r="AW89" s="31"/>
      <c r="AX89" s="31"/>
      <c r="AY89" s="31"/>
      <c r="AZ89" s="31"/>
      <c r="BA89" s="31"/>
      <c r="BB89" s="31"/>
      <c r="BC89" s="31"/>
      <c r="BD89" s="32"/>
    </row>
    <row r="90" spans="1:91" s="1" customFormat="1" ht="15.15" customHeight="1" x14ac:dyDescent="0.2">
      <c r="B90" s="22"/>
      <c r="C90" s="115" t="s">
        <v>25</v>
      </c>
      <c r="D90" s="118"/>
      <c r="E90" s="118"/>
      <c r="F90" s="118"/>
      <c r="G90" s="118"/>
      <c r="H90" s="118"/>
      <c r="I90" s="118"/>
      <c r="J90" s="118"/>
      <c r="K90" s="118"/>
      <c r="L90" s="131" t="str">
        <f>IF(E14="","",E14)</f>
        <v/>
      </c>
      <c r="M90" s="118"/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18"/>
      <c r="AA90" s="118"/>
      <c r="AB90" s="118"/>
      <c r="AC90" s="118"/>
      <c r="AD90" s="118"/>
      <c r="AE90" s="118"/>
      <c r="AF90" s="118"/>
      <c r="AG90" s="118"/>
      <c r="AH90" s="118"/>
      <c r="AI90" s="115" t="s">
        <v>28</v>
      </c>
      <c r="AJ90" s="118"/>
      <c r="AK90" s="118"/>
      <c r="AL90" s="118"/>
      <c r="AM90" s="212" t="str">
        <f>IF(E20="","",E20)</f>
        <v xml:space="preserve"> </v>
      </c>
      <c r="AN90" s="213"/>
      <c r="AO90" s="213"/>
      <c r="AP90" s="213"/>
      <c r="AR90" s="22"/>
      <c r="AS90" s="210"/>
      <c r="AT90" s="211"/>
      <c r="AU90" s="33"/>
      <c r="AV90" s="33"/>
      <c r="AW90" s="33"/>
      <c r="AX90" s="33"/>
      <c r="AY90" s="33"/>
      <c r="AZ90" s="33"/>
      <c r="BA90" s="33"/>
      <c r="BB90" s="33"/>
      <c r="BC90" s="33"/>
      <c r="BD90" s="34"/>
    </row>
    <row r="91" spans="1:91" s="1" customFormat="1" ht="10.95" customHeight="1" x14ac:dyDescent="0.2">
      <c r="B91" s="22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  <c r="AA91" s="118"/>
      <c r="AB91" s="118"/>
      <c r="AC91" s="118"/>
      <c r="AD91" s="118"/>
      <c r="AE91" s="118"/>
      <c r="AF91" s="118"/>
      <c r="AG91" s="118"/>
      <c r="AH91" s="118"/>
      <c r="AI91" s="118"/>
      <c r="AJ91" s="118"/>
      <c r="AK91" s="118"/>
      <c r="AL91" s="118"/>
      <c r="AM91" s="118"/>
      <c r="AN91" s="118"/>
      <c r="AO91" s="118"/>
      <c r="AP91" s="118"/>
      <c r="AR91" s="22"/>
      <c r="AS91" s="210"/>
      <c r="AT91" s="211"/>
      <c r="AU91" s="33"/>
      <c r="AV91" s="33"/>
      <c r="AW91" s="33"/>
      <c r="AX91" s="33"/>
      <c r="AY91" s="33"/>
      <c r="AZ91" s="33"/>
      <c r="BA91" s="33"/>
      <c r="BB91" s="33"/>
      <c r="BC91" s="33"/>
      <c r="BD91" s="34"/>
    </row>
    <row r="92" spans="1:91" s="1" customFormat="1" ht="29.25" customHeight="1" x14ac:dyDescent="0.2">
      <c r="B92" s="22"/>
      <c r="C92" s="237" t="s">
        <v>52</v>
      </c>
      <c r="D92" s="215"/>
      <c r="E92" s="215"/>
      <c r="F92" s="215"/>
      <c r="G92" s="215"/>
      <c r="H92" s="135"/>
      <c r="I92" s="214" t="s">
        <v>53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41" t="s">
        <v>54</v>
      </c>
      <c r="AH92" s="215"/>
      <c r="AI92" s="215"/>
      <c r="AJ92" s="215"/>
      <c r="AK92" s="215"/>
      <c r="AL92" s="215"/>
      <c r="AM92" s="215"/>
      <c r="AN92" s="214" t="s">
        <v>55</v>
      </c>
      <c r="AO92" s="215"/>
      <c r="AP92" s="216"/>
      <c r="AQ92" s="35" t="s">
        <v>56</v>
      </c>
      <c r="AR92" s="22"/>
      <c r="AS92" s="36" t="s">
        <v>57</v>
      </c>
      <c r="AT92" s="37" t="s">
        <v>58</v>
      </c>
      <c r="AU92" s="37" t="s">
        <v>59</v>
      </c>
      <c r="AV92" s="37" t="s">
        <v>60</v>
      </c>
      <c r="AW92" s="37" t="s">
        <v>61</v>
      </c>
      <c r="AX92" s="37" t="s">
        <v>62</v>
      </c>
      <c r="AY92" s="37" t="s">
        <v>63</v>
      </c>
      <c r="AZ92" s="37" t="s">
        <v>64</v>
      </c>
      <c r="BA92" s="37" t="s">
        <v>65</v>
      </c>
      <c r="BB92" s="37" t="s">
        <v>66</v>
      </c>
      <c r="BC92" s="37" t="s">
        <v>67</v>
      </c>
      <c r="BD92" s="38" t="s">
        <v>68</v>
      </c>
    </row>
    <row r="93" spans="1:91" s="1" customFormat="1" ht="10.95" customHeight="1" x14ac:dyDescent="0.2">
      <c r="B93" s="22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8"/>
      <c r="AA93" s="118"/>
      <c r="AB93" s="118"/>
      <c r="AC93" s="118"/>
      <c r="AD93" s="118"/>
      <c r="AE93" s="118"/>
      <c r="AF93" s="118"/>
      <c r="AG93" s="118"/>
      <c r="AH93" s="118"/>
      <c r="AI93" s="118"/>
      <c r="AJ93" s="118"/>
      <c r="AK93" s="118"/>
      <c r="AL93" s="118"/>
      <c r="AM93" s="118"/>
      <c r="AN93" s="118"/>
      <c r="AO93" s="118"/>
      <c r="AP93" s="118"/>
      <c r="AR93" s="22"/>
      <c r="AS93" s="39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2"/>
    </row>
    <row r="94" spans="1:91" s="5" customFormat="1" ht="32.4" customHeight="1" x14ac:dyDescent="0.2">
      <c r="B94" s="40"/>
      <c r="C94" s="136" t="s">
        <v>69</v>
      </c>
      <c r="D94" s="137"/>
      <c r="E94" s="137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  <c r="S94" s="137"/>
      <c r="T94" s="137"/>
      <c r="U94" s="137"/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219">
        <f>ROUND(SUM(AG95:AG97),2)</f>
        <v>0</v>
      </c>
      <c r="AH94" s="219"/>
      <c r="AI94" s="219"/>
      <c r="AJ94" s="219"/>
      <c r="AK94" s="219"/>
      <c r="AL94" s="219"/>
      <c r="AM94" s="219"/>
      <c r="AN94" s="220">
        <f>SUM(AG94,AT94)</f>
        <v>0</v>
      </c>
      <c r="AO94" s="220"/>
      <c r="AP94" s="220"/>
      <c r="AQ94" s="41" t="s">
        <v>1</v>
      </c>
      <c r="AR94" s="40"/>
      <c r="AS94" s="42">
        <f>ROUND(SUM(AS95:AS97),2)</f>
        <v>0</v>
      </c>
      <c r="AT94" s="43">
        <f>ROUND(SUM(AV94:AW94),2)</f>
        <v>0</v>
      </c>
      <c r="AU94" s="44">
        <f>ROUND(SUM(AU95:AU97),5)</f>
        <v>3773.4528500000001</v>
      </c>
      <c r="AV94" s="43">
        <f>ROUND(AZ94*L29,2)</f>
        <v>0</v>
      </c>
      <c r="AW94" s="43">
        <f>ROUND(BA94*L30,2)</f>
        <v>0</v>
      </c>
      <c r="AX94" s="43">
        <f>ROUND(BB94*L29,2)</f>
        <v>0</v>
      </c>
      <c r="AY94" s="43">
        <f>ROUND(BC94*L30,2)</f>
        <v>0</v>
      </c>
      <c r="AZ94" s="43">
        <f>ROUND(SUM(AZ95:AZ97),2)</f>
        <v>0</v>
      </c>
      <c r="BA94" s="43">
        <f>ROUND(SUM(BA95:BA97),2)</f>
        <v>0</v>
      </c>
      <c r="BB94" s="43">
        <f>ROUND(SUM(BB95:BB97),2)</f>
        <v>0</v>
      </c>
      <c r="BC94" s="43">
        <f>ROUND(SUM(BC95:BC97),2)</f>
        <v>0</v>
      </c>
      <c r="BD94" s="45">
        <f>ROUND(SUM(BD95:BD97),2)</f>
        <v>0</v>
      </c>
      <c r="BS94" s="46" t="s">
        <v>70</v>
      </c>
      <c r="BT94" s="46" t="s">
        <v>71</v>
      </c>
      <c r="BU94" s="47" t="s">
        <v>72</v>
      </c>
      <c r="BV94" s="46" t="s">
        <v>73</v>
      </c>
      <c r="BW94" s="46" t="s">
        <v>4</v>
      </c>
      <c r="BX94" s="46" t="s">
        <v>74</v>
      </c>
      <c r="CL94" s="46" t="s">
        <v>1</v>
      </c>
    </row>
    <row r="95" spans="1:91" s="6" customFormat="1" ht="16.5" customHeight="1" x14ac:dyDescent="0.2">
      <c r="A95" s="48" t="s">
        <v>75</v>
      </c>
      <c r="B95" s="49"/>
      <c r="C95" s="138"/>
      <c r="D95" s="242" t="s">
        <v>76</v>
      </c>
      <c r="E95" s="242"/>
      <c r="F95" s="242"/>
      <c r="G95" s="242"/>
      <c r="H95" s="242"/>
      <c r="I95" s="139"/>
      <c r="J95" s="242" t="s">
        <v>77</v>
      </c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242"/>
      <c r="AD95" s="242"/>
      <c r="AE95" s="242"/>
      <c r="AF95" s="242"/>
      <c r="AG95" s="217">
        <f>'01 - Demolice objektu pos...'!J30</f>
        <v>0</v>
      </c>
      <c r="AH95" s="218"/>
      <c r="AI95" s="218"/>
      <c r="AJ95" s="218"/>
      <c r="AK95" s="218"/>
      <c r="AL95" s="218"/>
      <c r="AM95" s="218"/>
      <c r="AN95" s="217">
        <f>SUM(AG95,AT95)</f>
        <v>0</v>
      </c>
      <c r="AO95" s="218"/>
      <c r="AP95" s="218"/>
      <c r="AQ95" s="50" t="s">
        <v>78</v>
      </c>
      <c r="AR95" s="49"/>
      <c r="AS95" s="51">
        <v>0</v>
      </c>
      <c r="AT95" s="52">
        <f>ROUND(SUM(AV95:AW95),2)</f>
        <v>0</v>
      </c>
      <c r="AU95" s="53">
        <f>'01 - Demolice objektu pos...'!P136</f>
        <v>3377.7570529999998</v>
      </c>
      <c r="AV95" s="52">
        <f>'01 - Demolice objektu pos...'!J33</f>
        <v>0</v>
      </c>
      <c r="AW95" s="52">
        <f>'01 - Demolice objektu pos...'!J34</f>
        <v>0</v>
      </c>
      <c r="AX95" s="52">
        <f>'01 - Demolice objektu pos...'!J35</f>
        <v>0</v>
      </c>
      <c r="AY95" s="52">
        <f>'01 - Demolice objektu pos...'!J36</f>
        <v>0</v>
      </c>
      <c r="AZ95" s="52">
        <f>'01 - Demolice objektu pos...'!F33</f>
        <v>0</v>
      </c>
      <c r="BA95" s="52">
        <f>'01 - Demolice objektu pos...'!F34</f>
        <v>0</v>
      </c>
      <c r="BB95" s="52">
        <f>'01 - Demolice objektu pos...'!F35</f>
        <v>0</v>
      </c>
      <c r="BC95" s="52">
        <f>'01 - Demolice objektu pos...'!F36</f>
        <v>0</v>
      </c>
      <c r="BD95" s="54">
        <f>'01 - Demolice objektu pos...'!F37</f>
        <v>0</v>
      </c>
      <c r="BT95" s="55" t="s">
        <v>79</v>
      </c>
      <c r="BV95" s="55" t="s">
        <v>73</v>
      </c>
      <c r="BW95" s="55" t="s">
        <v>80</v>
      </c>
      <c r="BX95" s="55" t="s">
        <v>4</v>
      </c>
      <c r="CL95" s="55" t="s">
        <v>1</v>
      </c>
      <c r="CM95" s="55" t="s">
        <v>81</v>
      </c>
    </row>
    <row r="96" spans="1:91" s="6" customFormat="1" ht="16.5" customHeight="1" x14ac:dyDescent="0.2">
      <c r="A96" s="48" t="s">
        <v>75</v>
      </c>
      <c r="B96" s="49"/>
      <c r="C96" s="138"/>
      <c r="D96" s="242" t="s">
        <v>82</v>
      </c>
      <c r="E96" s="242"/>
      <c r="F96" s="242"/>
      <c r="G96" s="242"/>
      <c r="H96" s="242"/>
      <c r="I96" s="139"/>
      <c r="J96" s="242" t="s">
        <v>83</v>
      </c>
      <c r="K96" s="242"/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  <c r="X96" s="242"/>
      <c r="Y96" s="242"/>
      <c r="Z96" s="242"/>
      <c r="AA96" s="242"/>
      <c r="AB96" s="242"/>
      <c r="AC96" s="242"/>
      <c r="AD96" s="242"/>
      <c r="AE96" s="242"/>
      <c r="AF96" s="242"/>
      <c r="AG96" s="217">
        <f>'02 - Zpevněné plochy - bo...'!J30</f>
        <v>0</v>
      </c>
      <c r="AH96" s="218"/>
      <c r="AI96" s="218"/>
      <c r="AJ96" s="218"/>
      <c r="AK96" s="218"/>
      <c r="AL96" s="218"/>
      <c r="AM96" s="218"/>
      <c r="AN96" s="217">
        <f>SUM(AG96,AT96)</f>
        <v>0</v>
      </c>
      <c r="AO96" s="218"/>
      <c r="AP96" s="218"/>
      <c r="AQ96" s="50" t="s">
        <v>78</v>
      </c>
      <c r="AR96" s="49"/>
      <c r="AS96" s="51">
        <v>0</v>
      </c>
      <c r="AT96" s="52">
        <f>ROUND(SUM(AV96:AW96),2)</f>
        <v>0</v>
      </c>
      <c r="AU96" s="53">
        <f>'02 - Zpevněné plochy - bo...'!P119</f>
        <v>395.69579999999996</v>
      </c>
      <c r="AV96" s="52">
        <f>'02 - Zpevněné plochy - bo...'!J33</f>
        <v>0</v>
      </c>
      <c r="AW96" s="52">
        <f>'02 - Zpevněné plochy - bo...'!J34</f>
        <v>0</v>
      </c>
      <c r="AX96" s="52">
        <f>'02 - Zpevněné plochy - bo...'!J35</f>
        <v>0</v>
      </c>
      <c r="AY96" s="52">
        <f>'02 - Zpevněné plochy - bo...'!J36</f>
        <v>0</v>
      </c>
      <c r="AZ96" s="52">
        <f>'02 - Zpevněné plochy - bo...'!F33</f>
        <v>0</v>
      </c>
      <c r="BA96" s="52">
        <f>'02 - Zpevněné plochy - bo...'!F34</f>
        <v>0</v>
      </c>
      <c r="BB96" s="52">
        <f>'02 - Zpevněné plochy - bo...'!F35</f>
        <v>0</v>
      </c>
      <c r="BC96" s="52">
        <f>'02 - Zpevněné plochy - bo...'!F36</f>
        <v>0</v>
      </c>
      <c r="BD96" s="54">
        <f>'02 - Zpevněné plochy - bo...'!F37</f>
        <v>0</v>
      </c>
      <c r="BT96" s="55" t="s">
        <v>79</v>
      </c>
      <c r="BV96" s="55" t="s">
        <v>73</v>
      </c>
      <c r="BW96" s="55" t="s">
        <v>84</v>
      </c>
      <c r="BX96" s="55" t="s">
        <v>4</v>
      </c>
      <c r="CL96" s="55" t="s">
        <v>1</v>
      </c>
      <c r="CM96" s="55" t="s">
        <v>81</v>
      </c>
    </row>
    <row r="97" spans="1:91" s="6" customFormat="1" ht="16.5" customHeight="1" x14ac:dyDescent="0.2">
      <c r="A97" s="48"/>
      <c r="B97" s="49"/>
      <c r="C97" s="138"/>
      <c r="D97" s="242"/>
      <c r="E97" s="242"/>
      <c r="F97" s="242"/>
      <c r="G97" s="242"/>
      <c r="H97" s="242"/>
      <c r="I97" s="139"/>
      <c r="J97" s="242"/>
      <c r="K97" s="242"/>
      <c r="L97" s="242"/>
      <c r="M97" s="242"/>
      <c r="N97" s="242"/>
      <c r="O97" s="242"/>
      <c r="P97" s="242"/>
      <c r="Q97" s="242"/>
      <c r="R97" s="242"/>
      <c r="S97" s="242"/>
      <c r="T97" s="242"/>
      <c r="U97" s="242"/>
      <c r="V97" s="242"/>
      <c r="W97" s="242"/>
      <c r="X97" s="242"/>
      <c r="Y97" s="242"/>
      <c r="Z97" s="242"/>
      <c r="AA97" s="242"/>
      <c r="AB97" s="242"/>
      <c r="AC97" s="242"/>
      <c r="AD97" s="242"/>
      <c r="AE97" s="242"/>
      <c r="AF97" s="242"/>
      <c r="AG97" s="217"/>
      <c r="AH97" s="218"/>
      <c r="AI97" s="218"/>
      <c r="AJ97" s="218"/>
      <c r="AK97" s="218"/>
      <c r="AL97" s="218"/>
      <c r="AM97" s="218"/>
      <c r="AN97" s="217"/>
      <c r="AO97" s="218"/>
      <c r="AP97" s="218"/>
      <c r="AQ97" s="50"/>
      <c r="AR97" s="49"/>
      <c r="AS97" s="56"/>
      <c r="AT97" s="57"/>
      <c r="AU97" s="58"/>
      <c r="AV97" s="57"/>
      <c r="AW97" s="57"/>
      <c r="AX97" s="57"/>
      <c r="AY97" s="57"/>
      <c r="AZ97" s="57"/>
      <c r="BA97" s="57"/>
      <c r="BB97" s="57"/>
      <c r="BC97" s="57"/>
      <c r="BD97" s="59"/>
      <c r="BT97" s="55"/>
      <c r="BV97" s="55"/>
      <c r="BW97" s="55"/>
      <c r="BX97" s="55"/>
      <c r="CL97" s="55"/>
      <c r="CM97" s="55"/>
    </row>
    <row r="98" spans="1:91" s="1" customFormat="1" ht="30" customHeight="1" x14ac:dyDescent="0.2">
      <c r="B98" s="22"/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18"/>
      <c r="AN98" s="118"/>
      <c r="AO98" s="118"/>
      <c r="AP98" s="118"/>
      <c r="AR98" s="22"/>
    </row>
    <row r="99" spans="1:91" s="1" customFormat="1" ht="6.9" customHeight="1" x14ac:dyDescent="0.2">
      <c r="B99" s="25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2"/>
    </row>
  </sheetData>
  <sheetProtection password="C09C" sheet="1" objects="1" scenarios="1" selectLockedCells="1"/>
  <mergeCells count="48">
    <mergeCell ref="D95:H95"/>
    <mergeCell ref="J95:AF95"/>
    <mergeCell ref="D96:H96"/>
    <mergeCell ref="J96:AF96"/>
    <mergeCell ref="D97:H97"/>
    <mergeCell ref="J97:AF97"/>
    <mergeCell ref="X35:AB35"/>
    <mergeCell ref="AK35:AO35"/>
    <mergeCell ref="C92:G92"/>
    <mergeCell ref="L85:AO85"/>
    <mergeCell ref="AM87:AN87"/>
    <mergeCell ref="I92:AF92"/>
    <mergeCell ref="AG92:AM92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N96:AP96"/>
    <mergeCell ref="AG96:AM96"/>
    <mergeCell ref="AN97:AP97"/>
    <mergeCell ref="AG97:AM97"/>
    <mergeCell ref="AG94:AM94"/>
    <mergeCell ref="AN94:AP94"/>
    <mergeCell ref="AS89:AT91"/>
    <mergeCell ref="AM89:AP89"/>
    <mergeCell ref="AM90:AP90"/>
    <mergeCell ref="AN92:AP92"/>
    <mergeCell ref="AN95:AP95"/>
    <mergeCell ref="AG95:AM95"/>
  </mergeCells>
  <hyperlinks>
    <hyperlink ref="A95" location="'01 - Demolice objektu pos...'!C2" display="/"/>
    <hyperlink ref="A96" location="'02 - Zpevněné plochy - b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604"/>
  <sheetViews>
    <sheetView showGridLines="0" tabSelected="1" topLeftCell="A122" workbookViewId="0">
      <selection activeCell="I139" sqref="I139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46" x14ac:dyDescent="0.2">
      <c r="A1" s="60"/>
    </row>
    <row r="2" spans="1:46" ht="36.9" customHeight="1" x14ac:dyDescent="0.2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80</v>
      </c>
    </row>
    <row r="3" spans="1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ht="24.9" customHeight="1" x14ac:dyDescent="0.2">
      <c r="B4" s="20"/>
      <c r="C4" s="60"/>
      <c r="D4" s="112" t="s">
        <v>85</v>
      </c>
      <c r="E4" s="60"/>
      <c r="F4" s="60"/>
      <c r="G4" s="60"/>
      <c r="H4" s="60"/>
      <c r="I4" s="60"/>
      <c r="J4" s="60"/>
      <c r="K4" s="60"/>
      <c r="L4" s="20"/>
      <c r="M4" s="61" t="s">
        <v>10</v>
      </c>
      <c r="AT4" s="17" t="s">
        <v>3</v>
      </c>
    </row>
    <row r="5" spans="1:46" ht="6.9" customHeight="1" x14ac:dyDescent="0.2">
      <c r="B5" s="20"/>
      <c r="C5" s="60"/>
      <c r="D5" s="60"/>
      <c r="E5" s="60"/>
      <c r="F5" s="60"/>
      <c r="G5" s="60"/>
      <c r="H5" s="60"/>
      <c r="I5" s="60"/>
      <c r="J5" s="60"/>
      <c r="K5" s="60"/>
      <c r="L5" s="20"/>
    </row>
    <row r="6" spans="1:46" ht="12" customHeight="1" x14ac:dyDescent="0.2">
      <c r="B6" s="20"/>
      <c r="C6" s="60"/>
      <c r="D6" s="115" t="s">
        <v>14</v>
      </c>
      <c r="E6" s="60"/>
      <c r="F6" s="60"/>
      <c r="G6" s="60"/>
      <c r="H6" s="60"/>
      <c r="I6" s="60"/>
      <c r="J6" s="60"/>
      <c r="K6" s="60"/>
      <c r="L6" s="20"/>
    </row>
    <row r="7" spans="1:46" ht="16.5" customHeight="1" x14ac:dyDescent="0.2">
      <c r="B7" s="20"/>
      <c r="C7" s="60"/>
      <c r="D7" s="60"/>
      <c r="E7" s="243" t="str">
        <f>'Rekapitulace stavby'!K6</f>
        <v>MŠ Komárov - demolice stávající přístavby vč. zpevněných ploch</v>
      </c>
      <c r="F7" s="244"/>
      <c r="G7" s="244"/>
      <c r="H7" s="244"/>
      <c r="I7" s="60"/>
      <c r="J7" s="60"/>
      <c r="K7" s="60"/>
      <c r="L7" s="20"/>
    </row>
    <row r="8" spans="1:46" s="1" customFormat="1" ht="12" customHeight="1" x14ac:dyDescent="0.2">
      <c r="B8" s="22"/>
      <c r="C8" s="118"/>
      <c r="D8" s="115" t="s">
        <v>86</v>
      </c>
      <c r="E8" s="118"/>
      <c r="F8" s="118"/>
      <c r="G8" s="118"/>
      <c r="H8" s="118"/>
      <c r="I8" s="118"/>
      <c r="J8" s="118"/>
      <c r="K8" s="118"/>
      <c r="L8" s="22"/>
    </row>
    <row r="9" spans="1:46" s="1" customFormat="1" ht="36.9" customHeight="1" x14ac:dyDescent="0.2">
      <c r="B9" s="22"/>
      <c r="C9" s="118"/>
      <c r="D9" s="118"/>
      <c r="E9" s="238" t="s">
        <v>87</v>
      </c>
      <c r="F9" s="245"/>
      <c r="G9" s="245"/>
      <c r="H9" s="245"/>
      <c r="I9" s="118"/>
      <c r="J9" s="118"/>
      <c r="K9" s="118"/>
      <c r="L9" s="22"/>
    </row>
    <row r="10" spans="1:46" s="1" customFormat="1" x14ac:dyDescent="0.2">
      <c r="B10" s="22"/>
      <c r="C10" s="118"/>
      <c r="D10" s="118"/>
      <c r="E10" s="118"/>
      <c r="F10" s="118"/>
      <c r="G10" s="118"/>
      <c r="H10" s="118"/>
      <c r="I10" s="118"/>
      <c r="J10" s="118"/>
      <c r="K10" s="118"/>
      <c r="L10" s="22"/>
    </row>
    <row r="11" spans="1:46" s="1" customFormat="1" ht="12" customHeight="1" x14ac:dyDescent="0.2">
      <c r="B11" s="22"/>
      <c r="C11" s="118"/>
      <c r="D11" s="115" t="s">
        <v>16</v>
      </c>
      <c r="E11" s="118"/>
      <c r="F11" s="116" t="s">
        <v>1</v>
      </c>
      <c r="G11" s="118"/>
      <c r="H11" s="118"/>
      <c r="I11" s="115" t="s">
        <v>17</v>
      </c>
      <c r="J11" s="116" t="s">
        <v>1</v>
      </c>
      <c r="K11" s="118"/>
      <c r="L11" s="22"/>
    </row>
    <row r="12" spans="1:46" s="1" customFormat="1" ht="12" customHeight="1" x14ac:dyDescent="0.2">
      <c r="B12" s="22"/>
      <c r="C12" s="118"/>
      <c r="D12" s="115" t="s">
        <v>18</v>
      </c>
      <c r="E12" s="118"/>
      <c r="F12" s="116" t="s">
        <v>19</v>
      </c>
      <c r="G12" s="118"/>
      <c r="H12" s="118"/>
      <c r="I12" s="115" t="s">
        <v>20</v>
      </c>
      <c r="J12" s="141"/>
      <c r="K12" s="118"/>
      <c r="L12" s="22"/>
    </row>
    <row r="13" spans="1:46" s="1" customFormat="1" ht="10.95" customHeight="1" x14ac:dyDescent="0.2">
      <c r="B13" s="22"/>
      <c r="C13" s="118"/>
      <c r="D13" s="118"/>
      <c r="E13" s="118"/>
      <c r="F13" s="118"/>
      <c r="G13" s="118"/>
      <c r="H13" s="118"/>
      <c r="I13" s="118"/>
      <c r="J13" s="118"/>
      <c r="K13" s="118"/>
      <c r="L13" s="22"/>
    </row>
    <row r="14" spans="1:46" s="1" customFormat="1" ht="12" customHeight="1" x14ac:dyDescent="0.2">
      <c r="B14" s="22"/>
      <c r="C14" s="118"/>
      <c r="D14" s="115" t="s">
        <v>21</v>
      </c>
      <c r="E14" s="118"/>
      <c r="F14" s="118"/>
      <c r="G14" s="118"/>
      <c r="H14" s="118"/>
      <c r="I14" s="115" t="s">
        <v>22</v>
      </c>
      <c r="J14" s="116" t="s">
        <v>1</v>
      </c>
      <c r="K14" s="118"/>
      <c r="L14" s="22"/>
    </row>
    <row r="15" spans="1:46" s="1" customFormat="1" ht="18" customHeight="1" x14ac:dyDescent="0.2">
      <c r="B15" s="22"/>
      <c r="C15" s="118"/>
      <c r="D15" s="118"/>
      <c r="E15" s="116" t="s">
        <v>23</v>
      </c>
      <c r="F15" s="118"/>
      <c r="G15" s="118"/>
      <c r="H15" s="118"/>
      <c r="I15" s="115" t="s">
        <v>24</v>
      </c>
      <c r="J15" s="116" t="s">
        <v>1</v>
      </c>
      <c r="K15" s="118"/>
      <c r="L15" s="22"/>
    </row>
    <row r="16" spans="1:46" s="1" customFormat="1" ht="6.9" customHeight="1" x14ac:dyDescent="0.2">
      <c r="B16" s="22"/>
      <c r="C16" s="118"/>
      <c r="D16" s="118"/>
      <c r="E16" s="118"/>
      <c r="F16" s="118"/>
      <c r="G16" s="118"/>
      <c r="H16" s="118"/>
      <c r="I16" s="118"/>
      <c r="J16" s="118"/>
      <c r="K16" s="118"/>
      <c r="L16" s="22"/>
    </row>
    <row r="17" spans="2:12" s="1" customFormat="1" ht="12" customHeight="1" x14ac:dyDescent="0.2">
      <c r="B17" s="22"/>
      <c r="C17" s="118"/>
      <c r="D17" s="115" t="s">
        <v>25</v>
      </c>
      <c r="E17" s="118"/>
      <c r="F17" s="118"/>
      <c r="G17" s="118"/>
      <c r="H17" s="118"/>
      <c r="I17" s="115" t="s">
        <v>22</v>
      </c>
      <c r="J17" s="116" t="s">
        <v>1</v>
      </c>
      <c r="K17" s="118"/>
      <c r="L17" s="22"/>
    </row>
    <row r="18" spans="2:12" s="1" customFormat="1" ht="18" customHeight="1" x14ac:dyDescent="0.2">
      <c r="B18" s="22"/>
      <c r="C18" s="118"/>
      <c r="D18" s="118"/>
      <c r="E18" s="116"/>
      <c r="F18" s="118"/>
      <c r="G18" s="118"/>
      <c r="H18" s="118"/>
      <c r="I18" s="115" t="s">
        <v>24</v>
      </c>
      <c r="J18" s="116" t="s">
        <v>1</v>
      </c>
      <c r="K18" s="118"/>
      <c r="L18" s="22"/>
    </row>
    <row r="19" spans="2:12" s="1" customFormat="1" ht="6.9" customHeight="1" x14ac:dyDescent="0.2">
      <c r="B19" s="22"/>
      <c r="C19" s="118"/>
      <c r="D19" s="118"/>
      <c r="E19" s="118"/>
      <c r="F19" s="118"/>
      <c r="G19" s="118"/>
      <c r="H19" s="118"/>
      <c r="I19" s="118"/>
      <c r="J19" s="118"/>
      <c r="K19" s="118"/>
      <c r="L19" s="22"/>
    </row>
    <row r="20" spans="2:12" s="1" customFormat="1" ht="12" customHeight="1" x14ac:dyDescent="0.2">
      <c r="B20" s="22"/>
      <c r="C20" s="118"/>
      <c r="D20" s="115" t="s">
        <v>26</v>
      </c>
      <c r="E20" s="118"/>
      <c r="F20" s="118"/>
      <c r="G20" s="118"/>
      <c r="H20" s="118"/>
      <c r="I20" s="115" t="s">
        <v>22</v>
      </c>
      <c r="J20" s="116" t="s">
        <v>1</v>
      </c>
      <c r="K20" s="118"/>
      <c r="L20" s="22"/>
    </row>
    <row r="21" spans="2:12" s="1" customFormat="1" ht="18" customHeight="1" x14ac:dyDescent="0.2">
      <c r="B21" s="22"/>
      <c r="C21" s="118"/>
      <c r="D21" s="118"/>
      <c r="E21" s="116"/>
      <c r="F21" s="118"/>
      <c r="G21" s="118"/>
      <c r="H21" s="118"/>
      <c r="I21" s="115" t="s">
        <v>24</v>
      </c>
      <c r="J21" s="116" t="s">
        <v>1</v>
      </c>
      <c r="K21" s="118"/>
      <c r="L21" s="22"/>
    </row>
    <row r="22" spans="2:12" s="1" customFormat="1" ht="6.9" customHeight="1" x14ac:dyDescent="0.2">
      <c r="B22" s="22"/>
      <c r="C22" s="118"/>
      <c r="D22" s="118"/>
      <c r="E22" s="118"/>
      <c r="F22" s="118"/>
      <c r="G22" s="118"/>
      <c r="H22" s="118"/>
      <c r="I22" s="118"/>
      <c r="J22" s="118"/>
      <c r="K22" s="118"/>
      <c r="L22" s="22"/>
    </row>
    <row r="23" spans="2:12" s="1" customFormat="1" ht="12" customHeight="1" x14ac:dyDescent="0.2">
      <c r="B23" s="22"/>
      <c r="C23" s="118"/>
      <c r="D23" s="115" t="s">
        <v>28</v>
      </c>
      <c r="E23" s="118"/>
      <c r="F23" s="118"/>
      <c r="G23" s="118"/>
      <c r="H23" s="118"/>
      <c r="I23" s="115" t="s">
        <v>22</v>
      </c>
      <c r="J23" s="116" t="str">
        <f>IF('Rekapitulace stavby'!AN19="","",'Rekapitulace stavby'!AN19)</f>
        <v/>
      </c>
      <c r="K23" s="118"/>
      <c r="L23" s="22"/>
    </row>
    <row r="24" spans="2:12" s="1" customFormat="1" ht="18" customHeight="1" x14ac:dyDescent="0.2">
      <c r="B24" s="22"/>
      <c r="C24" s="118"/>
      <c r="D24" s="118"/>
      <c r="E24" s="116" t="str">
        <f>IF('Rekapitulace stavby'!E20="","",'Rekapitulace stavby'!E20)</f>
        <v xml:space="preserve"> </v>
      </c>
      <c r="F24" s="118"/>
      <c r="G24" s="118"/>
      <c r="H24" s="118"/>
      <c r="I24" s="115" t="s">
        <v>24</v>
      </c>
      <c r="J24" s="116" t="str">
        <f>IF('Rekapitulace stavby'!AN20="","",'Rekapitulace stavby'!AN20)</f>
        <v/>
      </c>
      <c r="K24" s="118"/>
      <c r="L24" s="22"/>
    </row>
    <row r="25" spans="2:12" s="1" customFormat="1" ht="6.9" customHeight="1" x14ac:dyDescent="0.2">
      <c r="B25" s="22"/>
      <c r="C25" s="118"/>
      <c r="D25" s="118"/>
      <c r="E25" s="118"/>
      <c r="F25" s="118"/>
      <c r="G25" s="118"/>
      <c r="H25" s="118"/>
      <c r="I25" s="118"/>
      <c r="J25" s="118"/>
      <c r="K25" s="118"/>
      <c r="L25" s="22"/>
    </row>
    <row r="26" spans="2:12" s="1" customFormat="1" ht="12" customHeight="1" x14ac:dyDescent="0.2">
      <c r="B26" s="22"/>
      <c r="C26" s="118"/>
      <c r="D26" s="115" t="s">
        <v>30</v>
      </c>
      <c r="E26" s="118"/>
      <c r="F26" s="118"/>
      <c r="G26" s="118"/>
      <c r="H26" s="118"/>
      <c r="I26" s="118"/>
      <c r="J26" s="118"/>
      <c r="K26" s="118"/>
      <c r="L26" s="22"/>
    </row>
    <row r="27" spans="2:12" s="7" customFormat="1" ht="16.5" customHeight="1" x14ac:dyDescent="0.2">
      <c r="B27" s="62"/>
      <c r="C27" s="142"/>
      <c r="D27" s="142"/>
      <c r="E27" s="226" t="s">
        <v>1</v>
      </c>
      <c r="F27" s="226"/>
      <c r="G27" s="226"/>
      <c r="H27" s="226"/>
      <c r="I27" s="142"/>
      <c r="J27" s="142"/>
      <c r="K27" s="142"/>
      <c r="L27" s="62"/>
    </row>
    <row r="28" spans="2:12" s="1" customFormat="1" ht="6.9" customHeight="1" x14ac:dyDescent="0.2">
      <c r="B28" s="22"/>
      <c r="C28" s="118"/>
      <c r="D28" s="118"/>
      <c r="E28" s="118"/>
      <c r="F28" s="118"/>
      <c r="G28" s="118"/>
      <c r="H28" s="118"/>
      <c r="I28" s="118"/>
      <c r="J28" s="118"/>
      <c r="K28" s="118"/>
      <c r="L28" s="22"/>
    </row>
    <row r="29" spans="2:12" s="1" customFormat="1" ht="6.9" customHeight="1" x14ac:dyDescent="0.2">
      <c r="B29" s="22"/>
      <c r="C29" s="118"/>
      <c r="D29" s="143"/>
      <c r="E29" s="143"/>
      <c r="F29" s="143"/>
      <c r="G29" s="143"/>
      <c r="H29" s="143"/>
      <c r="I29" s="143"/>
      <c r="J29" s="143"/>
      <c r="K29" s="143"/>
      <c r="L29" s="22"/>
    </row>
    <row r="30" spans="2:12" s="1" customFormat="1" ht="25.35" customHeight="1" x14ac:dyDescent="0.2">
      <c r="B30" s="22"/>
      <c r="C30" s="118"/>
      <c r="D30" s="144" t="s">
        <v>31</v>
      </c>
      <c r="E30" s="118"/>
      <c r="F30" s="118"/>
      <c r="G30" s="118"/>
      <c r="H30" s="118"/>
      <c r="I30" s="118"/>
      <c r="J30" s="145">
        <f>ROUND(J136, 2)</f>
        <v>0</v>
      </c>
      <c r="K30" s="118"/>
      <c r="L30" s="22"/>
    </row>
    <row r="31" spans="2:12" s="1" customFormat="1" ht="6.9" customHeight="1" x14ac:dyDescent="0.2">
      <c r="B31" s="22"/>
      <c r="C31" s="118"/>
      <c r="D31" s="143"/>
      <c r="E31" s="143"/>
      <c r="F31" s="143"/>
      <c r="G31" s="143"/>
      <c r="H31" s="143"/>
      <c r="I31" s="143"/>
      <c r="J31" s="143"/>
      <c r="K31" s="143"/>
      <c r="L31" s="22"/>
    </row>
    <row r="32" spans="2:12" s="1" customFormat="1" ht="14.4" customHeight="1" x14ac:dyDescent="0.2">
      <c r="B32" s="22"/>
      <c r="C32" s="118"/>
      <c r="D32" s="118"/>
      <c r="E32" s="118"/>
      <c r="F32" s="146" t="s">
        <v>33</v>
      </c>
      <c r="G32" s="118"/>
      <c r="H32" s="118"/>
      <c r="I32" s="146" t="s">
        <v>32</v>
      </c>
      <c r="J32" s="146" t="s">
        <v>34</v>
      </c>
      <c r="K32" s="118"/>
      <c r="L32" s="22"/>
    </row>
    <row r="33" spans="2:12" s="1" customFormat="1" ht="14.4" customHeight="1" x14ac:dyDescent="0.2">
      <c r="B33" s="22"/>
      <c r="C33" s="118"/>
      <c r="D33" s="147" t="s">
        <v>35</v>
      </c>
      <c r="E33" s="115" t="s">
        <v>36</v>
      </c>
      <c r="F33" s="148">
        <f>ROUND((SUM(BE136:BE603)),  2)</f>
        <v>0</v>
      </c>
      <c r="G33" s="118"/>
      <c r="H33" s="118"/>
      <c r="I33" s="149">
        <v>0.21</v>
      </c>
      <c r="J33" s="148">
        <f>ROUND(((SUM(BE136:BE603))*I33),  2)</f>
        <v>0</v>
      </c>
      <c r="K33" s="118"/>
      <c r="L33" s="22"/>
    </row>
    <row r="34" spans="2:12" s="1" customFormat="1" ht="14.4" customHeight="1" x14ac:dyDescent="0.2">
      <c r="B34" s="22"/>
      <c r="C34" s="118"/>
      <c r="D34" s="118"/>
      <c r="E34" s="115" t="s">
        <v>37</v>
      </c>
      <c r="F34" s="148">
        <f>ROUND((SUM(BF136:BF603)),  2)</f>
        <v>0</v>
      </c>
      <c r="G34" s="118"/>
      <c r="H34" s="118"/>
      <c r="I34" s="149">
        <v>0.15</v>
      </c>
      <c r="J34" s="148">
        <f>ROUND(((SUM(BF136:BF603))*I34),  2)</f>
        <v>0</v>
      </c>
      <c r="K34" s="118"/>
      <c r="L34" s="22"/>
    </row>
    <row r="35" spans="2:12" s="1" customFormat="1" ht="14.4" hidden="1" customHeight="1" x14ac:dyDescent="0.2">
      <c r="B35" s="22"/>
      <c r="C35" s="118"/>
      <c r="D35" s="118"/>
      <c r="E35" s="115" t="s">
        <v>38</v>
      </c>
      <c r="F35" s="148">
        <f>ROUND((SUM(BG136:BG603)),  2)</f>
        <v>0</v>
      </c>
      <c r="G35" s="118"/>
      <c r="H35" s="118"/>
      <c r="I35" s="149">
        <v>0.21</v>
      </c>
      <c r="J35" s="148">
        <f>0</f>
        <v>0</v>
      </c>
      <c r="K35" s="118"/>
      <c r="L35" s="22"/>
    </row>
    <row r="36" spans="2:12" s="1" customFormat="1" ht="14.4" hidden="1" customHeight="1" x14ac:dyDescent="0.2">
      <c r="B36" s="22"/>
      <c r="C36" s="118"/>
      <c r="D36" s="118"/>
      <c r="E36" s="115" t="s">
        <v>39</v>
      </c>
      <c r="F36" s="148">
        <f>ROUND((SUM(BH136:BH603)),  2)</f>
        <v>0</v>
      </c>
      <c r="G36" s="118"/>
      <c r="H36" s="118"/>
      <c r="I36" s="149">
        <v>0.15</v>
      </c>
      <c r="J36" s="148">
        <f>0</f>
        <v>0</v>
      </c>
      <c r="K36" s="118"/>
      <c r="L36" s="22"/>
    </row>
    <row r="37" spans="2:12" s="1" customFormat="1" ht="14.4" hidden="1" customHeight="1" x14ac:dyDescent="0.2">
      <c r="B37" s="22"/>
      <c r="C37" s="118"/>
      <c r="D37" s="118"/>
      <c r="E37" s="115" t="s">
        <v>40</v>
      </c>
      <c r="F37" s="148">
        <f>ROUND((SUM(BI136:BI603)),  2)</f>
        <v>0</v>
      </c>
      <c r="G37" s="118"/>
      <c r="H37" s="118"/>
      <c r="I37" s="149">
        <v>0</v>
      </c>
      <c r="J37" s="148">
        <f>0</f>
        <v>0</v>
      </c>
      <c r="K37" s="118"/>
      <c r="L37" s="22"/>
    </row>
    <row r="38" spans="2:12" s="1" customFormat="1" ht="6.9" customHeight="1" x14ac:dyDescent="0.2">
      <c r="B38" s="22"/>
      <c r="C38" s="118"/>
      <c r="D38" s="118"/>
      <c r="E38" s="118"/>
      <c r="F38" s="118"/>
      <c r="G38" s="118"/>
      <c r="H38" s="118"/>
      <c r="I38" s="118"/>
      <c r="J38" s="118"/>
      <c r="K38" s="118"/>
      <c r="L38" s="22"/>
    </row>
    <row r="39" spans="2:12" s="1" customFormat="1" ht="25.35" customHeight="1" x14ac:dyDescent="0.2">
      <c r="B39" s="22"/>
      <c r="C39" s="150"/>
      <c r="D39" s="151" t="s">
        <v>41</v>
      </c>
      <c r="E39" s="135"/>
      <c r="F39" s="135"/>
      <c r="G39" s="152" t="s">
        <v>42</v>
      </c>
      <c r="H39" s="153" t="s">
        <v>43</v>
      </c>
      <c r="I39" s="135"/>
      <c r="J39" s="154">
        <f>SUM(J30:J37)</f>
        <v>0</v>
      </c>
      <c r="K39" s="155"/>
      <c r="L39" s="22"/>
    </row>
    <row r="40" spans="2:12" s="1" customFormat="1" ht="14.4" customHeight="1" x14ac:dyDescent="0.2">
      <c r="B40" s="22"/>
      <c r="C40" s="118"/>
      <c r="D40" s="118"/>
      <c r="E40" s="118"/>
      <c r="F40" s="118"/>
      <c r="G40" s="118"/>
      <c r="H40" s="118"/>
      <c r="I40" s="118"/>
      <c r="J40" s="118"/>
      <c r="K40" s="118"/>
      <c r="L40" s="22"/>
    </row>
    <row r="41" spans="2:12" ht="14.4" customHeight="1" x14ac:dyDescent="0.2">
      <c r="B41" s="20"/>
      <c r="C41" s="60"/>
      <c r="D41" s="60"/>
      <c r="E41" s="60"/>
      <c r="F41" s="60"/>
      <c r="G41" s="60"/>
      <c r="H41" s="60"/>
      <c r="I41" s="60"/>
      <c r="J41" s="60"/>
      <c r="K41" s="60"/>
      <c r="L41" s="20"/>
    </row>
    <row r="42" spans="2:12" ht="14.4" customHeight="1" x14ac:dyDescent="0.2">
      <c r="B42" s="20"/>
      <c r="C42" s="60"/>
      <c r="D42" s="60"/>
      <c r="E42" s="60"/>
      <c r="F42" s="60"/>
      <c r="G42" s="60"/>
      <c r="H42" s="60"/>
      <c r="I42" s="60"/>
      <c r="J42" s="60"/>
      <c r="K42" s="60"/>
      <c r="L42" s="20"/>
    </row>
    <row r="43" spans="2:12" ht="14.4" customHeight="1" x14ac:dyDescent="0.2">
      <c r="B43" s="20"/>
      <c r="C43" s="60"/>
      <c r="D43" s="60"/>
      <c r="E43" s="60"/>
      <c r="F43" s="60"/>
      <c r="G43" s="60"/>
      <c r="H43" s="60"/>
      <c r="I43" s="60"/>
      <c r="J43" s="60"/>
      <c r="K43" s="60"/>
      <c r="L43" s="20"/>
    </row>
    <row r="44" spans="2:12" ht="14.4" customHeight="1" x14ac:dyDescent="0.2">
      <c r="B44" s="20"/>
      <c r="C44" s="60"/>
      <c r="D44" s="60"/>
      <c r="E44" s="60"/>
      <c r="F44" s="60"/>
      <c r="G44" s="60"/>
      <c r="H44" s="60"/>
      <c r="I44" s="60"/>
      <c r="J44" s="60"/>
      <c r="K44" s="60"/>
      <c r="L44" s="20"/>
    </row>
    <row r="45" spans="2:12" ht="14.4" customHeight="1" x14ac:dyDescent="0.2">
      <c r="B45" s="20"/>
      <c r="C45" s="60"/>
      <c r="D45" s="60"/>
      <c r="E45" s="60"/>
      <c r="F45" s="60"/>
      <c r="G45" s="60"/>
      <c r="H45" s="60"/>
      <c r="I45" s="60"/>
      <c r="J45" s="60"/>
      <c r="K45" s="60"/>
      <c r="L45" s="20"/>
    </row>
    <row r="46" spans="2:12" ht="14.4" customHeight="1" x14ac:dyDescent="0.2">
      <c r="B46" s="20"/>
      <c r="C46" s="60"/>
      <c r="D46" s="60"/>
      <c r="E46" s="60"/>
      <c r="F46" s="60"/>
      <c r="G46" s="60"/>
      <c r="H46" s="60"/>
      <c r="I46" s="60"/>
      <c r="J46" s="60"/>
      <c r="K46" s="60"/>
      <c r="L46" s="20"/>
    </row>
    <row r="47" spans="2:12" ht="14.4" customHeight="1" x14ac:dyDescent="0.2">
      <c r="B47" s="20"/>
      <c r="C47" s="60"/>
      <c r="D47" s="60"/>
      <c r="E47" s="60"/>
      <c r="F47" s="60"/>
      <c r="G47" s="60"/>
      <c r="H47" s="60"/>
      <c r="I47" s="60"/>
      <c r="J47" s="60"/>
      <c r="K47" s="60"/>
      <c r="L47" s="20"/>
    </row>
    <row r="48" spans="2:12" ht="14.4" customHeight="1" x14ac:dyDescent="0.2">
      <c r="B48" s="20"/>
      <c r="C48" s="60"/>
      <c r="D48" s="60"/>
      <c r="E48" s="60"/>
      <c r="F48" s="60"/>
      <c r="G48" s="60"/>
      <c r="H48" s="60"/>
      <c r="I48" s="60"/>
      <c r="J48" s="60"/>
      <c r="K48" s="60"/>
      <c r="L48" s="20"/>
    </row>
    <row r="49" spans="2:12" ht="14.4" customHeight="1" x14ac:dyDescent="0.2">
      <c r="B49" s="20"/>
      <c r="C49" s="60"/>
      <c r="D49" s="60"/>
      <c r="E49" s="60"/>
      <c r="F49" s="60"/>
      <c r="G49" s="60"/>
      <c r="H49" s="60"/>
      <c r="I49" s="60"/>
      <c r="J49" s="60"/>
      <c r="K49" s="60"/>
      <c r="L49" s="20"/>
    </row>
    <row r="50" spans="2:12" s="1" customFormat="1" ht="14.4" customHeight="1" x14ac:dyDescent="0.2">
      <c r="B50" s="22"/>
      <c r="C50" s="118"/>
      <c r="D50" s="126" t="s">
        <v>44</v>
      </c>
      <c r="E50" s="127"/>
      <c r="F50" s="127"/>
      <c r="G50" s="126" t="s">
        <v>45</v>
      </c>
      <c r="H50" s="127"/>
      <c r="I50" s="127"/>
      <c r="J50" s="127"/>
      <c r="K50" s="127"/>
      <c r="L50" s="22"/>
    </row>
    <row r="51" spans="2:12" x14ac:dyDescent="0.2">
      <c r="B51" s="20"/>
      <c r="C51" s="60"/>
      <c r="D51" s="60"/>
      <c r="E51" s="60"/>
      <c r="F51" s="60"/>
      <c r="G51" s="60"/>
      <c r="H51" s="60"/>
      <c r="I51" s="60"/>
      <c r="J51" s="60"/>
      <c r="K51" s="60"/>
      <c r="L51" s="20"/>
    </row>
    <row r="52" spans="2:12" x14ac:dyDescent="0.2">
      <c r="B52" s="20"/>
      <c r="C52" s="60"/>
      <c r="D52" s="60"/>
      <c r="E52" s="60"/>
      <c r="F52" s="60"/>
      <c r="G52" s="60"/>
      <c r="H52" s="60"/>
      <c r="I52" s="60"/>
      <c r="J52" s="60"/>
      <c r="K52" s="60"/>
      <c r="L52" s="20"/>
    </row>
    <row r="53" spans="2:12" x14ac:dyDescent="0.2">
      <c r="B53" s="20"/>
      <c r="C53" s="60"/>
      <c r="D53" s="60"/>
      <c r="E53" s="60"/>
      <c r="F53" s="60"/>
      <c r="G53" s="60"/>
      <c r="H53" s="60"/>
      <c r="I53" s="60"/>
      <c r="J53" s="60"/>
      <c r="K53" s="60"/>
      <c r="L53" s="20"/>
    </row>
    <row r="54" spans="2:12" x14ac:dyDescent="0.2">
      <c r="B54" s="20"/>
      <c r="C54" s="60"/>
      <c r="D54" s="60"/>
      <c r="E54" s="60"/>
      <c r="F54" s="60"/>
      <c r="G54" s="60"/>
      <c r="H54" s="60"/>
      <c r="I54" s="60"/>
      <c r="J54" s="60"/>
      <c r="K54" s="60"/>
      <c r="L54" s="20"/>
    </row>
    <row r="55" spans="2:12" x14ac:dyDescent="0.2">
      <c r="B55" s="20"/>
      <c r="C55" s="60"/>
      <c r="D55" s="60"/>
      <c r="E55" s="60"/>
      <c r="F55" s="60"/>
      <c r="G55" s="60"/>
      <c r="H55" s="60"/>
      <c r="I55" s="60"/>
      <c r="J55" s="60"/>
      <c r="K55" s="60"/>
      <c r="L55" s="20"/>
    </row>
    <row r="56" spans="2:12" x14ac:dyDescent="0.2">
      <c r="B56" s="20"/>
      <c r="C56" s="60"/>
      <c r="D56" s="60"/>
      <c r="E56" s="60"/>
      <c r="F56" s="60"/>
      <c r="G56" s="60"/>
      <c r="H56" s="60"/>
      <c r="I56" s="60"/>
      <c r="J56" s="60"/>
      <c r="K56" s="60"/>
      <c r="L56" s="20"/>
    </row>
    <row r="57" spans="2:12" x14ac:dyDescent="0.2">
      <c r="B57" s="20"/>
      <c r="C57" s="60"/>
      <c r="D57" s="60"/>
      <c r="E57" s="60"/>
      <c r="F57" s="60"/>
      <c r="G57" s="60"/>
      <c r="H57" s="60"/>
      <c r="I57" s="60"/>
      <c r="J57" s="60"/>
      <c r="K57" s="60"/>
      <c r="L57" s="20"/>
    </row>
    <row r="58" spans="2:12" x14ac:dyDescent="0.2">
      <c r="B58" s="20"/>
      <c r="C58" s="60"/>
      <c r="D58" s="60"/>
      <c r="E58" s="60"/>
      <c r="F58" s="60"/>
      <c r="G58" s="60"/>
      <c r="H58" s="60"/>
      <c r="I58" s="60"/>
      <c r="J58" s="60"/>
      <c r="K58" s="60"/>
      <c r="L58" s="20"/>
    </row>
    <row r="59" spans="2:12" x14ac:dyDescent="0.2">
      <c r="B59" s="20"/>
      <c r="C59" s="60"/>
      <c r="D59" s="60"/>
      <c r="E59" s="60"/>
      <c r="F59" s="60"/>
      <c r="G59" s="60"/>
      <c r="H59" s="60"/>
      <c r="I59" s="60"/>
      <c r="J59" s="60"/>
      <c r="K59" s="60"/>
      <c r="L59" s="20"/>
    </row>
    <row r="60" spans="2:12" x14ac:dyDescent="0.2">
      <c r="B60" s="20"/>
      <c r="C60" s="60"/>
      <c r="D60" s="60"/>
      <c r="E60" s="60"/>
      <c r="F60" s="60"/>
      <c r="G60" s="60"/>
      <c r="H60" s="60"/>
      <c r="I60" s="60"/>
      <c r="J60" s="60"/>
      <c r="K60" s="60"/>
      <c r="L60" s="20"/>
    </row>
    <row r="61" spans="2:12" s="1" customFormat="1" ht="13.2" x14ac:dyDescent="0.2">
      <c r="B61" s="22"/>
      <c r="C61" s="118"/>
      <c r="D61" s="128" t="s">
        <v>46</v>
      </c>
      <c r="E61" s="120"/>
      <c r="F61" s="156" t="s">
        <v>47</v>
      </c>
      <c r="G61" s="128" t="s">
        <v>46</v>
      </c>
      <c r="H61" s="120"/>
      <c r="I61" s="120"/>
      <c r="J61" s="157" t="s">
        <v>47</v>
      </c>
      <c r="K61" s="120"/>
      <c r="L61" s="22"/>
    </row>
    <row r="62" spans="2:12" x14ac:dyDescent="0.2">
      <c r="B62" s="20"/>
      <c r="C62" s="60"/>
      <c r="D62" s="60"/>
      <c r="E62" s="60"/>
      <c r="F62" s="60"/>
      <c r="G62" s="60"/>
      <c r="H62" s="60"/>
      <c r="I62" s="60"/>
      <c r="J62" s="60"/>
      <c r="K62" s="60"/>
      <c r="L62" s="20"/>
    </row>
    <row r="63" spans="2:12" x14ac:dyDescent="0.2">
      <c r="B63" s="20"/>
      <c r="C63" s="60"/>
      <c r="D63" s="60"/>
      <c r="E63" s="60"/>
      <c r="F63" s="60"/>
      <c r="G63" s="60"/>
      <c r="H63" s="60"/>
      <c r="I63" s="60"/>
      <c r="J63" s="60"/>
      <c r="K63" s="60"/>
      <c r="L63" s="20"/>
    </row>
    <row r="64" spans="2:12" x14ac:dyDescent="0.2">
      <c r="B64" s="20"/>
      <c r="C64" s="60"/>
      <c r="D64" s="60"/>
      <c r="E64" s="60"/>
      <c r="F64" s="60"/>
      <c r="G64" s="60"/>
      <c r="H64" s="60"/>
      <c r="I64" s="60"/>
      <c r="J64" s="60"/>
      <c r="K64" s="60"/>
      <c r="L64" s="20"/>
    </row>
    <row r="65" spans="2:12" s="1" customFormat="1" ht="13.2" x14ac:dyDescent="0.2">
      <c r="B65" s="22"/>
      <c r="C65" s="118"/>
      <c r="D65" s="126" t="s">
        <v>48</v>
      </c>
      <c r="E65" s="127"/>
      <c r="F65" s="127"/>
      <c r="G65" s="126" t="s">
        <v>49</v>
      </c>
      <c r="H65" s="127"/>
      <c r="I65" s="127"/>
      <c r="J65" s="127"/>
      <c r="K65" s="127"/>
      <c r="L65" s="22"/>
    </row>
    <row r="66" spans="2:12" x14ac:dyDescent="0.2">
      <c r="B66" s="20"/>
      <c r="C66" s="60"/>
      <c r="D66" s="60"/>
      <c r="E66" s="60"/>
      <c r="F66" s="60"/>
      <c r="G66" s="60"/>
      <c r="H66" s="60"/>
      <c r="I66" s="60"/>
      <c r="J66" s="60"/>
      <c r="K66" s="60"/>
      <c r="L66" s="20"/>
    </row>
    <row r="67" spans="2:12" x14ac:dyDescent="0.2">
      <c r="B67" s="20"/>
      <c r="C67" s="60"/>
      <c r="D67" s="60"/>
      <c r="E67" s="60"/>
      <c r="F67" s="60"/>
      <c r="G67" s="60"/>
      <c r="H67" s="60"/>
      <c r="I67" s="60"/>
      <c r="J67" s="60"/>
      <c r="K67" s="60"/>
      <c r="L67" s="20"/>
    </row>
    <row r="68" spans="2:12" x14ac:dyDescent="0.2">
      <c r="B68" s="20"/>
      <c r="C68" s="60"/>
      <c r="D68" s="60"/>
      <c r="E68" s="60"/>
      <c r="F68" s="60"/>
      <c r="G68" s="60"/>
      <c r="H68" s="60"/>
      <c r="I68" s="60"/>
      <c r="J68" s="60"/>
      <c r="K68" s="60"/>
      <c r="L68" s="20"/>
    </row>
    <row r="69" spans="2:12" x14ac:dyDescent="0.2">
      <c r="B69" s="20"/>
      <c r="C69" s="60"/>
      <c r="D69" s="60"/>
      <c r="E69" s="60"/>
      <c r="F69" s="60"/>
      <c r="G69" s="60"/>
      <c r="H69" s="60"/>
      <c r="I69" s="60"/>
      <c r="J69" s="60"/>
      <c r="K69" s="60"/>
      <c r="L69" s="20"/>
    </row>
    <row r="70" spans="2:12" x14ac:dyDescent="0.2">
      <c r="B70" s="20"/>
      <c r="C70" s="60"/>
      <c r="D70" s="60"/>
      <c r="E70" s="60"/>
      <c r="F70" s="60"/>
      <c r="G70" s="60"/>
      <c r="H70" s="60"/>
      <c r="I70" s="60"/>
      <c r="J70" s="60"/>
      <c r="K70" s="60"/>
      <c r="L70" s="20"/>
    </row>
    <row r="71" spans="2:12" x14ac:dyDescent="0.2">
      <c r="B71" s="20"/>
      <c r="C71" s="60"/>
      <c r="D71" s="60"/>
      <c r="E71" s="60"/>
      <c r="F71" s="60"/>
      <c r="G71" s="60"/>
      <c r="H71" s="60"/>
      <c r="I71" s="60"/>
      <c r="J71" s="60"/>
      <c r="K71" s="60"/>
      <c r="L71" s="20"/>
    </row>
    <row r="72" spans="2:12" x14ac:dyDescent="0.2">
      <c r="B72" s="20"/>
      <c r="C72" s="60"/>
      <c r="D72" s="60"/>
      <c r="E72" s="60"/>
      <c r="F72" s="60"/>
      <c r="G72" s="60"/>
      <c r="H72" s="60"/>
      <c r="I72" s="60"/>
      <c r="J72" s="60"/>
      <c r="K72" s="60"/>
      <c r="L72" s="20"/>
    </row>
    <row r="73" spans="2:12" x14ac:dyDescent="0.2">
      <c r="B73" s="20"/>
      <c r="C73" s="60"/>
      <c r="D73" s="60"/>
      <c r="E73" s="60"/>
      <c r="F73" s="60"/>
      <c r="G73" s="60"/>
      <c r="H73" s="60"/>
      <c r="I73" s="60"/>
      <c r="J73" s="60"/>
      <c r="K73" s="60"/>
      <c r="L73" s="20"/>
    </row>
    <row r="74" spans="2:12" x14ac:dyDescent="0.2">
      <c r="B74" s="20"/>
      <c r="C74" s="60"/>
      <c r="D74" s="60"/>
      <c r="E74" s="60"/>
      <c r="F74" s="60"/>
      <c r="G74" s="60"/>
      <c r="H74" s="60"/>
      <c r="I74" s="60"/>
      <c r="J74" s="60"/>
      <c r="K74" s="60"/>
      <c r="L74" s="20"/>
    </row>
    <row r="75" spans="2:12" x14ac:dyDescent="0.2">
      <c r="B75" s="20"/>
      <c r="C75" s="60"/>
      <c r="D75" s="60"/>
      <c r="E75" s="60"/>
      <c r="F75" s="60"/>
      <c r="G75" s="60"/>
      <c r="H75" s="60"/>
      <c r="I75" s="60"/>
      <c r="J75" s="60"/>
      <c r="K75" s="60"/>
      <c r="L75" s="20"/>
    </row>
    <row r="76" spans="2:12" s="1" customFormat="1" ht="13.2" x14ac:dyDescent="0.2">
      <c r="B76" s="22"/>
      <c r="C76" s="118"/>
      <c r="D76" s="128" t="s">
        <v>46</v>
      </c>
      <c r="E76" s="120"/>
      <c r="F76" s="156" t="s">
        <v>47</v>
      </c>
      <c r="G76" s="128" t="s">
        <v>46</v>
      </c>
      <c r="H76" s="120"/>
      <c r="I76" s="120"/>
      <c r="J76" s="157" t="s">
        <v>47</v>
      </c>
      <c r="K76" s="120"/>
      <c r="L76" s="22"/>
    </row>
    <row r="77" spans="2:12" s="1" customFormat="1" ht="14.4" customHeight="1" x14ac:dyDescent="0.2">
      <c r="B77" s="25"/>
      <c r="C77" s="129"/>
      <c r="D77" s="129"/>
      <c r="E77" s="129"/>
      <c r="F77" s="129"/>
      <c r="G77" s="129"/>
      <c r="H77" s="129"/>
      <c r="I77" s="129"/>
      <c r="J77" s="129"/>
      <c r="K77" s="129"/>
      <c r="L77" s="22"/>
    </row>
    <row r="78" spans="2:12" x14ac:dyDescent="0.2">
      <c r="C78" s="60"/>
      <c r="D78" s="60"/>
      <c r="E78" s="60"/>
      <c r="F78" s="60"/>
      <c r="G78" s="60"/>
      <c r="H78" s="60"/>
      <c r="I78" s="60"/>
      <c r="J78" s="60"/>
      <c r="K78" s="60"/>
    </row>
    <row r="79" spans="2:12" x14ac:dyDescent="0.2">
      <c r="C79" s="60"/>
      <c r="D79" s="60"/>
      <c r="E79" s="60"/>
      <c r="F79" s="60"/>
      <c r="G79" s="60"/>
      <c r="H79" s="60"/>
      <c r="I79" s="60"/>
      <c r="J79" s="60"/>
      <c r="K79" s="60"/>
    </row>
    <row r="80" spans="2:12" x14ac:dyDescent="0.2">
      <c r="C80" s="60"/>
      <c r="D80" s="60"/>
      <c r="E80" s="60"/>
      <c r="F80" s="60"/>
      <c r="G80" s="60"/>
      <c r="H80" s="60"/>
      <c r="I80" s="60"/>
      <c r="J80" s="60"/>
      <c r="K80" s="60"/>
    </row>
    <row r="81" spans="2:47" s="1" customFormat="1" ht="6.9" customHeight="1" x14ac:dyDescent="0.2">
      <c r="B81" s="27"/>
      <c r="C81" s="130"/>
      <c r="D81" s="130"/>
      <c r="E81" s="130"/>
      <c r="F81" s="130"/>
      <c r="G81" s="130"/>
      <c r="H81" s="130"/>
      <c r="I81" s="130"/>
      <c r="J81" s="130"/>
      <c r="K81" s="130"/>
      <c r="L81" s="22"/>
    </row>
    <row r="82" spans="2:47" s="1" customFormat="1" ht="24.9" customHeight="1" x14ac:dyDescent="0.2">
      <c r="B82" s="22"/>
      <c r="C82" s="112" t="s">
        <v>88</v>
      </c>
      <c r="D82" s="118"/>
      <c r="E82" s="118"/>
      <c r="F82" s="118"/>
      <c r="G82" s="118"/>
      <c r="H82" s="118"/>
      <c r="I82" s="118"/>
      <c r="J82" s="118"/>
      <c r="K82" s="118"/>
      <c r="L82" s="22"/>
    </row>
    <row r="83" spans="2:47" s="1" customFormat="1" ht="6.9" customHeight="1" x14ac:dyDescent="0.2">
      <c r="B83" s="22"/>
      <c r="C83" s="118"/>
      <c r="D83" s="118"/>
      <c r="E83" s="118"/>
      <c r="F83" s="118"/>
      <c r="G83" s="118"/>
      <c r="H83" s="118"/>
      <c r="I83" s="118"/>
      <c r="J83" s="118"/>
      <c r="K83" s="118"/>
      <c r="L83" s="22"/>
    </row>
    <row r="84" spans="2:47" s="1" customFormat="1" ht="12" customHeight="1" x14ac:dyDescent="0.2">
      <c r="B84" s="22"/>
      <c r="C84" s="115" t="s">
        <v>14</v>
      </c>
      <c r="D84" s="118"/>
      <c r="E84" s="118"/>
      <c r="F84" s="118"/>
      <c r="G84" s="118"/>
      <c r="H84" s="118"/>
      <c r="I84" s="118"/>
      <c r="J84" s="118"/>
      <c r="K84" s="118"/>
      <c r="L84" s="22"/>
    </row>
    <row r="85" spans="2:47" s="1" customFormat="1" ht="16.5" customHeight="1" x14ac:dyDescent="0.2">
      <c r="B85" s="22"/>
      <c r="C85" s="118"/>
      <c r="D85" s="118"/>
      <c r="E85" s="243" t="str">
        <f>E7</f>
        <v>MŠ Komárov - demolice stávající přístavby vč. zpevněných ploch</v>
      </c>
      <c r="F85" s="244"/>
      <c r="G85" s="244"/>
      <c r="H85" s="244"/>
      <c r="I85" s="118"/>
      <c r="J85" s="118"/>
      <c r="K85" s="118"/>
      <c r="L85" s="22"/>
    </row>
    <row r="86" spans="2:47" s="1" customFormat="1" ht="12" customHeight="1" x14ac:dyDescent="0.2">
      <c r="B86" s="22"/>
      <c r="C86" s="115" t="s">
        <v>86</v>
      </c>
      <c r="D86" s="118"/>
      <c r="E86" s="118"/>
      <c r="F86" s="118"/>
      <c r="G86" s="118"/>
      <c r="H86" s="118"/>
      <c r="I86" s="118"/>
      <c r="J86" s="118"/>
      <c r="K86" s="118"/>
      <c r="L86" s="22"/>
    </row>
    <row r="87" spans="2:47" s="1" customFormat="1" ht="16.5" customHeight="1" x14ac:dyDescent="0.2">
      <c r="B87" s="22"/>
      <c r="C87" s="118"/>
      <c r="D87" s="118"/>
      <c r="E87" s="238" t="str">
        <f>E9</f>
        <v>01 - Demolice objektu postupným rozebráním</v>
      </c>
      <c r="F87" s="245"/>
      <c r="G87" s="245"/>
      <c r="H87" s="245"/>
      <c r="I87" s="118"/>
      <c r="J87" s="118"/>
      <c r="K87" s="118"/>
      <c r="L87" s="22"/>
    </row>
    <row r="88" spans="2:47" s="1" customFormat="1" ht="6.9" customHeight="1" x14ac:dyDescent="0.2">
      <c r="B88" s="22"/>
      <c r="C88" s="118"/>
      <c r="D88" s="118"/>
      <c r="E88" s="118"/>
      <c r="F88" s="118"/>
      <c r="G88" s="118"/>
      <c r="H88" s="118"/>
      <c r="I88" s="118"/>
      <c r="J88" s="118"/>
      <c r="K88" s="118"/>
      <c r="L88" s="22"/>
    </row>
    <row r="89" spans="2:47" s="1" customFormat="1" ht="12" customHeight="1" x14ac:dyDescent="0.2">
      <c r="B89" s="22"/>
      <c r="C89" s="115" t="s">
        <v>18</v>
      </c>
      <c r="D89" s="118"/>
      <c r="E89" s="118"/>
      <c r="F89" s="116" t="str">
        <f>F12</f>
        <v>k.ú. Komárov u Opavy, parc.č. 145, 146</v>
      </c>
      <c r="G89" s="118"/>
      <c r="H89" s="118"/>
      <c r="I89" s="115" t="s">
        <v>20</v>
      </c>
      <c r="J89" s="141" t="str">
        <f>IF(J12="","",J12)</f>
        <v/>
      </c>
      <c r="K89" s="118"/>
      <c r="L89" s="22"/>
    </row>
    <row r="90" spans="2:47" s="1" customFormat="1" ht="6.9" customHeight="1" x14ac:dyDescent="0.2">
      <c r="B90" s="22"/>
      <c r="C90" s="118"/>
      <c r="D90" s="118"/>
      <c r="E90" s="118"/>
      <c r="F90" s="118"/>
      <c r="G90" s="118"/>
      <c r="H90" s="118"/>
      <c r="I90" s="118"/>
      <c r="J90" s="118"/>
      <c r="K90" s="118"/>
      <c r="L90" s="22"/>
    </row>
    <row r="91" spans="2:47" s="1" customFormat="1" ht="27.9" customHeight="1" x14ac:dyDescent="0.2">
      <c r="B91" s="22"/>
      <c r="C91" s="115" t="s">
        <v>21</v>
      </c>
      <c r="D91" s="118"/>
      <c r="E91" s="118"/>
      <c r="F91" s="116" t="str">
        <f>E15</f>
        <v>Statutární město Opava</v>
      </c>
      <c r="G91" s="118"/>
      <c r="H91" s="118"/>
      <c r="I91" s="115" t="s">
        <v>26</v>
      </c>
      <c r="J91" s="158">
        <f>E21</f>
        <v>0</v>
      </c>
      <c r="K91" s="118"/>
      <c r="L91" s="22"/>
    </row>
    <row r="92" spans="2:47" s="1" customFormat="1" ht="15.15" customHeight="1" x14ac:dyDescent="0.2">
      <c r="B92" s="22"/>
      <c r="C92" s="115" t="s">
        <v>25</v>
      </c>
      <c r="D92" s="118"/>
      <c r="E92" s="118"/>
      <c r="F92" s="116" t="str">
        <f>IF(E18="","",E18)</f>
        <v/>
      </c>
      <c r="G92" s="118"/>
      <c r="H92" s="118"/>
      <c r="I92" s="115" t="s">
        <v>28</v>
      </c>
      <c r="J92" s="158" t="str">
        <f>E24</f>
        <v xml:space="preserve"> </v>
      </c>
      <c r="K92" s="118"/>
      <c r="L92" s="22"/>
    </row>
    <row r="93" spans="2:47" s="1" customFormat="1" ht="10.35" customHeight="1" x14ac:dyDescent="0.2">
      <c r="B93" s="22"/>
      <c r="C93" s="118"/>
      <c r="D93" s="118"/>
      <c r="E93" s="118"/>
      <c r="F93" s="118"/>
      <c r="G93" s="118"/>
      <c r="H93" s="118"/>
      <c r="I93" s="118"/>
      <c r="J93" s="118"/>
      <c r="K93" s="118"/>
      <c r="L93" s="22"/>
    </row>
    <row r="94" spans="2:47" s="1" customFormat="1" ht="29.25" customHeight="1" x14ac:dyDescent="0.2">
      <c r="B94" s="22"/>
      <c r="C94" s="159" t="s">
        <v>89</v>
      </c>
      <c r="D94" s="150"/>
      <c r="E94" s="150"/>
      <c r="F94" s="150"/>
      <c r="G94" s="150"/>
      <c r="H94" s="150"/>
      <c r="I94" s="150"/>
      <c r="J94" s="160" t="s">
        <v>90</v>
      </c>
      <c r="K94" s="150"/>
      <c r="L94" s="22"/>
    </row>
    <row r="95" spans="2:47" s="1" customFormat="1" ht="10.35" customHeight="1" x14ac:dyDescent="0.2">
      <c r="B95" s="22"/>
      <c r="C95" s="118"/>
      <c r="D95" s="118"/>
      <c r="E95" s="118"/>
      <c r="F95" s="118"/>
      <c r="G95" s="118"/>
      <c r="H95" s="118"/>
      <c r="I95" s="118"/>
      <c r="J95" s="118"/>
      <c r="K95" s="118"/>
      <c r="L95" s="22"/>
    </row>
    <row r="96" spans="2:47" s="1" customFormat="1" ht="22.95" customHeight="1" x14ac:dyDescent="0.2">
      <c r="B96" s="22"/>
      <c r="C96" s="161" t="s">
        <v>91</v>
      </c>
      <c r="D96" s="118"/>
      <c r="E96" s="118"/>
      <c r="F96" s="118"/>
      <c r="G96" s="118"/>
      <c r="H96" s="118"/>
      <c r="I96" s="118"/>
      <c r="J96" s="145">
        <f>J136</f>
        <v>0</v>
      </c>
      <c r="K96" s="118"/>
      <c r="L96" s="22"/>
      <c r="AU96" s="17" t="s">
        <v>92</v>
      </c>
    </row>
    <row r="97" spans="2:12" s="8" customFormat="1" ht="24.9" customHeight="1" x14ac:dyDescent="0.2">
      <c r="B97" s="63"/>
      <c r="C97" s="162"/>
      <c r="D97" s="163" t="s">
        <v>93</v>
      </c>
      <c r="E97" s="164"/>
      <c r="F97" s="164"/>
      <c r="G97" s="164"/>
      <c r="H97" s="164"/>
      <c r="I97" s="164"/>
      <c r="J97" s="165">
        <f>J137</f>
        <v>0</v>
      </c>
      <c r="K97" s="162"/>
      <c r="L97" s="63"/>
    </row>
    <row r="98" spans="2:12" s="9" customFormat="1" ht="19.95" customHeight="1" x14ac:dyDescent="0.2">
      <c r="B98" s="64"/>
      <c r="C98" s="166"/>
      <c r="D98" s="167" t="s">
        <v>94</v>
      </c>
      <c r="E98" s="168"/>
      <c r="F98" s="168"/>
      <c r="G98" s="168"/>
      <c r="H98" s="168"/>
      <c r="I98" s="168"/>
      <c r="J98" s="169">
        <f>J138</f>
        <v>0</v>
      </c>
      <c r="K98" s="166"/>
      <c r="L98" s="64"/>
    </row>
    <row r="99" spans="2:12" s="9" customFormat="1" ht="19.95" customHeight="1" x14ac:dyDescent="0.2">
      <c r="B99" s="64"/>
      <c r="C99" s="166"/>
      <c r="D99" s="167" t="s">
        <v>95</v>
      </c>
      <c r="E99" s="168"/>
      <c r="F99" s="168"/>
      <c r="G99" s="168"/>
      <c r="H99" s="168"/>
      <c r="I99" s="168"/>
      <c r="J99" s="169">
        <f>J166</f>
        <v>0</v>
      </c>
      <c r="K99" s="166"/>
      <c r="L99" s="64"/>
    </row>
    <row r="100" spans="2:12" s="9" customFormat="1" ht="19.95" customHeight="1" x14ac:dyDescent="0.2">
      <c r="B100" s="64"/>
      <c r="C100" s="166"/>
      <c r="D100" s="167" t="s">
        <v>96</v>
      </c>
      <c r="E100" s="168"/>
      <c r="F100" s="168"/>
      <c r="G100" s="168"/>
      <c r="H100" s="168"/>
      <c r="I100" s="168"/>
      <c r="J100" s="169">
        <f>J329</f>
        <v>0</v>
      </c>
      <c r="K100" s="166"/>
      <c r="L100" s="64"/>
    </row>
    <row r="101" spans="2:12" s="9" customFormat="1" ht="19.95" customHeight="1" x14ac:dyDescent="0.2">
      <c r="B101" s="64"/>
      <c r="C101" s="166"/>
      <c r="D101" s="167" t="s">
        <v>97</v>
      </c>
      <c r="E101" s="168"/>
      <c r="F101" s="168"/>
      <c r="G101" s="168"/>
      <c r="H101" s="168"/>
      <c r="I101" s="168"/>
      <c r="J101" s="169">
        <f>J346</f>
        <v>0</v>
      </c>
      <c r="K101" s="166"/>
      <c r="L101" s="64"/>
    </row>
    <row r="102" spans="2:12" s="8" customFormat="1" ht="24.9" customHeight="1" x14ac:dyDescent="0.2">
      <c r="B102" s="63"/>
      <c r="C102" s="162"/>
      <c r="D102" s="163" t="s">
        <v>98</v>
      </c>
      <c r="E102" s="164"/>
      <c r="F102" s="164"/>
      <c r="G102" s="164"/>
      <c r="H102" s="164"/>
      <c r="I102" s="164"/>
      <c r="J102" s="165">
        <f>J348</f>
        <v>0</v>
      </c>
      <c r="K102" s="162"/>
      <c r="L102" s="63"/>
    </row>
    <row r="103" spans="2:12" s="9" customFormat="1" ht="19.95" customHeight="1" x14ac:dyDescent="0.2">
      <c r="B103" s="64"/>
      <c r="C103" s="166"/>
      <c r="D103" s="167" t="s">
        <v>99</v>
      </c>
      <c r="E103" s="168"/>
      <c r="F103" s="168"/>
      <c r="G103" s="168"/>
      <c r="H103" s="168"/>
      <c r="I103" s="168"/>
      <c r="J103" s="169">
        <f>J349</f>
        <v>0</v>
      </c>
      <c r="K103" s="166"/>
      <c r="L103" s="64"/>
    </row>
    <row r="104" spans="2:12" s="9" customFormat="1" ht="19.95" customHeight="1" x14ac:dyDescent="0.2">
      <c r="B104" s="64"/>
      <c r="C104" s="166"/>
      <c r="D104" s="167" t="s">
        <v>100</v>
      </c>
      <c r="E104" s="168"/>
      <c r="F104" s="168"/>
      <c r="G104" s="168"/>
      <c r="H104" s="168"/>
      <c r="I104" s="168"/>
      <c r="J104" s="169">
        <f>J356</f>
        <v>0</v>
      </c>
      <c r="K104" s="166"/>
      <c r="L104" s="64"/>
    </row>
    <row r="105" spans="2:12" s="9" customFormat="1" ht="19.95" customHeight="1" x14ac:dyDescent="0.2">
      <c r="B105" s="64"/>
      <c r="C105" s="166"/>
      <c r="D105" s="167" t="s">
        <v>101</v>
      </c>
      <c r="E105" s="168"/>
      <c r="F105" s="168"/>
      <c r="G105" s="168"/>
      <c r="H105" s="168"/>
      <c r="I105" s="168"/>
      <c r="J105" s="169">
        <f>J373</f>
        <v>0</v>
      </c>
      <c r="K105" s="166"/>
      <c r="L105" s="64"/>
    </row>
    <row r="106" spans="2:12" s="9" customFormat="1" ht="19.95" customHeight="1" x14ac:dyDescent="0.2">
      <c r="B106" s="64"/>
      <c r="C106" s="166"/>
      <c r="D106" s="167" t="s">
        <v>102</v>
      </c>
      <c r="E106" s="168"/>
      <c r="F106" s="168"/>
      <c r="G106" s="168"/>
      <c r="H106" s="168"/>
      <c r="I106" s="168"/>
      <c r="J106" s="169">
        <f>J382</f>
        <v>0</v>
      </c>
      <c r="K106" s="166"/>
      <c r="L106" s="64"/>
    </row>
    <row r="107" spans="2:12" s="9" customFormat="1" ht="19.95" customHeight="1" x14ac:dyDescent="0.2">
      <c r="B107" s="64"/>
      <c r="C107" s="166"/>
      <c r="D107" s="167" t="s">
        <v>103</v>
      </c>
      <c r="E107" s="168"/>
      <c r="F107" s="168"/>
      <c r="G107" s="168"/>
      <c r="H107" s="168"/>
      <c r="I107" s="168"/>
      <c r="J107" s="169">
        <f>J385</f>
        <v>0</v>
      </c>
      <c r="K107" s="166"/>
      <c r="L107" s="64"/>
    </row>
    <row r="108" spans="2:12" s="9" customFormat="1" ht="19.95" customHeight="1" x14ac:dyDescent="0.2">
      <c r="B108" s="64"/>
      <c r="C108" s="166"/>
      <c r="D108" s="167" t="s">
        <v>104</v>
      </c>
      <c r="E108" s="168"/>
      <c r="F108" s="168"/>
      <c r="G108" s="168"/>
      <c r="H108" s="168"/>
      <c r="I108" s="168"/>
      <c r="J108" s="169">
        <f>J387</f>
        <v>0</v>
      </c>
      <c r="K108" s="166"/>
      <c r="L108" s="64"/>
    </row>
    <row r="109" spans="2:12" s="9" customFormat="1" ht="19.95" customHeight="1" x14ac:dyDescent="0.2">
      <c r="B109" s="64"/>
      <c r="C109" s="166"/>
      <c r="D109" s="167" t="s">
        <v>105</v>
      </c>
      <c r="E109" s="168"/>
      <c r="F109" s="168"/>
      <c r="G109" s="168"/>
      <c r="H109" s="168"/>
      <c r="I109" s="168"/>
      <c r="J109" s="169">
        <f>J390</f>
        <v>0</v>
      </c>
      <c r="K109" s="166"/>
      <c r="L109" s="64"/>
    </row>
    <row r="110" spans="2:12" s="9" customFormat="1" ht="19.95" customHeight="1" x14ac:dyDescent="0.2">
      <c r="B110" s="64"/>
      <c r="C110" s="166"/>
      <c r="D110" s="167" t="s">
        <v>106</v>
      </c>
      <c r="E110" s="168"/>
      <c r="F110" s="168"/>
      <c r="G110" s="168"/>
      <c r="H110" s="168"/>
      <c r="I110" s="168"/>
      <c r="J110" s="169">
        <f>J428</f>
        <v>0</v>
      </c>
      <c r="K110" s="166"/>
      <c r="L110" s="64"/>
    </row>
    <row r="111" spans="2:12" s="9" customFormat="1" ht="19.95" customHeight="1" x14ac:dyDescent="0.2">
      <c r="B111" s="64"/>
      <c r="C111" s="166"/>
      <c r="D111" s="167" t="s">
        <v>107</v>
      </c>
      <c r="E111" s="168"/>
      <c r="F111" s="168"/>
      <c r="G111" s="168"/>
      <c r="H111" s="168"/>
      <c r="I111" s="168"/>
      <c r="J111" s="169">
        <f>J466</f>
        <v>0</v>
      </c>
      <c r="K111" s="166"/>
      <c r="L111" s="64"/>
    </row>
    <row r="112" spans="2:12" s="9" customFormat="1" ht="19.95" customHeight="1" x14ac:dyDescent="0.2">
      <c r="B112" s="64"/>
      <c r="C112" s="166"/>
      <c r="D112" s="167" t="s">
        <v>108</v>
      </c>
      <c r="E112" s="168"/>
      <c r="F112" s="168"/>
      <c r="G112" s="168"/>
      <c r="H112" s="168"/>
      <c r="I112" s="168"/>
      <c r="J112" s="169">
        <f>J530</f>
        <v>0</v>
      </c>
      <c r="K112" s="166"/>
      <c r="L112" s="64"/>
    </row>
    <row r="113" spans="2:12" s="9" customFormat="1" ht="19.95" customHeight="1" x14ac:dyDescent="0.2">
      <c r="B113" s="64"/>
      <c r="C113" s="166"/>
      <c r="D113" s="167" t="s">
        <v>109</v>
      </c>
      <c r="E113" s="168"/>
      <c r="F113" s="168"/>
      <c r="G113" s="168"/>
      <c r="H113" s="168"/>
      <c r="I113" s="168"/>
      <c r="J113" s="169">
        <f>J544</f>
        <v>0</v>
      </c>
      <c r="K113" s="166"/>
      <c r="L113" s="64"/>
    </row>
    <row r="114" spans="2:12" s="9" customFormat="1" ht="19.95" customHeight="1" x14ac:dyDescent="0.2">
      <c r="B114" s="64"/>
      <c r="C114" s="166"/>
      <c r="D114" s="167" t="s">
        <v>110</v>
      </c>
      <c r="E114" s="168"/>
      <c r="F114" s="168"/>
      <c r="G114" s="168"/>
      <c r="H114" s="168"/>
      <c r="I114" s="168"/>
      <c r="J114" s="169">
        <f>J560</f>
        <v>0</v>
      </c>
      <c r="K114" s="166"/>
      <c r="L114" s="64"/>
    </row>
    <row r="115" spans="2:12" s="9" customFormat="1" ht="19.95" customHeight="1" x14ac:dyDescent="0.2">
      <c r="B115" s="64"/>
      <c r="C115" s="166"/>
      <c r="D115" s="167" t="s">
        <v>111</v>
      </c>
      <c r="E115" s="168"/>
      <c r="F115" s="168"/>
      <c r="G115" s="168"/>
      <c r="H115" s="168"/>
      <c r="I115" s="168"/>
      <c r="J115" s="169">
        <f>J579</f>
        <v>0</v>
      </c>
      <c r="K115" s="166"/>
      <c r="L115" s="64"/>
    </row>
    <row r="116" spans="2:12" s="8" customFormat="1" ht="24.9" customHeight="1" x14ac:dyDescent="0.2">
      <c r="B116" s="63"/>
      <c r="C116" s="162"/>
      <c r="D116" s="163" t="s">
        <v>112</v>
      </c>
      <c r="E116" s="164"/>
      <c r="F116" s="164"/>
      <c r="G116" s="164"/>
      <c r="H116" s="164"/>
      <c r="I116" s="164"/>
      <c r="J116" s="165">
        <f>J601</f>
        <v>0</v>
      </c>
      <c r="K116" s="162"/>
      <c r="L116" s="63"/>
    </row>
    <row r="117" spans="2:12" s="1" customFormat="1" ht="21.75" customHeight="1" x14ac:dyDescent="0.2">
      <c r="B117" s="22"/>
      <c r="C117" s="118"/>
      <c r="D117" s="118"/>
      <c r="E117" s="118"/>
      <c r="F117" s="118"/>
      <c r="G117" s="118"/>
      <c r="H117" s="118"/>
      <c r="I117" s="118"/>
      <c r="J117" s="118"/>
      <c r="K117" s="118"/>
      <c r="L117" s="22"/>
    </row>
    <row r="118" spans="2:12" s="1" customFormat="1" ht="6.9" customHeight="1" x14ac:dyDescent="0.2">
      <c r="B118" s="25"/>
      <c r="C118" s="129"/>
      <c r="D118" s="129"/>
      <c r="E118" s="129"/>
      <c r="F118" s="129"/>
      <c r="G118" s="129"/>
      <c r="H118" s="129"/>
      <c r="I118" s="129"/>
      <c r="J118" s="129"/>
      <c r="K118" s="129"/>
      <c r="L118" s="22"/>
    </row>
    <row r="119" spans="2:12" x14ac:dyDescent="0.2">
      <c r="C119" s="60"/>
      <c r="D119" s="60"/>
      <c r="E119" s="60"/>
      <c r="F119" s="60"/>
      <c r="G119" s="60"/>
      <c r="H119" s="60"/>
      <c r="I119" s="60"/>
      <c r="J119" s="60"/>
      <c r="K119" s="60"/>
    </row>
    <row r="120" spans="2:12" x14ac:dyDescent="0.2">
      <c r="C120" s="60"/>
      <c r="D120" s="60"/>
      <c r="E120" s="60"/>
      <c r="F120" s="60"/>
      <c r="G120" s="60"/>
      <c r="H120" s="60"/>
      <c r="I120" s="60"/>
      <c r="J120" s="60"/>
      <c r="K120" s="60"/>
    </row>
    <row r="121" spans="2:12" x14ac:dyDescent="0.2">
      <c r="C121" s="60"/>
      <c r="D121" s="60"/>
      <c r="E121" s="60"/>
      <c r="F121" s="60"/>
      <c r="G121" s="60"/>
      <c r="H121" s="60"/>
      <c r="I121" s="60"/>
      <c r="J121" s="60"/>
      <c r="K121" s="60"/>
    </row>
    <row r="122" spans="2:12" s="1" customFormat="1" ht="6.9" customHeight="1" x14ac:dyDescent="0.2">
      <c r="B122" s="27"/>
      <c r="C122" s="130"/>
      <c r="D122" s="130"/>
      <c r="E122" s="130"/>
      <c r="F122" s="130"/>
      <c r="G122" s="130"/>
      <c r="H122" s="130"/>
      <c r="I122" s="130"/>
      <c r="J122" s="130"/>
      <c r="K122" s="130"/>
      <c r="L122" s="22"/>
    </row>
    <row r="123" spans="2:12" s="1" customFormat="1" ht="24.9" customHeight="1" x14ac:dyDescent="0.2">
      <c r="B123" s="22"/>
      <c r="C123" s="112" t="s">
        <v>113</v>
      </c>
      <c r="D123" s="118"/>
      <c r="E123" s="118"/>
      <c r="F123" s="118"/>
      <c r="G123" s="118"/>
      <c r="H123" s="118"/>
      <c r="I123" s="118"/>
      <c r="J123" s="118"/>
      <c r="K123" s="118"/>
      <c r="L123" s="22"/>
    </row>
    <row r="124" spans="2:12" s="1" customFormat="1" ht="6.9" customHeight="1" x14ac:dyDescent="0.2">
      <c r="B124" s="22"/>
      <c r="C124" s="118"/>
      <c r="D124" s="118"/>
      <c r="E124" s="118"/>
      <c r="F124" s="118"/>
      <c r="G124" s="118"/>
      <c r="H124" s="118"/>
      <c r="I124" s="118"/>
      <c r="J124" s="118"/>
      <c r="K124" s="118"/>
      <c r="L124" s="22"/>
    </row>
    <row r="125" spans="2:12" s="1" customFormat="1" ht="12" customHeight="1" x14ac:dyDescent="0.2">
      <c r="B125" s="22"/>
      <c r="C125" s="115" t="s">
        <v>14</v>
      </c>
      <c r="D125" s="118"/>
      <c r="E125" s="118"/>
      <c r="F125" s="118"/>
      <c r="G125" s="118"/>
      <c r="H125" s="118"/>
      <c r="I125" s="118"/>
      <c r="J125" s="118"/>
      <c r="K125" s="118"/>
      <c r="L125" s="22"/>
    </row>
    <row r="126" spans="2:12" s="1" customFormat="1" ht="16.5" customHeight="1" x14ac:dyDescent="0.2">
      <c r="B126" s="22"/>
      <c r="C126" s="118"/>
      <c r="D126" s="118"/>
      <c r="E126" s="243" t="str">
        <f>E7</f>
        <v>MŠ Komárov - demolice stávající přístavby vč. zpevněných ploch</v>
      </c>
      <c r="F126" s="244"/>
      <c r="G126" s="244"/>
      <c r="H126" s="244"/>
      <c r="I126" s="118"/>
      <c r="J126" s="118"/>
      <c r="K126" s="118"/>
      <c r="L126" s="22"/>
    </row>
    <row r="127" spans="2:12" s="1" customFormat="1" ht="12" customHeight="1" x14ac:dyDescent="0.2">
      <c r="B127" s="22"/>
      <c r="C127" s="115" t="s">
        <v>86</v>
      </c>
      <c r="D127" s="118"/>
      <c r="E127" s="118"/>
      <c r="F127" s="118"/>
      <c r="G127" s="118"/>
      <c r="H127" s="118"/>
      <c r="I127" s="118"/>
      <c r="J127" s="118"/>
      <c r="K127" s="118"/>
      <c r="L127" s="22"/>
    </row>
    <row r="128" spans="2:12" s="1" customFormat="1" ht="16.5" customHeight="1" x14ac:dyDescent="0.2">
      <c r="B128" s="22"/>
      <c r="C128" s="118"/>
      <c r="D128" s="118"/>
      <c r="E128" s="238" t="str">
        <f>E9</f>
        <v>01 - Demolice objektu postupným rozebráním</v>
      </c>
      <c r="F128" s="245"/>
      <c r="G128" s="245"/>
      <c r="H128" s="245"/>
      <c r="I128" s="118"/>
      <c r="J128" s="118"/>
      <c r="K128" s="118"/>
      <c r="L128" s="22"/>
    </row>
    <row r="129" spans="2:65" s="1" customFormat="1" ht="6.9" customHeight="1" x14ac:dyDescent="0.2">
      <c r="B129" s="22"/>
      <c r="C129" s="118"/>
      <c r="D129" s="118"/>
      <c r="E129" s="118"/>
      <c r="F129" s="118"/>
      <c r="G129" s="118"/>
      <c r="H129" s="118"/>
      <c r="I129" s="118"/>
      <c r="J129" s="118"/>
      <c r="K129" s="118"/>
      <c r="L129" s="22"/>
    </row>
    <row r="130" spans="2:65" s="1" customFormat="1" ht="12" customHeight="1" x14ac:dyDescent="0.2">
      <c r="B130" s="22"/>
      <c r="C130" s="115" t="s">
        <v>18</v>
      </c>
      <c r="D130" s="118"/>
      <c r="E130" s="118"/>
      <c r="F130" s="116" t="str">
        <f>F12</f>
        <v>k.ú. Komárov u Opavy, parc.č. 145, 146</v>
      </c>
      <c r="G130" s="118"/>
      <c r="H130" s="118"/>
      <c r="I130" s="115" t="s">
        <v>20</v>
      </c>
      <c r="J130" s="141" t="str">
        <f>IF(J12="","",J12)</f>
        <v/>
      </c>
      <c r="K130" s="118"/>
      <c r="L130" s="22"/>
    </row>
    <row r="131" spans="2:65" s="1" customFormat="1" ht="6.9" customHeight="1" x14ac:dyDescent="0.2">
      <c r="B131" s="22"/>
      <c r="C131" s="118"/>
      <c r="D131" s="118"/>
      <c r="E131" s="118"/>
      <c r="F131" s="118"/>
      <c r="G131" s="118"/>
      <c r="H131" s="118"/>
      <c r="I131" s="118"/>
      <c r="J131" s="118"/>
      <c r="K131" s="118"/>
      <c r="L131" s="22"/>
    </row>
    <row r="132" spans="2:65" s="1" customFormat="1" ht="27.9" customHeight="1" x14ac:dyDescent="0.2">
      <c r="B132" s="22"/>
      <c r="C132" s="115" t="s">
        <v>21</v>
      </c>
      <c r="D132" s="118"/>
      <c r="E132" s="118"/>
      <c r="F132" s="116" t="str">
        <f>E15</f>
        <v>Statutární město Opava</v>
      </c>
      <c r="G132" s="118"/>
      <c r="H132" s="118"/>
      <c r="I132" s="115" t="s">
        <v>26</v>
      </c>
      <c r="J132" s="158">
        <f>E21</f>
        <v>0</v>
      </c>
      <c r="K132" s="118"/>
      <c r="L132" s="22"/>
    </row>
    <row r="133" spans="2:65" s="1" customFormat="1" ht="15.15" customHeight="1" x14ac:dyDescent="0.2">
      <c r="B133" s="22"/>
      <c r="C133" s="115" t="s">
        <v>25</v>
      </c>
      <c r="D133" s="118"/>
      <c r="E133" s="118"/>
      <c r="F133" s="116" t="str">
        <f>IF(E18="","",E18)</f>
        <v/>
      </c>
      <c r="G133" s="118"/>
      <c r="H133" s="118"/>
      <c r="I133" s="115" t="s">
        <v>28</v>
      </c>
      <c r="J133" s="158" t="str">
        <f>E24</f>
        <v xml:space="preserve"> </v>
      </c>
      <c r="K133" s="118"/>
      <c r="L133" s="22"/>
    </row>
    <row r="134" spans="2:65" s="1" customFormat="1" ht="10.35" customHeight="1" x14ac:dyDescent="0.2">
      <c r="B134" s="22"/>
      <c r="C134" s="118"/>
      <c r="D134" s="118"/>
      <c r="E134" s="118"/>
      <c r="F134" s="118"/>
      <c r="G134" s="118"/>
      <c r="H134" s="118"/>
      <c r="I134" s="118"/>
      <c r="J134" s="118"/>
      <c r="K134" s="118"/>
      <c r="L134" s="22"/>
    </row>
    <row r="135" spans="2:65" s="10" customFormat="1" ht="29.25" customHeight="1" x14ac:dyDescent="0.2">
      <c r="B135" s="65"/>
      <c r="C135" s="170" t="s">
        <v>114</v>
      </c>
      <c r="D135" s="171" t="s">
        <v>56</v>
      </c>
      <c r="E135" s="171" t="s">
        <v>52</v>
      </c>
      <c r="F135" s="171" t="s">
        <v>53</v>
      </c>
      <c r="G135" s="171" t="s">
        <v>115</v>
      </c>
      <c r="H135" s="171" t="s">
        <v>116</v>
      </c>
      <c r="I135" s="171" t="s">
        <v>117</v>
      </c>
      <c r="J135" s="171" t="s">
        <v>90</v>
      </c>
      <c r="K135" s="172" t="s">
        <v>118</v>
      </c>
      <c r="L135" s="65"/>
      <c r="M135" s="36" t="s">
        <v>1</v>
      </c>
      <c r="N135" s="37" t="s">
        <v>35</v>
      </c>
      <c r="O135" s="37" t="s">
        <v>119</v>
      </c>
      <c r="P135" s="37" t="s">
        <v>120</v>
      </c>
      <c r="Q135" s="37" t="s">
        <v>121</v>
      </c>
      <c r="R135" s="37" t="s">
        <v>122</v>
      </c>
      <c r="S135" s="37" t="s">
        <v>123</v>
      </c>
      <c r="T135" s="38" t="s">
        <v>124</v>
      </c>
    </row>
    <row r="136" spans="2:65" s="1" customFormat="1" ht="22.95" customHeight="1" x14ac:dyDescent="0.3">
      <c r="B136" s="22"/>
      <c r="C136" s="136" t="s">
        <v>125</v>
      </c>
      <c r="D136" s="118"/>
      <c r="E136" s="118"/>
      <c r="F136" s="118"/>
      <c r="G136" s="118"/>
      <c r="H136" s="118"/>
      <c r="I136" s="118"/>
      <c r="J136" s="173">
        <f>BK136</f>
        <v>0</v>
      </c>
      <c r="K136" s="118"/>
      <c r="L136" s="22"/>
      <c r="M136" s="39"/>
      <c r="N136" s="31"/>
      <c r="O136" s="31"/>
      <c r="P136" s="66">
        <f>P137+P348+P601</f>
        <v>3377.7570529999998</v>
      </c>
      <c r="Q136" s="31"/>
      <c r="R136" s="66">
        <f>R137+R348+R601</f>
        <v>141.238</v>
      </c>
      <c r="S136" s="31"/>
      <c r="T136" s="67">
        <f>T137+T348+T601</f>
        <v>445.43206994999991</v>
      </c>
      <c r="AT136" s="17" t="s">
        <v>70</v>
      </c>
      <c r="AU136" s="17" t="s">
        <v>92</v>
      </c>
      <c r="BK136" s="68">
        <f>BK137+BK348+BK601</f>
        <v>0</v>
      </c>
    </row>
    <row r="137" spans="2:65" s="11" customFormat="1" ht="25.95" customHeight="1" x14ac:dyDescent="0.25">
      <c r="B137" s="69"/>
      <c r="C137" s="174"/>
      <c r="D137" s="175" t="s">
        <v>70</v>
      </c>
      <c r="E137" s="176" t="s">
        <v>126</v>
      </c>
      <c r="F137" s="176" t="s">
        <v>127</v>
      </c>
      <c r="G137" s="174"/>
      <c r="H137" s="174"/>
      <c r="I137" s="174"/>
      <c r="J137" s="177">
        <f>BK137</f>
        <v>0</v>
      </c>
      <c r="K137" s="174"/>
      <c r="L137" s="69"/>
      <c r="M137" s="71"/>
      <c r="N137" s="72"/>
      <c r="O137" s="72"/>
      <c r="P137" s="73">
        <f>P138+P166+P329+P346</f>
        <v>2771.2967039999999</v>
      </c>
      <c r="Q137" s="72"/>
      <c r="R137" s="73">
        <f>R138+R166+R329+R346</f>
        <v>141.238</v>
      </c>
      <c r="S137" s="72"/>
      <c r="T137" s="74">
        <f>T138+T166+T329+T346</f>
        <v>394.66182209999994</v>
      </c>
      <c r="AR137" s="70" t="s">
        <v>79</v>
      </c>
      <c r="AT137" s="75" t="s">
        <v>70</v>
      </c>
      <c r="AU137" s="75" t="s">
        <v>71</v>
      </c>
      <c r="AY137" s="70" t="s">
        <v>128</v>
      </c>
      <c r="BK137" s="76">
        <f>BK138+BK166+BK329+BK346</f>
        <v>0</v>
      </c>
    </row>
    <row r="138" spans="2:65" s="11" customFormat="1" ht="22.95" customHeight="1" x14ac:dyDescent="0.25">
      <c r="B138" s="69"/>
      <c r="C138" s="174"/>
      <c r="D138" s="175" t="s">
        <v>70</v>
      </c>
      <c r="E138" s="178" t="s">
        <v>79</v>
      </c>
      <c r="F138" s="178" t="s">
        <v>129</v>
      </c>
      <c r="G138" s="174"/>
      <c r="H138" s="174"/>
      <c r="I138" s="174"/>
      <c r="J138" s="179">
        <f>BK138</f>
        <v>0</v>
      </c>
      <c r="K138" s="174"/>
      <c r="L138" s="69"/>
      <c r="M138" s="71"/>
      <c r="N138" s="72"/>
      <c r="O138" s="72"/>
      <c r="P138" s="73">
        <f>SUM(P139:P165)</f>
        <v>272.37748299999998</v>
      </c>
      <c r="Q138" s="72"/>
      <c r="R138" s="73">
        <f>SUM(R139:R165)</f>
        <v>141.238</v>
      </c>
      <c r="S138" s="72"/>
      <c r="T138" s="74">
        <f>SUM(T139:T165)</f>
        <v>0</v>
      </c>
      <c r="AR138" s="70" t="s">
        <v>79</v>
      </c>
      <c r="AT138" s="75" t="s">
        <v>70</v>
      </c>
      <c r="AU138" s="75" t="s">
        <v>79</v>
      </c>
      <c r="AY138" s="70" t="s">
        <v>128</v>
      </c>
      <c r="BK138" s="76">
        <f>SUM(BK139:BK165)</f>
        <v>0</v>
      </c>
    </row>
    <row r="139" spans="2:65" s="1" customFormat="1" ht="24" customHeight="1" x14ac:dyDescent="0.2">
      <c r="B139" s="77"/>
      <c r="C139" s="180" t="s">
        <v>79</v>
      </c>
      <c r="D139" s="180" t="s">
        <v>130</v>
      </c>
      <c r="E139" s="181" t="s">
        <v>131</v>
      </c>
      <c r="F139" s="182" t="s">
        <v>132</v>
      </c>
      <c r="G139" s="183" t="s">
        <v>133</v>
      </c>
      <c r="H139" s="184">
        <v>70.619</v>
      </c>
      <c r="I139" s="78"/>
      <c r="J139" s="185">
        <f>ROUND(I139*H139,2)</f>
        <v>0</v>
      </c>
      <c r="K139" s="182" t="s">
        <v>134</v>
      </c>
      <c r="L139" s="22"/>
      <c r="M139" s="79" t="s">
        <v>1</v>
      </c>
      <c r="N139" s="80" t="s">
        <v>36</v>
      </c>
      <c r="O139" s="81">
        <v>3.5579999999999998</v>
      </c>
      <c r="P139" s="81">
        <f>O139*H139</f>
        <v>251.26240199999998</v>
      </c>
      <c r="Q139" s="81">
        <v>0</v>
      </c>
      <c r="R139" s="81">
        <f>Q139*H139</f>
        <v>0</v>
      </c>
      <c r="S139" s="81">
        <v>0</v>
      </c>
      <c r="T139" s="82">
        <f>S139*H139</f>
        <v>0</v>
      </c>
      <c r="AR139" s="83" t="s">
        <v>135</v>
      </c>
      <c r="AT139" s="83" t="s">
        <v>130</v>
      </c>
      <c r="AU139" s="83" t="s">
        <v>81</v>
      </c>
      <c r="AY139" s="17" t="s">
        <v>128</v>
      </c>
      <c r="BE139" s="84">
        <f>IF(N139="základní",J139,0)</f>
        <v>0</v>
      </c>
      <c r="BF139" s="84">
        <f>IF(N139="snížená",J139,0)</f>
        <v>0</v>
      </c>
      <c r="BG139" s="84">
        <f>IF(N139="zákl. přenesená",J139,0)</f>
        <v>0</v>
      </c>
      <c r="BH139" s="84">
        <f>IF(N139="sníž. přenesená",J139,0)</f>
        <v>0</v>
      </c>
      <c r="BI139" s="84">
        <f>IF(N139="nulová",J139,0)</f>
        <v>0</v>
      </c>
      <c r="BJ139" s="17" t="s">
        <v>79</v>
      </c>
      <c r="BK139" s="84">
        <f>ROUND(I139*H139,2)</f>
        <v>0</v>
      </c>
      <c r="BL139" s="17" t="s">
        <v>135</v>
      </c>
      <c r="BM139" s="83" t="s">
        <v>136</v>
      </c>
    </row>
    <row r="140" spans="2:65" s="12" customFormat="1" ht="11.4" x14ac:dyDescent="0.2">
      <c r="B140" s="85"/>
      <c r="C140" s="186"/>
      <c r="D140" s="187" t="s">
        <v>137</v>
      </c>
      <c r="E140" s="188" t="s">
        <v>1</v>
      </c>
      <c r="F140" s="189" t="s">
        <v>138</v>
      </c>
      <c r="G140" s="186"/>
      <c r="H140" s="188" t="s">
        <v>1</v>
      </c>
      <c r="I140" s="78"/>
      <c r="J140" s="186"/>
      <c r="K140" s="186"/>
      <c r="L140" s="85"/>
      <c r="M140" s="87"/>
      <c r="N140" s="88"/>
      <c r="O140" s="88"/>
      <c r="P140" s="88"/>
      <c r="Q140" s="88"/>
      <c r="R140" s="88"/>
      <c r="S140" s="88"/>
      <c r="T140" s="89"/>
      <c r="AT140" s="86" t="s">
        <v>137</v>
      </c>
      <c r="AU140" s="86" t="s">
        <v>81</v>
      </c>
      <c r="AV140" s="12" t="s">
        <v>79</v>
      </c>
      <c r="AW140" s="12" t="s">
        <v>27</v>
      </c>
      <c r="AX140" s="12" t="s">
        <v>71</v>
      </c>
      <c r="AY140" s="86" t="s">
        <v>128</v>
      </c>
    </row>
    <row r="141" spans="2:65" s="13" customFormat="1" ht="11.4" x14ac:dyDescent="0.2">
      <c r="B141" s="90"/>
      <c r="C141" s="190"/>
      <c r="D141" s="187" t="s">
        <v>137</v>
      </c>
      <c r="E141" s="191" t="s">
        <v>1</v>
      </c>
      <c r="F141" s="192" t="s">
        <v>139</v>
      </c>
      <c r="G141" s="190"/>
      <c r="H141" s="193">
        <v>1</v>
      </c>
      <c r="I141" s="78"/>
      <c r="J141" s="190"/>
      <c r="K141" s="190"/>
      <c r="L141" s="90"/>
      <c r="M141" s="92"/>
      <c r="N141" s="93"/>
      <c r="O141" s="93"/>
      <c r="P141" s="93"/>
      <c r="Q141" s="93"/>
      <c r="R141" s="93"/>
      <c r="S141" s="93"/>
      <c r="T141" s="94"/>
      <c r="AT141" s="91" t="s">
        <v>137</v>
      </c>
      <c r="AU141" s="91" t="s">
        <v>81</v>
      </c>
      <c r="AV141" s="13" t="s">
        <v>81</v>
      </c>
      <c r="AW141" s="13" t="s">
        <v>27</v>
      </c>
      <c r="AX141" s="13" t="s">
        <v>71</v>
      </c>
      <c r="AY141" s="91" t="s">
        <v>128</v>
      </c>
    </row>
    <row r="142" spans="2:65" s="12" customFormat="1" ht="11.4" x14ac:dyDescent="0.2">
      <c r="B142" s="85"/>
      <c r="C142" s="186"/>
      <c r="D142" s="187" t="s">
        <v>137</v>
      </c>
      <c r="E142" s="188" t="s">
        <v>1</v>
      </c>
      <c r="F142" s="189" t="s">
        <v>140</v>
      </c>
      <c r="G142" s="186"/>
      <c r="H142" s="188" t="s">
        <v>1</v>
      </c>
      <c r="I142" s="78"/>
      <c r="J142" s="186"/>
      <c r="K142" s="186"/>
      <c r="L142" s="85"/>
      <c r="M142" s="87"/>
      <c r="N142" s="88"/>
      <c r="O142" s="88"/>
      <c r="P142" s="88"/>
      <c r="Q142" s="88"/>
      <c r="R142" s="88"/>
      <c r="S142" s="88"/>
      <c r="T142" s="89"/>
      <c r="AT142" s="86" t="s">
        <v>137</v>
      </c>
      <c r="AU142" s="86" t="s">
        <v>81</v>
      </c>
      <c r="AV142" s="12" t="s">
        <v>79</v>
      </c>
      <c r="AW142" s="12" t="s">
        <v>27</v>
      </c>
      <c r="AX142" s="12" t="s">
        <v>71</v>
      </c>
      <c r="AY142" s="86" t="s">
        <v>128</v>
      </c>
    </row>
    <row r="143" spans="2:65" s="13" customFormat="1" ht="11.4" x14ac:dyDescent="0.2">
      <c r="B143" s="90"/>
      <c r="C143" s="190"/>
      <c r="D143" s="187" t="s">
        <v>137</v>
      </c>
      <c r="E143" s="191" t="s">
        <v>1</v>
      </c>
      <c r="F143" s="192" t="s">
        <v>141</v>
      </c>
      <c r="G143" s="190"/>
      <c r="H143" s="193">
        <v>19.805</v>
      </c>
      <c r="I143" s="78"/>
      <c r="J143" s="190"/>
      <c r="K143" s="190"/>
      <c r="L143" s="90"/>
      <c r="M143" s="92"/>
      <c r="N143" s="93"/>
      <c r="O143" s="93"/>
      <c r="P143" s="93"/>
      <c r="Q143" s="93"/>
      <c r="R143" s="93"/>
      <c r="S143" s="93"/>
      <c r="T143" s="94"/>
      <c r="AT143" s="91" t="s">
        <v>137</v>
      </c>
      <c r="AU143" s="91" t="s">
        <v>81</v>
      </c>
      <c r="AV143" s="13" t="s">
        <v>81</v>
      </c>
      <c r="AW143" s="13" t="s">
        <v>27</v>
      </c>
      <c r="AX143" s="13" t="s">
        <v>71</v>
      </c>
      <c r="AY143" s="91" t="s">
        <v>128</v>
      </c>
    </row>
    <row r="144" spans="2:65" s="12" customFormat="1" ht="11.4" x14ac:dyDescent="0.2">
      <c r="B144" s="85"/>
      <c r="C144" s="186"/>
      <c r="D144" s="187" t="s">
        <v>137</v>
      </c>
      <c r="E144" s="188" t="s">
        <v>1</v>
      </c>
      <c r="F144" s="189" t="s">
        <v>142</v>
      </c>
      <c r="G144" s="186"/>
      <c r="H144" s="188" t="s">
        <v>1</v>
      </c>
      <c r="I144" s="78"/>
      <c r="J144" s="186"/>
      <c r="K144" s="186"/>
      <c r="L144" s="85"/>
      <c r="M144" s="87"/>
      <c r="N144" s="88"/>
      <c r="O144" s="88"/>
      <c r="P144" s="88"/>
      <c r="Q144" s="88"/>
      <c r="R144" s="88"/>
      <c r="S144" s="88"/>
      <c r="T144" s="89"/>
      <c r="AT144" s="86" t="s">
        <v>137</v>
      </c>
      <c r="AU144" s="86" t="s">
        <v>81</v>
      </c>
      <c r="AV144" s="12" t="s">
        <v>79</v>
      </c>
      <c r="AW144" s="12" t="s">
        <v>27</v>
      </c>
      <c r="AX144" s="12" t="s">
        <v>71</v>
      </c>
      <c r="AY144" s="86" t="s">
        <v>128</v>
      </c>
    </row>
    <row r="145" spans="2:65" s="12" customFormat="1" ht="11.4" x14ac:dyDescent="0.2">
      <c r="B145" s="85"/>
      <c r="C145" s="186"/>
      <c r="D145" s="187" t="s">
        <v>137</v>
      </c>
      <c r="E145" s="188" t="s">
        <v>1</v>
      </c>
      <c r="F145" s="189" t="s">
        <v>143</v>
      </c>
      <c r="G145" s="186"/>
      <c r="H145" s="188" t="s">
        <v>1</v>
      </c>
      <c r="I145" s="78"/>
      <c r="J145" s="186"/>
      <c r="K145" s="186"/>
      <c r="L145" s="85"/>
      <c r="M145" s="87"/>
      <c r="N145" s="88"/>
      <c r="O145" s="88"/>
      <c r="P145" s="88"/>
      <c r="Q145" s="88"/>
      <c r="R145" s="88"/>
      <c r="S145" s="88"/>
      <c r="T145" s="89"/>
      <c r="AT145" s="86" t="s">
        <v>137</v>
      </c>
      <c r="AU145" s="86" t="s">
        <v>81</v>
      </c>
      <c r="AV145" s="12" t="s">
        <v>79</v>
      </c>
      <c r="AW145" s="12" t="s">
        <v>27</v>
      </c>
      <c r="AX145" s="12" t="s">
        <v>71</v>
      </c>
      <c r="AY145" s="86" t="s">
        <v>128</v>
      </c>
    </row>
    <row r="146" spans="2:65" s="13" customFormat="1" ht="11.4" x14ac:dyDescent="0.2">
      <c r="B146" s="90"/>
      <c r="C146" s="190"/>
      <c r="D146" s="187" t="s">
        <v>137</v>
      </c>
      <c r="E146" s="191" t="s">
        <v>1</v>
      </c>
      <c r="F146" s="192" t="s">
        <v>144</v>
      </c>
      <c r="G146" s="190"/>
      <c r="H146" s="193">
        <v>28.321999999999999</v>
      </c>
      <c r="I146" s="78"/>
      <c r="J146" s="190"/>
      <c r="K146" s="190"/>
      <c r="L146" s="90"/>
      <c r="M146" s="92"/>
      <c r="N146" s="93"/>
      <c r="O146" s="93"/>
      <c r="P146" s="93"/>
      <c r="Q146" s="93"/>
      <c r="R146" s="93"/>
      <c r="S146" s="93"/>
      <c r="T146" s="94"/>
      <c r="AT146" s="91" t="s">
        <v>137</v>
      </c>
      <c r="AU146" s="91" t="s">
        <v>81</v>
      </c>
      <c r="AV146" s="13" t="s">
        <v>81</v>
      </c>
      <c r="AW146" s="13" t="s">
        <v>27</v>
      </c>
      <c r="AX146" s="13" t="s">
        <v>71</v>
      </c>
      <c r="AY146" s="91" t="s">
        <v>128</v>
      </c>
    </row>
    <row r="147" spans="2:65" s="12" customFormat="1" ht="11.4" x14ac:dyDescent="0.2">
      <c r="B147" s="85"/>
      <c r="C147" s="186"/>
      <c r="D147" s="187" t="s">
        <v>137</v>
      </c>
      <c r="E147" s="188" t="s">
        <v>1</v>
      </c>
      <c r="F147" s="189" t="s">
        <v>145</v>
      </c>
      <c r="G147" s="186"/>
      <c r="H147" s="188" t="s">
        <v>1</v>
      </c>
      <c r="I147" s="78"/>
      <c r="J147" s="186"/>
      <c r="K147" s="186"/>
      <c r="L147" s="85"/>
      <c r="M147" s="87"/>
      <c r="N147" s="88"/>
      <c r="O147" s="88"/>
      <c r="P147" s="88"/>
      <c r="Q147" s="88"/>
      <c r="R147" s="88"/>
      <c r="S147" s="88"/>
      <c r="T147" s="89"/>
      <c r="AT147" s="86" t="s">
        <v>137</v>
      </c>
      <c r="AU147" s="86" t="s">
        <v>81</v>
      </c>
      <c r="AV147" s="12" t="s">
        <v>79</v>
      </c>
      <c r="AW147" s="12" t="s">
        <v>27</v>
      </c>
      <c r="AX147" s="12" t="s">
        <v>71</v>
      </c>
      <c r="AY147" s="86" t="s">
        <v>128</v>
      </c>
    </row>
    <row r="148" spans="2:65" s="13" customFormat="1" ht="11.4" x14ac:dyDescent="0.2">
      <c r="B148" s="90"/>
      <c r="C148" s="190"/>
      <c r="D148" s="187" t="s">
        <v>137</v>
      </c>
      <c r="E148" s="191" t="s">
        <v>1</v>
      </c>
      <c r="F148" s="192" t="s">
        <v>146</v>
      </c>
      <c r="G148" s="190"/>
      <c r="H148" s="193">
        <v>26.388000000000002</v>
      </c>
      <c r="I148" s="78"/>
      <c r="J148" s="190"/>
      <c r="K148" s="190"/>
      <c r="L148" s="90"/>
      <c r="M148" s="92"/>
      <c r="N148" s="93"/>
      <c r="O148" s="93"/>
      <c r="P148" s="93"/>
      <c r="Q148" s="93"/>
      <c r="R148" s="93"/>
      <c r="S148" s="93"/>
      <c r="T148" s="94"/>
      <c r="AT148" s="91" t="s">
        <v>137</v>
      </c>
      <c r="AU148" s="91" t="s">
        <v>81</v>
      </c>
      <c r="AV148" s="13" t="s">
        <v>81</v>
      </c>
      <c r="AW148" s="13" t="s">
        <v>27</v>
      </c>
      <c r="AX148" s="13" t="s">
        <v>71</v>
      </c>
      <c r="AY148" s="91" t="s">
        <v>128</v>
      </c>
    </row>
    <row r="149" spans="2:65" s="13" customFormat="1" ht="11.4" x14ac:dyDescent="0.2">
      <c r="B149" s="90"/>
      <c r="C149" s="190"/>
      <c r="D149" s="187" t="s">
        <v>137</v>
      </c>
      <c r="E149" s="191" t="s">
        <v>1</v>
      </c>
      <c r="F149" s="192" t="s">
        <v>147</v>
      </c>
      <c r="G149" s="190"/>
      <c r="H149" s="193">
        <v>-4.8959999999999999</v>
      </c>
      <c r="I149" s="78"/>
      <c r="J149" s="190"/>
      <c r="K149" s="190"/>
      <c r="L149" s="90"/>
      <c r="M149" s="92"/>
      <c r="N149" s="93"/>
      <c r="O149" s="93"/>
      <c r="P149" s="93"/>
      <c r="Q149" s="93"/>
      <c r="R149" s="93"/>
      <c r="S149" s="93"/>
      <c r="T149" s="94"/>
      <c r="AT149" s="91" t="s">
        <v>137</v>
      </c>
      <c r="AU149" s="91" t="s">
        <v>81</v>
      </c>
      <c r="AV149" s="13" t="s">
        <v>81</v>
      </c>
      <c r="AW149" s="13" t="s">
        <v>27</v>
      </c>
      <c r="AX149" s="13" t="s">
        <v>71</v>
      </c>
      <c r="AY149" s="91" t="s">
        <v>128</v>
      </c>
    </row>
    <row r="150" spans="2:65" s="14" customFormat="1" ht="11.4" x14ac:dyDescent="0.2">
      <c r="B150" s="95"/>
      <c r="C150" s="194"/>
      <c r="D150" s="187" t="s">
        <v>137</v>
      </c>
      <c r="E150" s="195" t="s">
        <v>1</v>
      </c>
      <c r="F150" s="196" t="s">
        <v>148</v>
      </c>
      <c r="G150" s="194"/>
      <c r="H150" s="197">
        <v>70.619</v>
      </c>
      <c r="I150" s="78"/>
      <c r="J150" s="194"/>
      <c r="K150" s="194"/>
      <c r="L150" s="95"/>
      <c r="M150" s="97"/>
      <c r="N150" s="98"/>
      <c r="O150" s="98"/>
      <c r="P150" s="98"/>
      <c r="Q150" s="98"/>
      <c r="R150" s="98"/>
      <c r="S150" s="98"/>
      <c r="T150" s="99"/>
      <c r="AT150" s="96" t="s">
        <v>137</v>
      </c>
      <c r="AU150" s="96" t="s">
        <v>81</v>
      </c>
      <c r="AV150" s="14" t="s">
        <v>135</v>
      </c>
      <c r="AW150" s="14" t="s">
        <v>27</v>
      </c>
      <c r="AX150" s="14" t="s">
        <v>79</v>
      </c>
      <c r="AY150" s="96" t="s">
        <v>128</v>
      </c>
    </row>
    <row r="151" spans="2:65" s="1" customFormat="1" ht="24" customHeight="1" x14ac:dyDescent="0.2">
      <c r="B151" s="77"/>
      <c r="C151" s="180" t="s">
        <v>81</v>
      </c>
      <c r="D151" s="180" t="s">
        <v>130</v>
      </c>
      <c r="E151" s="181" t="s">
        <v>149</v>
      </c>
      <c r="F151" s="182" t="s">
        <v>150</v>
      </c>
      <c r="G151" s="183" t="s">
        <v>133</v>
      </c>
      <c r="H151" s="184">
        <v>70.619</v>
      </c>
      <c r="I151" s="78"/>
      <c r="J151" s="185">
        <f>ROUND(I151*H151,2)</f>
        <v>0</v>
      </c>
      <c r="K151" s="182" t="s">
        <v>134</v>
      </c>
      <c r="L151" s="22"/>
      <c r="M151" s="79" t="s">
        <v>1</v>
      </c>
      <c r="N151" s="80" t="s">
        <v>36</v>
      </c>
      <c r="O151" s="81">
        <v>0.29899999999999999</v>
      </c>
      <c r="P151" s="81">
        <f>O151*H151</f>
        <v>21.115081</v>
      </c>
      <c r="Q151" s="81">
        <v>0</v>
      </c>
      <c r="R151" s="81">
        <f>Q151*H151</f>
        <v>0</v>
      </c>
      <c r="S151" s="81">
        <v>0</v>
      </c>
      <c r="T151" s="82">
        <f>S151*H151</f>
        <v>0</v>
      </c>
      <c r="AR151" s="83" t="s">
        <v>135</v>
      </c>
      <c r="AT151" s="83" t="s">
        <v>130</v>
      </c>
      <c r="AU151" s="83" t="s">
        <v>81</v>
      </c>
      <c r="AY151" s="17" t="s">
        <v>128</v>
      </c>
      <c r="BE151" s="84">
        <f>IF(N151="základní",J151,0)</f>
        <v>0</v>
      </c>
      <c r="BF151" s="84">
        <f>IF(N151="snížená",J151,0)</f>
        <v>0</v>
      </c>
      <c r="BG151" s="84">
        <f>IF(N151="zákl. přenesená",J151,0)</f>
        <v>0</v>
      </c>
      <c r="BH151" s="84">
        <f>IF(N151="sníž. přenesená",J151,0)</f>
        <v>0</v>
      </c>
      <c r="BI151" s="84">
        <f>IF(N151="nulová",J151,0)</f>
        <v>0</v>
      </c>
      <c r="BJ151" s="17" t="s">
        <v>79</v>
      </c>
      <c r="BK151" s="84">
        <f>ROUND(I151*H151,2)</f>
        <v>0</v>
      </c>
      <c r="BL151" s="17" t="s">
        <v>135</v>
      </c>
      <c r="BM151" s="83" t="s">
        <v>151</v>
      </c>
    </row>
    <row r="152" spans="2:65" s="12" customFormat="1" ht="11.4" x14ac:dyDescent="0.2">
      <c r="B152" s="85"/>
      <c r="C152" s="186"/>
      <c r="D152" s="187" t="s">
        <v>137</v>
      </c>
      <c r="E152" s="188" t="s">
        <v>1</v>
      </c>
      <c r="F152" s="189" t="s">
        <v>152</v>
      </c>
      <c r="G152" s="186"/>
      <c r="H152" s="188" t="s">
        <v>1</v>
      </c>
      <c r="I152" s="78"/>
      <c r="J152" s="186"/>
      <c r="K152" s="186"/>
      <c r="L152" s="85"/>
      <c r="M152" s="87"/>
      <c r="N152" s="88"/>
      <c r="O152" s="88"/>
      <c r="P152" s="88"/>
      <c r="Q152" s="88"/>
      <c r="R152" s="88"/>
      <c r="S152" s="88"/>
      <c r="T152" s="89"/>
      <c r="AT152" s="86" t="s">
        <v>137</v>
      </c>
      <c r="AU152" s="86" t="s">
        <v>81</v>
      </c>
      <c r="AV152" s="12" t="s">
        <v>79</v>
      </c>
      <c r="AW152" s="12" t="s">
        <v>27</v>
      </c>
      <c r="AX152" s="12" t="s">
        <v>71</v>
      </c>
      <c r="AY152" s="86" t="s">
        <v>128</v>
      </c>
    </row>
    <row r="153" spans="2:65" s="12" customFormat="1" ht="11.4" x14ac:dyDescent="0.2">
      <c r="B153" s="85"/>
      <c r="C153" s="186"/>
      <c r="D153" s="187" t="s">
        <v>137</v>
      </c>
      <c r="E153" s="188" t="s">
        <v>1</v>
      </c>
      <c r="F153" s="189" t="s">
        <v>138</v>
      </c>
      <c r="G153" s="186"/>
      <c r="H153" s="188" t="s">
        <v>1</v>
      </c>
      <c r="I153" s="78"/>
      <c r="J153" s="186"/>
      <c r="K153" s="186"/>
      <c r="L153" s="85"/>
      <c r="M153" s="87"/>
      <c r="N153" s="88"/>
      <c r="O153" s="88"/>
      <c r="P153" s="88"/>
      <c r="Q153" s="88"/>
      <c r="R153" s="88"/>
      <c r="S153" s="88"/>
      <c r="T153" s="89"/>
      <c r="AT153" s="86" t="s">
        <v>137</v>
      </c>
      <c r="AU153" s="86" t="s">
        <v>81</v>
      </c>
      <c r="AV153" s="12" t="s">
        <v>79</v>
      </c>
      <c r="AW153" s="12" t="s">
        <v>27</v>
      </c>
      <c r="AX153" s="12" t="s">
        <v>71</v>
      </c>
      <c r="AY153" s="86" t="s">
        <v>128</v>
      </c>
    </row>
    <row r="154" spans="2:65" s="13" customFormat="1" ht="11.4" x14ac:dyDescent="0.2">
      <c r="B154" s="90"/>
      <c r="C154" s="190"/>
      <c r="D154" s="187" t="s">
        <v>137</v>
      </c>
      <c r="E154" s="191" t="s">
        <v>1</v>
      </c>
      <c r="F154" s="192" t="s">
        <v>139</v>
      </c>
      <c r="G154" s="190"/>
      <c r="H154" s="193">
        <v>1</v>
      </c>
      <c r="I154" s="78"/>
      <c r="J154" s="190"/>
      <c r="K154" s="190"/>
      <c r="L154" s="90"/>
      <c r="M154" s="92"/>
      <c r="N154" s="93"/>
      <c r="O154" s="93"/>
      <c r="P154" s="93"/>
      <c r="Q154" s="93"/>
      <c r="R154" s="93"/>
      <c r="S154" s="93"/>
      <c r="T154" s="94"/>
      <c r="AT154" s="91" t="s">
        <v>137</v>
      </c>
      <c r="AU154" s="91" t="s">
        <v>81</v>
      </c>
      <c r="AV154" s="13" t="s">
        <v>81</v>
      </c>
      <c r="AW154" s="13" t="s">
        <v>27</v>
      </c>
      <c r="AX154" s="13" t="s">
        <v>71</v>
      </c>
      <c r="AY154" s="91" t="s">
        <v>128</v>
      </c>
    </row>
    <row r="155" spans="2:65" s="12" customFormat="1" ht="11.4" x14ac:dyDescent="0.2">
      <c r="B155" s="85"/>
      <c r="C155" s="186"/>
      <c r="D155" s="187" t="s">
        <v>137</v>
      </c>
      <c r="E155" s="188" t="s">
        <v>1</v>
      </c>
      <c r="F155" s="189" t="s">
        <v>140</v>
      </c>
      <c r="G155" s="186"/>
      <c r="H155" s="188" t="s">
        <v>1</v>
      </c>
      <c r="I155" s="78"/>
      <c r="J155" s="186"/>
      <c r="K155" s="186"/>
      <c r="L155" s="85"/>
      <c r="M155" s="87"/>
      <c r="N155" s="88"/>
      <c r="O155" s="88"/>
      <c r="P155" s="88"/>
      <c r="Q155" s="88"/>
      <c r="R155" s="88"/>
      <c r="S155" s="88"/>
      <c r="T155" s="89"/>
      <c r="AT155" s="86" t="s">
        <v>137</v>
      </c>
      <c r="AU155" s="86" t="s">
        <v>81</v>
      </c>
      <c r="AV155" s="12" t="s">
        <v>79</v>
      </c>
      <c r="AW155" s="12" t="s">
        <v>27</v>
      </c>
      <c r="AX155" s="12" t="s">
        <v>71</v>
      </c>
      <c r="AY155" s="86" t="s">
        <v>128</v>
      </c>
    </row>
    <row r="156" spans="2:65" s="13" customFormat="1" ht="11.4" x14ac:dyDescent="0.2">
      <c r="B156" s="90"/>
      <c r="C156" s="190"/>
      <c r="D156" s="187" t="s">
        <v>137</v>
      </c>
      <c r="E156" s="191" t="s">
        <v>1</v>
      </c>
      <c r="F156" s="192" t="s">
        <v>141</v>
      </c>
      <c r="G156" s="190"/>
      <c r="H156" s="193">
        <v>19.805</v>
      </c>
      <c r="I156" s="78"/>
      <c r="J156" s="190"/>
      <c r="K156" s="190"/>
      <c r="L156" s="90"/>
      <c r="M156" s="92"/>
      <c r="N156" s="93"/>
      <c r="O156" s="93"/>
      <c r="P156" s="93"/>
      <c r="Q156" s="93"/>
      <c r="R156" s="93"/>
      <c r="S156" s="93"/>
      <c r="T156" s="94"/>
      <c r="AT156" s="91" t="s">
        <v>137</v>
      </c>
      <c r="AU156" s="91" t="s">
        <v>81</v>
      </c>
      <c r="AV156" s="13" t="s">
        <v>81</v>
      </c>
      <c r="AW156" s="13" t="s">
        <v>27</v>
      </c>
      <c r="AX156" s="13" t="s">
        <v>71</v>
      </c>
      <c r="AY156" s="91" t="s">
        <v>128</v>
      </c>
    </row>
    <row r="157" spans="2:65" s="12" customFormat="1" ht="11.4" x14ac:dyDescent="0.2">
      <c r="B157" s="85"/>
      <c r="C157" s="186"/>
      <c r="D157" s="187" t="s">
        <v>137</v>
      </c>
      <c r="E157" s="188" t="s">
        <v>1</v>
      </c>
      <c r="F157" s="189" t="s">
        <v>142</v>
      </c>
      <c r="G157" s="186"/>
      <c r="H157" s="188" t="s">
        <v>1</v>
      </c>
      <c r="I157" s="78"/>
      <c r="J157" s="186"/>
      <c r="K157" s="186"/>
      <c r="L157" s="85"/>
      <c r="M157" s="87"/>
      <c r="N157" s="88"/>
      <c r="O157" s="88"/>
      <c r="P157" s="88"/>
      <c r="Q157" s="88"/>
      <c r="R157" s="88"/>
      <c r="S157" s="88"/>
      <c r="T157" s="89"/>
      <c r="AT157" s="86" t="s">
        <v>137</v>
      </c>
      <c r="AU157" s="86" t="s">
        <v>81</v>
      </c>
      <c r="AV157" s="12" t="s">
        <v>79</v>
      </c>
      <c r="AW157" s="12" t="s">
        <v>27</v>
      </c>
      <c r="AX157" s="12" t="s">
        <v>71</v>
      </c>
      <c r="AY157" s="86" t="s">
        <v>128</v>
      </c>
    </row>
    <row r="158" spans="2:65" s="12" customFormat="1" ht="11.4" x14ac:dyDescent="0.2">
      <c r="B158" s="85"/>
      <c r="C158" s="186"/>
      <c r="D158" s="187" t="s">
        <v>137</v>
      </c>
      <c r="E158" s="188" t="s">
        <v>1</v>
      </c>
      <c r="F158" s="189" t="s">
        <v>143</v>
      </c>
      <c r="G158" s="186"/>
      <c r="H158" s="188" t="s">
        <v>1</v>
      </c>
      <c r="I158" s="78"/>
      <c r="J158" s="186"/>
      <c r="K158" s="186"/>
      <c r="L158" s="85"/>
      <c r="M158" s="87"/>
      <c r="N158" s="88"/>
      <c r="O158" s="88"/>
      <c r="P158" s="88"/>
      <c r="Q158" s="88"/>
      <c r="R158" s="88"/>
      <c r="S158" s="88"/>
      <c r="T158" s="89"/>
      <c r="AT158" s="86" t="s">
        <v>137</v>
      </c>
      <c r="AU158" s="86" t="s">
        <v>81</v>
      </c>
      <c r="AV158" s="12" t="s">
        <v>79</v>
      </c>
      <c r="AW158" s="12" t="s">
        <v>27</v>
      </c>
      <c r="AX158" s="12" t="s">
        <v>71</v>
      </c>
      <c r="AY158" s="86" t="s">
        <v>128</v>
      </c>
    </row>
    <row r="159" spans="2:65" s="13" customFormat="1" ht="11.4" x14ac:dyDescent="0.2">
      <c r="B159" s="90"/>
      <c r="C159" s="190"/>
      <c r="D159" s="187" t="s">
        <v>137</v>
      </c>
      <c r="E159" s="191" t="s">
        <v>1</v>
      </c>
      <c r="F159" s="192" t="s">
        <v>144</v>
      </c>
      <c r="G159" s="190"/>
      <c r="H159" s="193">
        <v>28.321999999999999</v>
      </c>
      <c r="I159" s="78"/>
      <c r="J159" s="190"/>
      <c r="K159" s="190"/>
      <c r="L159" s="90"/>
      <c r="M159" s="92"/>
      <c r="N159" s="93"/>
      <c r="O159" s="93"/>
      <c r="P159" s="93"/>
      <c r="Q159" s="93"/>
      <c r="R159" s="93"/>
      <c r="S159" s="93"/>
      <c r="T159" s="94"/>
      <c r="AT159" s="91" t="s">
        <v>137</v>
      </c>
      <c r="AU159" s="91" t="s">
        <v>81</v>
      </c>
      <c r="AV159" s="13" t="s">
        <v>81</v>
      </c>
      <c r="AW159" s="13" t="s">
        <v>27</v>
      </c>
      <c r="AX159" s="13" t="s">
        <v>71</v>
      </c>
      <c r="AY159" s="91" t="s">
        <v>128</v>
      </c>
    </row>
    <row r="160" spans="2:65" s="12" customFormat="1" ht="11.4" x14ac:dyDescent="0.2">
      <c r="B160" s="85"/>
      <c r="C160" s="186"/>
      <c r="D160" s="187" t="s">
        <v>137</v>
      </c>
      <c r="E160" s="188" t="s">
        <v>1</v>
      </c>
      <c r="F160" s="189" t="s">
        <v>145</v>
      </c>
      <c r="G160" s="186"/>
      <c r="H160" s="188" t="s">
        <v>1</v>
      </c>
      <c r="I160" s="78"/>
      <c r="J160" s="186"/>
      <c r="K160" s="186"/>
      <c r="L160" s="85"/>
      <c r="M160" s="87"/>
      <c r="N160" s="88"/>
      <c r="O160" s="88"/>
      <c r="P160" s="88"/>
      <c r="Q160" s="88"/>
      <c r="R160" s="88"/>
      <c r="S160" s="88"/>
      <c r="T160" s="89"/>
      <c r="AT160" s="86" t="s">
        <v>137</v>
      </c>
      <c r="AU160" s="86" t="s">
        <v>81</v>
      </c>
      <c r="AV160" s="12" t="s">
        <v>79</v>
      </c>
      <c r="AW160" s="12" t="s">
        <v>27</v>
      </c>
      <c r="AX160" s="12" t="s">
        <v>71</v>
      </c>
      <c r="AY160" s="86" t="s">
        <v>128</v>
      </c>
    </row>
    <row r="161" spans="2:65" s="13" customFormat="1" ht="11.4" x14ac:dyDescent="0.2">
      <c r="B161" s="90"/>
      <c r="C161" s="190"/>
      <c r="D161" s="187" t="s">
        <v>137</v>
      </c>
      <c r="E161" s="191" t="s">
        <v>1</v>
      </c>
      <c r="F161" s="192" t="s">
        <v>146</v>
      </c>
      <c r="G161" s="190"/>
      <c r="H161" s="193">
        <v>26.388000000000002</v>
      </c>
      <c r="I161" s="78"/>
      <c r="J161" s="190"/>
      <c r="K161" s="190"/>
      <c r="L161" s="90"/>
      <c r="M161" s="92"/>
      <c r="N161" s="93"/>
      <c r="O161" s="93"/>
      <c r="P161" s="93"/>
      <c r="Q161" s="93"/>
      <c r="R161" s="93"/>
      <c r="S161" s="93"/>
      <c r="T161" s="94"/>
      <c r="AT161" s="91" t="s">
        <v>137</v>
      </c>
      <c r="AU161" s="91" t="s">
        <v>81</v>
      </c>
      <c r="AV161" s="13" t="s">
        <v>81</v>
      </c>
      <c r="AW161" s="13" t="s">
        <v>27</v>
      </c>
      <c r="AX161" s="13" t="s">
        <v>71</v>
      </c>
      <c r="AY161" s="91" t="s">
        <v>128</v>
      </c>
    </row>
    <row r="162" spans="2:65" s="13" customFormat="1" ht="11.4" x14ac:dyDescent="0.2">
      <c r="B162" s="90"/>
      <c r="C162" s="190"/>
      <c r="D162" s="187" t="s">
        <v>137</v>
      </c>
      <c r="E162" s="191" t="s">
        <v>1</v>
      </c>
      <c r="F162" s="192" t="s">
        <v>147</v>
      </c>
      <c r="G162" s="190"/>
      <c r="H162" s="193">
        <v>-4.8959999999999999</v>
      </c>
      <c r="I162" s="78"/>
      <c r="J162" s="190"/>
      <c r="K162" s="190"/>
      <c r="L162" s="90"/>
      <c r="M162" s="92"/>
      <c r="N162" s="93"/>
      <c r="O162" s="93"/>
      <c r="P162" s="93"/>
      <c r="Q162" s="93"/>
      <c r="R162" s="93"/>
      <c r="S162" s="93"/>
      <c r="T162" s="94"/>
      <c r="AT162" s="91" t="s">
        <v>137</v>
      </c>
      <c r="AU162" s="91" t="s">
        <v>81</v>
      </c>
      <c r="AV162" s="13" t="s">
        <v>81</v>
      </c>
      <c r="AW162" s="13" t="s">
        <v>27</v>
      </c>
      <c r="AX162" s="13" t="s">
        <v>71</v>
      </c>
      <c r="AY162" s="91" t="s">
        <v>128</v>
      </c>
    </row>
    <row r="163" spans="2:65" s="14" customFormat="1" ht="11.4" x14ac:dyDescent="0.2">
      <c r="B163" s="95"/>
      <c r="C163" s="194"/>
      <c r="D163" s="187" t="s">
        <v>137</v>
      </c>
      <c r="E163" s="195" t="s">
        <v>1</v>
      </c>
      <c r="F163" s="196" t="s">
        <v>148</v>
      </c>
      <c r="G163" s="194"/>
      <c r="H163" s="197">
        <v>70.619</v>
      </c>
      <c r="I163" s="78"/>
      <c r="J163" s="194"/>
      <c r="K163" s="194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137</v>
      </c>
      <c r="AU163" s="96" t="s">
        <v>81</v>
      </c>
      <c r="AV163" s="14" t="s">
        <v>135</v>
      </c>
      <c r="AW163" s="14" t="s">
        <v>27</v>
      </c>
      <c r="AX163" s="14" t="s">
        <v>79</v>
      </c>
      <c r="AY163" s="96" t="s">
        <v>128</v>
      </c>
    </row>
    <row r="164" spans="2:65" s="1" customFormat="1" ht="16.5" customHeight="1" x14ac:dyDescent="0.2">
      <c r="B164" s="77"/>
      <c r="C164" s="198" t="s">
        <v>153</v>
      </c>
      <c r="D164" s="198" t="s">
        <v>154</v>
      </c>
      <c r="E164" s="199" t="s">
        <v>155</v>
      </c>
      <c r="F164" s="200" t="s">
        <v>156</v>
      </c>
      <c r="G164" s="201" t="s">
        <v>157</v>
      </c>
      <c r="H164" s="202">
        <v>141.238</v>
      </c>
      <c r="I164" s="78"/>
      <c r="J164" s="203">
        <f>ROUND(I164*H164,2)</f>
        <v>0</v>
      </c>
      <c r="K164" s="200" t="s">
        <v>134</v>
      </c>
      <c r="L164" s="100"/>
      <c r="M164" s="101" t="s">
        <v>1</v>
      </c>
      <c r="N164" s="102" t="s">
        <v>36</v>
      </c>
      <c r="O164" s="81">
        <v>0</v>
      </c>
      <c r="P164" s="81">
        <f>O164*H164</f>
        <v>0</v>
      </c>
      <c r="Q164" s="81">
        <v>1</v>
      </c>
      <c r="R164" s="81">
        <f>Q164*H164</f>
        <v>141.238</v>
      </c>
      <c r="S164" s="81">
        <v>0</v>
      </c>
      <c r="T164" s="82">
        <f>S164*H164</f>
        <v>0</v>
      </c>
      <c r="AR164" s="83" t="s">
        <v>158</v>
      </c>
      <c r="AT164" s="83" t="s">
        <v>154</v>
      </c>
      <c r="AU164" s="83" t="s">
        <v>81</v>
      </c>
      <c r="AY164" s="17" t="s">
        <v>128</v>
      </c>
      <c r="BE164" s="84">
        <f>IF(N164="základní",J164,0)</f>
        <v>0</v>
      </c>
      <c r="BF164" s="84">
        <f>IF(N164="snížená",J164,0)</f>
        <v>0</v>
      </c>
      <c r="BG164" s="84">
        <f>IF(N164="zákl. přenesená",J164,0)</f>
        <v>0</v>
      </c>
      <c r="BH164" s="84">
        <f>IF(N164="sníž. přenesená",J164,0)</f>
        <v>0</v>
      </c>
      <c r="BI164" s="84">
        <f>IF(N164="nulová",J164,0)</f>
        <v>0</v>
      </c>
      <c r="BJ164" s="17" t="s">
        <v>79</v>
      </c>
      <c r="BK164" s="84">
        <f>ROUND(I164*H164,2)</f>
        <v>0</v>
      </c>
      <c r="BL164" s="17" t="s">
        <v>135</v>
      </c>
      <c r="BM164" s="83" t="s">
        <v>159</v>
      </c>
    </row>
    <row r="165" spans="2:65" s="13" customFormat="1" ht="11.4" x14ac:dyDescent="0.2">
      <c r="B165" s="90"/>
      <c r="C165" s="190"/>
      <c r="D165" s="187" t="s">
        <v>137</v>
      </c>
      <c r="E165" s="190"/>
      <c r="F165" s="192" t="s">
        <v>160</v>
      </c>
      <c r="G165" s="190"/>
      <c r="H165" s="193">
        <v>141.238</v>
      </c>
      <c r="I165" s="78"/>
      <c r="J165" s="190"/>
      <c r="K165" s="190"/>
      <c r="L165" s="90"/>
      <c r="M165" s="92"/>
      <c r="N165" s="93"/>
      <c r="O165" s="93"/>
      <c r="P165" s="93"/>
      <c r="Q165" s="93"/>
      <c r="R165" s="93"/>
      <c r="S165" s="93"/>
      <c r="T165" s="94"/>
      <c r="AT165" s="91" t="s">
        <v>137</v>
      </c>
      <c r="AU165" s="91" t="s">
        <v>81</v>
      </c>
      <c r="AV165" s="13" t="s">
        <v>81</v>
      </c>
      <c r="AW165" s="13" t="s">
        <v>3</v>
      </c>
      <c r="AX165" s="13" t="s">
        <v>79</v>
      </c>
      <c r="AY165" s="91" t="s">
        <v>128</v>
      </c>
    </row>
    <row r="166" spans="2:65" s="11" customFormat="1" ht="22.95" customHeight="1" x14ac:dyDescent="0.25">
      <c r="B166" s="69"/>
      <c r="C166" s="174"/>
      <c r="D166" s="175" t="s">
        <v>70</v>
      </c>
      <c r="E166" s="178" t="s">
        <v>161</v>
      </c>
      <c r="F166" s="178" t="s">
        <v>162</v>
      </c>
      <c r="G166" s="174"/>
      <c r="H166" s="174"/>
      <c r="I166" s="78"/>
      <c r="J166" s="179">
        <f>BK166</f>
        <v>0</v>
      </c>
      <c r="K166" s="174"/>
      <c r="L166" s="69"/>
      <c r="M166" s="71"/>
      <c r="N166" s="72"/>
      <c r="O166" s="72"/>
      <c r="P166" s="73">
        <f>SUM(P167:P328)</f>
        <v>1633.6701149999999</v>
      </c>
      <c r="Q166" s="72"/>
      <c r="R166" s="73">
        <f>SUM(R167:R328)</f>
        <v>0</v>
      </c>
      <c r="S166" s="72"/>
      <c r="T166" s="74">
        <f>SUM(T167:T328)</f>
        <v>394.66182209999994</v>
      </c>
      <c r="AR166" s="70" t="s">
        <v>79</v>
      </c>
      <c r="AT166" s="75" t="s">
        <v>70</v>
      </c>
      <c r="AU166" s="75" t="s">
        <v>79</v>
      </c>
      <c r="AY166" s="70" t="s">
        <v>128</v>
      </c>
      <c r="BK166" s="76">
        <f>SUM(BK167:BK328)</f>
        <v>0</v>
      </c>
    </row>
    <row r="167" spans="2:65" s="1" customFormat="1" ht="16.5" customHeight="1" x14ac:dyDescent="0.2">
      <c r="B167" s="77"/>
      <c r="C167" s="180" t="s">
        <v>135</v>
      </c>
      <c r="D167" s="180" t="s">
        <v>130</v>
      </c>
      <c r="E167" s="181" t="s">
        <v>163</v>
      </c>
      <c r="F167" s="182" t="s">
        <v>164</v>
      </c>
      <c r="G167" s="183" t="s">
        <v>165</v>
      </c>
      <c r="H167" s="184">
        <v>36.506999999999998</v>
      </c>
      <c r="I167" s="78"/>
      <c r="J167" s="185">
        <f>ROUND(I167*H167,2)</f>
        <v>0</v>
      </c>
      <c r="K167" s="182" t="s">
        <v>134</v>
      </c>
      <c r="L167" s="22"/>
      <c r="M167" s="79" t="s">
        <v>1</v>
      </c>
      <c r="N167" s="80" t="s">
        <v>36</v>
      </c>
      <c r="O167" s="81">
        <v>0.245</v>
      </c>
      <c r="P167" s="81">
        <f>O167*H167</f>
        <v>8.9442149999999998</v>
      </c>
      <c r="Q167" s="81">
        <v>0</v>
      </c>
      <c r="R167" s="81">
        <f>Q167*H167</f>
        <v>0</v>
      </c>
      <c r="S167" s="81">
        <v>0.13100000000000001</v>
      </c>
      <c r="T167" s="82">
        <f>S167*H167</f>
        <v>4.7824169999999997</v>
      </c>
      <c r="AR167" s="83" t="s">
        <v>135</v>
      </c>
      <c r="AT167" s="83" t="s">
        <v>130</v>
      </c>
      <c r="AU167" s="83" t="s">
        <v>81</v>
      </c>
      <c r="AY167" s="17" t="s">
        <v>128</v>
      </c>
      <c r="BE167" s="84">
        <f>IF(N167="základní",J167,0)</f>
        <v>0</v>
      </c>
      <c r="BF167" s="84">
        <f>IF(N167="snížená",J167,0)</f>
        <v>0</v>
      </c>
      <c r="BG167" s="84">
        <f>IF(N167="zákl. přenesená",J167,0)</f>
        <v>0</v>
      </c>
      <c r="BH167" s="84">
        <f>IF(N167="sníž. přenesená",J167,0)</f>
        <v>0</v>
      </c>
      <c r="BI167" s="84">
        <f>IF(N167="nulová",J167,0)</f>
        <v>0</v>
      </c>
      <c r="BJ167" s="17" t="s">
        <v>79</v>
      </c>
      <c r="BK167" s="84">
        <f>ROUND(I167*H167,2)</f>
        <v>0</v>
      </c>
      <c r="BL167" s="17" t="s">
        <v>135</v>
      </c>
      <c r="BM167" s="83" t="s">
        <v>166</v>
      </c>
    </row>
    <row r="168" spans="2:65" s="12" customFormat="1" ht="11.4" x14ac:dyDescent="0.2">
      <c r="B168" s="85"/>
      <c r="C168" s="186"/>
      <c r="D168" s="187" t="s">
        <v>137</v>
      </c>
      <c r="E168" s="188" t="s">
        <v>1</v>
      </c>
      <c r="F168" s="189" t="s">
        <v>142</v>
      </c>
      <c r="G168" s="186"/>
      <c r="H168" s="188" t="s">
        <v>1</v>
      </c>
      <c r="I168" s="78"/>
      <c r="J168" s="186"/>
      <c r="K168" s="186"/>
      <c r="L168" s="85"/>
      <c r="M168" s="87"/>
      <c r="N168" s="88"/>
      <c r="O168" s="88"/>
      <c r="P168" s="88"/>
      <c r="Q168" s="88"/>
      <c r="R168" s="88"/>
      <c r="S168" s="88"/>
      <c r="T168" s="89"/>
      <c r="AT168" s="86" t="s">
        <v>137</v>
      </c>
      <c r="AU168" s="86" t="s">
        <v>81</v>
      </c>
      <c r="AV168" s="12" t="s">
        <v>79</v>
      </c>
      <c r="AW168" s="12" t="s">
        <v>27</v>
      </c>
      <c r="AX168" s="12" t="s">
        <v>71</v>
      </c>
      <c r="AY168" s="86" t="s">
        <v>128</v>
      </c>
    </row>
    <row r="169" spans="2:65" s="13" customFormat="1" ht="11.4" x14ac:dyDescent="0.2">
      <c r="B169" s="90"/>
      <c r="C169" s="190"/>
      <c r="D169" s="187" t="s">
        <v>137</v>
      </c>
      <c r="E169" s="191" t="s">
        <v>1</v>
      </c>
      <c r="F169" s="192" t="s">
        <v>167</v>
      </c>
      <c r="G169" s="190"/>
      <c r="H169" s="193">
        <v>6.3</v>
      </c>
      <c r="I169" s="78"/>
      <c r="J169" s="190"/>
      <c r="K169" s="190"/>
      <c r="L169" s="90"/>
      <c r="M169" s="92"/>
      <c r="N169" s="93"/>
      <c r="O169" s="93"/>
      <c r="P169" s="93"/>
      <c r="Q169" s="93"/>
      <c r="R169" s="93"/>
      <c r="S169" s="93"/>
      <c r="T169" s="94"/>
      <c r="AT169" s="91" t="s">
        <v>137</v>
      </c>
      <c r="AU169" s="91" t="s">
        <v>81</v>
      </c>
      <c r="AV169" s="13" t="s">
        <v>81</v>
      </c>
      <c r="AW169" s="13" t="s">
        <v>27</v>
      </c>
      <c r="AX169" s="13" t="s">
        <v>71</v>
      </c>
      <c r="AY169" s="91" t="s">
        <v>128</v>
      </c>
    </row>
    <row r="170" spans="2:65" s="13" customFormat="1" ht="11.4" x14ac:dyDescent="0.2">
      <c r="B170" s="90"/>
      <c r="C170" s="190"/>
      <c r="D170" s="187" t="s">
        <v>137</v>
      </c>
      <c r="E170" s="191" t="s">
        <v>1</v>
      </c>
      <c r="F170" s="192" t="s">
        <v>168</v>
      </c>
      <c r="G170" s="190"/>
      <c r="H170" s="193">
        <v>14.333</v>
      </c>
      <c r="I170" s="78"/>
      <c r="J170" s="190"/>
      <c r="K170" s="190"/>
      <c r="L170" s="90"/>
      <c r="M170" s="92"/>
      <c r="N170" s="93"/>
      <c r="O170" s="93"/>
      <c r="P170" s="93"/>
      <c r="Q170" s="93"/>
      <c r="R170" s="93"/>
      <c r="S170" s="93"/>
      <c r="T170" s="94"/>
      <c r="AT170" s="91" t="s">
        <v>137</v>
      </c>
      <c r="AU170" s="91" t="s">
        <v>81</v>
      </c>
      <c r="AV170" s="13" t="s">
        <v>81</v>
      </c>
      <c r="AW170" s="13" t="s">
        <v>27</v>
      </c>
      <c r="AX170" s="13" t="s">
        <v>71</v>
      </c>
      <c r="AY170" s="91" t="s">
        <v>128</v>
      </c>
    </row>
    <row r="171" spans="2:65" s="13" customFormat="1" ht="11.4" x14ac:dyDescent="0.2">
      <c r="B171" s="90"/>
      <c r="C171" s="190"/>
      <c r="D171" s="187" t="s">
        <v>137</v>
      </c>
      <c r="E171" s="191" t="s">
        <v>1</v>
      </c>
      <c r="F171" s="192" t="s">
        <v>169</v>
      </c>
      <c r="G171" s="190"/>
      <c r="H171" s="193">
        <v>-1.1819999999999999</v>
      </c>
      <c r="I171" s="78"/>
      <c r="J171" s="190"/>
      <c r="K171" s="190"/>
      <c r="L171" s="90"/>
      <c r="M171" s="92"/>
      <c r="N171" s="93"/>
      <c r="O171" s="93"/>
      <c r="P171" s="93"/>
      <c r="Q171" s="93"/>
      <c r="R171" s="93"/>
      <c r="S171" s="93"/>
      <c r="T171" s="94"/>
      <c r="AT171" s="91" t="s">
        <v>137</v>
      </c>
      <c r="AU171" s="91" t="s">
        <v>81</v>
      </c>
      <c r="AV171" s="13" t="s">
        <v>81</v>
      </c>
      <c r="AW171" s="13" t="s">
        <v>27</v>
      </c>
      <c r="AX171" s="13" t="s">
        <v>71</v>
      </c>
      <c r="AY171" s="91" t="s">
        <v>128</v>
      </c>
    </row>
    <row r="172" spans="2:65" s="13" customFormat="1" ht="11.4" x14ac:dyDescent="0.2">
      <c r="B172" s="90"/>
      <c r="C172" s="190"/>
      <c r="D172" s="187" t="s">
        <v>137</v>
      </c>
      <c r="E172" s="191" t="s">
        <v>1</v>
      </c>
      <c r="F172" s="192" t="s">
        <v>170</v>
      </c>
      <c r="G172" s="190"/>
      <c r="H172" s="193">
        <v>18.632000000000001</v>
      </c>
      <c r="I172" s="78"/>
      <c r="J172" s="190"/>
      <c r="K172" s="190"/>
      <c r="L172" s="90"/>
      <c r="M172" s="92"/>
      <c r="N172" s="93"/>
      <c r="O172" s="93"/>
      <c r="P172" s="93"/>
      <c r="Q172" s="93"/>
      <c r="R172" s="93"/>
      <c r="S172" s="93"/>
      <c r="T172" s="94"/>
      <c r="AT172" s="91" t="s">
        <v>137</v>
      </c>
      <c r="AU172" s="91" t="s">
        <v>81</v>
      </c>
      <c r="AV172" s="13" t="s">
        <v>81</v>
      </c>
      <c r="AW172" s="13" t="s">
        <v>27</v>
      </c>
      <c r="AX172" s="13" t="s">
        <v>71</v>
      </c>
      <c r="AY172" s="91" t="s">
        <v>128</v>
      </c>
    </row>
    <row r="173" spans="2:65" s="13" customFormat="1" ht="11.4" x14ac:dyDescent="0.2">
      <c r="B173" s="90"/>
      <c r="C173" s="190"/>
      <c r="D173" s="187" t="s">
        <v>137</v>
      </c>
      <c r="E173" s="191" t="s">
        <v>1</v>
      </c>
      <c r="F173" s="192" t="s">
        <v>171</v>
      </c>
      <c r="G173" s="190"/>
      <c r="H173" s="193">
        <v>-1.5760000000000001</v>
      </c>
      <c r="I173" s="78"/>
      <c r="J173" s="190"/>
      <c r="K173" s="190"/>
      <c r="L173" s="90"/>
      <c r="M173" s="92"/>
      <c r="N173" s="93"/>
      <c r="O173" s="93"/>
      <c r="P173" s="93"/>
      <c r="Q173" s="93"/>
      <c r="R173" s="93"/>
      <c r="S173" s="93"/>
      <c r="T173" s="94"/>
      <c r="AT173" s="91" t="s">
        <v>137</v>
      </c>
      <c r="AU173" s="91" t="s">
        <v>81</v>
      </c>
      <c r="AV173" s="13" t="s">
        <v>81</v>
      </c>
      <c r="AW173" s="13" t="s">
        <v>27</v>
      </c>
      <c r="AX173" s="13" t="s">
        <v>71</v>
      </c>
      <c r="AY173" s="91" t="s">
        <v>128</v>
      </c>
    </row>
    <row r="174" spans="2:65" s="14" customFormat="1" ht="11.4" x14ac:dyDescent="0.2">
      <c r="B174" s="95"/>
      <c r="C174" s="194"/>
      <c r="D174" s="187" t="s">
        <v>137</v>
      </c>
      <c r="E174" s="195" t="s">
        <v>1</v>
      </c>
      <c r="F174" s="196" t="s">
        <v>148</v>
      </c>
      <c r="G174" s="194"/>
      <c r="H174" s="197">
        <v>36.506999999999998</v>
      </c>
      <c r="I174" s="78"/>
      <c r="J174" s="194"/>
      <c r="K174" s="194"/>
      <c r="L174" s="95"/>
      <c r="M174" s="97"/>
      <c r="N174" s="98"/>
      <c r="O174" s="98"/>
      <c r="P174" s="98"/>
      <c r="Q174" s="98"/>
      <c r="R174" s="98"/>
      <c r="S174" s="98"/>
      <c r="T174" s="99"/>
      <c r="AT174" s="96" t="s">
        <v>137</v>
      </c>
      <c r="AU174" s="96" t="s">
        <v>81</v>
      </c>
      <c r="AV174" s="14" t="s">
        <v>135</v>
      </c>
      <c r="AW174" s="14" t="s">
        <v>27</v>
      </c>
      <c r="AX174" s="14" t="s">
        <v>79</v>
      </c>
      <c r="AY174" s="96" t="s">
        <v>128</v>
      </c>
    </row>
    <row r="175" spans="2:65" s="1" customFormat="1" ht="16.5" customHeight="1" x14ac:dyDescent="0.2">
      <c r="B175" s="77"/>
      <c r="C175" s="180" t="s">
        <v>172</v>
      </c>
      <c r="D175" s="180" t="s">
        <v>130</v>
      </c>
      <c r="E175" s="181" t="s">
        <v>173</v>
      </c>
      <c r="F175" s="182" t="s">
        <v>174</v>
      </c>
      <c r="G175" s="183" t="s">
        <v>165</v>
      </c>
      <c r="H175" s="184">
        <v>29.027000000000001</v>
      </c>
      <c r="I175" s="78"/>
      <c r="J175" s="185">
        <f>ROUND(I175*H175,2)</f>
        <v>0</v>
      </c>
      <c r="K175" s="182" t="s">
        <v>134</v>
      </c>
      <c r="L175" s="22"/>
      <c r="M175" s="79" t="s">
        <v>1</v>
      </c>
      <c r="N175" s="80" t="s">
        <v>36</v>
      </c>
      <c r="O175" s="81">
        <v>0.28399999999999997</v>
      </c>
      <c r="P175" s="81">
        <f>O175*H175</f>
        <v>8.2436679999999996</v>
      </c>
      <c r="Q175" s="81">
        <v>0</v>
      </c>
      <c r="R175" s="81">
        <f>Q175*H175</f>
        <v>0</v>
      </c>
      <c r="S175" s="81">
        <v>0.26100000000000001</v>
      </c>
      <c r="T175" s="82">
        <f>S175*H175</f>
        <v>7.5760470000000009</v>
      </c>
      <c r="AR175" s="83" t="s">
        <v>135</v>
      </c>
      <c r="AT175" s="83" t="s">
        <v>130</v>
      </c>
      <c r="AU175" s="83" t="s">
        <v>81</v>
      </c>
      <c r="AY175" s="17" t="s">
        <v>128</v>
      </c>
      <c r="BE175" s="84">
        <f>IF(N175="základní",J175,0)</f>
        <v>0</v>
      </c>
      <c r="BF175" s="84">
        <f>IF(N175="snížená",J175,0)</f>
        <v>0</v>
      </c>
      <c r="BG175" s="84">
        <f>IF(N175="zákl. přenesená",J175,0)</f>
        <v>0</v>
      </c>
      <c r="BH175" s="84">
        <f>IF(N175="sníž. přenesená",J175,0)</f>
        <v>0</v>
      </c>
      <c r="BI175" s="84">
        <f>IF(N175="nulová",J175,0)</f>
        <v>0</v>
      </c>
      <c r="BJ175" s="17" t="s">
        <v>79</v>
      </c>
      <c r="BK175" s="84">
        <f>ROUND(I175*H175,2)</f>
        <v>0</v>
      </c>
      <c r="BL175" s="17" t="s">
        <v>135</v>
      </c>
      <c r="BM175" s="83" t="s">
        <v>175</v>
      </c>
    </row>
    <row r="176" spans="2:65" s="12" customFormat="1" ht="11.4" x14ac:dyDescent="0.2">
      <c r="B176" s="85"/>
      <c r="C176" s="186"/>
      <c r="D176" s="187" t="s">
        <v>137</v>
      </c>
      <c r="E176" s="188" t="s">
        <v>1</v>
      </c>
      <c r="F176" s="189" t="s">
        <v>142</v>
      </c>
      <c r="G176" s="186"/>
      <c r="H176" s="188" t="s">
        <v>1</v>
      </c>
      <c r="I176" s="78"/>
      <c r="J176" s="186"/>
      <c r="K176" s="186"/>
      <c r="L176" s="85"/>
      <c r="M176" s="87"/>
      <c r="N176" s="88"/>
      <c r="O176" s="88"/>
      <c r="P176" s="88"/>
      <c r="Q176" s="88"/>
      <c r="R176" s="88"/>
      <c r="S176" s="88"/>
      <c r="T176" s="89"/>
      <c r="AT176" s="86" t="s">
        <v>137</v>
      </c>
      <c r="AU176" s="86" t="s">
        <v>81</v>
      </c>
      <c r="AV176" s="12" t="s">
        <v>79</v>
      </c>
      <c r="AW176" s="12" t="s">
        <v>27</v>
      </c>
      <c r="AX176" s="12" t="s">
        <v>71</v>
      </c>
      <c r="AY176" s="86" t="s">
        <v>128</v>
      </c>
    </row>
    <row r="177" spans="2:65" s="13" customFormat="1" ht="11.4" x14ac:dyDescent="0.2">
      <c r="B177" s="90"/>
      <c r="C177" s="190"/>
      <c r="D177" s="187" t="s">
        <v>137</v>
      </c>
      <c r="E177" s="191" t="s">
        <v>1</v>
      </c>
      <c r="F177" s="192" t="s">
        <v>176</v>
      </c>
      <c r="G177" s="190"/>
      <c r="H177" s="193">
        <v>21.577999999999999</v>
      </c>
      <c r="I177" s="78"/>
      <c r="J177" s="190"/>
      <c r="K177" s="190"/>
      <c r="L177" s="90"/>
      <c r="M177" s="92"/>
      <c r="N177" s="93"/>
      <c r="O177" s="93"/>
      <c r="P177" s="93"/>
      <c r="Q177" s="93"/>
      <c r="R177" s="93"/>
      <c r="S177" s="93"/>
      <c r="T177" s="94"/>
      <c r="AT177" s="91" t="s">
        <v>137</v>
      </c>
      <c r="AU177" s="91" t="s">
        <v>81</v>
      </c>
      <c r="AV177" s="13" t="s">
        <v>81</v>
      </c>
      <c r="AW177" s="13" t="s">
        <v>27</v>
      </c>
      <c r="AX177" s="13" t="s">
        <v>71</v>
      </c>
      <c r="AY177" s="91" t="s">
        <v>128</v>
      </c>
    </row>
    <row r="178" spans="2:65" s="13" customFormat="1" ht="11.4" x14ac:dyDescent="0.2">
      <c r="B178" s="90"/>
      <c r="C178" s="190"/>
      <c r="D178" s="187" t="s">
        <v>137</v>
      </c>
      <c r="E178" s="191" t="s">
        <v>1</v>
      </c>
      <c r="F178" s="192" t="s">
        <v>171</v>
      </c>
      <c r="G178" s="190"/>
      <c r="H178" s="193">
        <v>-1.5760000000000001</v>
      </c>
      <c r="I178" s="78"/>
      <c r="J178" s="190"/>
      <c r="K178" s="190"/>
      <c r="L178" s="90"/>
      <c r="M178" s="92"/>
      <c r="N178" s="93"/>
      <c r="O178" s="93"/>
      <c r="P178" s="93"/>
      <c r="Q178" s="93"/>
      <c r="R178" s="93"/>
      <c r="S178" s="93"/>
      <c r="T178" s="94"/>
      <c r="AT178" s="91" t="s">
        <v>137</v>
      </c>
      <c r="AU178" s="91" t="s">
        <v>81</v>
      </c>
      <c r="AV178" s="13" t="s">
        <v>81</v>
      </c>
      <c r="AW178" s="13" t="s">
        <v>27</v>
      </c>
      <c r="AX178" s="13" t="s">
        <v>71</v>
      </c>
      <c r="AY178" s="91" t="s">
        <v>128</v>
      </c>
    </row>
    <row r="179" spans="2:65" s="13" customFormat="1" ht="11.4" x14ac:dyDescent="0.2">
      <c r="B179" s="90"/>
      <c r="C179" s="190"/>
      <c r="D179" s="187" t="s">
        <v>137</v>
      </c>
      <c r="E179" s="191" t="s">
        <v>1</v>
      </c>
      <c r="F179" s="192" t="s">
        <v>177</v>
      </c>
      <c r="G179" s="190"/>
      <c r="H179" s="193">
        <v>9.0250000000000004</v>
      </c>
      <c r="I179" s="78"/>
      <c r="J179" s="190"/>
      <c r="K179" s="190"/>
      <c r="L179" s="90"/>
      <c r="M179" s="92"/>
      <c r="N179" s="93"/>
      <c r="O179" s="93"/>
      <c r="P179" s="93"/>
      <c r="Q179" s="93"/>
      <c r="R179" s="93"/>
      <c r="S179" s="93"/>
      <c r="T179" s="94"/>
      <c r="AT179" s="91" t="s">
        <v>137</v>
      </c>
      <c r="AU179" s="91" t="s">
        <v>81</v>
      </c>
      <c r="AV179" s="13" t="s">
        <v>81</v>
      </c>
      <c r="AW179" s="13" t="s">
        <v>27</v>
      </c>
      <c r="AX179" s="13" t="s">
        <v>71</v>
      </c>
      <c r="AY179" s="91" t="s">
        <v>128</v>
      </c>
    </row>
    <row r="180" spans="2:65" s="14" customFormat="1" ht="11.4" x14ac:dyDescent="0.2">
      <c r="B180" s="95"/>
      <c r="C180" s="194"/>
      <c r="D180" s="187" t="s">
        <v>137</v>
      </c>
      <c r="E180" s="195" t="s">
        <v>1</v>
      </c>
      <c r="F180" s="196" t="s">
        <v>148</v>
      </c>
      <c r="G180" s="194"/>
      <c r="H180" s="197">
        <v>29.027000000000001</v>
      </c>
      <c r="I180" s="78"/>
      <c r="J180" s="194"/>
      <c r="K180" s="194"/>
      <c r="L180" s="95"/>
      <c r="M180" s="97"/>
      <c r="N180" s="98"/>
      <c r="O180" s="98"/>
      <c r="P180" s="98"/>
      <c r="Q180" s="98"/>
      <c r="R180" s="98"/>
      <c r="S180" s="98"/>
      <c r="T180" s="99"/>
      <c r="AT180" s="96" t="s">
        <v>137</v>
      </c>
      <c r="AU180" s="96" t="s">
        <v>81</v>
      </c>
      <c r="AV180" s="14" t="s">
        <v>135</v>
      </c>
      <c r="AW180" s="14" t="s">
        <v>27</v>
      </c>
      <c r="AX180" s="14" t="s">
        <v>79</v>
      </c>
      <c r="AY180" s="96" t="s">
        <v>128</v>
      </c>
    </row>
    <row r="181" spans="2:65" s="1" customFormat="1" ht="24" customHeight="1" x14ac:dyDescent="0.2">
      <c r="B181" s="77"/>
      <c r="C181" s="180" t="s">
        <v>178</v>
      </c>
      <c r="D181" s="180" t="s">
        <v>130</v>
      </c>
      <c r="E181" s="181" t="s">
        <v>179</v>
      </c>
      <c r="F181" s="182" t="s">
        <v>180</v>
      </c>
      <c r="G181" s="183" t="s">
        <v>133</v>
      </c>
      <c r="H181" s="184">
        <v>53.887</v>
      </c>
      <c r="I181" s="78"/>
      <c r="J181" s="185">
        <f>ROUND(I181*H181,2)</f>
        <v>0</v>
      </c>
      <c r="K181" s="182" t="s">
        <v>134</v>
      </c>
      <c r="L181" s="22"/>
      <c r="M181" s="79" t="s">
        <v>1</v>
      </c>
      <c r="N181" s="80" t="s">
        <v>36</v>
      </c>
      <c r="O181" s="81">
        <v>1.7010000000000001</v>
      </c>
      <c r="P181" s="81">
        <f>O181*H181</f>
        <v>91.661787000000004</v>
      </c>
      <c r="Q181" s="81">
        <v>0</v>
      </c>
      <c r="R181" s="81">
        <f>Q181*H181</f>
        <v>0</v>
      </c>
      <c r="S181" s="81">
        <v>1.95</v>
      </c>
      <c r="T181" s="82">
        <f>S181*H181</f>
        <v>105.07965</v>
      </c>
      <c r="AR181" s="83" t="s">
        <v>135</v>
      </c>
      <c r="AT181" s="83" t="s">
        <v>130</v>
      </c>
      <c r="AU181" s="83" t="s">
        <v>81</v>
      </c>
      <c r="AY181" s="17" t="s">
        <v>128</v>
      </c>
      <c r="BE181" s="84">
        <f>IF(N181="základní",J181,0)</f>
        <v>0</v>
      </c>
      <c r="BF181" s="84">
        <f>IF(N181="snížená",J181,0)</f>
        <v>0</v>
      </c>
      <c r="BG181" s="84">
        <f>IF(N181="zákl. přenesená",J181,0)</f>
        <v>0</v>
      </c>
      <c r="BH181" s="84">
        <f>IF(N181="sníž. přenesená",J181,0)</f>
        <v>0</v>
      </c>
      <c r="BI181" s="84">
        <f>IF(N181="nulová",J181,0)</f>
        <v>0</v>
      </c>
      <c r="BJ181" s="17" t="s">
        <v>79</v>
      </c>
      <c r="BK181" s="84">
        <f>ROUND(I181*H181,2)</f>
        <v>0</v>
      </c>
      <c r="BL181" s="17" t="s">
        <v>135</v>
      </c>
      <c r="BM181" s="83" t="s">
        <v>181</v>
      </c>
    </row>
    <row r="182" spans="2:65" s="12" customFormat="1" ht="11.4" x14ac:dyDescent="0.2">
      <c r="B182" s="85"/>
      <c r="C182" s="186"/>
      <c r="D182" s="187" t="s">
        <v>137</v>
      </c>
      <c r="E182" s="188" t="s">
        <v>1</v>
      </c>
      <c r="F182" s="189" t="s">
        <v>182</v>
      </c>
      <c r="G182" s="186"/>
      <c r="H182" s="188" t="s">
        <v>1</v>
      </c>
      <c r="I182" s="78"/>
      <c r="J182" s="186"/>
      <c r="K182" s="186"/>
      <c r="L182" s="85"/>
      <c r="M182" s="87"/>
      <c r="N182" s="88"/>
      <c r="O182" s="88"/>
      <c r="P182" s="88"/>
      <c r="Q182" s="88"/>
      <c r="R182" s="88"/>
      <c r="S182" s="88"/>
      <c r="T182" s="89"/>
      <c r="AT182" s="86" t="s">
        <v>137</v>
      </c>
      <c r="AU182" s="86" t="s">
        <v>81</v>
      </c>
      <c r="AV182" s="12" t="s">
        <v>79</v>
      </c>
      <c r="AW182" s="12" t="s">
        <v>27</v>
      </c>
      <c r="AX182" s="12" t="s">
        <v>71</v>
      </c>
      <c r="AY182" s="86" t="s">
        <v>128</v>
      </c>
    </row>
    <row r="183" spans="2:65" s="13" customFormat="1" ht="11.4" x14ac:dyDescent="0.2">
      <c r="B183" s="90"/>
      <c r="C183" s="190"/>
      <c r="D183" s="187" t="s">
        <v>137</v>
      </c>
      <c r="E183" s="191" t="s">
        <v>1</v>
      </c>
      <c r="F183" s="192" t="s">
        <v>183</v>
      </c>
      <c r="G183" s="190"/>
      <c r="H183" s="193">
        <v>2.6469999999999998</v>
      </c>
      <c r="I183" s="78"/>
      <c r="J183" s="190"/>
      <c r="K183" s="190"/>
      <c r="L183" s="90"/>
      <c r="M183" s="92"/>
      <c r="N183" s="93"/>
      <c r="O183" s="93"/>
      <c r="P183" s="93"/>
      <c r="Q183" s="93"/>
      <c r="R183" s="93"/>
      <c r="S183" s="93"/>
      <c r="T183" s="94"/>
      <c r="AT183" s="91" t="s">
        <v>137</v>
      </c>
      <c r="AU183" s="91" t="s">
        <v>81</v>
      </c>
      <c r="AV183" s="13" t="s">
        <v>81</v>
      </c>
      <c r="AW183" s="13" t="s">
        <v>27</v>
      </c>
      <c r="AX183" s="13" t="s">
        <v>71</v>
      </c>
      <c r="AY183" s="91" t="s">
        <v>128</v>
      </c>
    </row>
    <row r="184" spans="2:65" s="12" customFormat="1" ht="11.4" x14ac:dyDescent="0.2">
      <c r="B184" s="85"/>
      <c r="C184" s="186"/>
      <c r="D184" s="187" t="s">
        <v>137</v>
      </c>
      <c r="E184" s="188" t="s">
        <v>1</v>
      </c>
      <c r="F184" s="189" t="s">
        <v>184</v>
      </c>
      <c r="G184" s="186"/>
      <c r="H184" s="188" t="s">
        <v>1</v>
      </c>
      <c r="I184" s="78"/>
      <c r="J184" s="186"/>
      <c r="K184" s="186"/>
      <c r="L184" s="85"/>
      <c r="M184" s="87"/>
      <c r="N184" s="88"/>
      <c r="O184" s="88"/>
      <c r="P184" s="88"/>
      <c r="Q184" s="88"/>
      <c r="R184" s="88"/>
      <c r="S184" s="88"/>
      <c r="T184" s="89"/>
      <c r="AT184" s="86" t="s">
        <v>137</v>
      </c>
      <c r="AU184" s="86" t="s">
        <v>81</v>
      </c>
      <c r="AV184" s="12" t="s">
        <v>79</v>
      </c>
      <c r="AW184" s="12" t="s">
        <v>27</v>
      </c>
      <c r="AX184" s="12" t="s">
        <v>71</v>
      </c>
      <c r="AY184" s="86" t="s">
        <v>128</v>
      </c>
    </row>
    <row r="185" spans="2:65" s="13" customFormat="1" ht="11.4" x14ac:dyDescent="0.2">
      <c r="B185" s="90"/>
      <c r="C185" s="190"/>
      <c r="D185" s="187" t="s">
        <v>137</v>
      </c>
      <c r="E185" s="191" t="s">
        <v>1</v>
      </c>
      <c r="F185" s="192" t="s">
        <v>185</v>
      </c>
      <c r="G185" s="190"/>
      <c r="H185" s="193">
        <v>11.888</v>
      </c>
      <c r="I185" s="78"/>
      <c r="J185" s="190"/>
      <c r="K185" s="190"/>
      <c r="L185" s="90"/>
      <c r="M185" s="92"/>
      <c r="N185" s="93"/>
      <c r="O185" s="93"/>
      <c r="P185" s="93"/>
      <c r="Q185" s="93"/>
      <c r="R185" s="93"/>
      <c r="S185" s="93"/>
      <c r="T185" s="94"/>
      <c r="AT185" s="91" t="s">
        <v>137</v>
      </c>
      <c r="AU185" s="91" t="s">
        <v>81</v>
      </c>
      <c r="AV185" s="13" t="s">
        <v>81</v>
      </c>
      <c r="AW185" s="13" t="s">
        <v>27</v>
      </c>
      <c r="AX185" s="13" t="s">
        <v>71</v>
      </c>
      <c r="AY185" s="91" t="s">
        <v>128</v>
      </c>
    </row>
    <row r="186" spans="2:65" s="13" customFormat="1" ht="11.4" x14ac:dyDescent="0.2">
      <c r="B186" s="90"/>
      <c r="C186" s="190"/>
      <c r="D186" s="187" t="s">
        <v>137</v>
      </c>
      <c r="E186" s="191" t="s">
        <v>1</v>
      </c>
      <c r="F186" s="192" t="s">
        <v>186</v>
      </c>
      <c r="G186" s="190"/>
      <c r="H186" s="193">
        <v>-0.71799999999999997</v>
      </c>
      <c r="I186" s="78"/>
      <c r="J186" s="190"/>
      <c r="K186" s="190"/>
      <c r="L186" s="90"/>
      <c r="M186" s="92"/>
      <c r="N186" s="93"/>
      <c r="O186" s="93"/>
      <c r="P186" s="93"/>
      <c r="Q186" s="93"/>
      <c r="R186" s="93"/>
      <c r="S186" s="93"/>
      <c r="T186" s="94"/>
      <c r="AT186" s="91" t="s">
        <v>137</v>
      </c>
      <c r="AU186" s="91" t="s">
        <v>81</v>
      </c>
      <c r="AV186" s="13" t="s">
        <v>81</v>
      </c>
      <c r="AW186" s="13" t="s">
        <v>27</v>
      </c>
      <c r="AX186" s="13" t="s">
        <v>71</v>
      </c>
      <c r="AY186" s="91" t="s">
        <v>128</v>
      </c>
    </row>
    <row r="187" spans="2:65" s="13" customFormat="1" ht="11.4" x14ac:dyDescent="0.2">
      <c r="B187" s="90"/>
      <c r="C187" s="190"/>
      <c r="D187" s="187" t="s">
        <v>137</v>
      </c>
      <c r="E187" s="191" t="s">
        <v>1</v>
      </c>
      <c r="F187" s="192" t="s">
        <v>187</v>
      </c>
      <c r="G187" s="190"/>
      <c r="H187" s="193">
        <v>5.1120000000000001</v>
      </c>
      <c r="I187" s="78"/>
      <c r="J187" s="190"/>
      <c r="K187" s="190"/>
      <c r="L187" s="90"/>
      <c r="M187" s="92"/>
      <c r="N187" s="93"/>
      <c r="O187" s="93"/>
      <c r="P187" s="93"/>
      <c r="Q187" s="93"/>
      <c r="R187" s="93"/>
      <c r="S187" s="93"/>
      <c r="T187" s="94"/>
      <c r="AT187" s="91" t="s">
        <v>137</v>
      </c>
      <c r="AU187" s="91" t="s">
        <v>81</v>
      </c>
      <c r="AV187" s="13" t="s">
        <v>81</v>
      </c>
      <c r="AW187" s="13" t="s">
        <v>27</v>
      </c>
      <c r="AX187" s="13" t="s">
        <v>71</v>
      </c>
      <c r="AY187" s="91" t="s">
        <v>128</v>
      </c>
    </row>
    <row r="188" spans="2:65" s="13" customFormat="1" ht="11.4" x14ac:dyDescent="0.2">
      <c r="B188" s="90"/>
      <c r="C188" s="190"/>
      <c r="D188" s="187" t="s">
        <v>137</v>
      </c>
      <c r="E188" s="191" t="s">
        <v>1</v>
      </c>
      <c r="F188" s="192" t="s">
        <v>188</v>
      </c>
      <c r="G188" s="190"/>
      <c r="H188" s="193">
        <v>28.582000000000001</v>
      </c>
      <c r="I188" s="78"/>
      <c r="J188" s="190"/>
      <c r="K188" s="190"/>
      <c r="L188" s="90"/>
      <c r="M188" s="92"/>
      <c r="N188" s="93"/>
      <c r="O188" s="93"/>
      <c r="P188" s="93"/>
      <c r="Q188" s="93"/>
      <c r="R188" s="93"/>
      <c r="S188" s="93"/>
      <c r="T188" s="94"/>
      <c r="AT188" s="91" t="s">
        <v>137</v>
      </c>
      <c r="AU188" s="91" t="s">
        <v>81</v>
      </c>
      <c r="AV188" s="13" t="s">
        <v>81</v>
      </c>
      <c r="AW188" s="13" t="s">
        <v>27</v>
      </c>
      <c r="AX188" s="13" t="s">
        <v>71</v>
      </c>
      <c r="AY188" s="91" t="s">
        <v>128</v>
      </c>
    </row>
    <row r="189" spans="2:65" s="13" customFormat="1" ht="11.4" x14ac:dyDescent="0.2">
      <c r="B189" s="90"/>
      <c r="C189" s="190"/>
      <c r="D189" s="187" t="s">
        <v>137</v>
      </c>
      <c r="E189" s="191" t="s">
        <v>1</v>
      </c>
      <c r="F189" s="192" t="s">
        <v>189</v>
      </c>
      <c r="G189" s="190"/>
      <c r="H189" s="193">
        <v>-1.411</v>
      </c>
      <c r="I189" s="78"/>
      <c r="J189" s="190"/>
      <c r="K189" s="190"/>
      <c r="L189" s="90"/>
      <c r="M189" s="92"/>
      <c r="N189" s="93"/>
      <c r="O189" s="93"/>
      <c r="P189" s="93"/>
      <c r="Q189" s="93"/>
      <c r="R189" s="93"/>
      <c r="S189" s="93"/>
      <c r="T189" s="94"/>
      <c r="AT189" s="91" t="s">
        <v>137</v>
      </c>
      <c r="AU189" s="91" t="s">
        <v>81</v>
      </c>
      <c r="AV189" s="13" t="s">
        <v>81</v>
      </c>
      <c r="AW189" s="13" t="s">
        <v>27</v>
      </c>
      <c r="AX189" s="13" t="s">
        <v>71</v>
      </c>
      <c r="AY189" s="91" t="s">
        <v>128</v>
      </c>
    </row>
    <row r="190" spans="2:65" s="13" customFormat="1" ht="11.4" x14ac:dyDescent="0.2">
      <c r="B190" s="90"/>
      <c r="C190" s="190"/>
      <c r="D190" s="187" t="s">
        <v>137</v>
      </c>
      <c r="E190" s="191" t="s">
        <v>1</v>
      </c>
      <c r="F190" s="192" t="s">
        <v>190</v>
      </c>
      <c r="G190" s="190"/>
      <c r="H190" s="193">
        <v>-9.3239999999999998</v>
      </c>
      <c r="I190" s="78"/>
      <c r="J190" s="190"/>
      <c r="K190" s="190"/>
      <c r="L190" s="90"/>
      <c r="M190" s="92"/>
      <c r="N190" s="93"/>
      <c r="O190" s="93"/>
      <c r="P190" s="93"/>
      <c r="Q190" s="93"/>
      <c r="R190" s="93"/>
      <c r="S190" s="93"/>
      <c r="T190" s="94"/>
      <c r="AT190" s="91" t="s">
        <v>137</v>
      </c>
      <c r="AU190" s="91" t="s">
        <v>81</v>
      </c>
      <c r="AV190" s="13" t="s">
        <v>81</v>
      </c>
      <c r="AW190" s="13" t="s">
        <v>27</v>
      </c>
      <c r="AX190" s="13" t="s">
        <v>71</v>
      </c>
      <c r="AY190" s="91" t="s">
        <v>128</v>
      </c>
    </row>
    <row r="191" spans="2:65" s="13" customFormat="1" ht="11.4" x14ac:dyDescent="0.2">
      <c r="B191" s="90"/>
      <c r="C191" s="190"/>
      <c r="D191" s="187" t="s">
        <v>137</v>
      </c>
      <c r="E191" s="191" t="s">
        <v>1</v>
      </c>
      <c r="F191" s="192" t="s">
        <v>191</v>
      </c>
      <c r="G191" s="190"/>
      <c r="H191" s="193">
        <v>6.1239999999999997</v>
      </c>
      <c r="I191" s="78"/>
      <c r="J191" s="190"/>
      <c r="K191" s="190"/>
      <c r="L191" s="90"/>
      <c r="M191" s="92"/>
      <c r="N191" s="93"/>
      <c r="O191" s="93"/>
      <c r="P191" s="93"/>
      <c r="Q191" s="93"/>
      <c r="R191" s="93"/>
      <c r="S191" s="93"/>
      <c r="T191" s="94"/>
      <c r="AT191" s="91" t="s">
        <v>137</v>
      </c>
      <c r="AU191" s="91" t="s">
        <v>81</v>
      </c>
      <c r="AV191" s="13" t="s">
        <v>81</v>
      </c>
      <c r="AW191" s="13" t="s">
        <v>27</v>
      </c>
      <c r="AX191" s="13" t="s">
        <v>71</v>
      </c>
      <c r="AY191" s="91" t="s">
        <v>128</v>
      </c>
    </row>
    <row r="192" spans="2:65" s="13" customFormat="1" ht="11.4" x14ac:dyDescent="0.2">
      <c r="B192" s="90"/>
      <c r="C192" s="190"/>
      <c r="D192" s="187" t="s">
        <v>137</v>
      </c>
      <c r="E192" s="191" t="s">
        <v>1</v>
      </c>
      <c r="F192" s="192" t="s">
        <v>192</v>
      </c>
      <c r="G192" s="190"/>
      <c r="H192" s="193">
        <v>-1.9750000000000001</v>
      </c>
      <c r="I192" s="78"/>
      <c r="J192" s="190"/>
      <c r="K192" s="190"/>
      <c r="L192" s="90"/>
      <c r="M192" s="92"/>
      <c r="N192" s="93"/>
      <c r="O192" s="93"/>
      <c r="P192" s="93"/>
      <c r="Q192" s="93"/>
      <c r="R192" s="93"/>
      <c r="S192" s="93"/>
      <c r="T192" s="94"/>
      <c r="AT192" s="91" t="s">
        <v>137</v>
      </c>
      <c r="AU192" s="91" t="s">
        <v>81</v>
      </c>
      <c r="AV192" s="13" t="s">
        <v>81</v>
      </c>
      <c r="AW192" s="13" t="s">
        <v>27</v>
      </c>
      <c r="AX192" s="13" t="s">
        <v>71</v>
      </c>
      <c r="AY192" s="91" t="s">
        <v>128</v>
      </c>
    </row>
    <row r="193" spans="2:65" s="12" customFormat="1" ht="11.4" x14ac:dyDescent="0.2">
      <c r="B193" s="85"/>
      <c r="C193" s="186"/>
      <c r="D193" s="187" t="s">
        <v>137</v>
      </c>
      <c r="E193" s="188" t="s">
        <v>1</v>
      </c>
      <c r="F193" s="189" t="s">
        <v>142</v>
      </c>
      <c r="G193" s="186"/>
      <c r="H193" s="188" t="s">
        <v>1</v>
      </c>
      <c r="I193" s="78"/>
      <c r="J193" s="186"/>
      <c r="K193" s="186"/>
      <c r="L193" s="85"/>
      <c r="M193" s="87"/>
      <c r="N193" s="88"/>
      <c r="O193" s="88"/>
      <c r="P193" s="88"/>
      <c r="Q193" s="88"/>
      <c r="R193" s="88"/>
      <c r="S193" s="88"/>
      <c r="T193" s="89"/>
      <c r="AT193" s="86" t="s">
        <v>137</v>
      </c>
      <c r="AU193" s="86" t="s">
        <v>81</v>
      </c>
      <c r="AV193" s="12" t="s">
        <v>79</v>
      </c>
      <c r="AW193" s="12" t="s">
        <v>27</v>
      </c>
      <c r="AX193" s="12" t="s">
        <v>71</v>
      </c>
      <c r="AY193" s="86" t="s">
        <v>128</v>
      </c>
    </row>
    <row r="194" spans="2:65" s="13" customFormat="1" ht="11.4" x14ac:dyDescent="0.2">
      <c r="B194" s="90"/>
      <c r="C194" s="190"/>
      <c r="D194" s="187" t="s">
        <v>137</v>
      </c>
      <c r="E194" s="191" t="s">
        <v>1</v>
      </c>
      <c r="F194" s="192" t="s">
        <v>193</v>
      </c>
      <c r="G194" s="190"/>
      <c r="H194" s="193">
        <v>16.196000000000002</v>
      </c>
      <c r="I194" s="78"/>
      <c r="J194" s="190"/>
      <c r="K194" s="190"/>
      <c r="L194" s="90"/>
      <c r="M194" s="92"/>
      <c r="N194" s="93"/>
      <c r="O194" s="93"/>
      <c r="P194" s="93"/>
      <c r="Q194" s="93"/>
      <c r="R194" s="93"/>
      <c r="S194" s="93"/>
      <c r="T194" s="94"/>
      <c r="AT194" s="91" t="s">
        <v>137</v>
      </c>
      <c r="AU194" s="91" t="s">
        <v>81</v>
      </c>
      <c r="AV194" s="13" t="s">
        <v>81</v>
      </c>
      <c r="AW194" s="13" t="s">
        <v>27</v>
      </c>
      <c r="AX194" s="13" t="s">
        <v>71</v>
      </c>
      <c r="AY194" s="91" t="s">
        <v>128</v>
      </c>
    </row>
    <row r="195" spans="2:65" s="13" customFormat="1" ht="11.4" x14ac:dyDescent="0.2">
      <c r="B195" s="90"/>
      <c r="C195" s="190"/>
      <c r="D195" s="187" t="s">
        <v>137</v>
      </c>
      <c r="E195" s="191" t="s">
        <v>1</v>
      </c>
      <c r="F195" s="192" t="s">
        <v>194</v>
      </c>
      <c r="G195" s="190"/>
      <c r="H195" s="193">
        <v>-2.552</v>
      </c>
      <c r="I195" s="78"/>
      <c r="J195" s="190"/>
      <c r="K195" s="190"/>
      <c r="L195" s="90"/>
      <c r="M195" s="92"/>
      <c r="N195" s="93"/>
      <c r="O195" s="93"/>
      <c r="P195" s="93"/>
      <c r="Q195" s="93"/>
      <c r="R195" s="93"/>
      <c r="S195" s="93"/>
      <c r="T195" s="94"/>
      <c r="AT195" s="91" t="s">
        <v>137</v>
      </c>
      <c r="AU195" s="91" t="s">
        <v>81</v>
      </c>
      <c r="AV195" s="13" t="s">
        <v>81</v>
      </c>
      <c r="AW195" s="13" t="s">
        <v>27</v>
      </c>
      <c r="AX195" s="13" t="s">
        <v>71</v>
      </c>
      <c r="AY195" s="91" t="s">
        <v>128</v>
      </c>
    </row>
    <row r="196" spans="2:65" s="13" customFormat="1" ht="11.4" x14ac:dyDescent="0.2">
      <c r="B196" s="90"/>
      <c r="C196" s="190"/>
      <c r="D196" s="187" t="s">
        <v>137</v>
      </c>
      <c r="E196" s="191" t="s">
        <v>1</v>
      </c>
      <c r="F196" s="192" t="s">
        <v>195</v>
      </c>
      <c r="G196" s="190"/>
      <c r="H196" s="193">
        <v>-0.68200000000000005</v>
      </c>
      <c r="I196" s="78"/>
      <c r="J196" s="190"/>
      <c r="K196" s="190"/>
      <c r="L196" s="90"/>
      <c r="M196" s="92"/>
      <c r="N196" s="93"/>
      <c r="O196" s="93"/>
      <c r="P196" s="93"/>
      <c r="Q196" s="93"/>
      <c r="R196" s="93"/>
      <c r="S196" s="93"/>
      <c r="T196" s="94"/>
      <c r="AT196" s="91" t="s">
        <v>137</v>
      </c>
      <c r="AU196" s="91" t="s">
        <v>81</v>
      </c>
      <c r="AV196" s="13" t="s">
        <v>81</v>
      </c>
      <c r="AW196" s="13" t="s">
        <v>27</v>
      </c>
      <c r="AX196" s="13" t="s">
        <v>71</v>
      </c>
      <c r="AY196" s="91" t="s">
        <v>128</v>
      </c>
    </row>
    <row r="197" spans="2:65" s="14" customFormat="1" ht="11.4" x14ac:dyDescent="0.2">
      <c r="B197" s="95"/>
      <c r="C197" s="194"/>
      <c r="D197" s="187" t="s">
        <v>137</v>
      </c>
      <c r="E197" s="195" t="s">
        <v>1</v>
      </c>
      <c r="F197" s="196" t="s">
        <v>148</v>
      </c>
      <c r="G197" s="194"/>
      <c r="H197" s="197">
        <v>53.887</v>
      </c>
      <c r="I197" s="78"/>
      <c r="J197" s="194"/>
      <c r="K197" s="194"/>
      <c r="L197" s="95"/>
      <c r="M197" s="97"/>
      <c r="N197" s="98"/>
      <c r="O197" s="98"/>
      <c r="P197" s="98"/>
      <c r="Q197" s="98"/>
      <c r="R197" s="98"/>
      <c r="S197" s="98"/>
      <c r="T197" s="99"/>
      <c r="AT197" s="96" t="s">
        <v>137</v>
      </c>
      <c r="AU197" s="96" t="s">
        <v>81</v>
      </c>
      <c r="AV197" s="14" t="s">
        <v>135</v>
      </c>
      <c r="AW197" s="14" t="s">
        <v>27</v>
      </c>
      <c r="AX197" s="14" t="s">
        <v>79</v>
      </c>
      <c r="AY197" s="96" t="s">
        <v>128</v>
      </c>
    </row>
    <row r="198" spans="2:65" s="1" customFormat="1" ht="24" customHeight="1" x14ac:dyDescent="0.2">
      <c r="B198" s="77"/>
      <c r="C198" s="180" t="s">
        <v>196</v>
      </c>
      <c r="D198" s="180" t="s">
        <v>130</v>
      </c>
      <c r="E198" s="181" t="s">
        <v>197</v>
      </c>
      <c r="F198" s="182" t="s">
        <v>198</v>
      </c>
      <c r="G198" s="183" t="s">
        <v>199</v>
      </c>
      <c r="H198" s="184">
        <v>3.1</v>
      </c>
      <c r="I198" s="78"/>
      <c r="J198" s="185">
        <f>ROUND(I198*H198,2)</f>
        <v>0</v>
      </c>
      <c r="K198" s="182" t="s">
        <v>134</v>
      </c>
      <c r="L198" s="22"/>
      <c r="M198" s="79" t="s">
        <v>1</v>
      </c>
      <c r="N198" s="80" t="s">
        <v>36</v>
      </c>
      <c r="O198" s="81">
        <v>0.64</v>
      </c>
      <c r="P198" s="81">
        <f>O198*H198</f>
        <v>1.9840000000000002</v>
      </c>
      <c r="Q198" s="81">
        <v>0</v>
      </c>
      <c r="R198" s="81">
        <f>Q198*H198</f>
        <v>0</v>
      </c>
      <c r="S198" s="81">
        <v>7.0000000000000007E-2</v>
      </c>
      <c r="T198" s="82">
        <f>S198*H198</f>
        <v>0.21700000000000003</v>
      </c>
      <c r="AR198" s="83" t="s">
        <v>135</v>
      </c>
      <c r="AT198" s="83" t="s">
        <v>130</v>
      </c>
      <c r="AU198" s="83" t="s">
        <v>81</v>
      </c>
      <c r="AY198" s="17" t="s">
        <v>128</v>
      </c>
      <c r="BE198" s="84">
        <f>IF(N198="základní",J198,0)</f>
        <v>0</v>
      </c>
      <c r="BF198" s="84">
        <f>IF(N198="snížená",J198,0)</f>
        <v>0</v>
      </c>
      <c r="BG198" s="84">
        <f>IF(N198="zákl. přenesená",J198,0)</f>
        <v>0</v>
      </c>
      <c r="BH198" s="84">
        <f>IF(N198="sníž. přenesená",J198,0)</f>
        <v>0</v>
      </c>
      <c r="BI198" s="84">
        <f>IF(N198="nulová",J198,0)</f>
        <v>0</v>
      </c>
      <c r="BJ198" s="17" t="s">
        <v>79</v>
      </c>
      <c r="BK198" s="84">
        <f>ROUND(I198*H198,2)</f>
        <v>0</v>
      </c>
      <c r="BL198" s="17" t="s">
        <v>135</v>
      </c>
      <c r="BM198" s="83" t="s">
        <v>200</v>
      </c>
    </row>
    <row r="199" spans="2:65" s="12" customFormat="1" ht="11.4" x14ac:dyDescent="0.2">
      <c r="B199" s="85"/>
      <c r="C199" s="186"/>
      <c r="D199" s="187" t="s">
        <v>137</v>
      </c>
      <c r="E199" s="188" t="s">
        <v>1</v>
      </c>
      <c r="F199" s="189" t="s">
        <v>184</v>
      </c>
      <c r="G199" s="186"/>
      <c r="H199" s="188" t="s">
        <v>1</v>
      </c>
      <c r="I199" s="78"/>
      <c r="J199" s="186"/>
      <c r="K199" s="186"/>
      <c r="L199" s="85"/>
      <c r="M199" s="87"/>
      <c r="N199" s="88"/>
      <c r="O199" s="88"/>
      <c r="P199" s="88"/>
      <c r="Q199" s="88"/>
      <c r="R199" s="88"/>
      <c r="S199" s="88"/>
      <c r="T199" s="89"/>
      <c r="AT199" s="86" t="s">
        <v>137</v>
      </c>
      <c r="AU199" s="86" t="s">
        <v>81</v>
      </c>
      <c r="AV199" s="12" t="s">
        <v>79</v>
      </c>
      <c r="AW199" s="12" t="s">
        <v>27</v>
      </c>
      <c r="AX199" s="12" t="s">
        <v>71</v>
      </c>
      <c r="AY199" s="86" t="s">
        <v>128</v>
      </c>
    </row>
    <row r="200" spans="2:65" s="13" customFormat="1" ht="11.4" x14ac:dyDescent="0.2">
      <c r="B200" s="90"/>
      <c r="C200" s="190"/>
      <c r="D200" s="187" t="s">
        <v>137</v>
      </c>
      <c r="E200" s="191" t="s">
        <v>1</v>
      </c>
      <c r="F200" s="192" t="s">
        <v>201</v>
      </c>
      <c r="G200" s="190"/>
      <c r="H200" s="193">
        <v>3.1</v>
      </c>
      <c r="I200" s="78"/>
      <c r="J200" s="190"/>
      <c r="K200" s="190"/>
      <c r="L200" s="90"/>
      <c r="M200" s="92"/>
      <c r="N200" s="93"/>
      <c r="O200" s="93"/>
      <c r="P200" s="93"/>
      <c r="Q200" s="93"/>
      <c r="R200" s="93"/>
      <c r="S200" s="93"/>
      <c r="T200" s="94"/>
      <c r="AT200" s="91" t="s">
        <v>137</v>
      </c>
      <c r="AU200" s="91" t="s">
        <v>81</v>
      </c>
      <c r="AV200" s="13" t="s">
        <v>81</v>
      </c>
      <c r="AW200" s="13" t="s">
        <v>27</v>
      </c>
      <c r="AX200" s="13" t="s">
        <v>71</v>
      </c>
      <c r="AY200" s="91" t="s">
        <v>128</v>
      </c>
    </row>
    <row r="201" spans="2:65" s="14" customFormat="1" ht="11.4" x14ac:dyDescent="0.2">
      <c r="B201" s="95"/>
      <c r="C201" s="194"/>
      <c r="D201" s="187" t="s">
        <v>137</v>
      </c>
      <c r="E201" s="195" t="s">
        <v>1</v>
      </c>
      <c r="F201" s="196" t="s">
        <v>148</v>
      </c>
      <c r="G201" s="194"/>
      <c r="H201" s="197">
        <v>3.1</v>
      </c>
      <c r="I201" s="78"/>
      <c r="J201" s="194"/>
      <c r="K201" s="194"/>
      <c r="L201" s="95"/>
      <c r="M201" s="97"/>
      <c r="N201" s="98"/>
      <c r="O201" s="98"/>
      <c r="P201" s="98"/>
      <c r="Q201" s="98"/>
      <c r="R201" s="98"/>
      <c r="S201" s="98"/>
      <c r="T201" s="99"/>
      <c r="AT201" s="96" t="s">
        <v>137</v>
      </c>
      <c r="AU201" s="96" t="s">
        <v>81</v>
      </c>
      <c r="AV201" s="14" t="s">
        <v>135</v>
      </c>
      <c r="AW201" s="14" t="s">
        <v>27</v>
      </c>
      <c r="AX201" s="14" t="s">
        <v>79</v>
      </c>
      <c r="AY201" s="96" t="s">
        <v>128</v>
      </c>
    </row>
    <row r="202" spans="2:65" s="1" customFormat="1" ht="16.5" customHeight="1" x14ac:dyDescent="0.2">
      <c r="B202" s="77"/>
      <c r="C202" s="180" t="s">
        <v>158</v>
      </c>
      <c r="D202" s="180" t="s">
        <v>130</v>
      </c>
      <c r="E202" s="181" t="s">
        <v>202</v>
      </c>
      <c r="F202" s="182" t="s">
        <v>203</v>
      </c>
      <c r="G202" s="183" t="s">
        <v>133</v>
      </c>
      <c r="H202" s="184">
        <v>19.486999999999998</v>
      </c>
      <c r="I202" s="78"/>
      <c r="J202" s="185">
        <f>ROUND(I202*H202,2)</f>
        <v>0</v>
      </c>
      <c r="K202" s="182" t="s">
        <v>134</v>
      </c>
      <c r="L202" s="22"/>
      <c r="M202" s="79" t="s">
        <v>1</v>
      </c>
      <c r="N202" s="80" t="s">
        <v>36</v>
      </c>
      <c r="O202" s="81">
        <v>9.3829999999999991</v>
      </c>
      <c r="P202" s="81">
        <f>O202*H202</f>
        <v>182.84652099999997</v>
      </c>
      <c r="Q202" s="81">
        <v>0</v>
      </c>
      <c r="R202" s="81">
        <f>Q202*H202</f>
        <v>0</v>
      </c>
      <c r="S202" s="81">
        <v>2.4</v>
      </c>
      <c r="T202" s="82">
        <f>S202*H202</f>
        <v>46.768799999999992</v>
      </c>
      <c r="AR202" s="83" t="s">
        <v>135</v>
      </c>
      <c r="AT202" s="83" t="s">
        <v>130</v>
      </c>
      <c r="AU202" s="83" t="s">
        <v>81</v>
      </c>
      <c r="AY202" s="17" t="s">
        <v>128</v>
      </c>
      <c r="BE202" s="84">
        <f>IF(N202="základní",J202,0)</f>
        <v>0</v>
      </c>
      <c r="BF202" s="84">
        <f>IF(N202="snížená",J202,0)</f>
        <v>0</v>
      </c>
      <c r="BG202" s="84">
        <f>IF(N202="zákl. přenesená",J202,0)</f>
        <v>0</v>
      </c>
      <c r="BH202" s="84">
        <f>IF(N202="sníž. přenesená",J202,0)</f>
        <v>0</v>
      </c>
      <c r="BI202" s="84">
        <f>IF(N202="nulová",J202,0)</f>
        <v>0</v>
      </c>
      <c r="BJ202" s="17" t="s">
        <v>79</v>
      </c>
      <c r="BK202" s="84">
        <f>ROUND(I202*H202,2)</f>
        <v>0</v>
      </c>
      <c r="BL202" s="17" t="s">
        <v>135</v>
      </c>
      <c r="BM202" s="83" t="s">
        <v>204</v>
      </c>
    </row>
    <row r="203" spans="2:65" s="12" customFormat="1" ht="11.4" x14ac:dyDescent="0.2">
      <c r="B203" s="85"/>
      <c r="C203" s="186"/>
      <c r="D203" s="187" t="s">
        <v>137</v>
      </c>
      <c r="E203" s="188" t="s">
        <v>1</v>
      </c>
      <c r="F203" s="189" t="s">
        <v>205</v>
      </c>
      <c r="G203" s="186"/>
      <c r="H203" s="188" t="s">
        <v>1</v>
      </c>
      <c r="I203" s="78"/>
      <c r="J203" s="186"/>
      <c r="K203" s="186"/>
      <c r="L203" s="85"/>
      <c r="M203" s="87"/>
      <c r="N203" s="88"/>
      <c r="O203" s="88"/>
      <c r="P203" s="88"/>
      <c r="Q203" s="88"/>
      <c r="R203" s="88"/>
      <c r="S203" s="88"/>
      <c r="T203" s="89"/>
      <c r="AT203" s="86" t="s">
        <v>137</v>
      </c>
      <c r="AU203" s="86" t="s">
        <v>81</v>
      </c>
      <c r="AV203" s="12" t="s">
        <v>79</v>
      </c>
      <c r="AW203" s="12" t="s">
        <v>27</v>
      </c>
      <c r="AX203" s="12" t="s">
        <v>71</v>
      </c>
      <c r="AY203" s="86" t="s">
        <v>128</v>
      </c>
    </row>
    <row r="204" spans="2:65" s="13" customFormat="1" ht="11.4" x14ac:dyDescent="0.2">
      <c r="B204" s="90"/>
      <c r="C204" s="190"/>
      <c r="D204" s="187" t="s">
        <v>137</v>
      </c>
      <c r="E204" s="191" t="s">
        <v>1</v>
      </c>
      <c r="F204" s="192" t="s">
        <v>206</v>
      </c>
      <c r="G204" s="190"/>
      <c r="H204" s="193">
        <v>19.486999999999998</v>
      </c>
      <c r="I204" s="78"/>
      <c r="J204" s="190"/>
      <c r="K204" s="190"/>
      <c r="L204" s="90"/>
      <c r="M204" s="92"/>
      <c r="N204" s="93"/>
      <c r="O204" s="93"/>
      <c r="P204" s="93"/>
      <c r="Q204" s="93"/>
      <c r="R204" s="93"/>
      <c r="S204" s="93"/>
      <c r="T204" s="94"/>
      <c r="AT204" s="91" t="s">
        <v>137</v>
      </c>
      <c r="AU204" s="91" t="s">
        <v>81</v>
      </c>
      <c r="AV204" s="13" t="s">
        <v>81</v>
      </c>
      <c r="AW204" s="13" t="s">
        <v>27</v>
      </c>
      <c r="AX204" s="13" t="s">
        <v>71</v>
      </c>
      <c r="AY204" s="91" t="s">
        <v>128</v>
      </c>
    </row>
    <row r="205" spans="2:65" s="14" customFormat="1" ht="11.4" x14ac:dyDescent="0.2">
      <c r="B205" s="95"/>
      <c r="C205" s="194"/>
      <c r="D205" s="187" t="s">
        <v>137</v>
      </c>
      <c r="E205" s="195" t="s">
        <v>1</v>
      </c>
      <c r="F205" s="196" t="s">
        <v>148</v>
      </c>
      <c r="G205" s="194"/>
      <c r="H205" s="197">
        <v>19.486999999999998</v>
      </c>
      <c r="I205" s="78"/>
      <c r="J205" s="194"/>
      <c r="K205" s="194"/>
      <c r="L205" s="95"/>
      <c r="M205" s="97"/>
      <c r="N205" s="98"/>
      <c r="O205" s="98"/>
      <c r="P205" s="98"/>
      <c r="Q205" s="98"/>
      <c r="R205" s="98"/>
      <c r="S205" s="98"/>
      <c r="T205" s="99"/>
      <c r="AT205" s="96" t="s">
        <v>137</v>
      </c>
      <c r="AU205" s="96" t="s">
        <v>81</v>
      </c>
      <c r="AV205" s="14" t="s">
        <v>135</v>
      </c>
      <c r="AW205" s="14" t="s">
        <v>27</v>
      </c>
      <c r="AX205" s="14" t="s">
        <v>79</v>
      </c>
      <c r="AY205" s="96" t="s">
        <v>128</v>
      </c>
    </row>
    <row r="206" spans="2:65" s="1" customFormat="1" ht="24" customHeight="1" x14ac:dyDescent="0.2">
      <c r="B206" s="77"/>
      <c r="C206" s="180" t="s">
        <v>161</v>
      </c>
      <c r="D206" s="180" t="s">
        <v>130</v>
      </c>
      <c r="E206" s="181" t="s">
        <v>207</v>
      </c>
      <c r="F206" s="182" t="s">
        <v>208</v>
      </c>
      <c r="G206" s="183" t="s">
        <v>165</v>
      </c>
      <c r="H206" s="184">
        <v>7.83</v>
      </c>
      <c r="I206" s="78"/>
      <c r="J206" s="185">
        <f>ROUND(I206*H206,2)</f>
        <v>0</v>
      </c>
      <c r="K206" s="182" t="s">
        <v>134</v>
      </c>
      <c r="L206" s="22"/>
      <c r="M206" s="79" t="s">
        <v>1</v>
      </c>
      <c r="N206" s="80" t="s">
        <v>36</v>
      </c>
      <c r="O206" s="81">
        <v>0.24099999999999999</v>
      </c>
      <c r="P206" s="81">
        <f>O206*H206</f>
        <v>1.88703</v>
      </c>
      <c r="Q206" s="81">
        <v>0</v>
      </c>
      <c r="R206" s="81">
        <f>Q206*H206</f>
        <v>0</v>
      </c>
      <c r="S206" s="81">
        <v>0.192</v>
      </c>
      <c r="T206" s="82">
        <f>S206*H206</f>
        <v>1.50336</v>
      </c>
      <c r="AR206" s="83" t="s">
        <v>135</v>
      </c>
      <c r="AT206" s="83" t="s">
        <v>130</v>
      </c>
      <c r="AU206" s="83" t="s">
        <v>81</v>
      </c>
      <c r="AY206" s="17" t="s">
        <v>128</v>
      </c>
      <c r="BE206" s="84">
        <f>IF(N206="základní",J206,0)</f>
        <v>0</v>
      </c>
      <c r="BF206" s="84">
        <f>IF(N206="snížená",J206,0)</f>
        <v>0</v>
      </c>
      <c r="BG206" s="84">
        <f>IF(N206="zákl. přenesená",J206,0)</f>
        <v>0</v>
      </c>
      <c r="BH206" s="84">
        <f>IF(N206="sníž. přenesená",J206,0)</f>
        <v>0</v>
      </c>
      <c r="BI206" s="84">
        <f>IF(N206="nulová",J206,0)</f>
        <v>0</v>
      </c>
      <c r="BJ206" s="17" t="s">
        <v>79</v>
      </c>
      <c r="BK206" s="84">
        <f>ROUND(I206*H206,2)</f>
        <v>0</v>
      </c>
      <c r="BL206" s="17" t="s">
        <v>135</v>
      </c>
      <c r="BM206" s="83" t="s">
        <v>209</v>
      </c>
    </row>
    <row r="207" spans="2:65" s="12" customFormat="1" ht="11.4" x14ac:dyDescent="0.2">
      <c r="B207" s="85"/>
      <c r="C207" s="186"/>
      <c r="D207" s="187" t="s">
        <v>137</v>
      </c>
      <c r="E207" s="188" t="s">
        <v>1</v>
      </c>
      <c r="F207" s="189" t="s">
        <v>142</v>
      </c>
      <c r="G207" s="186"/>
      <c r="H207" s="188" t="s">
        <v>1</v>
      </c>
      <c r="I207" s="78"/>
      <c r="J207" s="186"/>
      <c r="K207" s="186"/>
      <c r="L207" s="85"/>
      <c r="M207" s="87"/>
      <c r="N207" s="88"/>
      <c r="O207" s="88"/>
      <c r="P207" s="88"/>
      <c r="Q207" s="88"/>
      <c r="R207" s="88"/>
      <c r="S207" s="88"/>
      <c r="T207" s="89"/>
      <c r="AT207" s="86" t="s">
        <v>137</v>
      </c>
      <c r="AU207" s="86" t="s">
        <v>81</v>
      </c>
      <c r="AV207" s="12" t="s">
        <v>79</v>
      </c>
      <c r="AW207" s="12" t="s">
        <v>27</v>
      </c>
      <c r="AX207" s="12" t="s">
        <v>71</v>
      </c>
      <c r="AY207" s="86" t="s">
        <v>128</v>
      </c>
    </row>
    <row r="208" spans="2:65" s="13" customFormat="1" ht="11.4" x14ac:dyDescent="0.2">
      <c r="B208" s="90"/>
      <c r="C208" s="190"/>
      <c r="D208" s="187" t="s">
        <v>137</v>
      </c>
      <c r="E208" s="191" t="s">
        <v>1</v>
      </c>
      <c r="F208" s="192" t="s">
        <v>210</v>
      </c>
      <c r="G208" s="190"/>
      <c r="H208" s="193">
        <v>7.83</v>
      </c>
      <c r="I208" s="78"/>
      <c r="J208" s="190"/>
      <c r="K208" s="190"/>
      <c r="L208" s="90"/>
      <c r="M208" s="92"/>
      <c r="N208" s="93"/>
      <c r="O208" s="93"/>
      <c r="P208" s="93"/>
      <c r="Q208" s="93"/>
      <c r="R208" s="93"/>
      <c r="S208" s="93"/>
      <c r="T208" s="94"/>
      <c r="AT208" s="91" t="s">
        <v>137</v>
      </c>
      <c r="AU208" s="91" t="s">
        <v>81</v>
      </c>
      <c r="AV208" s="13" t="s">
        <v>81</v>
      </c>
      <c r="AW208" s="13" t="s">
        <v>27</v>
      </c>
      <c r="AX208" s="13" t="s">
        <v>71</v>
      </c>
      <c r="AY208" s="91" t="s">
        <v>128</v>
      </c>
    </row>
    <row r="209" spans="2:65" s="14" customFormat="1" ht="11.4" x14ac:dyDescent="0.2">
      <c r="B209" s="95"/>
      <c r="C209" s="194"/>
      <c r="D209" s="187" t="s">
        <v>137</v>
      </c>
      <c r="E209" s="195" t="s">
        <v>1</v>
      </c>
      <c r="F209" s="196" t="s">
        <v>148</v>
      </c>
      <c r="G209" s="194"/>
      <c r="H209" s="197">
        <v>7.83</v>
      </c>
      <c r="I209" s="78"/>
      <c r="J209" s="194"/>
      <c r="K209" s="194"/>
      <c r="L209" s="95"/>
      <c r="M209" s="97"/>
      <c r="N209" s="98"/>
      <c r="O209" s="98"/>
      <c r="P209" s="98"/>
      <c r="Q209" s="98"/>
      <c r="R209" s="98"/>
      <c r="S209" s="98"/>
      <c r="T209" s="99"/>
      <c r="AT209" s="96" t="s">
        <v>137</v>
      </c>
      <c r="AU209" s="96" t="s">
        <v>81</v>
      </c>
      <c r="AV209" s="14" t="s">
        <v>135</v>
      </c>
      <c r="AW209" s="14" t="s">
        <v>27</v>
      </c>
      <c r="AX209" s="14" t="s">
        <v>79</v>
      </c>
      <c r="AY209" s="96" t="s">
        <v>128</v>
      </c>
    </row>
    <row r="210" spans="2:65" s="1" customFormat="1" ht="24" customHeight="1" x14ac:dyDescent="0.2">
      <c r="B210" s="77"/>
      <c r="C210" s="180" t="s">
        <v>211</v>
      </c>
      <c r="D210" s="180" t="s">
        <v>130</v>
      </c>
      <c r="E210" s="181" t="s">
        <v>212</v>
      </c>
      <c r="F210" s="182" t="s">
        <v>213</v>
      </c>
      <c r="G210" s="183" t="s">
        <v>133</v>
      </c>
      <c r="H210" s="184">
        <v>31.899000000000001</v>
      </c>
      <c r="I210" s="78"/>
      <c r="J210" s="185">
        <f>ROUND(I210*H210,2)</f>
        <v>0</v>
      </c>
      <c r="K210" s="182" t="s">
        <v>134</v>
      </c>
      <c r="L210" s="22"/>
      <c r="M210" s="79" t="s">
        <v>1</v>
      </c>
      <c r="N210" s="80" t="s">
        <v>36</v>
      </c>
      <c r="O210" s="81">
        <v>7.1950000000000003</v>
      </c>
      <c r="P210" s="81">
        <f>O210*H210</f>
        <v>229.513305</v>
      </c>
      <c r="Q210" s="81">
        <v>0</v>
      </c>
      <c r="R210" s="81">
        <f>Q210*H210</f>
        <v>0</v>
      </c>
      <c r="S210" s="81">
        <v>2.2000000000000002</v>
      </c>
      <c r="T210" s="82">
        <f>S210*H210</f>
        <v>70.177800000000005</v>
      </c>
      <c r="AR210" s="83" t="s">
        <v>135</v>
      </c>
      <c r="AT210" s="83" t="s">
        <v>130</v>
      </c>
      <c r="AU210" s="83" t="s">
        <v>81</v>
      </c>
      <c r="AY210" s="17" t="s">
        <v>128</v>
      </c>
      <c r="BE210" s="84">
        <f>IF(N210="základní",J210,0)</f>
        <v>0</v>
      </c>
      <c r="BF210" s="84">
        <f>IF(N210="snížená",J210,0)</f>
        <v>0</v>
      </c>
      <c r="BG210" s="84">
        <f>IF(N210="zákl. přenesená",J210,0)</f>
        <v>0</v>
      </c>
      <c r="BH210" s="84">
        <f>IF(N210="sníž. přenesená",J210,0)</f>
        <v>0</v>
      </c>
      <c r="BI210" s="84">
        <f>IF(N210="nulová",J210,0)</f>
        <v>0</v>
      </c>
      <c r="BJ210" s="17" t="s">
        <v>79</v>
      </c>
      <c r="BK210" s="84">
        <f>ROUND(I210*H210,2)</f>
        <v>0</v>
      </c>
      <c r="BL210" s="17" t="s">
        <v>135</v>
      </c>
      <c r="BM210" s="83" t="s">
        <v>214</v>
      </c>
    </row>
    <row r="211" spans="2:65" s="12" customFormat="1" ht="11.4" x14ac:dyDescent="0.2">
      <c r="B211" s="85"/>
      <c r="C211" s="186"/>
      <c r="D211" s="187" t="s">
        <v>137</v>
      </c>
      <c r="E211" s="188" t="s">
        <v>1</v>
      </c>
      <c r="F211" s="189" t="s">
        <v>215</v>
      </c>
      <c r="G211" s="186"/>
      <c r="H211" s="188" t="s">
        <v>1</v>
      </c>
      <c r="I211" s="78"/>
      <c r="J211" s="186"/>
      <c r="K211" s="186"/>
      <c r="L211" s="85"/>
      <c r="M211" s="87"/>
      <c r="N211" s="88"/>
      <c r="O211" s="88"/>
      <c r="P211" s="88"/>
      <c r="Q211" s="88"/>
      <c r="R211" s="88"/>
      <c r="S211" s="88"/>
      <c r="T211" s="89"/>
      <c r="AT211" s="86" t="s">
        <v>137</v>
      </c>
      <c r="AU211" s="86" t="s">
        <v>81</v>
      </c>
      <c r="AV211" s="12" t="s">
        <v>79</v>
      </c>
      <c r="AW211" s="12" t="s">
        <v>27</v>
      </c>
      <c r="AX211" s="12" t="s">
        <v>71</v>
      </c>
      <c r="AY211" s="86" t="s">
        <v>128</v>
      </c>
    </row>
    <row r="212" spans="2:65" s="12" customFormat="1" ht="11.4" x14ac:dyDescent="0.2">
      <c r="B212" s="85"/>
      <c r="C212" s="186"/>
      <c r="D212" s="187" t="s">
        <v>137</v>
      </c>
      <c r="E212" s="188" t="s">
        <v>1</v>
      </c>
      <c r="F212" s="189" t="s">
        <v>184</v>
      </c>
      <c r="G212" s="186"/>
      <c r="H212" s="188" t="s">
        <v>1</v>
      </c>
      <c r="I212" s="78"/>
      <c r="J212" s="186"/>
      <c r="K212" s="186"/>
      <c r="L212" s="85"/>
      <c r="M212" s="87"/>
      <c r="N212" s="88"/>
      <c r="O212" s="88"/>
      <c r="P212" s="88"/>
      <c r="Q212" s="88"/>
      <c r="R212" s="88"/>
      <c r="S212" s="88"/>
      <c r="T212" s="89"/>
      <c r="AT212" s="86" t="s">
        <v>137</v>
      </c>
      <c r="AU212" s="86" t="s">
        <v>81</v>
      </c>
      <c r="AV212" s="12" t="s">
        <v>79</v>
      </c>
      <c r="AW212" s="12" t="s">
        <v>27</v>
      </c>
      <c r="AX212" s="12" t="s">
        <v>71</v>
      </c>
      <c r="AY212" s="86" t="s">
        <v>128</v>
      </c>
    </row>
    <row r="213" spans="2:65" s="13" customFormat="1" ht="11.4" x14ac:dyDescent="0.2">
      <c r="B213" s="90"/>
      <c r="C213" s="190"/>
      <c r="D213" s="187" t="s">
        <v>137</v>
      </c>
      <c r="E213" s="191" t="s">
        <v>1</v>
      </c>
      <c r="F213" s="192" t="s">
        <v>216</v>
      </c>
      <c r="G213" s="190"/>
      <c r="H213" s="193">
        <v>6.0659999999999998</v>
      </c>
      <c r="I213" s="78"/>
      <c r="J213" s="190"/>
      <c r="K213" s="190"/>
      <c r="L213" s="90"/>
      <c r="M213" s="92"/>
      <c r="N213" s="93"/>
      <c r="O213" s="93"/>
      <c r="P213" s="93"/>
      <c r="Q213" s="93"/>
      <c r="R213" s="93"/>
      <c r="S213" s="93"/>
      <c r="T213" s="94"/>
      <c r="AT213" s="91" t="s">
        <v>137</v>
      </c>
      <c r="AU213" s="91" t="s">
        <v>81</v>
      </c>
      <c r="AV213" s="13" t="s">
        <v>81</v>
      </c>
      <c r="AW213" s="13" t="s">
        <v>27</v>
      </c>
      <c r="AX213" s="13" t="s">
        <v>71</v>
      </c>
      <c r="AY213" s="91" t="s">
        <v>128</v>
      </c>
    </row>
    <row r="214" spans="2:65" s="12" customFormat="1" ht="11.4" x14ac:dyDescent="0.2">
      <c r="B214" s="85"/>
      <c r="C214" s="186"/>
      <c r="D214" s="187" t="s">
        <v>137</v>
      </c>
      <c r="E214" s="188" t="s">
        <v>1</v>
      </c>
      <c r="F214" s="189" t="s">
        <v>142</v>
      </c>
      <c r="G214" s="186"/>
      <c r="H214" s="188" t="s">
        <v>1</v>
      </c>
      <c r="I214" s="78"/>
      <c r="J214" s="186"/>
      <c r="K214" s="186"/>
      <c r="L214" s="85"/>
      <c r="M214" s="87"/>
      <c r="N214" s="88"/>
      <c r="O214" s="88"/>
      <c r="P214" s="88"/>
      <c r="Q214" s="88"/>
      <c r="R214" s="88"/>
      <c r="S214" s="88"/>
      <c r="T214" s="89"/>
      <c r="AT214" s="86" t="s">
        <v>137</v>
      </c>
      <c r="AU214" s="86" t="s">
        <v>81</v>
      </c>
      <c r="AV214" s="12" t="s">
        <v>79</v>
      </c>
      <c r="AW214" s="12" t="s">
        <v>27</v>
      </c>
      <c r="AX214" s="12" t="s">
        <v>71</v>
      </c>
      <c r="AY214" s="86" t="s">
        <v>128</v>
      </c>
    </row>
    <row r="215" spans="2:65" s="13" customFormat="1" ht="11.4" x14ac:dyDescent="0.2">
      <c r="B215" s="90"/>
      <c r="C215" s="190"/>
      <c r="D215" s="187" t="s">
        <v>137</v>
      </c>
      <c r="E215" s="191" t="s">
        <v>1</v>
      </c>
      <c r="F215" s="192" t="s">
        <v>217</v>
      </c>
      <c r="G215" s="190"/>
      <c r="H215" s="193">
        <v>6.2610000000000001</v>
      </c>
      <c r="I215" s="78"/>
      <c r="J215" s="190"/>
      <c r="K215" s="190"/>
      <c r="L215" s="90"/>
      <c r="M215" s="92"/>
      <c r="N215" s="93"/>
      <c r="O215" s="93"/>
      <c r="P215" s="93"/>
      <c r="Q215" s="93"/>
      <c r="R215" s="93"/>
      <c r="S215" s="93"/>
      <c r="T215" s="94"/>
      <c r="AT215" s="91" t="s">
        <v>137</v>
      </c>
      <c r="AU215" s="91" t="s">
        <v>81</v>
      </c>
      <c r="AV215" s="13" t="s">
        <v>81</v>
      </c>
      <c r="AW215" s="13" t="s">
        <v>27</v>
      </c>
      <c r="AX215" s="13" t="s">
        <v>71</v>
      </c>
      <c r="AY215" s="91" t="s">
        <v>128</v>
      </c>
    </row>
    <row r="216" spans="2:65" s="13" customFormat="1" ht="11.4" x14ac:dyDescent="0.2">
      <c r="B216" s="90"/>
      <c r="C216" s="190"/>
      <c r="D216" s="187" t="s">
        <v>137</v>
      </c>
      <c r="E216" s="191" t="s">
        <v>1</v>
      </c>
      <c r="F216" s="192" t="s">
        <v>218</v>
      </c>
      <c r="G216" s="190"/>
      <c r="H216" s="193">
        <v>9.5169999999999995</v>
      </c>
      <c r="I216" s="78"/>
      <c r="J216" s="190"/>
      <c r="K216" s="190"/>
      <c r="L216" s="90"/>
      <c r="M216" s="92"/>
      <c r="N216" s="93"/>
      <c r="O216" s="93"/>
      <c r="P216" s="93"/>
      <c r="Q216" s="93"/>
      <c r="R216" s="93"/>
      <c r="S216" s="93"/>
      <c r="T216" s="94"/>
      <c r="AT216" s="91" t="s">
        <v>137</v>
      </c>
      <c r="AU216" s="91" t="s">
        <v>81</v>
      </c>
      <c r="AV216" s="13" t="s">
        <v>81</v>
      </c>
      <c r="AW216" s="13" t="s">
        <v>27</v>
      </c>
      <c r="AX216" s="13" t="s">
        <v>71</v>
      </c>
      <c r="AY216" s="91" t="s">
        <v>128</v>
      </c>
    </row>
    <row r="217" spans="2:65" s="13" customFormat="1" ht="20.399999999999999" x14ac:dyDescent="0.2">
      <c r="B217" s="90"/>
      <c r="C217" s="190"/>
      <c r="D217" s="187" t="s">
        <v>137</v>
      </c>
      <c r="E217" s="191" t="s">
        <v>1</v>
      </c>
      <c r="F217" s="192" t="s">
        <v>219</v>
      </c>
      <c r="G217" s="190"/>
      <c r="H217" s="193">
        <v>10.055</v>
      </c>
      <c r="I217" s="78"/>
      <c r="J217" s="190"/>
      <c r="K217" s="190"/>
      <c r="L217" s="90"/>
      <c r="M217" s="92"/>
      <c r="N217" s="93"/>
      <c r="O217" s="93"/>
      <c r="P217" s="93"/>
      <c r="Q217" s="93"/>
      <c r="R217" s="93"/>
      <c r="S217" s="93"/>
      <c r="T217" s="94"/>
      <c r="AT217" s="91" t="s">
        <v>137</v>
      </c>
      <c r="AU217" s="91" t="s">
        <v>81</v>
      </c>
      <c r="AV217" s="13" t="s">
        <v>81</v>
      </c>
      <c r="AW217" s="13" t="s">
        <v>27</v>
      </c>
      <c r="AX217" s="13" t="s">
        <v>71</v>
      </c>
      <c r="AY217" s="91" t="s">
        <v>128</v>
      </c>
    </row>
    <row r="218" spans="2:65" s="14" customFormat="1" ht="11.4" x14ac:dyDescent="0.2">
      <c r="B218" s="95"/>
      <c r="C218" s="194"/>
      <c r="D218" s="187" t="s">
        <v>137</v>
      </c>
      <c r="E218" s="195" t="s">
        <v>1</v>
      </c>
      <c r="F218" s="196" t="s">
        <v>148</v>
      </c>
      <c r="G218" s="194"/>
      <c r="H218" s="197">
        <v>31.899000000000001</v>
      </c>
      <c r="I218" s="78"/>
      <c r="J218" s="194"/>
      <c r="K218" s="194"/>
      <c r="L218" s="95"/>
      <c r="M218" s="97"/>
      <c r="N218" s="98"/>
      <c r="O218" s="98"/>
      <c r="P218" s="98"/>
      <c r="Q218" s="98"/>
      <c r="R218" s="98"/>
      <c r="S218" s="98"/>
      <c r="T218" s="99"/>
      <c r="AT218" s="96" t="s">
        <v>137</v>
      </c>
      <c r="AU218" s="96" t="s">
        <v>81</v>
      </c>
      <c r="AV218" s="14" t="s">
        <v>135</v>
      </c>
      <c r="AW218" s="14" t="s">
        <v>27</v>
      </c>
      <c r="AX218" s="14" t="s">
        <v>79</v>
      </c>
      <c r="AY218" s="96" t="s">
        <v>128</v>
      </c>
    </row>
    <row r="219" spans="2:65" s="1" customFormat="1" ht="24" customHeight="1" x14ac:dyDescent="0.2">
      <c r="B219" s="77"/>
      <c r="C219" s="180" t="s">
        <v>220</v>
      </c>
      <c r="D219" s="180" t="s">
        <v>130</v>
      </c>
      <c r="E219" s="181" t="s">
        <v>221</v>
      </c>
      <c r="F219" s="182" t="s">
        <v>222</v>
      </c>
      <c r="G219" s="183" t="s">
        <v>133</v>
      </c>
      <c r="H219" s="184">
        <v>5.8659999999999997</v>
      </c>
      <c r="I219" s="78"/>
      <c r="J219" s="185">
        <f>ROUND(I219*H219,2)</f>
        <v>0</v>
      </c>
      <c r="K219" s="182" t="s">
        <v>134</v>
      </c>
      <c r="L219" s="22"/>
      <c r="M219" s="79" t="s">
        <v>1</v>
      </c>
      <c r="N219" s="80" t="s">
        <v>36</v>
      </c>
      <c r="O219" s="81">
        <v>10.47</v>
      </c>
      <c r="P219" s="81">
        <f>O219*H219</f>
        <v>61.417020000000001</v>
      </c>
      <c r="Q219" s="81">
        <v>0</v>
      </c>
      <c r="R219" s="81">
        <f>Q219*H219</f>
        <v>0</v>
      </c>
      <c r="S219" s="81">
        <v>2.2000000000000002</v>
      </c>
      <c r="T219" s="82">
        <f>S219*H219</f>
        <v>12.905200000000001</v>
      </c>
      <c r="AR219" s="83" t="s">
        <v>135</v>
      </c>
      <c r="AT219" s="83" t="s">
        <v>130</v>
      </c>
      <c r="AU219" s="83" t="s">
        <v>81</v>
      </c>
      <c r="AY219" s="17" t="s">
        <v>128</v>
      </c>
      <c r="BE219" s="84">
        <f>IF(N219="základní",J219,0)</f>
        <v>0</v>
      </c>
      <c r="BF219" s="84">
        <f>IF(N219="snížená",J219,0)</f>
        <v>0</v>
      </c>
      <c r="BG219" s="84">
        <f>IF(N219="zákl. přenesená",J219,0)</f>
        <v>0</v>
      </c>
      <c r="BH219" s="84">
        <f>IF(N219="sníž. přenesená",J219,0)</f>
        <v>0</v>
      </c>
      <c r="BI219" s="84">
        <f>IF(N219="nulová",J219,0)</f>
        <v>0</v>
      </c>
      <c r="BJ219" s="17" t="s">
        <v>79</v>
      </c>
      <c r="BK219" s="84">
        <f>ROUND(I219*H219,2)</f>
        <v>0</v>
      </c>
      <c r="BL219" s="17" t="s">
        <v>135</v>
      </c>
      <c r="BM219" s="83" t="s">
        <v>223</v>
      </c>
    </row>
    <row r="220" spans="2:65" s="12" customFormat="1" ht="11.4" x14ac:dyDescent="0.2">
      <c r="B220" s="85"/>
      <c r="C220" s="186"/>
      <c r="D220" s="187" t="s">
        <v>137</v>
      </c>
      <c r="E220" s="188" t="s">
        <v>1</v>
      </c>
      <c r="F220" s="189" t="s">
        <v>224</v>
      </c>
      <c r="G220" s="186"/>
      <c r="H220" s="188" t="s">
        <v>1</v>
      </c>
      <c r="I220" s="78"/>
      <c r="J220" s="186"/>
      <c r="K220" s="186"/>
      <c r="L220" s="85"/>
      <c r="M220" s="87"/>
      <c r="N220" s="88"/>
      <c r="O220" s="88"/>
      <c r="P220" s="88"/>
      <c r="Q220" s="88"/>
      <c r="R220" s="88"/>
      <c r="S220" s="88"/>
      <c r="T220" s="89"/>
      <c r="AT220" s="86" t="s">
        <v>137</v>
      </c>
      <c r="AU220" s="86" t="s">
        <v>81</v>
      </c>
      <c r="AV220" s="12" t="s">
        <v>79</v>
      </c>
      <c r="AW220" s="12" t="s">
        <v>27</v>
      </c>
      <c r="AX220" s="12" t="s">
        <v>71</v>
      </c>
      <c r="AY220" s="86" t="s">
        <v>128</v>
      </c>
    </row>
    <row r="221" spans="2:65" s="13" customFormat="1" ht="11.4" x14ac:dyDescent="0.2">
      <c r="B221" s="90"/>
      <c r="C221" s="190"/>
      <c r="D221" s="187" t="s">
        <v>137</v>
      </c>
      <c r="E221" s="191" t="s">
        <v>1</v>
      </c>
      <c r="F221" s="192" t="s">
        <v>225</v>
      </c>
      <c r="G221" s="190"/>
      <c r="H221" s="193">
        <v>5.8659999999999997</v>
      </c>
      <c r="I221" s="78"/>
      <c r="J221" s="190"/>
      <c r="K221" s="190"/>
      <c r="L221" s="90"/>
      <c r="M221" s="92"/>
      <c r="N221" s="93"/>
      <c r="O221" s="93"/>
      <c r="P221" s="93"/>
      <c r="Q221" s="93"/>
      <c r="R221" s="93"/>
      <c r="S221" s="93"/>
      <c r="T221" s="94"/>
      <c r="AT221" s="91" t="s">
        <v>137</v>
      </c>
      <c r="AU221" s="91" t="s">
        <v>81</v>
      </c>
      <c r="AV221" s="13" t="s">
        <v>81</v>
      </c>
      <c r="AW221" s="13" t="s">
        <v>27</v>
      </c>
      <c r="AX221" s="13" t="s">
        <v>71</v>
      </c>
      <c r="AY221" s="91" t="s">
        <v>128</v>
      </c>
    </row>
    <row r="222" spans="2:65" s="14" customFormat="1" ht="11.4" x14ac:dyDescent="0.2">
      <c r="B222" s="95"/>
      <c r="C222" s="194"/>
      <c r="D222" s="187" t="s">
        <v>137</v>
      </c>
      <c r="E222" s="195" t="s">
        <v>1</v>
      </c>
      <c r="F222" s="196" t="s">
        <v>148</v>
      </c>
      <c r="G222" s="194"/>
      <c r="H222" s="197">
        <v>5.8659999999999997</v>
      </c>
      <c r="I222" s="78"/>
      <c r="J222" s="194"/>
      <c r="K222" s="194"/>
      <c r="L222" s="95"/>
      <c r="M222" s="97"/>
      <c r="N222" s="98"/>
      <c r="O222" s="98"/>
      <c r="P222" s="98"/>
      <c r="Q222" s="98"/>
      <c r="R222" s="98"/>
      <c r="S222" s="98"/>
      <c r="T222" s="99"/>
      <c r="AT222" s="96" t="s">
        <v>137</v>
      </c>
      <c r="AU222" s="96" t="s">
        <v>81</v>
      </c>
      <c r="AV222" s="14" t="s">
        <v>135</v>
      </c>
      <c r="AW222" s="14" t="s">
        <v>27</v>
      </c>
      <c r="AX222" s="14" t="s">
        <v>79</v>
      </c>
      <c r="AY222" s="96" t="s">
        <v>128</v>
      </c>
    </row>
    <row r="223" spans="2:65" s="1" customFormat="1" ht="24" customHeight="1" x14ac:dyDescent="0.2">
      <c r="B223" s="77"/>
      <c r="C223" s="180" t="s">
        <v>226</v>
      </c>
      <c r="D223" s="180" t="s">
        <v>130</v>
      </c>
      <c r="E223" s="181" t="s">
        <v>227</v>
      </c>
      <c r="F223" s="182" t="s">
        <v>228</v>
      </c>
      <c r="G223" s="183" t="s">
        <v>133</v>
      </c>
      <c r="H223" s="184">
        <v>38.811</v>
      </c>
      <c r="I223" s="78"/>
      <c r="J223" s="185">
        <f>ROUND(I223*H223,2)</f>
        <v>0</v>
      </c>
      <c r="K223" s="182" t="s">
        <v>134</v>
      </c>
      <c r="L223" s="22"/>
      <c r="M223" s="79" t="s">
        <v>1</v>
      </c>
      <c r="N223" s="80" t="s">
        <v>36</v>
      </c>
      <c r="O223" s="81">
        <v>6.3449999999999998</v>
      </c>
      <c r="P223" s="81">
        <f>O223*H223</f>
        <v>246.25579499999998</v>
      </c>
      <c r="Q223" s="81">
        <v>0</v>
      </c>
      <c r="R223" s="81">
        <f>Q223*H223</f>
        <v>0</v>
      </c>
      <c r="S223" s="81">
        <v>2.2000000000000002</v>
      </c>
      <c r="T223" s="82">
        <f>S223*H223</f>
        <v>85.384200000000007</v>
      </c>
      <c r="AR223" s="83" t="s">
        <v>135</v>
      </c>
      <c r="AT223" s="83" t="s">
        <v>130</v>
      </c>
      <c r="AU223" s="83" t="s">
        <v>81</v>
      </c>
      <c r="AY223" s="17" t="s">
        <v>128</v>
      </c>
      <c r="BE223" s="84">
        <f>IF(N223="základní",J223,0)</f>
        <v>0</v>
      </c>
      <c r="BF223" s="84">
        <f>IF(N223="snížená",J223,0)</f>
        <v>0</v>
      </c>
      <c r="BG223" s="84">
        <f>IF(N223="zákl. přenesená",J223,0)</f>
        <v>0</v>
      </c>
      <c r="BH223" s="84">
        <f>IF(N223="sníž. přenesená",J223,0)</f>
        <v>0</v>
      </c>
      <c r="BI223" s="84">
        <f>IF(N223="nulová",J223,0)</f>
        <v>0</v>
      </c>
      <c r="BJ223" s="17" t="s">
        <v>79</v>
      </c>
      <c r="BK223" s="84">
        <f>ROUND(I223*H223,2)</f>
        <v>0</v>
      </c>
      <c r="BL223" s="17" t="s">
        <v>135</v>
      </c>
      <c r="BM223" s="83" t="s">
        <v>229</v>
      </c>
    </row>
    <row r="224" spans="2:65" s="12" customFormat="1" ht="11.4" x14ac:dyDescent="0.2">
      <c r="B224" s="85"/>
      <c r="C224" s="186"/>
      <c r="D224" s="187" t="s">
        <v>137</v>
      </c>
      <c r="E224" s="188" t="s">
        <v>1</v>
      </c>
      <c r="F224" s="189" t="s">
        <v>184</v>
      </c>
      <c r="G224" s="186"/>
      <c r="H224" s="188" t="s">
        <v>1</v>
      </c>
      <c r="I224" s="78"/>
      <c r="J224" s="186"/>
      <c r="K224" s="186"/>
      <c r="L224" s="85"/>
      <c r="M224" s="87"/>
      <c r="N224" s="88"/>
      <c r="O224" s="88"/>
      <c r="P224" s="88"/>
      <c r="Q224" s="88"/>
      <c r="R224" s="88"/>
      <c r="S224" s="88"/>
      <c r="T224" s="89"/>
      <c r="AT224" s="86" t="s">
        <v>137</v>
      </c>
      <c r="AU224" s="86" t="s">
        <v>81</v>
      </c>
      <c r="AV224" s="12" t="s">
        <v>79</v>
      </c>
      <c r="AW224" s="12" t="s">
        <v>27</v>
      </c>
      <c r="AX224" s="12" t="s">
        <v>71</v>
      </c>
      <c r="AY224" s="86" t="s">
        <v>128</v>
      </c>
    </row>
    <row r="225" spans="2:65" s="13" customFormat="1" ht="11.4" x14ac:dyDescent="0.2">
      <c r="B225" s="90"/>
      <c r="C225" s="190"/>
      <c r="D225" s="187" t="s">
        <v>137</v>
      </c>
      <c r="E225" s="191" t="s">
        <v>1</v>
      </c>
      <c r="F225" s="192" t="s">
        <v>230</v>
      </c>
      <c r="G225" s="190"/>
      <c r="H225" s="193">
        <v>5.7789999999999999</v>
      </c>
      <c r="I225" s="78"/>
      <c r="J225" s="190"/>
      <c r="K225" s="190"/>
      <c r="L225" s="90"/>
      <c r="M225" s="92"/>
      <c r="N225" s="93"/>
      <c r="O225" s="93"/>
      <c r="P225" s="93"/>
      <c r="Q225" s="93"/>
      <c r="R225" s="93"/>
      <c r="S225" s="93"/>
      <c r="T225" s="94"/>
      <c r="AT225" s="91" t="s">
        <v>137</v>
      </c>
      <c r="AU225" s="91" t="s">
        <v>81</v>
      </c>
      <c r="AV225" s="13" t="s">
        <v>81</v>
      </c>
      <c r="AW225" s="13" t="s">
        <v>27</v>
      </c>
      <c r="AX225" s="13" t="s">
        <v>71</v>
      </c>
      <c r="AY225" s="91" t="s">
        <v>128</v>
      </c>
    </row>
    <row r="226" spans="2:65" s="12" customFormat="1" ht="11.4" x14ac:dyDescent="0.2">
      <c r="B226" s="85"/>
      <c r="C226" s="186"/>
      <c r="D226" s="187" t="s">
        <v>137</v>
      </c>
      <c r="E226" s="188" t="s">
        <v>1</v>
      </c>
      <c r="F226" s="189" t="s">
        <v>142</v>
      </c>
      <c r="G226" s="186"/>
      <c r="H226" s="188" t="s">
        <v>1</v>
      </c>
      <c r="I226" s="78"/>
      <c r="J226" s="186"/>
      <c r="K226" s="186"/>
      <c r="L226" s="85"/>
      <c r="M226" s="87"/>
      <c r="N226" s="88"/>
      <c r="O226" s="88"/>
      <c r="P226" s="88"/>
      <c r="Q226" s="88"/>
      <c r="R226" s="88"/>
      <c r="S226" s="88"/>
      <c r="T226" s="89"/>
      <c r="AT226" s="86" t="s">
        <v>137</v>
      </c>
      <c r="AU226" s="86" t="s">
        <v>81</v>
      </c>
      <c r="AV226" s="12" t="s">
        <v>79</v>
      </c>
      <c r="AW226" s="12" t="s">
        <v>27</v>
      </c>
      <c r="AX226" s="12" t="s">
        <v>71</v>
      </c>
      <c r="AY226" s="86" t="s">
        <v>128</v>
      </c>
    </row>
    <row r="227" spans="2:65" s="13" customFormat="1" ht="11.4" x14ac:dyDescent="0.2">
      <c r="B227" s="90"/>
      <c r="C227" s="190"/>
      <c r="D227" s="187" t="s">
        <v>137</v>
      </c>
      <c r="E227" s="191" t="s">
        <v>1</v>
      </c>
      <c r="F227" s="192" t="s">
        <v>231</v>
      </c>
      <c r="G227" s="190"/>
      <c r="H227" s="193">
        <v>33.031999999999996</v>
      </c>
      <c r="I227" s="78"/>
      <c r="J227" s="190"/>
      <c r="K227" s="190"/>
      <c r="L227" s="90"/>
      <c r="M227" s="92"/>
      <c r="N227" s="93"/>
      <c r="O227" s="93"/>
      <c r="P227" s="93"/>
      <c r="Q227" s="93"/>
      <c r="R227" s="93"/>
      <c r="S227" s="93"/>
      <c r="T227" s="94"/>
      <c r="AT227" s="91" t="s">
        <v>137</v>
      </c>
      <c r="AU227" s="91" t="s">
        <v>81</v>
      </c>
      <c r="AV227" s="13" t="s">
        <v>81</v>
      </c>
      <c r="AW227" s="13" t="s">
        <v>27</v>
      </c>
      <c r="AX227" s="13" t="s">
        <v>71</v>
      </c>
      <c r="AY227" s="91" t="s">
        <v>128</v>
      </c>
    </row>
    <row r="228" spans="2:65" s="14" customFormat="1" ht="11.4" x14ac:dyDescent="0.2">
      <c r="B228" s="95"/>
      <c r="C228" s="194"/>
      <c r="D228" s="187" t="s">
        <v>137</v>
      </c>
      <c r="E228" s="195" t="s">
        <v>1</v>
      </c>
      <c r="F228" s="196" t="s">
        <v>148</v>
      </c>
      <c r="G228" s="194"/>
      <c r="H228" s="197">
        <v>38.811</v>
      </c>
      <c r="I228" s="78"/>
      <c r="J228" s="194"/>
      <c r="K228" s="194"/>
      <c r="L228" s="95"/>
      <c r="M228" s="97"/>
      <c r="N228" s="98"/>
      <c r="O228" s="98"/>
      <c r="P228" s="98"/>
      <c r="Q228" s="98"/>
      <c r="R228" s="98"/>
      <c r="S228" s="98"/>
      <c r="T228" s="99"/>
      <c r="AT228" s="96" t="s">
        <v>137</v>
      </c>
      <c r="AU228" s="96" t="s">
        <v>81</v>
      </c>
      <c r="AV228" s="14" t="s">
        <v>135</v>
      </c>
      <c r="AW228" s="14" t="s">
        <v>27</v>
      </c>
      <c r="AX228" s="14" t="s">
        <v>79</v>
      </c>
      <c r="AY228" s="96" t="s">
        <v>128</v>
      </c>
    </row>
    <row r="229" spans="2:65" s="1" customFormat="1" ht="24" customHeight="1" x14ac:dyDescent="0.2">
      <c r="B229" s="77"/>
      <c r="C229" s="180" t="s">
        <v>232</v>
      </c>
      <c r="D229" s="180" t="s">
        <v>130</v>
      </c>
      <c r="E229" s="181" t="s">
        <v>233</v>
      </c>
      <c r="F229" s="182" t="s">
        <v>234</v>
      </c>
      <c r="G229" s="183" t="s">
        <v>165</v>
      </c>
      <c r="H229" s="184">
        <v>299.803</v>
      </c>
      <c r="I229" s="78"/>
      <c r="J229" s="185">
        <f>ROUND(I229*H229,2)</f>
        <v>0</v>
      </c>
      <c r="K229" s="182" t="s">
        <v>134</v>
      </c>
      <c r="L229" s="22"/>
      <c r="M229" s="79" t="s">
        <v>1</v>
      </c>
      <c r="N229" s="80" t="s">
        <v>36</v>
      </c>
      <c r="O229" s="81">
        <v>0.30099999999999999</v>
      </c>
      <c r="P229" s="81">
        <f>O229*H229</f>
        <v>90.240702999999996</v>
      </c>
      <c r="Q229" s="81">
        <v>0</v>
      </c>
      <c r="R229" s="81">
        <f>Q229*H229</f>
        <v>0</v>
      </c>
      <c r="S229" s="81">
        <v>0.09</v>
      </c>
      <c r="T229" s="82">
        <f>S229*H229</f>
        <v>26.98227</v>
      </c>
      <c r="AR229" s="83" t="s">
        <v>135</v>
      </c>
      <c r="AT229" s="83" t="s">
        <v>130</v>
      </c>
      <c r="AU229" s="83" t="s">
        <v>81</v>
      </c>
      <c r="AY229" s="17" t="s">
        <v>128</v>
      </c>
      <c r="BE229" s="84">
        <f>IF(N229="základní",J229,0)</f>
        <v>0</v>
      </c>
      <c r="BF229" s="84">
        <f>IF(N229="snížená",J229,0)</f>
        <v>0</v>
      </c>
      <c r="BG229" s="84">
        <f>IF(N229="zákl. přenesená",J229,0)</f>
        <v>0</v>
      </c>
      <c r="BH229" s="84">
        <f>IF(N229="sníž. přenesená",J229,0)</f>
        <v>0</v>
      </c>
      <c r="BI229" s="84">
        <f>IF(N229="nulová",J229,0)</f>
        <v>0</v>
      </c>
      <c r="BJ229" s="17" t="s">
        <v>79</v>
      </c>
      <c r="BK229" s="84">
        <f>ROUND(I229*H229,2)</f>
        <v>0</v>
      </c>
      <c r="BL229" s="17" t="s">
        <v>135</v>
      </c>
      <c r="BM229" s="83" t="s">
        <v>235</v>
      </c>
    </row>
    <row r="230" spans="2:65" s="12" customFormat="1" ht="11.4" x14ac:dyDescent="0.2">
      <c r="B230" s="85"/>
      <c r="C230" s="186"/>
      <c r="D230" s="187" t="s">
        <v>137</v>
      </c>
      <c r="E230" s="188" t="s">
        <v>1</v>
      </c>
      <c r="F230" s="189" t="s">
        <v>236</v>
      </c>
      <c r="G230" s="186"/>
      <c r="H230" s="188" t="s">
        <v>1</v>
      </c>
      <c r="I230" s="78"/>
      <c r="J230" s="186"/>
      <c r="K230" s="186"/>
      <c r="L230" s="85"/>
      <c r="M230" s="87"/>
      <c r="N230" s="88"/>
      <c r="O230" s="88"/>
      <c r="P230" s="88"/>
      <c r="Q230" s="88"/>
      <c r="R230" s="88"/>
      <c r="S230" s="88"/>
      <c r="T230" s="89"/>
      <c r="AT230" s="86" t="s">
        <v>137</v>
      </c>
      <c r="AU230" s="86" t="s">
        <v>81</v>
      </c>
      <c r="AV230" s="12" t="s">
        <v>79</v>
      </c>
      <c r="AW230" s="12" t="s">
        <v>27</v>
      </c>
      <c r="AX230" s="12" t="s">
        <v>71</v>
      </c>
      <c r="AY230" s="86" t="s">
        <v>128</v>
      </c>
    </row>
    <row r="231" spans="2:65" s="13" customFormat="1" ht="11.4" x14ac:dyDescent="0.2">
      <c r="B231" s="90"/>
      <c r="C231" s="190"/>
      <c r="D231" s="187" t="s">
        <v>137</v>
      </c>
      <c r="E231" s="191" t="s">
        <v>1</v>
      </c>
      <c r="F231" s="192" t="s">
        <v>237</v>
      </c>
      <c r="G231" s="190"/>
      <c r="H231" s="193">
        <v>299.803</v>
      </c>
      <c r="I231" s="78"/>
      <c r="J231" s="190"/>
      <c r="K231" s="190"/>
      <c r="L231" s="90"/>
      <c r="M231" s="92"/>
      <c r="N231" s="93"/>
      <c r="O231" s="93"/>
      <c r="P231" s="93"/>
      <c r="Q231" s="93"/>
      <c r="R231" s="93"/>
      <c r="S231" s="93"/>
      <c r="T231" s="94"/>
      <c r="AT231" s="91" t="s">
        <v>137</v>
      </c>
      <c r="AU231" s="91" t="s">
        <v>81</v>
      </c>
      <c r="AV231" s="13" t="s">
        <v>81</v>
      </c>
      <c r="AW231" s="13" t="s">
        <v>27</v>
      </c>
      <c r="AX231" s="13" t="s">
        <v>71</v>
      </c>
      <c r="AY231" s="91" t="s">
        <v>128</v>
      </c>
    </row>
    <row r="232" spans="2:65" s="14" customFormat="1" ht="11.4" x14ac:dyDescent="0.2">
      <c r="B232" s="95"/>
      <c r="C232" s="194"/>
      <c r="D232" s="187" t="s">
        <v>137</v>
      </c>
      <c r="E232" s="195" t="s">
        <v>1</v>
      </c>
      <c r="F232" s="196" t="s">
        <v>148</v>
      </c>
      <c r="G232" s="194"/>
      <c r="H232" s="197">
        <v>299.803</v>
      </c>
      <c r="I232" s="78"/>
      <c r="J232" s="194"/>
      <c r="K232" s="194"/>
      <c r="L232" s="95"/>
      <c r="M232" s="97"/>
      <c r="N232" s="98"/>
      <c r="O232" s="98"/>
      <c r="P232" s="98"/>
      <c r="Q232" s="98"/>
      <c r="R232" s="98"/>
      <c r="S232" s="98"/>
      <c r="T232" s="99"/>
      <c r="AT232" s="96" t="s">
        <v>137</v>
      </c>
      <c r="AU232" s="96" t="s">
        <v>81</v>
      </c>
      <c r="AV232" s="14" t="s">
        <v>135</v>
      </c>
      <c r="AW232" s="14" t="s">
        <v>27</v>
      </c>
      <c r="AX232" s="14" t="s">
        <v>79</v>
      </c>
      <c r="AY232" s="96" t="s">
        <v>128</v>
      </c>
    </row>
    <row r="233" spans="2:65" s="1" customFormat="1" ht="24" customHeight="1" x14ac:dyDescent="0.2">
      <c r="B233" s="77"/>
      <c r="C233" s="180" t="s">
        <v>238</v>
      </c>
      <c r="D233" s="180" t="s">
        <v>130</v>
      </c>
      <c r="E233" s="181" t="s">
        <v>239</v>
      </c>
      <c r="F233" s="182" t="s">
        <v>240</v>
      </c>
      <c r="G233" s="183" t="s">
        <v>133</v>
      </c>
      <c r="H233" s="184">
        <v>31.899000000000001</v>
      </c>
      <c r="I233" s="78"/>
      <c r="J233" s="185">
        <f>ROUND(I233*H233,2)</f>
        <v>0</v>
      </c>
      <c r="K233" s="182" t="s">
        <v>134</v>
      </c>
      <c r="L233" s="22"/>
      <c r="M233" s="79" t="s">
        <v>1</v>
      </c>
      <c r="N233" s="80" t="s">
        <v>36</v>
      </c>
      <c r="O233" s="81">
        <v>4.8280000000000003</v>
      </c>
      <c r="P233" s="81">
        <f>O233*H233</f>
        <v>154.00837200000001</v>
      </c>
      <c r="Q233" s="81">
        <v>0</v>
      </c>
      <c r="R233" s="81">
        <f>Q233*H233</f>
        <v>0</v>
      </c>
      <c r="S233" s="81">
        <v>4.3999999999999997E-2</v>
      </c>
      <c r="T233" s="82">
        <f>S233*H233</f>
        <v>1.403556</v>
      </c>
      <c r="AR233" s="83" t="s">
        <v>135</v>
      </c>
      <c r="AT233" s="83" t="s">
        <v>130</v>
      </c>
      <c r="AU233" s="83" t="s">
        <v>81</v>
      </c>
      <c r="AY233" s="17" t="s">
        <v>128</v>
      </c>
      <c r="BE233" s="84">
        <f>IF(N233="základní",J233,0)</f>
        <v>0</v>
      </c>
      <c r="BF233" s="84">
        <f>IF(N233="snížená",J233,0)</f>
        <v>0</v>
      </c>
      <c r="BG233" s="84">
        <f>IF(N233="zákl. přenesená",J233,0)</f>
        <v>0</v>
      </c>
      <c r="BH233" s="84">
        <f>IF(N233="sníž. přenesená",J233,0)</f>
        <v>0</v>
      </c>
      <c r="BI233" s="84">
        <f>IF(N233="nulová",J233,0)</f>
        <v>0</v>
      </c>
      <c r="BJ233" s="17" t="s">
        <v>79</v>
      </c>
      <c r="BK233" s="84">
        <f>ROUND(I233*H233,2)</f>
        <v>0</v>
      </c>
      <c r="BL233" s="17" t="s">
        <v>135</v>
      </c>
      <c r="BM233" s="83" t="s">
        <v>241</v>
      </c>
    </row>
    <row r="234" spans="2:65" s="1" customFormat="1" ht="24" customHeight="1" x14ac:dyDescent="0.2">
      <c r="B234" s="77"/>
      <c r="C234" s="180" t="s">
        <v>8</v>
      </c>
      <c r="D234" s="180" t="s">
        <v>130</v>
      </c>
      <c r="E234" s="181" t="s">
        <v>242</v>
      </c>
      <c r="F234" s="182" t="s">
        <v>243</v>
      </c>
      <c r="G234" s="183" t="s">
        <v>133</v>
      </c>
      <c r="H234" s="184">
        <v>38.811</v>
      </c>
      <c r="I234" s="78"/>
      <c r="J234" s="185">
        <f>ROUND(I234*H234,2)</f>
        <v>0</v>
      </c>
      <c r="K234" s="182" t="s">
        <v>134</v>
      </c>
      <c r="L234" s="22"/>
      <c r="M234" s="79" t="s">
        <v>1</v>
      </c>
      <c r="N234" s="80" t="s">
        <v>36</v>
      </c>
      <c r="O234" s="81">
        <v>3.3839999999999999</v>
      </c>
      <c r="P234" s="81">
        <f>O234*H234</f>
        <v>131.33642399999999</v>
      </c>
      <c r="Q234" s="81">
        <v>0</v>
      </c>
      <c r="R234" s="81">
        <f>Q234*H234</f>
        <v>0</v>
      </c>
      <c r="S234" s="81">
        <v>3.0999999999999999E-3</v>
      </c>
      <c r="T234" s="82">
        <f>S234*H234</f>
        <v>0.12031409999999999</v>
      </c>
      <c r="AR234" s="83" t="s">
        <v>135</v>
      </c>
      <c r="AT234" s="83" t="s">
        <v>130</v>
      </c>
      <c r="AU234" s="83" t="s">
        <v>81</v>
      </c>
      <c r="AY234" s="17" t="s">
        <v>128</v>
      </c>
      <c r="BE234" s="84">
        <f>IF(N234="základní",J234,0)</f>
        <v>0</v>
      </c>
      <c r="BF234" s="84">
        <f>IF(N234="snížená",J234,0)</f>
        <v>0</v>
      </c>
      <c r="BG234" s="84">
        <f>IF(N234="zákl. přenesená",J234,0)</f>
        <v>0</v>
      </c>
      <c r="BH234" s="84">
        <f>IF(N234="sníž. přenesená",J234,0)</f>
        <v>0</v>
      </c>
      <c r="BI234" s="84">
        <f>IF(N234="nulová",J234,0)</f>
        <v>0</v>
      </c>
      <c r="BJ234" s="17" t="s">
        <v>79</v>
      </c>
      <c r="BK234" s="84">
        <f>ROUND(I234*H234,2)</f>
        <v>0</v>
      </c>
      <c r="BL234" s="17" t="s">
        <v>135</v>
      </c>
      <c r="BM234" s="83" t="s">
        <v>244</v>
      </c>
    </row>
    <row r="235" spans="2:65" s="1" customFormat="1" ht="24" customHeight="1" x14ac:dyDescent="0.2">
      <c r="B235" s="77"/>
      <c r="C235" s="180" t="s">
        <v>245</v>
      </c>
      <c r="D235" s="180" t="s">
        <v>130</v>
      </c>
      <c r="E235" s="181" t="s">
        <v>246</v>
      </c>
      <c r="F235" s="182" t="s">
        <v>247</v>
      </c>
      <c r="G235" s="183" t="s">
        <v>165</v>
      </c>
      <c r="H235" s="184">
        <v>73.03</v>
      </c>
      <c r="I235" s="78"/>
      <c r="J235" s="185">
        <f>ROUND(I235*H235,2)</f>
        <v>0</v>
      </c>
      <c r="K235" s="182" t="s">
        <v>134</v>
      </c>
      <c r="L235" s="22"/>
      <c r="M235" s="79" t="s">
        <v>1</v>
      </c>
      <c r="N235" s="80" t="s">
        <v>36</v>
      </c>
      <c r="O235" s="81">
        <v>0.16200000000000001</v>
      </c>
      <c r="P235" s="81">
        <f>O235*H235</f>
        <v>11.830860000000001</v>
      </c>
      <c r="Q235" s="81">
        <v>0</v>
      </c>
      <c r="R235" s="81">
        <f>Q235*H235</f>
        <v>0</v>
      </c>
      <c r="S235" s="81">
        <v>3.5000000000000003E-2</v>
      </c>
      <c r="T235" s="82">
        <f>S235*H235</f>
        <v>2.5560500000000004</v>
      </c>
      <c r="AR235" s="83" t="s">
        <v>135</v>
      </c>
      <c r="AT235" s="83" t="s">
        <v>130</v>
      </c>
      <c r="AU235" s="83" t="s">
        <v>81</v>
      </c>
      <c r="AY235" s="17" t="s">
        <v>128</v>
      </c>
      <c r="BE235" s="84">
        <f>IF(N235="základní",J235,0)</f>
        <v>0</v>
      </c>
      <c r="BF235" s="84">
        <f>IF(N235="snížená",J235,0)</f>
        <v>0</v>
      </c>
      <c r="BG235" s="84">
        <f>IF(N235="zákl. přenesená",J235,0)</f>
        <v>0</v>
      </c>
      <c r="BH235" s="84">
        <f>IF(N235="sníž. přenesená",J235,0)</f>
        <v>0</v>
      </c>
      <c r="BI235" s="84">
        <f>IF(N235="nulová",J235,0)</f>
        <v>0</v>
      </c>
      <c r="BJ235" s="17" t="s">
        <v>79</v>
      </c>
      <c r="BK235" s="84">
        <f>ROUND(I235*H235,2)</f>
        <v>0</v>
      </c>
      <c r="BL235" s="17" t="s">
        <v>135</v>
      </c>
      <c r="BM235" s="83" t="s">
        <v>248</v>
      </c>
    </row>
    <row r="236" spans="2:65" s="12" customFormat="1" ht="11.4" x14ac:dyDescent="0.2">
      <c r="B236" s="85"/>
      <c r="C236" s="186"/>
      <c r="D236" s="187" t="s">
        <v>137</v>
      </c>
      <c r="E236" s="188" t="s">
        <v>1</v>
      </c>
      <c r="F236" s="189" t="s">
        <v>142</v>
      </c>
      <c r="G236" s="186"/>
      <c r="H236" s="188" t="s">
        <v>1</v>
      </c>
      <c r="I236" s="78"/>
      <c r="J236" s="186"/>
      <c r="K236" s="186"/>
      <c r="L236" s="85"/>
      <c r="M236" s="87"/>
      <c r="N236" s="88"/>
      <c r="O236" s="88"/>
      <c r="P236" s="88"/>
      <c r="Q236" s="88"/>
      <c r="R236" s="88"/>
      <c r="S236" s="88"/>
      <c r="T236" s="89"/>
      <c r="AT236" s="86" t="s">
        <v>137</v>
      </c>
      <c r="AU236" s="86" t="s">
        <v>81</v>
      </c>
      <c r="AV236" s="12" t="s">
        <v>79</v>
      </c>
      <c r="AW236" s="12" t="s">
        <v>27</v>
      </c>
      <c r="AX236" s="12" t="s">
        <v>71</v>
      </c>
      <c r="AY236" s="86" t="s">
        <v>128</v>
      </c>
    </row>
    <row r="237" spans="2:65" s="13" customFormat="1" ht="11.4" x14ac:dyDescent="0.2">
      <c r="B237" s="90"/>
      <c r="C237" s="190"/>
      <c r="D237" s="187" t="s">
        <v>137</v>
      </c>
      <c r="E237" s="191" t="s">
        <v>1</v>
      </c>
      <c r="F237" s="192" t="s">
        <v>249</v>
      </c>
      <c r="G237" s="190"/>
      <c r="H237" s="193">
        <v>73.03</v>
      </c>
      <c r="I237" s="78"/>
      <c r="J237" s="190"/>
      <c r="K237" s="190"/>
      <c r="L237" s="90"/>
      <c r="M237" s="92"/>
      <c r="N237" s="93"/>
      <c r="O237" s="93"/>
      <c r="P237" s="93"/>
      <c r="Q237" s="93"/>
      <c r="R237" s="93"/>
      <c r="S237" s="93"/>
      <c r="T237" s="94"/>
      <c r="AT237" s="91" t="s">
        <v>137</v>
      </c>
      <c r="AU237" s="91" t="s">
        <v>81</v>
      </c>
      <c r="AV237" s="13" t="s">
        <v>81</v>
      </c>
      <c r="AW237" s="13" t="s">
        <v>27</v>
      </c>
      <c r="AX237" s="13" t="s">
        <v>71</v>
      </c>
      <c r="AY237" s="91" t="s">
        <v>128</v>
      </c>
    </row>
    <row r="238" spans="2:65" s="14" customFormat="1" ht="11.4" x14ac:dyDescent="0.2">
      <c r="B238" s="95"/>
      <c r="C238" s="194"/>
      <c r="D238" s="187" t="s">
        <v>137</v>
      </c>
      <c r="E238" s="195" t="s">
        <v>1</v>
      </c>
      <c r="F238" s="196" t="s">
        <v>148</v>
      </c>
      <c r="G238" s="194"/>
      <c r="H238" s="197">
        <v>73.03</v>
      </c>
      <c r="I238" s="78"/>
      <c r="J238" s="194"/>
      <c r="K238" s="194"/>
      <c r="L238" s="95"/>
      <c r="M238" s="97"/>
      <c r="N238" s="98"/>
      <c r="O238" s="98"/>
      <c r="P238" s="98"/>
      <c r="Q238" s="98"/>
      <c r="R238" s="98"/>
      <c r="S238" s="98"/>
      <c r="T238" s="99"/>
      <c r="AT238" s="96" t="s">
        <v>137</v>
      </c>
      <c r="AU238" s="96" t="s">
        <v>81</v>
      </c>
      <c r="AV238" s="14" t="s">
        <v>135</v>
      </c>
      <c r="AW238" s="14" t="s">
        <v>27</v>
      </c>
      <c r="AX238" s="14" t="s">
        <v>79</v>
      </c>
      <c r="AY238" s="96" t="s">
        <v>128</v>
      </c>
    </row>
    <row r="239" spans="2:65" s="1" customFormat="1" ht="16.5" customHeight="1" x14ac:dyDescent="0.2">
      <c r="B239" s="77"/>
      <c r="C239" s="180" t="s">
        <v>250</v>
      </c>
      <c r="D239" s="180" t="s">
        <v>130</v>
      </c>
      <c r="E239" s="181" t="s">
        <v>251</v>
      </c>
      <c r="F239" s="182" t="s">
        <v>252</v>
      </c>
      <c r="G239" s="183" t="s">
        <v>199</v>
      </c>
      <c r="H239" s="184">
        <v>40.085000000000001</v>
      </c>
      <c r="I239" s="78"/>
      <c r="J239" s="185">
        <f>ROUND(I239*H239,2)</f>
        <v>0</v>
      </c>
      <c r="K239" s="182" t="s">
        <v>134</v>
      </c>
      <c r="L239" s="22"/>
      <c r="M239" s="79" t="s">
        <v>1</v>
      </c>
      <c r="N239" s="80" t="s">
        <v>36</v>
      </c>
      <c r="O239" s="81">
        <v>9.8000000000000004E-2</v>
      </c>
      <c r="P239" s="81">
        <f>O239*H239</f>
        <v>3.9283300000000003</v>
      </c>
      <c r="Q239" s="81">
        <v>0</v>
      </c>
      <c r="R239" s="81">
        <f>Q239*H239</f>
        <v>0</v>
      </c>
      <c r="S239" s="81">
        <v>8.9999999999999993E-3</v>
      </c>
      <c r="T239" s="82">
        <f>S239*H239</f>
        <v>0.360765</v>
      </c>
      <c r="AR239" s="83" t="s">
        <v>135</v>
      </c>
      <c r="AT239" s="83" t="s">
        <v>130</v>
      </c>
      <c r="AU239" s="83" t="s">
        <v>81</v>
      </c>
      <c r="AY239" s="17" t="s">
        <v>128</v>
      </c>
      <c r="BE239" s="84">
        <f>IF(N239="základní",J239,0)</f>
        <v>0</v>
      </c>
      <c r="BF239" s="84">
        <f>IF(N239="snížená",J239,0)</f>
        <v>0</v>
      </c>
      <c r="BG239" s="84">
        <f>IF(N239="zákl. přenesená",J239,0)</f>
        <v>0</v>
      </c>
      <c r="BH239" s="84">
        <f>IF(N239="sníž. přenesená",J239,0)</f>
        <v>0</v>
      </c>
      <c r="BI239" s="84">
        <f>IF(N239="nulová",J239,0)</f>
        <v>0</v>
      </c>
      <c r="BJ239" s="17" t="s">
        <v>79</v>
      </c>
      <c r="BK239" s="84">
        <f>ROUND(I239*H239,2)</f>
        <v>0</v>
      </c>
      <c r="BL239" s="17" t="s">
        <v>135</v>
      </c>
      <c r="BM239" s="83" t="s">
        <v>253</v>
      </c>
    </row>
    <row r="240" spans="2:65" s="13" customFormat="1" ht="11.4" x14ac:dyDescent="0.2">
      <c r="B240" s="90"/>
      <c r="C240" s="190"/>
      <c r="D240" s="187" t="s">
        <v>137</v>
      </c>
      <c r="E240" s="191" t="s">
        <v>1</v>
      </c>
      <c r="F240" s="192" t="s">
        <v>254</v>
      </c>
      <c r="G240" s="190"/>
      <c r="H240" s="193">
        <v>4.4000000000000004</v>
      </c>
      <c r="I240" s="78"/>
      <c r="J240" s="190"/>
      <c r="K240" s="190"/>
      <c r="L240" s="90"/>
      <c r="M240" s="92"/>
      <c r="N240" s="93"/>
      <c r="O240" s="93"/>
      <c r="P240" s="93"/>
      <c r="Q240" s="93"/>
      <c r="R240" s="93"/>
      <c r="S240" s="93"/>
      <c r="T240" s="94"/>
      <c r="AT240" s="91" t="s">
        <v>137</v>
      </c>
      <c r="AU240" s="91" t="s">
        <v>81</v>
      </c>
      <c r="AV240" s="13" t="s">
        <v>81</v>
      </c>
      <c r="AW240" s="13" t="s">
        <v>27</v>
      </c>
      <c r="AX240" s="13" t="s">
        <v>71</v>
      </c>
      <c r="AY240" s="91" t="s">
        <v>128</v>
      </c>
    </row>
    <row r="241" spans="2:65" s="13" customFormat="1" ht="11.4" x14ac:dyDescent="0.2">
      <c r="B241" s="90"/>
      <c r="C241" s="190"/>
      <c r="D241" s="187" t="s">
        <v>137</v>
      </c>
      <c r="E241" s="191" t="s">
        <v>1</v>
      </c>
      <c r="F241" s="192" t="s">
        <v>255</v>
      </c>
      <c r="G241" s="190"/>
      <c r="H241" s="193">
        <v>1.4</v>
      </c>
      <c r="I241" s="78"/>
      <c r="J241" s="190"/>
      <c r="K241" s="190"/>
      <c r="L241" s="90"/>
      <c r="M241" s="92"/>
      <c r="N241" s="93"/>
      <c r="O241" s="93"/>
      <c r="P241" s="93"/>
      <c r="Q241" s="93"/>
      <c r="R241" s="93"/>
      <c r="S241" s="93"/>
      <c r="T241" s="94"/>
      <c r="AT241" s="91" t="s">
        <v>137</v>
      </c>
      <c r="AU241" s="91" t="s">
        <v>81</v>
      </c>
      <c r="AV241" s="13" t="s">
        <v>81</v>
      </c>
      <c r="AW241" s="13" t="s">
        <v>27</v>
      </c>
      <c r="AX241" s="13" t="s">
        <v>71</v>
      </c>
      <c r="AY241" s="91" t="s">
        <v>128</v>
      </c>
    </row>
    <row r="242" spans="2:65" s="13" customFormat="1" ht="11.4" x14ac:dyDescent="0.2">
      <c r="B242" s="90"/>
      <c r="C242" s="190"/>
      <c r="D242" s="187" t="s">
        <v>137</v>
      </c>
      <c r="E242" s="191" t="s">
        <v>1</v>
      </c>
      <c r="F242" s="192" t="s">
        <v>256</v>
      </c>
      <c r="G242" s="190"/>
      <c r="H242" s="193">
        <v>5.3</v>
      </c>
      <c r="I242" s="78"/>
      <c r="J242" s="190"/>
      <c r="K242" s="190"/>
      <c r="L242" s="90"/>
      <c r="M242" s="92"/>
      <c r="N242" s="93"/>
      <c r="O242" s="93"/>
      <c r="P242" s="93"/>
      <c r="Q242" s="93"/>
      <c r="R242" s="93"/>
      <c r="S242" s="93"/>
      <c r="T242" s="94"/>
      <c r="AT242" s="91" t="s">
        <v>137</v>
      </c>
      <c r="AU242" s="91" t="s">
        <v>81</v>
      </c>
      <c r="AV242" s="13" t="s">
        <v>81</v>
      </c>
      <c r="AW242" s="13" t="s">
        <v>27</v>
      </c>
      <c r="AX242" s="13" t="s">
        <v>71</v>
      </c>
      <c r="AY242" s="91" t="s">
        <v>128</v>
      </c>
    </row>
    <row r="243" spans="2:65" s="13" customFormat="1" ht="11.4" x14ac:dyDescent="0.2">
      <c r="B243" s="90"/>
      <c r="C243" s="190"/>
      <c r="D243" s="187" t="s">
        <v>137</v>
      </c>
      <c r="E243" s="191" t="s">
        <v>1</v>
      </c>
      <c r="F243" s="192" t="s">
        <v>257</v>
      </c>
      <c r="G243" s="190"/>
      <c r="H243" s="193">
        <v>8.9250000000000007</v>
      </c>
      <c r="I243" s="78"/>
      <c r="J243" s="190"/>
      <c r="K243" s="190"/>
      <c r="L243" s="90"/>
      <c r="M243" s="92"/>
      <c r="N243" s="93"/>
      <c r="O243" s="93"/>
      <c r="P243" s="93"/>
      <c r="Q243" s="93"/>
      <c r="R243" s="93"/>
      <c r="S243" s="93"/>
      <c r="T243" s="94"/>
      <c r="AT243" s="91" t="s">
        <v>137</v>
      </c>
      <c r="AU243" s="91" t="s">
        <v>81</v>
      </c>
      <c r="AV243" s="13" t="s">
        <v>81</v>
      </c>
      <c r="AW243" s="13" t="s">
        <v>27</v>
      </c>
      <c r="AX243" s="13" t="s">
        <v>71</v>
      </c>
      <c r="AY243" s="91" t="s">
        <v>128</v>
      </c>
    </row>
    <row r="244" spans="2:65" s="13" customFormat="1" ht="11.4" x14ac:dyDescent="0.2">
      <c r="B244" s="90"/>
      <c r="C244" s="190"/>
      <c r="D244" s="187" t="s">
        <v>137</v>
      </c>
      <c r="E244" s="191" t="s">
        <v>1</v>
      </c>
      <c r="F244" s="192" t="s">
        <v>258</v>
      </c>
      <c r="G244" s="190"/>
      <c r="H244" s="193">
        <v>9.33</v>
      </c>
      <c r="I244" s="78"/>
      <c r="J244" s="190"/>
      <c r="K244" s="190"/>
      <c r="L244" s="90"/>
      <c r="M244" s="92"/>
      <c r="N244" s="93"/>
      <c r="O244" s="93"/>
      <c r="P244" s="93"/>
      <c r="Q244" s="93"/>
      <c r="R244" s="93"/>
      <c r="S244" s="93"/>
      <c r="T244" s="94"/>
      <c r="AT244" s="91" t="s">
        <v>137</v>
      </c>
      <c r="AU244" s="91" t="s">
        <v>81</v>
      </c>
      <c r="AV244" s="13" t="s">
        <v>81</v>
      </c>
      <c r="AW244" s="13" t="s">
        <v>27</v>
      </c>
      <c r="AX244" s="13" t="s">
        <v>71</v>
      </c>
      <c r="AY244" s="91" t="s">
        <v>128</v>
      </c>
    </row>
    <row r="245" spans="2:65" s="13" customFormat="1" ht="11.4" x14ac:dyDescent="0.2">
      <c r="B245" s="90"/>
      <c r="C245" s="190"/>
      <c r="D245" s="187" t="s">
        <v>137</v>
      </c>
      <c r="E245" s="191" t="s">
        <v>1</v>
      </c>
      <c r="F245" s="192" t="s">
        <v>259</v>
      </c>
      <c r="G245" s="190"/>
      <c r="H245" s="193">
        <v>6.23</v>
      </c>
      <c r="I245" s="78"/>
      <c r="J245" s="190"/>
      <c r="K245" s="190"/>
      <c r="L245" s="90"/>
      <c r="M245" s="92"/>
      <c r="N245" s="93"/>
      <c r="O245" s="93"/>
      <c r="P245" s="93"/>
      <c r="Q245" s="93"/>
      <c r="R245" s="93"/>
      <c r="S245" s="93"/>
      <c r="T245" s="94"/>
      <c r="AT245" s="91" t="s">
        <v>137</v>
      </c>
      <c r="AU245" s="91" t="s">
        <v>81</v>
      </c>
      <c r="AV245" s="13" t="s">
        <v>81</v>
      </c>
      <c r="AW245" s="13" t="s">
        <v>27</v>
      </c>
      <c r="AX245" s="13" t="s">
        <v>71</v>
      </c>
      <c r="AY245" s="91" t="s">
        <v>128</v>
      </c>
    </row>
    <row r="246" spans="2:65" s="13" customFormat="1" ht="11.4" x14ac:dyDescent="0.2">
      <c r="B246" s="90"/>
      <c r="C246" s="190"/>
      <c r="D246" s="187" t="s">
        <v>137</v>
      </c>
      <c r="E246" s="191" t="s">
        <v>1</v>
      </c>
      <c r="F246" s="192" t="s">
        <v>260</v>
      </c>
      <c r="G246" s="190"/>
      <c r="H246" s="193">
        <v>4.5</v>
      </c>
      <c r="I246" s="78"/>
      <c r="J246" s="190"/>
      <c r="K246" s="190"/>
      <c r="L246" s="90"/>
      <c r="M246" s="92"/>
      <c r="N246" s="93"/>
      <c r="O246" s="93"/>
      <c r="P246" s="93"/>
      <c r="Q246" s="93"/>
      <c r="R246" s="93"/>
      <c r="S246" s="93"/>
      <c r="T246" s="94"/>
      <c r="AT246" s="91" t="s">
        <v>137</v>
      </c>
      <c r="AU246" s="91" t="s">
        <v>81</v>
      </c>
      <c r="AV246" s="13" t="s">
        <v>81</v>
      </c>
      <c r="AW246" s="13" t="s">
        <v>27</v>
      </c>
      <c r="AX246" s="13" t="s">
        <v>71</v>
      </c>
      <c r="AY246" s="91" t="s">
        <v>128</v>
      </c>
    </row>
    <row r="247" spans="2:65" s="14" customFormat="1" ht="11.4" x14ac:dyDescent="0.2">
      <c r="B247" s="95"/>
      <c r="C247" s="194"/>
      <c r="D247" s="187" t="s">
        <v>137</v>
      </c>
      <c r="E247" s="195" t="s">
        <v>1</v>
      </c>
      <c r="F247" s="196" t="s">
        <v>148</v>
      </c>
      <c r="G247" s="194"/>
      <c r="H247" s="197">
        <v>40.085000000000001</v>
      </c>
      <c r="I247" s="78"/>
      <c r="J247" s="194"/>
      <c r="K247" s="194"/>
      <c r="L247" s="95"/>
      <c r="M247" s="97"/>
      <c r="N247" s="98"/>
      <c r="O247" s="98"/>
      <c r="P247" s="98"/>
      <c r="Q247" s="98"/>
      <c r="R247" s="98"/>
      <c r="S247" s="98"/>
      <c r="T247" s="99"/>
      <c r="AT247" s="96" t="s">
        <v>137</v>
      </c>
      <c r="AU247" s="96" t="s">
        <v>81</v>
      </c>
      <c r="AV247" s="14" t="s">
        <v>135</v>
      </c>
      <c r="AW247" s="14" t="s">
        <v>27</v>
      </c>
      <c r="AX247" s="14" t="s">
        <v>79</v>
      </c>
      <c r="AY247" s="96" t="s">
        <v>128</v>
      </c>
    </row>
    <row r="248" spans="2:65" s="1" customFormat="1" ht="24" customHeight="1" x14ac:dyDescent="0.2">
      <c r="B248" s="77"/>
      <c r="C248" s="180" t="s">
        <v>261</v>
      </c>
      <c r="D248" s="180" t="s">
        <v>130</v>
      </c>
      <c r="E248" s="181" t="s">
        <v>262</v>
      </c>
      <c r="F248" s="182" t="s">
        <v>263</v>
      </c>
      <c r="G248" s="183" t="s">
        <v>157</v>
      </c>
      <c r="H248" s="184">
        <v>4.1379999999999999</v>
      </c>
      <c r="I248" s="78"/>
      <c r="J248" s="185">
        <f>ROUND(I248*H248,2)</f>
        <v>0</v>
      </c>
      <c r="K248" s="182" t="s">
        <v>134</v>
      </c>
      <c r="L248" s="22"/>
      <c r="M248" s="79" t="s">
        <v>1</v>
      </c>
      <c r="N248" s="80" t="s">
        <v>36</v>
      </c>
      <c r="O248" s="81">
        <v>11.679</v>
      </c>
      <c r="P248" s="81">
        <f>O248*H248</f>
        <v>48.327702000000002</v>
      </c>
      <c r="Q248" s="81">
        <v>0</v>
      </c>
      <c r="R248" s="81">
        <f>Q248*H248</f>
        <v>0</v>
      </c>
      <c r="S248" s="81">
        <v>1</v>
      </c>
      <c r="T248" s="82">
        <f>S248*H248</f>
        <v>4.1379999999999999</v>
      </c>
      <c r="AR248" s="83" t="s">
        <v>135</v>
      </c>
      <c r="AT248" s="83" t="s">
        <v>130</v>
      </c>
      <c r="AU248" s="83" t="s">
        <v>81</v>
      </c>
      <c r="AY248" s="17" t="s">
        <v>128</v>
      </c>
      <c r="BE248" s="84">
        <f>IF(N248="základní",J248,0)</f>
        <v>0</v>
      </c>
      <c r="BF248" s="84">
        <f>IF(N248="snížená",J248,0)</f>
        <v>0</v>
      </c>
      <c r="BG248" s="84">
        <f>IF(N248="zákl. přenesená",J248,0)</f>
        <v>0</v>
      </c>
      <c r="BH248" s="84">
        <f>IF(N248="sníž. přenesená",J248,0)</f>
        <v>0</v>
      </c>
      <c r="BI248" s="84">
        <f>IF(N248="nulová",J248,0)</f>
        <v>0</v>
      </c>
      <c r="BJ248" s="17" t="s">
        <v>79</v>
      </c>
      <c r="BK248" s="84">
        <f>ROUND(I248*H248,2)</f>
        <v>0</v>
      </c>
      <c r="BL248" s="17" t="s">
        <v>135</v>
      </c>
      <c r="BM248" s="83" t="s">
        <v>264</v>
      </c>
    </row>
    <row r="249" spans="2:65" s="12" customFormat="1" ht="11.4" x14ac:dyDescent="0.2">
      <c r="B249" s="85"/>
      <c r="C249" s="186"/>
      <c r="D249" s="187" t="s">
        <v>137</v>
      </c>
      <c r="E249" s="188" t="s">
        <v>1</v>
      </c>
      <c r="F249" s="189" t="s">
        <v>265</v>
      </c>
      <c r="G249" s="186"/>
      <c r="H249" s="188" t="s">
        <v>1</v>
      </c>
      <c r="I249" s="78"/>
      <c r="J249" s="186"/>
      <c r="K249" s="186"/>
      <c r="L249" s="85"/>
      <c r="M249" s="87"/>
      <c r="N249" s="88"/>
      <c r="O249" s="88"/>
      <c r="P249" s="88"/>
      <c r="Q249" s="88"/>
      <c r="R249" s="88"/>
      <c r="S249" s="88"/>
      <c r="T249" s="89"/>
      <c r="AT249" s="86" t="s">
        <v>137</v>
      </c>
      <c r="AU249" s="86" t="s">
        <v>81</v>
      </c>
      <c r="AV249" s="12" t="s">
        <v>79</v>
      </c>
      <c r="AW249" s="12" t="s">
        <v>27</v>
      </c>
      <c r="AX249" s="12" t="s">
        <v>71</v>
      </c>
      <c r="AY249" s="86" t="s">
        <v>128</v>
      </c>
    </row>
    <row r="250" spans="2:65" s="12" customFormat="1" ht="11.4" x14ac:dyDescent="0.2">
      <c r="B250" s="85"/>
      <c r="C250" s="186"/>
      <c r="D250" s="187" t="s">
        <v>137</v>
      </c>
      <c r="E250" s="188" t="s">
        <v>1</v>
      </c>
      <c r="F250" s="189" t="s">
        <v>266</v>
      </c>
      <c r="G250" s="186"/>
      <c r="H250" s="188" t="s">
        <v>1</v>
      </c>
      <c r="I250" s="78"/>
      <c r="J250" s="186"/>
      <c r="K250" s="186"/>
      <c r="L250" s="85"/>
      <c r="M250" s="87"/>
      <c r="N250" s="88"/>
      <c r="O250" s="88"/>
      <c r="P250" s="88"/>
      <c r="Q250" s="88"/>
      <c r="R250" s="88"/>
      <c r="S250" s="88"/>
      <c r="T250" s="89"/>
      <c r="AT250" s="86" t="s">
        <v>137</v>
      </c>
      <c r="AU250" s="86" t="s">
        <v>81</v>
      </c>
      <c r="AV250" s="12" t="s">
        <v>79</v>
      </c>
      <c r="AW250" s="12" t="s">
        <v>27</v>
      </c>
      <c r="AX250" s="12" t="s">
        <v>71</v>
      </c>
      <c r="AY250" s="86" t="s">
        <v>128</v>
      </c>
    </row>
    <row r="251" spans="2:65" s="13" customFormat="1" ht="11.4" x14ac:dyDescent="0.2">
      <c r="B251" s="90"/>
      <c r="C251" s="190"/>
      <c r="D251" s="187" t="s">
        <v>137</v>
      </c>
      <c r="E251" s="191" t="s">
        <v>1</v>
      </c>
      <c r="F251" s="192" t="s">
        <v>267</v>
      </c>
      <c r="G251" s="190"/>
      <c r="H251" s="193">
        <v>0.85399999999999998</v>
      </c>
      <c r="I251" s="78"/>
      <c r="J251" s="190"/>
      <c r="K251" s="190"/>
      <c r="L251" s="90"/>
      <c r="M251" s="92"/>
      <c r="N251" s="93"/>
      <c r="O251" s="93"/>
      <c r="P251" s="93"/>
      <c r="Q251" s="93"/>
      <c r="R251" s="93"/>
      <c r="S251" s="93"/>
      <c r="T251" s="94"/>
      <c r="AT251" s="91" t="s">
        <v>137</v>
      </c>
      <c r="AU251" s="91" t="s">
        <v>81</v>
      </c>
      <c r="AV251" s="13" t="s">
        <v>81</v>
      </c>
      <c r="AW251" s="13" t="s">
        <v>27</v>
      </c>
      <c r="AX251" s="13" t="s">
        <v>71</v>
      </c>
      <c r="AY251" s="91" t="s">
        <v>128</v>
      </c>
    </row>
    <row r="252" spans="2:65" s="13" customFormat="1" ht="11.4" x14ac:dyDescent="0.2">
      <c r="B252" s="90"/>
      <c r="C252" s="190"/>
      <c r="D252" s="187" t="s">
        <v>137</v>
      </c>
      <c r="E252" s="191" t="s">
        <v>1</v>
      </c>
      <c r="F252" s="192" t="s">
        <v>268</v>
      </c>
      <c r="G252" s="190"/>
      <c r="H252" s="193">
        <v>0.755</v>
      </c>
      <c r="I252" s="78"/>
      <c r="J252" s="190"/>
      <c r="K252" s="190"/>
      <c r="L252" s="90"/>
      <c r="M252" s="92"/>
      <c r="N252" s="93"/>
      <c r="O252" s="93"/>
      <c r="P252" s="93"/>
      <c r="Q252" s="93"/>
      <c r="R252" s="93"/>
      <c r="S252" s="93"/>
      <c r="T252" s="94"/>
      <c r="AT252" s="91" t="s">
        <v>137</v>
      </c>
      <c r="AU252" s="91" t="s">
        <v>81</v>
      </c>
      <c r="AV252" s="13" t="s">
        <v>81</v>
      </c>
      <c r="AW252" s="13" t="s">
        <v>27</v>
      </c>
      <c r="AX252" s="13" t="s">
        <v>71</v>
      </c>
      <c r="AY252" s="91" t="s">
        <v>128</v>
      </c>
    </row>
    <row r="253" spans="2:65" s="13" customFormat="1" ht="11.4" x14ac:dyDescent="0.2">
      <c r="B253" s="90"/>
      <c r="C253" s="190"/>
      <c r="D253" s="187" t="s">
        <v>137</v>
      </c>
      <c r="E253" s="191" t="s">
        <v>1</v>
      </c>
      <c r="F253" s="192" t="s">
        <v>269</v>
      </c>
      <c r="G253" s="190"/>
      <c r="H253" s="193">
        <v>1.268</v>
      </c>
      <c r="I253" s="78"/>
      <c r="J253" s="190"/>
      <c r="K253" s="190"/>
      <c r="L253" s="90"/>
      <c r="M253" s="92"/>
      <c r="N253" s="93"/>
      <c r="O253" s="93"/>
      <c r="P253" s="93"/>
      <c r="Q253" s="93"/>
      <c r="R253" s="93"/>
      <c r="S253" s="93"/>
      <c r="T253" s="94"/>
      <c r="AT253" s="91" t="s">
        <v>137</v>
      </c>
      <c r="AU253" s="91" t="s">
        <v>81</v>
      </c>
      <c r="AV253" s="13" t="s">
        <v>81</v>
      </c>
      <c r="AW253" s="13" t="s">
        <v>27</v>
      </c>
      <c r="AX253" s="13" t="s">
        <v>71</v>
      </c>
      <c r="AY253" s="91" t="s">
        <v>128</v>
      </c>
    </row>
    <row r="254" spans="2:65" s="13" customFormat="1" ht="11.4" x14ac:dyDescent="0.2">
      <c r="B254" s="90"/>
      <c r="C254" s="190"/>
      <c r="D254" s="187" t="s">
        <v>137</v>
      </c>
      <c r="E254" s="191" t="s">
        <v>1</v>
      </c>
      <c r="F254" s="192" t="s">
        <v>270</v>
      </c>
      <c r="G254" s="190"/>
      <c r="H254" s="193">
        <v>0.57099999999999995</v>
      </c>
      <c r="I254" s="78"/>
      <c r="J254" s="190"/>
      <c r="K254" s="190"/>
      <c r="L254" s="90"/>
      <c r="M254" s="92"/>
      <c r="N254" s="93"/>
      <c r="O254" s="93"/>
      <c r="P254" s="93"/>
      <c r="Q254" s="93"/>
      <c r="R254" s="93"/>
      <c r="S254" s="93"/>
      <c r="T254" s="94"/>
      <c r="AT254" s="91" t="s">
        <v>137</v>
      </c>
      <c r="AU254" s="91" t="s">
        <v>81</v>
      </c>
      <c r="AV254" s="13" t="s">
        <v>81</v>
      </c>
      <c r="AW254" s="13" t="s">
        <v>27</v>
      </c>
      <c r="AX254" s="13" t="s">
        <v>71</v>
      </c>
      <c r="AY254" s="91" t="s">
        <v>128</v>
      </c>
    </row>
    <row r="255" spans="2:65" s="15" customFormat="1" ht="11.4" x14ac:dyDescent="0.2">
      <c r="B255" s="103"/>
      <c r="C255" s="204"/>
      <c r="D255" s="187" t="s">
        <v>137</v>
      </c>
      <c r="E255" s="205" t="s">
        <v>1</v>
      </c>
      <c r="F255" s="206" t="s">
        <v>271</v>
      </c>
      <c r="G255" s="204"/>
      <c r="H255" s="207">
        <v>3.448</v>
      </c>
      <c r="I255" s="78"/>
      <c r="J255" s="204"/>
      <c r="K255" s="204"/>
      <c r="L255" s="103"/>
      <c r="M255" s="105"/>
      <c r="N255" s="106"/>
      <c r="O255" s="106"/>
      <c r="P255" s="106"/>
      <c r="Q255" s="106"/>
      <c r="R255" s="106"/>
      <c r="S255" s="106"/>
      <c r="T255" s="107"/>
      <c r="AT255" s="104" t="s">
        <v>137</v>
      </c>
      <c r="AU255" s="104" t="s">
        <v>81</v>
      </c>
      <c r="AV255" s="15" t="s">
        <v>153</v>
      </c>
      <c r="AW255" s="15" t="s">
        <v>27</v>
      </c>
      <c r="AX255" s="15" t="s">
        <v>71</v>
      </c>
      <c r="AY255" s="104" t="s">
        <v>128</v>
      </c>
    </row>
    <row r="256" spans="2:65" s="13" customFormat="1" ht="11.4" x14ac:dyDescent="0.2">
      <c r="B256" s="90"/>
      <c r="C256" s="190"/>
      <c r="D256" s="187" t="s">
        <v>137</v>
      </c>
      <c r="E256" s="191" t="s">
        <v>1</v>
      </c>
      <c r="F256" s="192" t="s">
        <v>272</v>
      </c>
      <c r="G256" s="190"/>
      <c r="H256" s="193">
        <v>0.69</v>
      </c>
      <c r="I256" s="78"/>
      <c r="J256" s="190"/>
      <c r="K256" s="190"/>
      <c r="L256" s="90"/>
      <c r="M256" s="92"/>
      <c r="N256" s="93"/>
      <c r="O256" s="93"/>
      <c r="P256" s="93"/>
      <c r="Q256" s="93"/>
      <c r="R256" s="93"/>
      <c r="S256" s="93"/>
      <c r="T256" s="94"/>
      <c r="AT256" s="91" t="s">
        <v>137</v>
      </c>
      <c r="AU256" s="91" t="s">
        <v>81</v>
      </c>
      <c r="AV256" s="13" t="s">
        <v>81</v>
      </c>
      <c r="AW256" s="13" t="s">
        <v>27</v>
      </c>
      <c r="AX256" s="13" t="s">
        <v>71</v>
      </c>
      <c r="AY256" s="91" t="s">
        <v>128</v>
      </c>
    </row>
    <row r="257" spans="2:65" s="14" customFormat="1" ht="11.4" x14ac:dyDescent="0.2">
      <c r="B257" s="95"/>
      <c r="C257" s="194"/>
      <c r="D257" s="187" t="s">
        <v>137</v>
      </c>
      <c r="E257" s="195" t="s">
        <v>1</v>
      </c>
      <c r="F257" s="196" t="s">
        <v>148</v>
      </c>
      <c r="G257" s="194"/>
      <c r="H257" s="197">
        <v>4.1379999999999999</v>
      </c>
      <c r="I257" s="78"/>
      <c r="J257" s="194"/>
      <c r="K257" s="194"/>
      <c r="L257" s="95"/>
      <c r="M257" s="97"/>
      <c r="N257" s="98"/>
      <c r="O257" s="98"/>
      <c r="P257" s="98"/>
      <c r="Q257" s="98"/>
      <c r="R257" s="98"/>
      <c r="S257" s="98"/>
      <c r="T257" s="99"/>
      <c r="AT257" s="96" t="s">
        <v>137</v>
      </c>
      <c r="AU257" s="96" t="s">
        <v>81</v>
      </c>
      <c r="AV257" s="14" t="s">
        <v>135</v>
      </c>
      <c r="AW257" s="14" t="s">
        <v>27</v>
      </c>
      <c r="AX257" s="14" t="s">
        <v>79</v>
      </c>
      <c r="AY257" s="96" t="s">
        <v>128</v>
      </c>
    </row>
    <row r="258" spans="2:65" s="1" customFormat="1" ht="24" customHeight="1" x14ac:dyDescent="0.2">
      <c r="B258" s="77"/>
      <c r="C258" s="180" t="s">
        <v>273</v>
      </c>
      <c r="D258" s="180" t="s">
        <v>130</v>
      </c>
      <c r="E258" s="181" t="s">
        <v>274</v>
      </c>
      <c r="F258" s="182" t="s">
        <v>275</v>
      </c>
      <c r="G258" s="183" t="s">
        <v>157</v>
      </c>
      <c r="H258" s="184">
        <v>9.0549999999999997</v>
      </c>
      <c r="I258" s="78"/>
      <c r="J258" s="185">
        <f>ROUND(I258*H258,2)</f>
        <v>0</v>
      </c>
      <c r="K258" s="182" t="s">
        <v>134</v>
      </c>
      <c r="L258" s="22"/>
      <c r="M258" s="79" t="s">
        <v>1</v>
      </c>
      <c r="N258" s="80" t="s">
        <v>36</v>
      </c>
      <c r="O258" s="81">
        <v>11.875999999999999</v>
      </c>
      <c r="P258" s="81">
        <f>O258*H258</f>
        <v>107.53717999999999</v>
      </c>
      <c r="Q258" s="81">
        <v>0</v>
      </c>
      <c r="R258" s="81">
        <f>Q258*H258</f>
        <v>0</v>
      </c>
      <c r="S258" s="81">
        <v>1</v>
      </c>
      <c r="T258" s="82">
        <f>S258*H258</f>
        <v>9.0549999999999997</v>
      </c>
      <c r="AR258" s="83" t="s">
        <v>135</v>
      </c>
      <c r="AT258" s="83" t="s">
        <v>130</v>
      </c>
      <c r="AU258" s="83" t="s">
        <v>81</v>
      </c>
      <c r="AY258" s="17" t="s">
        <v>128</v>
      </c>
      <c r="BE258" s="84">
        <f>IF(N258="základní",J258,0)</f>
        <v>0</v>
      </c>
      <c r="BF258" s="84">
        <f>IF(N258="snížená",J258,0)</f>
        <v>0</v>
      </c>
      <c r="BG258" s="84">
        <f>IF(N258="zákl. přenesená",J258,0)</f>
        <v>0</v>
      </c>
      <c r="BH258" s="84">
        <f>IF(N258="sníž. přenesená",J258,0)</f>
        <v>0</v>
      </c>
      <c r="BI258" s="84">
        <f>IF(N258="nulová",J258,0)</f>
        <v>0</v>
      </c>
      <c r="BJ258" s="17" t="s">
        <v>79</v>
      </c>
      <c r="BK258" s="84">
        <f>ROUND(I258*H258,2)</f>
        <v>0</v>
      </c>
      <c r="BL258" s="17" t="s">
        <v>135</v>
      </c>
      <c r="BM258" s="83" t="s">
        <v>276</v>
      </c>
    </row>
    <row r="259" spans="2:65" s="12" customFormat="1" ht="11.4" x14ac:dyDescent="0.2">
      <c r="B259" s="85"/>
      <c r="C259" s="186"/>
      <c r="D259" s="187" t="s">
        <v>137</v>
      </c>
      <c r="E259" s="188" t="s">
        <v>1</v>
      </c>
      <c r="F259" s="189" t="s">
        <v>265</v>
      </c>
      <c r="G259" s="186"/>
      <c r="H259" s="188" t="s">
        <v>1</v>
      </c>
      <c r="I259" s="78"/>
      <c r="J259" s="186"/>
      <c r="K259" s="186"/>
      <c r="L259" s="85"/>
      <c r="M259" s="87"/>
      <c r="N259" s="88"/>
      <c r="O259" s="88"/>
      <c r="P259" s="88"/>
      <c r="Q259" s="88"/>
      <c r="R259" s="88"/>
      <c r="S259" s="88"/>
      <c r="T259" s="89"/>
      <c r="AT259" s="86" t="s">
        <v>137</v>
      </c>
      <c r="AU259" s="86" t="s">
        <v>81</v>
      </c>
      <c r="AV259" s="12" t="s">
        <v>79</v>
      </c>
      <c r="AW259" s="12" t="s">
        <v>27</v>
      </c>
      <c r="AX259" s="12" t="s">
        <v>71</v>
      </c>
      <c r="AY259" s="86" t="s">
        <v>128</v>
      </c>
    </row>
    <row r="260" spans="2:65" s="12" customFormat="1" ht="11.4" x14ac:dyDescent="0.2">
      <c r="B260" s="85"/>
      <c r="C260" s="186"/>
      <c r="D260" s="187" t="s">
        <v>137</v>
      </c>
      <c r="E260" s="188" t="s">
        <v>1</v>
      </c>
      <c r="F260" s="189" t="s">
        <v>277</v>
      </c>
      <c r="G260" s="186"/>
      <c r="H260" s="188" t="s">
        <v>1</v>
      </c>
      <c r="I260" s="78"/>
      <c r="J260" s="186"/>
      <c r="K260" s="186"/>
      <c r="L260" s="85"/>
      <c r="M260" s="87"/>
      <c r="N260" s="88"/>
      <c r="O260" s="88"/>
      <c r="P260" s="88"/>
      <c r="Q260" s="88"/>
      <c r="R260" s="88"/>
      <c r="S260" s="88"/>
      <c r="T260" s="89"/>
      <c r="AT260" s="86" t="s">
        <v>137</v>
      </c>
      <c r="AU260" s="86" t="s">
        <v>81</v>
      </c>
      <c r="AV260" s="12" t="s">
        <v>79</v>
      </c>
      <c r="AW260" s="12" t="s">
        <v>27</v>
      </c>
      <c r="AX260" s="12" t="s">
        <v>71</v>
      </c>
      <c r="AY260" s="86" t="s">
        <v>128</v>
      </c>
    </row>
    <row r="261" spans="2:65" s="13" customFormat="1" ht="11.4" x14ac:dyDescent="0.2">
      <c r="B261" s="90"/>
      <c r="C261" s="190"/>
      <c r="D261" s="187" t="s">
        <v>137</v>
      </c>
      <c r="E261" s="191" t="s">
        <v>1</v>
      </c>
      <c r="F261" s="192" t="s">
        <v>278</v>
      </c>
      <c r="G261" s="190"/>
      <c r="H261" s="193">
        <v>3.903</v>
      </c>
      <c r="I261" s="78"/>
      <c r="J261" s="190"/>
      <c r="K261" s="190"/>
      <c r="L261" s="90"/>
      <c r="M261" s="92"/>
      <c r="N261" s="93"/>
      <c r="O261" s="93"/>
      <c r="P261" s="93"/>
      <c r="Q261" s="93"/>
      <c r="R261" s="93"/>
      <c r="S261" s="93"/>
      <c r="T261" s="94"/>
      <c r="AT261" s="91" t="s">
        <v>137</v>
      </c>
      <c r="AU261" s="91" t="s">
        <v>81</v>
      </c>
      <c r="AV261" s="13" t="s">
        <v>81</v>
      </c>
      <c r="AW261" s="13" t="s">
        <v>27</v>
      </c>
      <c r="AX261" s="13" t="s">
        <v>71</v>
      </c>
      <c r="AY261" s="91" t="s">
        <v>128</v>
      </c>
    </row>
    <row r="262" spans="2:65" s="12" customFormat="1" ht="11.4" x14ac:dyDescent="0.2">
      <c r="B262" s="85"/>
      <c r="C262" s="186"/>
      <c r="D262" s="187" t="s">
        <v>137</v>
      </c>
      <c r="E262" s="188" t="s">
        <v>1</v>
      </c>
      <c r="F262" s="189" t="s">
        <v>279</v>
      </c>
      <c r="G262" s="186"/>
      <c r="H262" s="188" t="s">
        <v>1</v>
      </c>
      <c r="I262" s="78"/>
      <c r="J262" s="186"/>
      <c r="K262" s="186"/>
      <c r="L262" s="85"/>
      <c r="M262" s="87"/>
      <c r="N262" s="88"/>
      <c r="O262" s="88"/>
      <c r="P262" s="88"/>
      <c r="Q262" s="88"/>
      <c r="R262" s="88"/>
      <c r="S262" s="88"/>
      <c r="T262" s="89"/>
      <c r="AT262" s="86" t="s">
        <v>137</v>
      </c>
      <c r="AU262" s="86" t="s">
        <v>81</v>
      </c>
      <c r="AV262" s="12" t="s">
        <v>79</v>
      </c>
      <c r="AW262" s="12" t="s">
        <v>27</v>
      </c>
      <c r="AX262" s="12" t="s">
        <v>71</v>
      </c>
      <c r="AY262" s="86" t="s">
        <v>128</v>
      </c>
    </row>
    <row r="263" spans="2:65" s="13" customFormat="1" ht="11.4" x14ac:dyDescent="0.2">
      <c r="B263" s="90"/>
      <c r="C263" s="190"/>
      <c r="D263" s="187" t="s">
        <v>137</v>
      </c>
      <c r="E263" s="191" t="s">
        <v>1</v>
      </c>
      <c r="F263" s="192" t="s">
        <v>280</v>
      </c>
      <c r="G263" s="190"/>
      <c r="H263" s="193">
        <v>1.0489999999999999</v>
      </c>
      <c r="I263" s="78"/>
      <c r="J263" s="190"/>
      <c r="K263" s="190"/>
      <c r="L263" s="90"/>
      <c r="M263" s="92"/>
      <c r="N263" s="93"/>
      <c r="O263" s="93"/>
      <c r="P263" s="93"/>
      <c r="Q263" s="93"/>
      <c r="R263" s="93"/>
      <c r="S263" s="93"/>
      <c r="T263" s="94"/>
      <c r="AT263" s="91" t="s">
        <v>137</v>
      </c>
      <c r="AU263" s="91" t="s">
        <v>81</v>
      </c>
      <c r="AV263" s="13" t="s">
        <v>81</v>
      </c>
      <c r="AW263" s="13" t="s">
        <v>27</v>
      </c>
      <c r="AX263" s="13" t="s">
        <v>71</v>
      </c>
      <c r="AY263" s="91" t="s">
        <v>128</v>
      </c>
    </row>
    <row r="264" spans="2:65" s="13" customFormat="1" ht="11.4" x14ac:dyDescent="0.2">
      <c r="B264" s="90"/>
      <c r="C264" s="190"/>
      <c r="D264" s="187" t="s">
        <v>137</v>
      </c>
      <c r="E264" s="191" t="s">
        <v>1</v>
      </c>
      <c r="F264" s="192" t="s">
        <v>281</v>
      </c>
      <c r="G264" s="190"/>
      <c r="H264" s="193">
        <v>0.40100000000000002</v>
      </c>
      <c r="I264" s="78"/>
      <c r="J264" s="190"/>
      <c r="K264" s="190"/>
      <c r="L264" s="90"/>
      <c r="M264" s="92"/>
      <c r="N264" s="93"/>
      <c r="O264" s="93"/>
      <c r="P264" s="93"/>
      <c r="Q264" s="93"/>
      <c r="R264" s="93"/>
      <c r="S264" s="93"/>
      <c r="T264" s="94"/>
      <c r="AT264" s="91" t="s">
        <v>137</v>
      </c>
      <c r="AU264" s="91" t="s">
        <v>81</v>
      </c>
      <c r="AV264" s="13" t="s">
        <v>81</v>
      </c>
      <c r="AW264" s="13" t="s">
        <v>27</v>
      </c>
      <c r="AX264" s="13" t="s">
        <v>71</v>
      </c>
      <c r="AY264" s="91" t="s">
        <v>128</v>
      </c>
    </row>
    <row r="265" spans="2:65" s="13" customFormat="1" ht="11.4" x14ac:dyDescent="0.2">
      <c r="B265" s="90"/>
      <c r="C265" s="190"/>
      <c r="D265" s="187" t="s">
        <v>137</v>
      </c>
      <c r="E265" s="191" t="s">
        <v>1</v>
      </c>
      <c r="F265" s="192" t="s">
        <v>282</v>
      </c>
      <c r="G265" s="190"/>
      <c r="H265" s="193">
        <v>2.1930000000000001</v>
      </c>
      <c r="I265" s="78"/>
      <c r="J265" s="190"/>
      <c r="K265" s="190"/>
      <c r="L265" s="90"/>
      <c r="M265" s="92"/>
      <c r="N265" s="93"/>
      <c r="O265" s="93"/>
      <c r="P265" s="93"/>
      <c r="Q265" s="93"/>
      <c r="R265" s="93"/>
      <c r="S265" s="93"/>
      <c r="T265" s="94"/>
      <c r="AT265" s="91" t="s">
        <v>137</v>
      </c>
      <c r="AU265" s="91" t="s">
        <v>81</v>
      </c>
      <c r="AV265" s="13" t="s">
        <v>81</v>
      </c>
      <c r="AW265" s="13" t="s">
        <v>27</v>
      </c>
      <c r="AX265" s="13" t="s">
        <v>71</v>
      </c>
      <c r="AY265" s="91" t="s">
        <v>128</v>
      </c>
    </row>
    <row r="266" spans="2:65" s="15" customFormat="1" ht="11.4" x14ac:dyDescent="0.2">
      <c r="B266" s="103"/>
      <c r="C266" s="204"/>
      <c r="D266" s="187" t="s">
        <v>137</v>
      </c>
      <c r="E266" s="205" t="s">
        <v>1</v>
      </c>
      <c r="F266" s="206" t="s">
        <v>271</v>
      </c>
      <c r="G266" s="204"/>
      <c r="H266" s="207">
        <v>7.5460000000000003</v>
      </c>
      <c r="I266" s="78"/>
      <c r="J266" s="204"/>
      <c r="K266" s="204"/>
      <c r="L266" s="103"/>
      <c r="M266" s="105"/>
      <c r="N266" s="106"/>
      <c r="O266" s="106"/>
      <c r="P266" s="106"/>
      <c r="Q266" s="106"/>
      <c r="R266" s="106"/>
      <c r="S266" s="106"/>
      <c r="T266" s="107"/>
      <c r="AT266" s="104" t="s">
        <v>137</v>
      </c>
      <c r="AU266" s="104" t="s">
        <v>81</v>
      </c>
      <c r="AV266" s="15" t="s">
        <v>153</v>
      </c>
      <c r="AW266" s="15" t="s">
        <v>27</v>
      </c>
      <c r="AX266" s="15" t="s">
        <v>71</v>
      </c>
      <c r="AY266" s="104" t="s">
        <v>128</v>
      </c>
    </row>
    <row r="267" spans="2:65" s="13" customFormat="1" ht="11.4" x14ac:dyDescent="0.2">
      <c r="B267" s="90"/>
      <c r="C267" s="190"/>
      <c r="D267" s="187" t="s">
        <v>137</v>
      </c>
      <c r="E267" s="191" t="s">
        <v>1</v>
      </c>
      <c r="F267" s="192" t="s">
        <v>283</v>
      </c>
      <c r="G267" s="190"/>
      <c r="H267" s="193">
        <v>1.5089999999999999</v>
      </c>
      <c r="I267" s="78"/>
      <c r="J267" s="190"/>
      <c r="K267" s="190"/>
      <c r="L267" s="90"/>
      <c r="M267" s="92"/>
      <c r="N267" s="93"/>
      <c r="O267" s="93"/>
      <c r="P267" s="93"/>
      <c r="Q267" s="93"/>
      <c r="R267" s="93"/>
      <c r="S267" s="93"/>
      <c r="T267" s="94"/>
      <c r="AT267" s="91" t="s">
        <v>137</v>
      </c>
      <c r="AU267" s="91" t="s">
        <v>81</v>
      </c>
      <c r="AV267" s="13" t="s">
        <v>81</v>
      </c>
      <c r="AW267" s="13" t="s">
        <v>27</v>
      </c>
      <c r="AX267" s="13" t="s">
        <v>71</v>
      </c>
      <c r="AY267" s="91" t="s">
        <v>128</v>
      </c>
    </row>
    <row r="268" spans="2:65" s="14" customFormat="1" ht="11.4" x14ac:dyDescent="0.2">
      <c r="B268" s="95"/>
      <c r="C268" s="194"/>
      <c r="D268" s="187" t="s">
        <v>137</v>
      </c>
      <c r="E268" s="195" t="s">
        <v>1</v>
      </c>
      <c r="F268" s="196" t="s">
        <v>148</v>
      </c>
      <c r="G268" s="194"/>
      <c r="H268" s="197">
        <v>9.0549999999999997</v>
      </c>
      <c r="I268" s="78"/>
      <c r="J268" s="194"/>
      <c r="K268" s="194"/>
      <c r="L268" s="95"/>
      <c r="M268" s="97"/>
      <c r="N268" s="98"/>
      <c r="O268" s="98"/>
      <c r="P268" s="98"/>
      <c r="Q268" s="98"/>
      <c r="R268" s="98"/>
      <c r="S268" s="98"/>
      <c r="T268" s="99"/>
      <c r="AT268" s="96" t="s">
        <v>137</v>
      </c>
      <c r="AU268" s="96" t="s">
        <v>81</v>
      </c>
      <c r="AV268" s="14" t="s">
        <v>135</v>
      </c>
      <c r="AW268" s="14" t="s">
        <v>27</v>
      </c>
      <c r="AX268" s="14" t="s">
        <v>79</v>
      </c>
      <c r="AY268" s="96" t="s">
        <v>128</v>
      </c>
    </row>
    <row r="269" spans="2:65" s="1" customFormat="1" ht="60" customHeight="1" x14ac:dyDescent="0.2">
      <c r="B269" s="77"/>
      <c r="C269" s="180" t="s">
        <v>284</v>
      </c>
      <c r="D269" s="180" t="s">
        <v>130</v>
      </c>
      <c r="E269" s="181" t="s">
        <v>285</v>
      </c>
      <c r="F269" s="182" t="s">
        <v>286</v>
      </c>
      <c r="G269" s="183" t="s">
        <v>165</v>
      </c>
      <c r="H269" s="184">
        <v>190.99</v>
      </c>
      <c r="I269" s="78"/>
      <c r="J269" s="185">
        <f>ROUND(I269*H269,2)</f>
        <v>0</v>
      </c>
      <c r="K269" s="182" t="s">
        <v>1</v>
      </c>
      <c r="L269" s="22"/>
      <c r="M269" s="79" t="s">
        <v>1</v>
      </c>
      <c r="N269" s="80" t="s">
        <v>36</v>
      </c>
      <c r="O269" s="81">
        <v>0.85699999999999998</v>
      </c>
      <c r="P269" s="81">
        <f>O269*H269</f>
        <v>163.67842999999999</v>
      </c>
      <c r="Q269" s="81">
        <v>0</v>
      </c>
      <c r="R269" s="81">
        <f>Q269*H269</f>
        <v>0</v>
      </c>
      <c r="S269" s="81">
        <v>2.5000000000000001E-2</v>
      </c>
      <c r="T269" s="82">
        <f>S269*H269</f>
        <v>4.77475</v>
      </c>
      <c r="AR269" s="83" t="s">
        <v>135</v>
      </c>
      <c r="AT269" s="83" t="s">
        <v>130</v>
      </c>
      <c r="AU269" s="83" t="s">
        <v>81</v>
      </c>
      <c r="AY269" s="17" t="s">
        <v>128</v>
      </c>
      <c r="BE269" s="84">
        <f>IF(N269="základní",J269,0)</f>
        <v>0</v>
      </c>
      <c r="BF269" s="84">
        <f>IF(N269="snížená",J269,0)</f>
        <v>0</v>
      </c>
      <c r="BG269" s="84">
        <f>IF(N269="zákl. přenesená",J269,0)</f>
        <v>0</v>
      </c>
      <c r="BH269" s="84">
        <f>IF(N269="sníž. přenesená",J269,0)</f>
        <v>0</v>
      </c>
      <c r="BI269" s="84">
        <f>IF(N269="nulová",J269,0)</f>
        <v>0</v>
      </c>
      <c r="BJ269" s="17" t="s">
        <v>79</v>
      </c>
      <c r="BK269" s="84">
        <f>ROUND(I269*H269,2)</f>
        <v>0</v>
      </c>
      <c r="BL269" s="17" t="s">
        <v>135</v>
      </c>
      <c r="BM269" s="83" t="s">
        <v>287</v>
      </c>
    </row>
    <row r="270" spans="2:65" s="13" customFormat="1" ht="11.4" x14ac:dyDescent="0.2">
      <c r="B270" s="90"/>
      <c r="C270" s="190"/>
      <c r="D270" s="187" t="s">
        <v>137</v>
      </c>
      <c r="E270" s="191" t="s">
        <v>1</v>
      </c>
      <c r="F270" s="192" t="s">
        <v>288</v>
      </c>
      <c r="G270" s="190"/>
      <c r="H270" s="193">
        <v>82.4</v>
      </c>
      <c r="I270" s="78"/>
      <c r="J270" s="190"/>
      <c r="K270" s="190"/>
      <c r="L270" s="90"/>
      <c r="M270" s="92"/>
      <c r="N270" s="93"/>
      <c r="O270" s="93"/>
      <c r="P270" s="93"/>
      <c r="Q270" s="93"/>
      <c r="R270" s="93"/>
      <c r="S270" s="93"/>
      <c r="T270" s="94"/>
      <c r="AT270" s="91" t="s">
        <v>137</v>
      </c>
      <c r="AU270" s="91" t="s">
        <v>81</v>
      </c>
      <c r="AV270" s="13" t="s">
        <v>81</v>
      </c>
      <c r="AW270" s="13" t="s">
        <v>27</v>
      </c>
      <c r="AX270" s="13" t="s">
        <v>71</v>
      </c>
      <c r="AY270" s="91" t="s">
        <v>128</v>
      </c>
    </row>
    <row r="271" spans="2:65" s="13" customFormat="1" ht="11.4" x14ac:dyDescent="0.2">
      <c r="B271" s="90"/>
      <c r="C271" s="190"/>
      <c r="D271" s="187" t="s">
        <v>137</v>
      </c>
      <c r="E271" s="191" t="s">
        <v>1</v>
      </c>
      <c r="F271" s="192" t="s">
        <v>289</v>
      </c>
      <c r="G271" s="190"/>
      <c r="H271" s="193">
        <v>9</v>
      </c>
      <c r="I271" s="78"/>
      <c r="J271" s="190"/>
      <c r="K271" s="190"/>
      <c r="L271" s="90"/>
      <c r="M271" s="92"/>
      <c r="N271" s="93"/>
      <c r="O271" s="93"/>
      <c r="P271" s="93"/>
      <c r="Q271" s="93"/>
      <c r="R271" s="93"/>
      <c r="S271" s="93"/>
      <c r="T271" s="94"/>
      <c r="AT271" s="91" t="s">
        <v>137</v>
      </c>
      <c r="AU271" s="91" t="s">
        <v>81</v>
      </c>
      <c r="AV271" s="13" t="s">
        <v>81</v>
      </c>
      <c r="AW271" s="13" t="s">
        <v>27</v>
      </c>
      <c r="AX271" s="13" t="s">
        <v>71</v>
      </c>
      <c r="AY271" s="91" t="s">
        <v>128</v>
      </c>
    </row>
    <row r="272" spans="2:65" s="13" customFormat="1" ht="11.4" x14ac:dyDescent="0.2">
      <c r="B272" s="90"/>
      <c r="C272" s="190"/>
      <c r="D272" s="187" t="s">
        <v>137</v>
      </c>
      <c r="E272" s="191" t="s">
        <v>1</v>
      </c>
      <c r="F272" s="192" t="s">
        <v>290</v>
      </c>
      <c r="G272" s="190"/>
      <c r="H272" s="193">
        <v>-24.3</v>
      </c>
      <c r="I272" s="78"/>
      <c r="J272" s="190"/>
      <c r="K272" s="190"/>
      <c r="L272" s="90"/>
      <c r="M272" s="92"/>
      <c r="N272" s="93"/>
      <c r="O272" s="93"/>
      <c r="P272" s="93"/>
      <c r="Q272" s="93"/>
      <c r="R272" s="93"/>
      <c r="S272" s="93"/>
      <c r="T272" s="94"/>
      <c r="AT272" s="91" t="s">
        <v>137</v>
      </c>
      <c r="AU272" s="91" t="s">
        <v>81</v>
      </c>
      <c r="AV272" s="13" t="s">
        <v>81</v>
      </c>
      <c r="AW272" s="13" t="s">
        <v>27</v>
      </c>
      <c r="AX272" s="13" t="s">
        <v>71</v>
      </c>
      <c r="AY272" s="91" t="s">
        <v>128</v>
      </c>
    </row>
    <row r="273" spans="2:65" s="13" customFormat="1" ht="11.4" x14ac:dyDescent="0.2">
      <c r="B273" s="90"/>
      <c r="C273" s="190"/>
      <c r="D273" s="187" t="s">
        <v>137</v>
      </c>
      <c r="E273" s="191" t="s">
        <v>1</v>
      </c>
      <c r="F273" s="192" t="s">
        <v>291</v>
      </c>
      <c r="G273" s="190"/>
      <c r="H273" s="193">
        <v>-8.1</v>
      </c>
      <c r="I273" s="78"/>
      <c r="J273" s="190"/>
      <c r="K273" s="190"/>
      <c r="L273" s="90"/>
      <c r="M273" s="92"/>
      <c r="N273" s="93"/>
      <c r="O273" s="93"/>
      <c r="P273" s="93"/>
      <c r="Q273" s="93"/>
      <c r="R273" s="93"/>
      <c r="S273" s="93"/>
      <c r="T273" s="94"/>
      <c r="AT273" s="91" t="s">
        <v>137</v>
      </c>
      <c r="AU273" s="91" t="s">
        <v>81</v>
      </c>
      <c r="AV273" s="13" t="s">
        <v>81</v>
      </c>
      <c r="AW273" s="13" t="s">
        <v>27</v>
      </c>
      <c r="AX273" s="13" t="s">
        <v>71</v>
      </c>
      <c r="AY273" s="91" t="s">
        <v>128</v>
      </c>
    </row>
    <row r="274" spans="2:65" s="13" customFormat="1" ht="11.4" x14ac:dyDescent="0.2">
      <c r="B274" s="90"/>
      <c r="C274" s="190"/>
      <c r="D274" s="187" t="s">
        <v>137</v>
      </c>
      <c r="E274" s="191" t="s">
        <v>1</v>
      </c>
      <c r="F274" s="192" t="s">
        <v>292</v>
      </c>
      <c r="G274" s="190"/>
      <c r="H274" s="193">
        <v>35.799999999999997</v>
      </c>
      <c r="I274" s="78"/>
      <c r="J274" s="190"/>
      <c r="K274" s="190"/>
      <c r="L274" s="90"/>
      <c r="M274" s="92"/>
      <c r="N274" s="93"/>
      <c r="O274" s="93"/>
      <c r="P274" s="93"/>
      <c r="Q274" s="93"/>
      <c r="R274" s="93"/>
      <c r="S274" s="93"/>
      <c r="T274" s="94"/>
      <c r="AT274" s="91" t="s">
        <v>137</v>
      </c>
      <c r="AU274" s="91" t="s">
        <v>81</v>
      </c>
      <c r="AV274" s="13" t="s">
        <v>81</v>
      </c>
      <c r="AW274" s="13" t="s">
        <v>27</v>
      </c>
      <c r="AX274" s="13" t="s">
        <v>71</v>
      </c>
      <c r="AY274" s="91" t="s">
        <v>128</v>
      </c>
    </row>
    <row r="275" spans="2:65" s="13" customFormat="1" ht="11.4" x14ac:dyDescent="0.2">
      <c r="B275" s="90"/>
      <c r="C275" s="190"/>
      <c r="D275" s="187" t="s">
        <v>137</v>
      </c>
      <c r="E275" s="191" t="s">
        <v>1</v>
      </c>
      <c r="F275" s="192" t="s">
        <v>293</v>
      </c>
      <c r="G275" s="190"/>
      <c r="H275" s="193">
        <v>-2.16</v>
      </c>
      <c r="I275" s="78"/>
      <c r="J275" s="190"/>
      <c r="K275" s="190"/>
      <c r="L275" s="90"/>
      <c r="M275" s="92"/>
      <c r="N275" s="93"/>
      <c r="O275" s="93"/>
      <c r="P275" s="93"/>
      <c r="Q275" s="93"/>
      <c r="R275" s="93"/>
      <c r="S275" s="93"/>
      <c r="T275" s="94"/>
      <c r="AT275" s="91" t="s">
        <v>137</v>
      </c>
      <c r="AU275" s="91" t="s">
        <v>81</v>
      </c>
      <c r="AV275" s="13" t="s">
        <v>81</v>
      </c>
      <c r="AW275" s="13" t="s">
        <v>27</v>
      </c>
      <c r="AX275" s="13" t="s">
        <v>71</v>
      </c>
      <c r="AY275" s="91" t="s">
        <v>128</v>
      </c>
    </row>
    <row r="276" spans="2:65" s="13" customFormat="1" ht="11.4" x14ac:dyDescent="0.2">
      <c r="B276" s="90"/>
      <c r="C276" s="190"/>
      <c r="D276" s="187" t="s">
        <v>137</v>
      </c>
      <c r="E276" s="191" t="s">
        <v>1</v>
      </c>
      <c r="F276" s="192" t="s">
        <v>294</v>
      </c>
      <c r="G276" s="190"/>
      <c r="H276" s="193">
        <v>63.05</v>
      </c>
      <c r="I276" s="78"/>
      <c r="J276" s="190"/>
      <c r="K276" s="190"/>
      <c r="L276" s="90"/>
      <c r="M276" s="92"/>
      <c r="N276" s="93"/>
      <c r="O276" s="93"/>
      <c r="P276" s="93"/>
      <c r="Q276" s="93"/>
      <c r="R276" s="93"/>
      <c r="S276" s="93"/>
      <c r="T276" s="94"/>
      <c r="AT276" s="91" t="s">
        <v>137</v>
      </c>
      <c r="AU276" s="91" t="s">
        <v>81</v>
      </c>
      <c r="AV276" s="13" t="s">
        <v>81</v>
      </c>
      <c r="AW276" s="13" t="s">
        <v>27</v>
      </c>
      <c r="AX276" s="13" t="s">
        <v>71</v>
      </c>
      <c r="AY276" s="91" t="s">
        <v>128</v>
      </c>
    </row>
    <row r="277" spans="2:65" s="13" customFormat="1" ht="11.4" x14ac:dyDescent="0.2">
      <c r="B277" s="90"/>
      <c r="C277" s="190"/>
      <c r="D277" s="187" t="s">
        <v>137</v>
      </c>
      <c r="E277" s="191" t="s">
        <v>1</v>
      </c>
      <c r="F277" s="192" t="s">
        <v>295</v>
      </c>
      <c r="G277" s="190"/>
      <c r="H277" s="193">
        <v>2.2200000000000002</v>
      </c>
      <c r="I277" s="78"/>
      <c r="J277" s="190"/>
      <c r="K277" s="190"/>
      <c r="L277" s="90"/>
      <c r="M277" s="92"/>
      <c r="N277" s="93"/>
      <c r="O277" s="93"/>
      <c r="P277" s="93"/>
      <c r="Q277" s="93"/>
      <c r="R277" s="93"/>
      <c r="S277" s="93"/>
      <c r="T277" s="94"/>
      <c r="AT277" s="91" t="s">
        <v>137</v>
      </c>
      <c r="AU277" s="91" t="s">
        <v>81</v>
      </c>
      <c r="AV277" s="13" t="s">
        <v>81</v>
      </c>
      <c r="AW277" s="13" t="s">
        <v>27</v>
      </c>
      <c r="AX277" s="13" t="s">
        <v>71</v>
      </c>
      <c r="AY277" s="91" t="s">
        <v>128</v>
      </c>
    </row>
    <row r="278" spans="2:65" s="13" customFormat="1" ht="11.4" x14ac:dyDescent="0.2">
      <c r="B278" s="90"/>
      <c r="C278" s="190"/>
      <c r="D278" s="187" t="s">
        <v>137</v>
      </c>
      <c r="E278" s="191" t="s">
        <v>1</v>
      </c>
      <c r="F278" s="192" t="s">
        <v>296</v>
      </c>
      <c r="G278" s="190"/>
      <c r="H278" s="193">
        <v>-3.6</v>
      </c>
      <c r="I278" s="78"/>
      <c r="J278" s="190"/>
      <c r="K278" s="190"/>
      <c r="L278" s="90"/>
      <c r="M278" s="92"/>
      <c r="N278" s="93"/>
      <c r="O278" s="93"/>
      <c r="P278" s="93"/>
      <c r="Q278" s="93"/>
      <c r="R278" s="93"/>
      <c r="S278" s="93"/>
      <c r="T278" s="94"/>
      <c r="AT278" s="91" t="s">
        <v>137</v>
      </c>
      <c r="AU278" s="91" t="s">
        <v>81</v>
      </c>
      <c r="AV278" s="13" t="s">
        <v>81</v>
      </c>
      <c r="AW278" s="13" t="s">
        <v>27</v>
      </c>
      <c r="AX278" s="13" t="s">
        <v>71</v>
      </c>
      <c r="AY278" s="91" t="s">
        <v>128</v>
      </c>
    </row>
    <row r="279" spans="2:65" s="13" customFormat="1" ht="11.4" x14ac:dyDescent="0.2">
      <c r="B279" s="90"/>
      <c r="C279" s="190"/>
      <c r="D279" s="187" t="s">
        <v>137</v>
      </c>
      <c r="E279" s="191" t="s">
        <v>1</v>
      </c>
      <c r="F279" s="192" t="s">
        <v>297</v>
      </c>
      <c r="G279" s="190"/>
      <c r="H279" s="193">
        <v>-1.44</v>
      </c>
      <c r="I279" s="78"/>
      <c r="J279" s="190"/>
      <c r="K279" s="190"/>
      <c r="L279" s="90"/>
      <c r="M279" s="92"/>
      <c r="N279" s="93"/>
      <c r="O279" s="93"/>
      <c r="P279" s="93"/>
      <c r="Q279" s="93"/>
      <c r="R279" s="93"/>
      <c r="S279" s="93"/>
      <c r="T279" s="94"/>
      <c r="AT279" s="91" t="s">
        <v>137</v>
      </c>
      <c r="AU279" s="91" t="s">
        <v>81</v>
      </c>
      <c r="AV279" s="13" t="s">
        <v>81</v>
      </c>
      <c r="AW279" s="13" t="s">
        <v>27</v>
      </c>
      <c r="AX279" s="13" t="s">
        <v>71</v>
      </c>
      <c r="AY279" s="91" t="s">
        <v>128</v>
      </c>
    </row>
    <row r="280" spans="2:65" s="13" customFormat="1" ht="11.4" x14ac:dyDescent="0.2">
      <c r="B280" s="90"/>
      <c r="C280" s="190"/>
      <c r="D280" s="187" t="s">
        <v>137</v>
      </c>
      <c r="E280" s="191" t="s">
        <v>1</v>
      </c>
      <c r="F280" s="192" t="s">
        <v>298</v>
      </c>
      <c r="G280" s="190"/>
      <c r="H280" s="193">
        <v>-9</v>
      </c>
      <c r="I280" s="78"/>
      <c r="J280" s="190"/>
      <c r="K280" s="190"/>
      <c r="L280" s="90"/>
      <c r="M280" s="92"/>
      <c r="N280" s="93"/>
      <c r="O280" s="93"/>
      <c r="P280" s="93"/>
      <c r="Q280" s="93"/>
      <c r="R280" s="93"/>
      <c r="S280" s="93"/>
      <c r="T280" s="94"/>
      <c r="AT280" s="91" t="s">
        <v>137</v>
      </c>
      <c r="AU280" s="91" t="s">
        <v>81</v>
      </c>
      <c r="AV280" s="13" t="s">
        <v>81</v>
      </c>
      <c r="AW280" s="13" t="s">
        <v>27</v>
      </c>
      <c r="AX280" s="13" t="s">
        <v>71</v>
      </c>
      <c r="AY280" s="91" t="s">
        <v>128</v>
      </c>
    </row>
    <row r="281" spans="2:65" s="13" customFormat="1" ht="11.4" x14ac:dyDescent="0.2">
      <c r="B281" s="90"/>
      <c r="C281" s="190"/>
      <c r="D281" s="187" t="s">
        <v>137</v>
      </c>
      <c r="E281" s="191" t="s">
        <v>1</v>
      </c>
      <c r="F281" s="192" t="s">
        <v>299</v>
      </c>
      <c r="G281" s="190"/>
      <c r="H281" s="193">
        <v>57.2</v>
      </c>
      <c r="I281" s="78"/>
      <c r="J281" s="190"/>
      <c r="K281" s="190"/>
      <c r="L281" s="90"/>
      <c r="M281" s="92"/>
      <c r="N281" s="93"/>
      <c r="O281" s="93"/>
      <c r="P281" s="93"/>
      <c r="Q281" s="93"/>
      <c r="R281" s="93"/>
      <c r="S281" s="93"/>
      <c r="T281" s="94"/>
      <c r="AT281" s="91" t="s">
        <v>137</v>
      </c>
      <c r="AU281" s="91" t="s">
        <v>81</v>
      </c>
      <c r="AV281" s="13" t="s">
        <v>81</v>
      </c>
      <c r="AW281" s="13" t="s">
        <v>27</v>
      </c>
      <c r="AX281" s="13" t="s">
        <v>71</v>
      </c>
      <c r="AY281" s="91" t="s">
        <v>128</v>
      </c>
    </row>
    <row r="282" spans="2:65" s="13" customFormat="1" ht="11.4" x14ac:dyDescent="0.2">
      <c r="B282" s="90"/>
      <c r="C282" s="190"/>
      <c r="D282" s="187" t="s">
        <v>137</v>
      </c>
      <c r="E282" s="191" t="s">
        <v>1</v>
      </c>
      <c r="F282" s="192" t="s">
        <v>300</v>
      </c>
      <c r="G282" s="190"/>
      <c r="H282" s="193">
        <v>-8.64</v>
      </c>
      <c r="I282" s="78"/>
      <c r="J282" s="190"/>
      <c r="K282" s="190"/>
      <c r="L282" s="90"/>
      <c r="M282" s="92"/>
      <c r="N282" s="93"/>
      <c r="O282" s="93"/>
      <c r="P282" s="93"/>
      <c r="Q282" s="93"/>
      <c r="R282" s="93"/>
      <c r="S282" s="93"/>
      <c r="T282" s="94"/>
      <c r="AT282" s="91" t="s">
        <v>137</v>
      </c>
      <c r="AU282" s="91" t="s">
        <v>81</v>
      </c>
      <c r="AV282" s="13" t="s">
        <v>81</v>
      </c>
      <c r="AW282" s="13" t="s">
        <v>27</v>
      </c>
      <c r="AX282" s="13" t="s">
        <v>71</v>
      </c>
      <c r="AY282" s="91" t="s">
        <v>128</v>
      </c>
    </row>
    <row r="283" spans="2:65" s="13" customFormat="1" ht="11.4" x14ac:dyDescent="0.2">
      <c r="B283" s="90"/>
      <c r="C283" s="190"/>
      <c r="D283" s="187" t="s">
        <v>137</v>
      </c>
      <c r="E283" s="191" t="s">
        <v>1</v>
      </c>
      <c r="F283" s="192" t="s">
        <v>297</v>
      </c>
      <c r="G283" s="190"/>
      <c r="H283" s="193">
        <v>-1.44</v>
      </c>
      <c r="I283" s="78"/>
      <c r="J283" s="190"/>
      <c r="K283" s="190"/>
      <c r="L283" s="90"/>
      <c r="M283" s="92"/>
      <c r="N283" s="93"/>
      <c r="O283" s="93"/>
      <c r="P283" s="93"/>
      <c r="Q283" s="93"/>
      <c r="R283" s="93"/>
      <c r="S283" s="93"/>
      <c r="T283" s="94"/>
      <c r="AT283" s="91" t="s">
        <v>137</v>
      </c>
      <c r="AU283" s="91" t="s">
        <v>81</v>
      </c>
      <c r="AV283" s="13" t="s">
        <v>81</v>
      </c>
      <c r="AW283" s="13" t="s">
        <v>27</v>
      </c>
      <c r="AX283" s="13" t="s">
        <v>71</v>
      </c>
      <c r="AY283" s="91" t="s">
        <v>128</v>
      </c>
    </row>
    <row r="284" spans="2:65" s="14" customFormat="1" ht="11.4" x14ac:dyDescent="0.2">
      <c r="B284" s="95"/>
      <c r="C284" s="194"/>
      <c r="D284" s="187" t="s">
        <v>137</v>
      </c>
      <c r="E284" s="195" t="s">
        <v>1</v>
      </c>
      <c r="F284" s="196" t="s">
        <v>148</v>
      </c>
      <c r="G284" s="194"/>
      <c r="H284" s="197">
        <v>190.99</v>
      </c>
      <c r="I284" s="78"/>
      <c r="J284" s="194"/>
      <c r="K284" s="194"/>
      <c r="L284" s="95"/>
      <c r="M284" s="97"/>
      <c r="N284" s="98"/>
      <c r="O284" s="98"/>
      <c r="P284" s="98"/>
      <c r="Q284" s="98"/>
      <c r="R284" s="98"/>
      <c r="S284" s="98"/>
      <c r="T284" s="99"/>
      <c r="AT284" s="96" t="s">
        <v>137</v>
      </c>
      <c r="AU284" s="96" t="s">
        <v>81</v>
      </c>
      <c r="AV284" s="14" t="s">
        <v>135</v>
      </c>
      <c r="AW284" s="14" t="s">
        <v>27</v>
      </c>
      <c r="AX284" s="14" t="s">
        <v>79</v>
      </c>
      <c r="AY284" s="96" t="s">
        <v>128</v>
      </c>
    </row>
    <row r="285" spans="2:65" s="1" customFormat="1" ht="24" customHeight="1" x14ac:dyDescent="0.2">
      <c r="B285" s="77"/>
      <c r="C285" s="180" t="s">
        <v>7</v>
      </c>
      <c r="D285" s="180" t="s">
        <v>130</v>
      </c>
      <c r="E285" s="181" t="s">
        <v>301</v>
      </c>
      <c r="F285" s="182" t="s">
        <v>302</v>
      </c>
      <c r="G285" s="183" t="s">
        <v>165</v>
      </c>
      <c r="H285" s="184">
        <v>2.88</v>
      </c>
      <c r="I285" s="78"/>
      <c r="J285" s="185">
        <f>ROUND(I285*H285,2)</f>
        <v>0</v>
      </c>
      <c r="K285" s="182" t="s">
        <v>134</v>
      </c>
      <c r="L285" s="22"/>
      <c r="M285" s="79" t="s">
        <v>1</v>
      </c>
      <c r="N285" s="80" t="s">
        <v>36</v>
      </c>
      <c r="O285" s="81">
        <v>0.7</v>
      </c>
      <c r="P285" s="81">
        <f>O285*H285</f>
        <v>2.016</v>
      </c>
      <c r="Q285" s="81">
        <v>0</v>
      </c>
      <c r="R285" s="81">
        <f>Q285*H285</f>
        <v>0</v>
      </c>
      <c r="S285" s="81">
        <v>4.8000000000000001E-2</v>
      </c>
      <c r="T285" s="82">
        <f>S285*H285</f>
        <v>0.13824</v>
      </c>
      <c r="AR285" s="83" t="s">
        <v>135</v>
      </c>
      <c r="AT285" s="83" t="s">
        <v>130</v>
      </c>
      <c r="AU285" s="83" t="s">
        <v>81</v>
      </c>
      <c r="AY285" s="17" t="s">
        <v>128</v>
      </c>
      <c r="BE285" s="84">
        <f>IF(N285="základní",J285,0)</f>
        <v>0</v>
      </c>
      <c r="BF285" s="84">
        <f>IF(N285="snížená",J285,0)</f>
        <v>0</v>
      </c>
      <c r="BG285" s="84">
        <f>IF(N285="zákl. přenesená",J285,0)</f>
        <v>0</v>
      </c>
      <c r="BH285" s="84">
        <f>IF(N285="sníž. přenesená",J285,0)</f>
        <v>0</v>
      </c>
      <c r="BI285" s="84">
        <f>IF(N285="nulová",J285,0)</f>
        <v>0</v>
      </c>
      <c r="BJ285" s="17" t="s">
        <v>79</v>
      </c>
      <c r="BK285" s="84">
        <f>ROUND(I285*H285,2)</f>
        <v>0</v>
      </c>
      <c r="BL285" s="17" t="s">
        <v>135</v>
      </c>
      <c r="BM285" s="83" t="s">
        <v>303</v>
      </c>
    </row>
    <row r="286" spans="2:65" s="12" customFormat="1" ht="11.4" x14ac:dyDescent="0.2">
      <c r="B286" s="85"/>
      <c r="C286" s="186"/>
      <c r="D286" s="187" t="s">
        <v>137</v>
      </c>
      <c r="E286" s="188" t="s">
        <v>1</v>
      </c>
      <c r="F286" s="189" t="s">
        <v>142</v>
      </c>
      <c r="G286" s="186"/>
      <c r="H286" s="188" t="s">
        <v>1</v>
      </c>
      <c r="I286" s="78"/>
      <c r="J286" s="186"/>
      <c r="K286" s="186"/>
      <c r="L286" s="85"/>
      <c r="M286" s="87"/>
      <c r="N286" s="88"/>
      <c r="O286" s="88"/>
      <c r="P286" s="88"/>
      <c r="Q286" s="88"/>
      <c r="R286" s="88"/>
      <c r="S286" s="88"/>
      <c r="T286" s="89"/>
      <c r="AT286" s="86" t="s">
        <v>137</v>
      </c>
      <c r="AU286" s="86" t="s">
        <v>81</v>
      </c>
      <c r="AV286" s="12" t="s">
        <v>79</v>
      </c>
      <c r="AW286" s="12" t="s">
        <v>27</v>
      </c>
      <c r="AX286" s="12" t="s">
        <v>71</v>
      </c>
      <c r="AY286" s="86" t="s">
        <v>128</v>
      </c>
    </row>
    <row r="287" spans="2:65" s="13" customFormat="1" ht="11.4" x14ac:dyDescent="0.2">
      <c r="B287" s="90"/>
      <c r="C287" s="190"/>
      <c r="D287" s="187" t="s">
        <v>137</v>
      </c>
      <c r="E287" s="191" t="s">
        <v>1</v>
      </c>
      <c r="F287" s="192" t="s">
        <v>304</v>
      </c>
      <c r="G287" s="190"/>
      <c r="H287" s="193">
        <v>2.88</v>
      </c>
      <c r="I287" s="78"/>
      <c r="J287" s="190"/>
      <c r="K287" s="190"/>
      <c r="L287" s="90"/>
      <c r="M287" s="92"/>
      <c r="N287" s="93"/>
      <c r="O287" s="93"/>
      <c r="P287" s="93"/>
      <c r="Q287" s="93"/>
      <c r="R287" s="93"/>
      <c r="S287" s="93"/>
      <c r="T287" s="94"/>
      <c r="AT287" s="91" t="s">
        <v>137</v>
      </c>
      <c r="AU287" s="91" t="s">
        <v>81</v>
      </c>
      <c r="AV287" s="13" t="s">
        <v>81</v>
      </c>
      <c r="AW287" s="13" t="s">
        <v>27</v>
      </c>
      <c r="AX287" s="13" t="s">
        <v>71</v>
      </c>
      <c r="AY287" s="91" t="s">
        <v>128</v>
      </c>
    </row>
    <row r="288" spans="2:65" s="14" customFormat="1" ht="11.4" x14ac:dyDescent="0.2">
      <c r="B288" s="95"/>
      <c r="C288" s="194"/>
      <c r="D288" s="187" t="s">
        <v>137</v>
      </c>
      <c r="E288" s="195" t="s">
        <v>1</v>
      </c>
      <c r="F288" s="196" t="s">
        <v>148</v>
      </c>
      <c r="G288" s="194"/>
      <c r="H288" s="197">
        <v>2.88</v>
      </c>
      <c r="I288" s="78"/>
      <c r="J288" s="194"/>
      <c r="K288" s="194"/>
      <c r="L288" s="95"/>
      <c r="M288" s="97"/>
      <c r="N288" s="98"/>
      <c r="O288" s="98"/>
      <c r="P288" s="98"/>
      <c r="Q288" s="98"/>
      <c r="R288" s="98"/>
      <c r="S288" s="98"/>
      <c r="T288" s="99"/>
      <c r="AT288" s="96" t="s">
        <v>137</v>
      </c>
      <c r="AU288" s="96" t="s">
        <v>81</v>
      </c>
      <c r="AV288" s="14" t="s">
        <v>135</v>
      </c>
      <c r="AW288" s="14" t="s">
        <v>27</v>
      </c>
      <c r="AX288" s="14" t="s">
        <v>79</v>
      </c>
      <c r="AY288" s="96" t="s">
        <v>128</v>
      </c>
    </row>
    <row r="289" spans="2:65" s="1" customFormat="1" ht="24" customHeight="1" x14ac:dyDescent="0.2">
      <c r="B289" s="77"/>
      <c r="C289" s="180" t="s">
        <v>305</v>
      </c>
      <c r="D289" s="180" t="s">
        <v>130</v>
      </c>
      <c r="E289" s="181" t="s">
        <v>306</v>
      </c>
      <c r="F289" s="182" t="s">
        <v>307</v>
      </c>
      <c r="G289" s="183" t="s">
        <v>165</v>
      </c>
      <c r="H289" s="184">
        <v>70.665000000000006</v>
      </c>
      <c r="I289" s="78"/>
      <c r="J289" s="185">
        <f>ROUND(I289*H289,2)</f>
        <v>0</v>
      </c>
      <c r="K289" s="182" t="s">
        <v>134</v>
      </c>
      <c r="L289" s="22"/>
      <c r="M289" s="79" t="s">
        <v>1</v>
      </c>
      <c r="N289" s="80" t="s">
        <v>36</v>
      </c>
      <c r="O289" s="81">
        <v>0.38300000000000001</v>
      </c>
      <c r="P289" s="81">
        <f>O289*H289</f>
        <v>27.064695000000004</v>
      </c>
      <c r="Q289" s="81">
        <v>0</v>
      </c>
      <c r="R289" s="81">
        <f>Q289*H289</f>
        <v>0</v>
      </c>
      <c r="S289" s="81">
        <v>3.4000000000000002E-2</v>
      </c>
      <c r="T289" s="82">
        <f>S289*H289</f>
        <v>2.4026100000000006</v>
      </c>
      <c r="AR289" s="83" t="s">
        <v>135</v>
      </c>
      <c r="AT289" s="83" t="s">
        <v>130</v>
      </c>
      <c r="AU289" s="83" t="s">
        <v>81</v>
      </c>
      <c r="AY289" s="17" t="s">
        <v>128</v>
      </c>
      <c r="BE289" s="84">
        <f>IF(N289="základní",J289,0)</f>
        <v>0</v>
      </c>
      <c r="BF289" s="84">
        <f>IF(N289="snížená",J289,0)</f>
        <v>0</v>
      </c>
      <c r="BG289" s="84">
        <f>IF(N289="zákl. přenesená",J289,0)</f>
        <v>0</v>
      </c>
      <c r="BH289" s="84">
        <f>IF(N289="sníž. přenesená",J289,0)</f>
        <v>0</v>
      </c>
      <c r="BI289" s="84">
        <f>IF(N289="nulová",J289,0)</f>
        <v>0</v>
      </c>
      <c r="BJ289" s="17" t="s">
        <v>79</v>
      </c>
      <c r="BK289" s="84">
        <f>ROUND(I289*H289,2)</f>
        <v>0</v>
      </c>
      <c r="BL289" s="17" t="s">
        <v>135</v>
      </c>
      <c r="BM289" s="83" t="s">
        <v>308</v>
      </c>
    </row>
    <row r="290" spans="2:65" s="12" customFormat="1" ht="11.4" x14ac:dyDescent="0.2">
      <c r="B290" s="85"/>
      <c r="C290" s="186"/>
      <c r="D290" s="187" t="s">
        <v>137</v>
      </c>
      <c r="E290" s="188" t="s">
        <v>1</v>
      </c>
      <c r="F290" s="189" t="s">
        <v>184</v>
      </c>
      <c r="G290" s="186"/>
      <c r="H290" s="188" t="s">
        <v>1</v>
      </c>
      <c r="I290" s="78"/>
      <c r="J290" s="186"/>
      <c r="K290" s="186"/>
      <c r="L290" s="85"/>
      <c r="M290" s="87"/>
      <c r="N290" s="88"/>
      <c r="O290" s="88"/>
      <c r="P290" s="88"/>
      <c r="Q290" s="88"/>
      <c r="R290" s="88"/>
      <c r="S290" s="88"/>
      <c r="T290" s="89"/>
      <c r="AT290" s="86" t="s">
        <v>137</v>
      </c>
      <c r="AU290" s="86" t="s">
        <v>81</v>
      </c>
      <c r="AV290" s="12" t="s">
        <v>79</v>
      </c>
      <c r="AW290" s="12" t="s">
        <v>27</v>
      </c>
      <c r="AX290" s="12" t="s">
        <v>71</v>
      </c>
      <c r="AY290" s="86" t="s">
        <v>128</v>
      </c>
    </row>
    <row r="291" spans="2:65" s="13" customFormat="1" ht="11.4" x14ac:dyDescent="0.2">
      <c r="B291" s="90"/>
      <c r="C291" s="190"/>
      <c r="D291" s="187" t="s">
        <v>137</v>
      </c>
      <c r="E291" s="191" t="s">
        <v>1</v>
      </c>
      <c r="F291" s="192" t="s">
        <v>309</v>
      </c>
      <c r="G291" s="190"/>
      <c r="H291" s="193">
        <v>26.64</v>
      </c>
      <c r="I291" s="78"/>
      <c r="J291" s="190"/>
      <c r="K291" s="190"/>
      <c r="L291" s="90"/>
      <c r="M291" s="92"/>
      <c r="N291" s="93"/>
      <c r="O291" s="93"/>
      <c r="P291" s="93"/>
      <c r="Q291" s="93"/>
      <c r="R291" s="93"/>
      <c r="S291" s="93"/>
      <c r="T291" s="94"/>
      <c r="AT291" s="91" t="s">
        <v>137</v>
      </c>
      <c r="AU291" s="91" t="s">
        <v>81</v>
      </c>
      <c r="AV291" s="13" t="s">
        <v>81</v>
      </c>
      <c r="AW291" s="13" t="s">
        <v>27</v>
      </c>
      <c r="AX291" s="13" t="s">
        <v>71</v>
      </c>
      <c r="AY291" s="91" t="s">
        <v>128</v>
      </c>
    </row>
    <row r="292" spans="2:65" s="12" customFormat="1" ht="11.4" x14ac:dyDescent="0.2">
      <c r="B292" s="85"/>
      <c r="C292" s="186"/>
      <c r="D292" s="187" t="s">
        <v>137</v>
      </c>
      <c r="E292" s="188" t="s">
        <v>1</v>
      </c>
      <c r="F292" s="189" t="s">
        <v>142</v>
      </c>
      <c r="G292" s="186"/>
      <c r="H292" s="188" t="s">
        <v>1</v>
      </c>
      <c r="I292" s="78"/>
      <c r="J292" s="186"/>
      <c r="K292" s="186"/>
      <c r="L292" s="85"/>
      <c r="M292" s="87"/>
      <c r="N292" s="88"/>
      <c r="O292" s="88"/>
      <c r="P292" s="88"/>
      <c r="Q292" s="88"/>
      <c r="R292" s="88"/>
      <c r="S292" s="88"/>
      <c r="T292" s="89"/>
      <c r="AT292" s="86" t="s">
        <v>137</v>
      </c>
      <c r="AU292" s="86" t="s">
        <v>81</v>
      </c>
      <c r="AV292" s="12" t="s">
        <v>79</v>
      </c>
      <c r="AW292" s="12" t="s">
        <v>27</v>
      </c>
      <c r="AX292" s="12" t="s">
        <v>71</v>
      </c>
      <c r="AY292" s="86" t="s">
        <v>128</v>
      </c>
    </row>
    <row r="293" spans="2:65" s="13" customFormat="1" ht="11.4" x14ac:dyDescent="0.2">
      <c r="B293" s="90"/>
      <c r="C293" s="190"/>
      <c r="D293" s="187" t="s">
        <v>137</v>
      </c>
      <c r="E293" s="191" t="s">
        <v>1</v>
      </c>
      <c r="F293" s="192" t="s">
        <v>310</v>
      </c>
      <c r="G293" s="190"/>
      <c r="H293" s="193">
        <v>24.3</v>
      </c>
      <c r="I293" s="78"/>
      <c r="J293" s="190"/>
      <c r="K293" s="190"/>
      <c r="L293" s="90"/>
      <c r="M293" s="92"/>
      <c r="N293" s="93"/>
      <c r="O293" s="93"/>
      <c r="P293" s="93"/>
      <c r="Q293" s="93"/>
      <c r="R293" s="93"/>
      <c r="S293" s="93"/>
      <c r="T293" s="94"/>
      <c r="AT293" s="91" t="s">
        <v>137</v>
      </c>
      <c r="AU293" s="91" t="s">
        <v>81</v>
      </c>
      <c r="AV293" s="13" t="s">
        <v>81</v>
      </c>
      <c r="AW293" s="13" t="s">
        <v>27</v>
      </c>
      <c r="AX293" s="13" t="s">
        <v>71</v>
      </c>
      <c r="AY293" s="91" t="s">
        <v>128</v>
      </c>
    </row>
    <row r="294" spans="2:65" s="13" customFormat="1" ht="11.4" x14ac:dyDescent="0.2">
      <c r="B294" s="90"/>
      <c r="C294" s="190"/>
      <c r="D294" s="187" t="s">
        <v>137</v>
      </c>
      <c r="E294" s="191" t="s">
        <v>1</v>
      </c>
      <c r="F294" s="192" t="s">
        <v>311</v>
      </c>
      <c r="G294" s="190"/>
      <c r="H294" s="193">
        <v>10.8</v>
      </c>
      <c r="I294" s="78"/>
      <c r="J294" s="190"/>
      <c r="K294" s="190"/>
      <c r="L294" s="90"/>
      <c r="M294" s="92"/>
      <c r="N294" s="93"/>
      <c r="O294" s="93"/>
      <c r="P294" s="93"/>
      <c r="Q294" s="93"/>
      <c r="R294" s="93"/>
      <c r="S294" s="93"/>
      <c r="T294" s="94"/>
      <c r="AT294" s="91" t="s">
        <v>137</v>
      </c>
      <c r="AU294" s="91" t="s">
        <v>81</v>
      </c>
      <c r="AV294" s="13" t="s">
        <v>81</v>
      </c>
      <c r="AW294" s="13" t="s">
        <v>27</v>
      </c>
      <c r="AX294" s="13" t="s">
        <v>71</v>
      </c>
      <c r="AY294" s="91" t="s">
        <v>128</v>
      </c>
    </row>
    <row r="295" spans="2:65" s="13" customFormat="1" ht="11.4" x14ac:dyDescent="0.2">
      <c r="B295" s="90"/>
      <c r="C295" s="190"/>
      <c r="D295" s="187" t="s">
        <v>137</v>
      </c>
      <c r="E295" s="191" t="s">
        <v>1</v>
      </c>
      <c r="F295" s="192" t="s">
        <v>312</v>
      </c>
      <c r="G295" s="190"/>
      <c r="H295" s="193">
        <v>6.75</v>
      </c>
      <c r="I295" s="78"/>
      <c r="J295" s="190"/>
      <c r="K295" s="190"/>
      <c r="L295" s="90"/>
      <c r="M295" s="92"/>
      <c r="N295" s="93"/>
      <c r="O295" s="93"/>
      <c r="P295" s="93"/>
      <c r="Q295" s="93"/>
      <c r="R295" s="93"/>
      <c r="S295" s="93"/>
      <c r="T295" s="94"/>
      <c r="AT295" s="91" t="s">
        <v>137</v>
      </c>
      <c r="AU295" s="91" t="s">
        <v>81</v>
      </c>
      <c r="AV295" s="13" t="s">
        <v>81</v>
      </c>
      <c r="AW295" s="13" t="s">
        <v>27</v>
      </c>
      <c r="AX295" s="13" t="s">
        <v>71</v>
      </c>
      <c r="AY295" s="91" t="s">
        <v>128</v>
      </c>
    </row>
    <row r="296" spans="2:65" s="13" customFormat="1" ht="11.4" x14ac:dyDescent="0.2">
      <c r="B296" s="90"/>
      <c r="C296" s="190"/>
      <c r="D296" s="187" t="s">
        <v>137</v>
      </c>
      <c r="E296" s="191" t="s">
        <v>1</v>
      </c>
      <c r="F296" s="192" t="s">
        <v>313</v>
      </c>
      <c r="G296" s="190"/>
      <c r="H296" s="193">
        <v>2.1749999999999998</v>
      </c>
      <c r="I296" s="78"/>
      <c r="J296" s="190"/>
      <c r="K296" s="190"/>
      <c r="L296" s="90"/>
      <c r="M296" s="92"/>
      <c r="N296" s="93"/>
      <c r="O296" s="93"/>
      <c r="P296" s="93"/>
      <c r="Q296" s="93"/>
      <c r="R296" s="93"/>
      <c r="S296" s="93"/>
      <c r="T296" s="94"/>
      <c r="AT296" s="91" t="s">
        <v>137</v>
      </c>
      <c r="AU296" s="91" t="s">
        <v>81</v>
      </c>
      <c r="AV296" s="13" t="s">
        <v>81</v>
      </c>
      <c r="AW296" s="13" t="s">
        <v>27</v>
      </c>
      <c r="AX296" s="13" t="s">
        <v>71</v>
      </c>
      <c r="AY296" s="91" t="s">
        <v>128</v>
      </c>
    </row>
    <row r="297" spans="2:65" s="14" customFormat="1" ht="11.4" x14ac:dyDescent="0.2">
      <c r="B297" s="95"/>
      <c r="C297" s="194"/>
      <c r="D297" s="187" t="s">
        <v>137</v>
      </c>
      <c r="E297" s="195" t="s">
        <v>1</v>
      </c>
      <c r="F297" s="196" t="s">
        <v>148</v>
      </c>
      <c r="G297" s="194"/>
      <c r="H297" s="197">
        <v>70.665000000000006</v>
      </c>
      <c r="I297" s="78"/>
      <c r="J297" s="194"/>
      <c r="K297" s="194"/>
      <c r="L297" s="95"/>
      <c r="M297" s="97"/>
      <c r="N297" s="98"/>
      <c r="O297" s="98"/>
      <c r="P297" s="98"/>
      <c r="Q297" s="98"/>
      <c r="R297" s="98"/>
      <c r="S297" s="98"/>
      <c r="T297" s="99"/>
      <c r="AT297" s="96" t="s">
        <v>137</v>
      </c>
      <c r="AU297" s="96" t="s">
        <v>81</v>
      </c>
      <c r="AV297" s="14" t="s">
        <v>135</v>
      </c>
      <c r="AW297" s="14" t="s">
        <v>27</v>
      </c>
      <c r="AX297" s="14" t="s">
        <v>79</v>
      </c>
      <c r="AY297" s="96" t="s">
        <v>128</v>
      </c>
    </row>
    <row r="298" spans="2:65" s="1" customFormat="1" ht="24" customHeight="1" x14ac:dyDescent="0.2">
      <c r="B298" s="77"/>
      <c r="C298" s="180" t="s">
        <v>314</v>
      </c>
      <c r="D298" s="180" t="s">
        <v>130</v>
      </c>
      <c r="E298" s="181" t="s">
        <v>315</v>
      </c>
      <c r="F298" s="182" t="s">
        <v>316</v>
      </c>
      <c r="G298" s="183" t="s">
        <v>165</v>
      </c>
      <c r="H298" s="184">
        <v>17.66</v>
      </c>
      <c r="I298" s="78"/>
      <c r="J298" s="185">
        <f>ROUND(I298*H298,2)</f>
        <v>0</v>
      </c>
      <c r="K298" s="182" t="s">
        <v>134</v>
      </c>
      <c r="L298" s="22"/>
      <c r="M298" s="79" t="s">
        <v>1</v>
      </c>
      <c r="N298" s="80" t="s">
        <v>36</v>
      </c>
      <c r="O298" s="81">
        <v>0.93899999999999995</v>
      </c>
      <c r="P298" s="81">
        <f>O298*H298</f>
        <v>16.582739999999998</v>
      </c>
      <c r="Q298" s="81">
        <v>0</v>
      </c>
      <c r="R298" s="81">
        <f>Q298*H298</f>
        <v>0</v>
      </c>
      <c r="S298" s="81">
        <v>7.5999999999999998E-2</v>
      </c>
      <c r="T298" s="82">
        <f>S298*H298</f>
        <v>1.34216</v>
      </c>
      <c r="AR298" s="83" t="s">
        <v>135</v>
      </c>
      <c r="AT298" s="83" t="s">
        <v>130</v>
      </c>
      <c r="AU298" s="83" t="s">
        <v>81</v>
      </c>
      <c r="AY298" s="17" t="s">
        <v>128</v>
      </c>
      <c r="BE298" s="84">
        <f>IF(N298="základní",J298,0)</f>
        <v>0</v>
      </c>
      <c r="BF298" s="84">
        <f>IF(N298="snížená",J298,0)</f>
        <v>0</v>
      </c>
      <c r="BG298" s="84">
        <f>IF(N298="zákl. přenesená",J298,0)</f>
        <v>0</v>
      </c>
      <c r="BH298" s="84">
        <f>IF(N298="sníž. přenesená",J298,0)</f>
        <v>0</v>
      </c>
      <c r="BI298" s="84">
        <f>IF(N298="nulová",J298,0)</f>
        <v>0</v>
      </c>
      <c r="BJ298" s="17" t="s">
        <v>79</v>
      </c>
      <c r="BK298" s="84">
        <f>ROUND(I298*H298,2)</f>
        <v>0</v>
      </c>
      <c r="BL298" s="17" t="s">
        <v>135</v>
      </c>
      <c r="BM298" s="83" t="s">
        <v>317</v>
      </c>
    </row>
    <row r="299" spans="2:65" s="12" customFormat="1" ht="11.4" x14ac:dyDescent="0.2">
      <c r="B299" s="85"/>
      <c r="C299" s="186"/>
      <c r="D299" s="187" t="s">
        <v>137</v>
      </c>
      <c r="E299" s="188" t="s">
        <v>1</v>
      </c>
      <c r="F299" s="189" t="s">
        <v>184</v>
      </c>
      <c r="G299" s="186"/>
      <c r="H299" s="188" t="s">
        <v>1</v>
      </c>
      <c r="I299" s="78"/>
      <c r="J299" s="186"/>
      <c r="K299" s="186"/>
      <c r="L299" s="85"/>
      <c r="M299" s="87"/>
      <c r="N299" s="88"/>
      <c r="O299" s="88"/>
      <c r="P299" s="88"/>
      <c r="Q299" s="88"/>
      <c r="R299" s="88"/>
      <c r="S299" s="88"/>
      <c r="T299" s="89"/>
      <c r="AT299" s="86" t="s">
        <v>137</v>
      </c>
      <c r="AU299" s="86" t="s">
        <v>81</v>
      </c>
      <c r="AV299" s="12" t="s">
        <v>79</v>
      </c>
      <c r="AW299" s="12" t="s">
        <v>27</v>
      </c>
      <c r="AX299" s="12" t="s">
        <v>71</v>
      </c>
      <c r="AY299" s="86" t="s">
        <v>128</v>
      </c>
    </row>
    <row r="300" spans="2:65" s="13" customFormat="1" ht="11.4" x14ac:dyDescent="0.2">
      <c r="B300" s="90"/>
      <c r="C300" s="190"/>
      <c r="D300" s="187" t="s">
        <v>137</v>
      </c>
      <c r="E300" s="191" t="s">
        <v>1</v>
      </c>
      <c r="F300" s="192" t="s">
        <v>318</v>
      </c>
      <c r="G300" s="190"/>
      <c r="H300" s="193">
        <v>1.5760000000000001</v>
      </c>
      <c r="I300" s="78"/>
      <c r="J300" s="190"/>
      <c r="K300" s="190"/>
      <c r="L300" s="90"/>
      <c r="M300" s="92"/>
      <c r="N300" s="93"/>
      <c r="O300" s="93"/>
      <c r="P300" s="93"/>
      <c r="Q300" s="93"/>
      <c r="R300" s="93"/>
      <c r="S300" s="93"/>
      <c r="T300" s="94"/>
      <c r="AT300" s="91" t="s">
        <v>137</v>
      </c>
      <c r="AU300" s="91" t="s">
        <v>81</v>
      </c>
      <c r="AV300" s="13" t="s">
        <v>81</v>
      </c>
      <c r="AW300" s="13" t="s">
        <v>27</v>
      </c>
      <c r="AX300" s="13" t="s">
        <v>71</v>
      </c>
      <c r="AY300" s="91" t="s">
        <v>128</v>
      </c>
    </row>
    <row r="301" spans="2:65" s="12" customFormat="1" ht="11.4" x14ac:dyDescent="0.2">
      <c r="B301" s="85"/>
      <c r="C301" s="186"/>
      <c r="D301" s="187" t="s">
        <v>137</v>
      </c>
      <c r="E301" s="188" t="s">
        <v>1</v>
      </c>
      <c r="F301" s="189" t="s">
        <v>142</v>
      </c>
      <c r="G301" s="186"/>
      <c r="H301" s="188" t="s">
        <v>1</v>
      </c>
      <c r="I301" s="78"/>
      <c r="J301" s="186"/>
      <c r="K301" s="186"/>
      <c r="L301" s="85"/>
      <c r="M301" s="87"/>
      <c r="N301" s="88"/>
      <c r="O301" s="88"/>
      <c r="P301" s="88"/>
      <c r="Q301" s="88"/>
      <c r="R301" s="88"/>
      <c r="S301" s="88"/>
      <c r="T301" s="89"/>
      <c r="AT301" s="86" t="s">
        <v>137</v>
      </c>
      <c r="AU301" s="86" t="s">
        <v>81</v>
      </c>
      <c r="AV301" s="12" t="s">
        <v>79</v>
      </c>
      <c r="AW301" s="12" t="s">
        <v>27</v>
      </c>
      <c r="AX301" s="12" t="s">
        <v>71</v>
      </c>
      <c r="AY301" s="86" t="s">
        <v>128</v>
      </c>
    </row>
    <row r="302" spans="2:65" s="13" customFormat="1" ht="11.4" x14ac:dyDescent="0.2">
      <c r="B302" s="90"/>
      <c r="C302" s="190"/>
      <c r="D302" s="187" t="s">
        <v>137</v>
      </c>
      <c r="E302" s="191" t="s">
        <v>1</v>
      </c>
      <c r="F302" s="192" t="s">
        <v>319</v>
      </c>
      <c r="G302" s="190"/>
      <c r="H302" s="193">
        <v>4.7279999999999998</v>
      </c>
      <c r="I302" s="78"/>
      <c r="J302" s="190"/>
      <c r="K302" s="190"/>
      <c r="L302" s="90"/>
      <c r="M302" s="92"/>
      <c r="N302" s="93"/>
      <c r="O302" s="93"/>
      <c r="P302" s="93"/>
      <c r="Q302" s="93"/>
      <c r="R302" s="93"/>
      <c r="S302" s="93"/>
      <c r="T302" s="94"/>
      <c r="AT302" s="91" t="s">
        <v>137</v>
      </c>
      <c r="AU302" s="91" t="s">
        <v>81</v>
      </c>
      <c r="AV302" s="13" t="s">
        <v>81</v>
      </c>
      <c r="AW302" s="13" t="s">
        <v>27</v>
      </c>
      <c r="AX302" s="13" t="s">
        <v>71</v>
      </c>
      <c r="AY302" s="91" t="s">
        <v>128</v>
      </c>
    </row>
    <row r="303" spans="2:65" s="13" customFormat="1" ht="11.4" x14ac:dyDescent="0.2">
      <c r="B303" s="90"/>
      <c r="C303" s="190"/>
      <c r="D303" s="187" t="s">
        <v>137</v>
      </c>
      <c r="E303" s="191" t="s">
        <v>1</v>
      </c>
      <c r="F303" s="192" t="s">
        <v>320</v>
      </c>
      <c r="G303" s="190"/>
      <c r="H303" s="193">
        <v>9.4559999999999995</v>
      </c>
      <c r="I303" s="78"/>
      <c r="J303" s="190"/>
      <c r="K303" s="190"/>
      <c r="L303" s="90"/>
      <c r="M303" s="92"/>
      <c r="N303" s="93"/>
      <c r="O303" s="93"/>
      <c r="P303" s="93"/>
      <c r="Q303" s="93"/>
      <c r="R303" s="93"/>
      <c r="S303" s="93"/>
      <c r="T303" s="94"/>
      <c r="AT303" s="91" t="s">
        <v>137</v>
      </c>
      <c r="AU303" s="91" t="s">
        <v>81</v>
      </c>
      <c r="AV303" s="13" t="s">
        <v>81</v>
      </c>
      <c r="AW303" s="13" t="s">
        <v>27</v>
      </c>
      <c r="AX303" s="13" t="s">
        <v>71</v>
      </c>
      <c r="AY303" s="91" t="s">
        <v>128</v>
      </c>
    </row>
    <row r="304" spans="2:65" s="13" customFormat="1" ht="11.4" x14ac:dyDescent="0.2">
      <c r="B304" s="90"/>
      <c r="C304" s="190"/>
      <c r="D304" s="187" t="s">
        <v>137</v>
      </c>
      <c r="E304" s="191" t="s">
        <v>1</v>
      </c>
      <c r="F304" s="192" t="s">
        <v>321</v>
      </c>
      <c r="G304" s="190"/>
      <c r="H304" s="193">
        <v>1.9</v>
      </c>
      <c r="I304" s="78"/>
      <c r="J304" s="190"/>
      <c r="K304" s="190"/>
      <c r="L304" s="90"/>
      <c r="M304" s="92"/>
      <c r="N304" s="93"/>
      <c r="O304" s="93"/>
      <c r="P304" s="93"/>
      <c r="Q304" s="93"/>
      <c r="R304" s="93"/>
      <c r="S304" s="93"/>
      <c r="T304" s="94"/>
      <c r="AT304" s="91" t="s">
        <v>137</v>
      </c>
      <c r="AU304" s="91" t="s">
        <v>81</v>
      </c>
      <c r="AV304" s="13" t="s">
        <v>81</v>
      </c>
      <c r="AW304" s="13" t="s">
        <v>27</v>
      </c>
      <c r="AX304" s="13" t="s">
        <v>71</v>
      </c>
      <c r="AY304" s="91" t="s">
        <v>128</v>
      </c>
    </row>
    <row r="305" spans="2:65" s="14" customFormat="1" ht="11.4" x14ac:dyDescent="0.2">
      <c r="B305" s="95"/>
      <c r="C305" s="194"/>
      <c r="D305" s="187" t="s">
        <v>137</v>
      </c>
      <c r="E305" s="195" t="s">
        <v>1</v>
      </c>
      <c r="F305" s="196" t="s">
        <v>148</v>
      </c>
      <c r="G305" s="194"/>
      <c r="H305" s="197">
        <v>17.66</v>
      </c>
      <c r="I305" s="78"/>
      <c r="J305" s="194"/>
      <c r="K305" s="194"/>
      <c r="L305" s="95"/>
      <c r="M305" s="97"/>
      <c r="N305" s="98"/>
      <c r="O305" s="98"/>
      <c r="P305" s="98"/>
      <c r="Q305" s="98"/>
      <c r="R305" s="98"/>
      <c r="S305" s="98"/>
      <c r="T305" s="99"/>
      <c r="AT305" s="96" t="s">
        <v>137</v>
      </c>
      <c r="AU305" s="96" t="s">
        <v>81</v>
      </c>
      <c r="AV305" s="14" t="s">
        <v>135</v>
      </c>
      <c r="AW305" s="14" t="s">
        <v>27</v>
      </c>
      <c r="AX305" s="14" t="s">
        <v>79</v>
      </c>
      <c r="AY305" s="96" t="s">
        <v>128</v>
      </c>
    </row>
    <row r="306" spans="2:65" s="1" customFormat="1" ht="24" customHeight="1" x14ac:dyDescent="0.2">
      <c r="B306" s="77"/>
      <c r="C306" s="180" t="s">
        <v>322</v>
      </c>
      <c r="D306" s="180" t="s">
        <v>130</v>
      </c>
      <c r="E306" s="181" t="s">
        <v>323</v>
      </c>
      <c r="F306" s="182" t="s">
        <v>324</v>
      </c>
      <c r="G306" s="183" t="s">
        <v>165</v>
      </c>
      <c r="H306" s="184">
        <v>24.440999999999999</v>
      </c>
      <c r="I306" s="78"/>
      <c r="J306" s="185">
        <f>ROUND(I306*H306,2)</f>
        <v>0</v>
      </c>
      <c r="K306" s="182" t="s">
        <v>134</v>
      </c>
      <c r="L306" s="22"/>
      <c r="M306" s="79" t="s">
        <v>1</v>
      </c>
      <c r="N306" s="80" t="s">
        <v>36</v>
      </c>
      <c r="O306" s="81">
        <v>0.71799999999999997</v>
      </c>
      <c r="P306" s="81">
        <f>O306*H306</f>
        <v>17.548637999999997</v>
      </c>
      <c r="Q306" s="81">
        <v>0</v>
      </c>
      <c r="R306" s="81">
        <f>Q306*H306</f>
        <v>0</v>
      </c>
      <c r="S306" s="81">
        <v>6.3E-2</v>
      </c>
      <c r="T306" s="82">
        <f>S306*H306</f>
        <v>1.5397829999999999</v>
      </c>
      <c r="AR306" s="83" t="s">
        <v>135</v>
      </c>
      <c r="AT306" s="83" t="s">
        <v>130</v>
      </c>
      <c r="AU306" s="83" t="s">
        <v>81</v>
      </c>
      <c r="AY306" s="17" t="s">
        <v>128</v>
      </c>
      <c r="BE306" s="84">
        <f>IF(N306="základní",J306,0)</f>
        <v>0</v>
      </c>
      <c r="BF306" s="84">
        <f>IF(N306="snížená",J306,0)</f>
        <v>0</v>
      </c>
      <c r="BG306" s="84">
        <f>IF(N306="zákl. přenesená",J306,0)</f>
        <v>0</v>
      </c>
      <c r="BH306" s="84">
        <f>IF(N306="sníž. přenesená",J306,0)</f>
        <v>0</v>
      </c>
      <c r="BI306" s="84">
        <f>IF(N306="nulová",J306,0)</f>
        <v>0</v>
      </c>
      <c r="BJ306" s="17" t="s">
        <v>79</v>
      </c>
      <c r="BK306" s="84">
        <f>ROUND(I306*H306,2)</f>
        <v>0</v>
      </c>
      <c r="BL306" s="17" t="s">
        <v>135</v>
      </c>
      <c r="BM306" s="83" t="s">
        <v>325</v>
      </c>
    </row>
    <row r="307" spans="2:65" s="12" customFormat="1" ht="11.4" x14ac:dyDescent="0.2">
      <c r="B307" s="85"/>
      <c r="C307" s="186"/>
      <c r="D307" s="187" t="s">
        <v>137</v>
      </c>
      <c r="E307" s="188" t="s">
        <v>1</v>
      </c>
      <c r="F307" s="189" t="s">
        <v>184</v>
      </c>
      <c r="G307" s="186"/>
      <c r="H307" s="188" t="s">
        <v>1</v>
      </c>
      <c r="I307" s="78"/>
      <c r="J307" s="186"/>
      <c r="K307" s="186"/>
      <c r="L307" s="85"/>
      <c r="M307" s="87"/>
      <c r="N307" s="88"/>
      <c r="O307" s="88"/>
      <c r="P307" s="88"/>
      <c r="Q307" s="88"/>
      <c r="R307" s="88"/>
      <c r="S307" s="88"/>
      <c r="T307" s="89"/>
      <c r="AT307" s="86" t="s">
        <v>137</v>
      </c>
      <c r="AU307" s="86" t="s">
        <v>81</v>
      </c>
      <c r="AV307" s="12" t="s">
        <v>79</v>
      </c>
      <c r="AW307" s="12" t="s">
        <v>27</v>
      </c>
      <c r="AX307" s="12" t="s">
        <v>71</v>
      </c>
      <c r="AY307" s="86" t="s">
        <v>128</v>
      </c>
    </row>
    <row r="308" spans="2:65" s="13" customFormat="1" ht="11.4" x14ac:dyDescent="0.2">
      <c r="B308" s="90"/>
      <c r="C308" s="190"/>
      <c r="D308" s="187" t="s">
        <v>137</v>
      </c>
      <c r="E308" s="191" t="s">
        <v>1</v>
      </c>
      <c r="F308" s="192" t="s">
        <v>326</v>
      </c>
      <c r="G308" s="190"/>
      <c r="H308" s="193">
        <v>3.875</v>
      </c>
      <c r="I308" s="78"/>
      <c r="J308" s="190"/>
      <c r="K308" s="190"/>
      <c r="L308" s="90"/>
      <c r="M308" s="92"/>
      <c r="N308" s="93"/>
      <c r="O308" s="93"/>
      <c r="P308" s="93"/>
      <c r="Q308" s="93"/>
      <c r="R308" s="93"/>
      <c r="S308" s="93"/>
      <c r="T308" s="94"/>
      <c r="AT308" s="91" t="s">
        <v>137</v>
      </c>
      <c r="AU308" s="91" t="s">
        <v>81</v>
      </c>
      <c r="AV308" s="13" t="s">
        <v>81</v>
      </c>
      <c r="AW308" s="13" t="s">
        <v>27</v>
      </c>
      <c r="AX308" s="13" t="s">
        <v>71</v>
      </c>
      <c r="AY308" s="91" t="s">
        <v>128</v>
      </c>
    </row>
    <row r="309" spans="2:65" s="13" customFormat="1" ht="11.4" x14ac:dyDescent="0.2">
      <c r="B309" s="90"/>
      <c r="C309" s="190"/>
      <c r="D309" s="187" t="s">
        <v>137</v>
      </c>
      <c r="E309" s="191" t="s">
        <v>1</v>
      </c>
      <c r="F309" s="192" t="s">
        <v>318</v>
      </c>
      <c r="G309" s="190"/>
      <c r="H309" s="193">
        <v>1.5760000000000001</v>
      </c>
      <c r="I309" s="78"/>
      <c r="J309" s="190"/>
      <c r="K309" s="190"/>
      <c r="L309" s="90"/>
      <c r="M309" s="92"/>
      <c r="N309" s="93"/>
      <c r="O309" s="93"/>
      <c r="P309" s="93"/>
      <c r="Q309" s="93"/>
      <c r="R309" s="93"/>
      <c r="S309" s="93"/>
      <c r="T309" s="94"/>
      <c r="AT309" s="91" t="s">
        <v>137</v>
      </c>
      <c r="AU309" s="91" t="s">
        <v>81</v>
      </c>
      <c r="AV309" s="13" t="s">
        <v>81</v>
      </c>
      <c r="AW309" s="13" t="s">
        <v>27</v>
      </c>
      <c r="AX309" s="13" t="s">
        <v>71</v>
      </c>
      <c r="AY309" s="91" t="s">
        <v>128</v>
      </c>
    </row>
    <row r="310" spans="2:65" s="12" customFormat="1" ht="11.4" x14ac:dyDescent="0.2">
      <c r="B310" s="85"/>
      <c r="C310" s="186"/>
      <c r="D310" s="187" t="s">
        <v>137</v>
      </c>
      <c r="E310" s="188" t="s">
        <v>1</v>
      </c>
      <c r="F310" s="189" t="s">
        <v>142</v>
      </c>
      <c r="G310" s="186"/>
      <c r="H310" s="188" t="s">
        <v>1</v>
      </c>
      <c r="I310" s="78"/>
      <c r="J310" s="186"/>
      <c r="K310" s="186"/>
      <c r="L310" s="85"/>
      <c r="M310" s="87"/>
      <c r="N310" s="88"/>
      <c r="O310" s="88"/>
      <c r="P310" s="88"/>
      <c r="Q310" s="88"/>
      <c r="R310" s="88"/>
      <c r="S310" s="88"/>
      <c r="T310" s="89"/>
      <c r="AT310" s="86" t="s">
        <v>137</v>
      </c>
      <c r="AU310" s="86" t="s">
        <v>81</v>
      </c>
      <c r="AV310" s="12" t="s">
        <v>79</v>
      </c>
      <c r="AW310" s="12" t="s">
        <v>27</v>
      </c>
      <c r="AX310" s="12" t="s">
        <v>71</v>
      </c>
      <c r="AY310" s="86" t="s">
        <v>128</v>
      </c>
    </row>
    <row r="311" spans="2:65" s="13" customFormat="1" ht="11.4" x14ac:dyDescent="0.2">
      <c r="B311" s="90"/>
      <c r="C311" s="190"/>
      <c r="D311" s="187" t="s">
        <v>137</v>
      </c>
      <c r="E311" s="191" t="s">
        <v>1</v>
      </c>
      <c r="F311" s="192" t="s">
        <v>327</v>
      </c>
      <c r="G311" s="190"/>
      <c r="H311" s="193">
        <v>8.1</v>
      </c>
      <c r="I311" s="78"/>
      <c r="J311" s="190"/>
      <c r="K311" s="190"/>
      <c r="L311" s="90"/>
      <c r="M311" s="92"/>
      <c r="N311" s="93"/>
      <c r="O311" s="93"/>
      <c r="P311" s="93"/>
      <c r="Q311" s="93"/>
      <c r="R311" s="93"/>
      <c r="S311" s="93"/>
      <c r="T311" s="94"/>
      <c r="AT311" s="91" t="s">
        <v>137</v>
      </c>
      <c r="AU311" s="91" t="s">
        <v>81</v>
      </c>
      <c r="AV311" s="13" t="s">
        <v>81</v>
      </c>
      <c r="AW311" s="13" t="s">
        <v>27</v>
      </c>
      <c r="AX311" s="13" t="s">
        <v>71</v>
      </c>
      <c r="AY311" s="91" t="s">
        <v>128</v>
      </c>
    </row>
    <row r="312" spans="2:65" s="13" customFormat="1" ht="11.4" x14ac:dyDescent="0.2">
      <c r="B312" s="90"/>
      <c r="C312" s="190"/>
      <c r="D312" s="187" t="s">
        <v>137</v>
      </c>
      <c r="E312" s="191" t="s">
        <v>1</v>
      </c>
      <c r="F312" s="192" t="s">
        <v>328</v>
      </c>
      <c r="G312" s="190"/>
      <c r="H312" s="193">
        <v>3.6</v>
      </c>
      <c r="I312" s="78"/>
      <c r="J312" s="190"/>
      <c r="K312" s="190"/>
      <c r="L312" s="90"/>
      <c r="M312" s="92"/>
      <c r="N312" s="93"/>
      <c r="O312" s="93"/>
      <c r="P312" s="93"/>
      <c r="Q312" s="93"/>
      <c r="R312" s="93"/>
      <c r="S312" s="93"/>
      <c r="T312" s="94"/>
      <c r="AT312" s="91" t="s">
        <v>137</v>
      </c>
      <c r="AU312" s="91" t="s">
        <v>81</v>
      </c>
      <c r="AV312" s="13" t="s">
        <v>81</v>
      </c>
      <c r="AW312" s="13" t="s">
        <v>27</v>
      </c>
      <c r="AX312" s="13" t="s">
        <v>71</v>
      </c>
      <c r="AY312" s="91" t="s">
        <v>128</v>
      </c>
    </row>
    <row r="313" spans="2:65" s="13" customFormat="1" ht="11.4" x14ac:dyDescent="0.2">
      <c r="B313" s="90"/>
      <c r="C313" s="190"/>
      <c r="D313" s="187" t="s">
        <v>137</v>
      </c>
      <c r="E313" s="191" t="s">
        <v>1</v>
      </c>
      <c r="F313" s="192" t="s">
        <v>329</v>
      </c>
      <c r="G313" s="190"/>
      <c r="H313" s="193">
        <v>7.29</v>
      </c>
      <c r="I313" s="78"/>
      <c r="J313" s="190"/>
      <c r="K313" s="190"/>
      <c r="L313" s="90"/>
      <c r="M313" s="92"/>
      <c r="N313" s="93"/>
      <c r="O313" s="93"/>
      <c r="P313" s="93"/>
      <c r="Q313" s="93"/>
      <c r="R313" s="93"/>
      <c r="S313" s="93"/>
      <c r="T313" s="94"/>
      <c r="AT313" s="91" t="s">
        <v>137</v>
      </c>
      <c r="AU313" s="91" t="s">
        <v>81</v>
      </c>
      <c r="AV313" s="13" t="s">
        <v>81</v>
      </c>
      <c r="AW313" s="13" t="s">
        <v>27</v>
      </c>
      <c r="AX313" s="13" t="s">
        <v>71</v>
      </c>
      <c r="AY313" s="91" t="s">
        <v>128</v>
      </c>
    </row>
    <row r="314" spans="2:65" s="14" customFormat="1" ht="11.4" x14ac:dyDescent="0.2">
      <c r="B314" s="95"/>
      <c r="C314" s="194"/>
      <c r="D314" s="187" t="s">
        <v>137</v>
      </c>
      <c r="E314" s="195" t="s">
        <v>1</v>
      </c>
      <c r="F314" s="196" t="s">
        <v>148</v>
      </c>
      <c r="G314" s="194"/>
      <c r="H314" s="197">
        <v>24.440999999999999</v>
      </c>
      <c r="I314" s="78"/>
      <c r="J314" s="194"/>
      <c r="K314" s="194"/>
      <c r="L314" s="95"/>
      <c r="M314" s="97"/>
      <c r="N314" s="98"/>
      <c r="O314" s="98"/>
      <c r="P314" s="98"/>
      <c r="Q314" s="98"/>
      <c r="R314" s="98"/>
      <c r="S314" s="98"/>
      <c r="T314" s="99"/>
      <c r="AT314" s="96" t="s">
        <v>137</v>
      </c>
      <c r="AU314" s="96" t="s">
        <v>81</v>
      </c>
      <c r="AV314" s="14" t="s">
        <v>135</v>
      </c>
      <c r="AW314" s="14" t="s">
        <v>27</v>
      </c>
      <c r="AX314" s="14" t="s">
        <v>79</v>
      </c>
      <c r="AY314" s="96" t="s">
        <v>128</v>
      </c>
    </row>
    <row r="315" spans="2:65" s="1" customFormat="1" ht="16.5" customHeight="1" x14ac:dyDescent="0.2">
      <c r="B315" s="77"/>
      <c r="C315" s="180" t="s">
        <v>330</v>
      </c>
      <c r="D315" s="180" t="s">
        <v>130</v>
      </c>
      <c r="E315" s="181" t="s">
        <v>331</v>
      </c>
      <c r="F315" s="182" t="s">
        <v>332</v>
      </c>
      <c r="G315" s="183" t="s">
        <v>165</v>
      </c>
      <c r="H315" s="184">
        <v>7.9749999999999996</v>
      </c>
      <c r="I315" s="78"/>
      <c r="J315" s="185">
        <f>ROUND(I315*H315,2)</f>
        <v>0</v>
      </c>
      <c r="K315" s="182" t="s">
        <v>134</v>
      </c>
      <c r="L315" s="22"/>
      <c r="M315" s="79" t="s">
        <v>1</v>
      </c>
      <c r="N315" s="80" t="s">
        <v>36</v>
      </c>
      <c r="O315" s="81">
        <v>0.372</v>
      </c>
      <c r="P315" s="81">
        <f>O315*H315</f>
        <v>2.9666999999999999</v>
      </c>
      <c r="Q315" s="81">
        <v>0</v>
      </c>
      <c r="R315" s="81">
        <f>Q315*H315</f>
        <v>0</v>
      </c>
      <c r="S315" s="81">
        <v>6.0000000000000001E-3</v>
      </c>
      <c r="T315" s="82">
        <f>S315*H315</f>
        <v>4.7849999999999997E-2</v>
      </c>
      <c r="AR315" s="83" t="s">
        <v>135</v>
      </c>
      <c r="AT315" s="83" t="s">
        <v>130</v>
      </c>
      <c r="AU315" s="83" t="s">
        <v>81</v>
      </c>
      <c r="AY315" s="17" t="s">
        <v>128</v>
      </c>
      <c r="BE315" s="84">
        <f>IF(N315="základní",J315,0)</f>
        <v>0</v>
      </c>
      <c r="BF315" s="84">
        <f>IF(N315="snížená",J315,0)</f>
        <v>0</v>
      </c>
      <c r="BG315" s="84">
        <f>IF(N315="zákl. přenesená",J315,0)</f>
        <v>0</v>
      </c>
      <c r="BH315" s="84">
        <f>IF(N315="sníž. přenesená",J315,0)</f>
        <v>0</v>
      </c>
      <c r="BI315" s="84">
        <f>IF(N315="nulová",J315,0)</f>
        <v>0</v>
      </c>
      <c r="BJ315" s="17" t="s">
        <v>79</v>
      </c>
      <c r="BK315" s="84">
        <f>ROUND(I315*H315,2)</f>
        <v>0</v>
      </c>
      <c r="BL315" s="17" t="s">
        <v>135</v>
      </c>
      <c r="BM315" s="83" t="s">
        <v>333</v>
      </c>
    </row>
    <row r="316" spans="2:65" s="12" customFormat="1" ht="11.4" x14ac:dyDescent="0.2">
      <c r="B316" s="85"/>
      <c r="C316" s="186"/>
      <c r="D316" s="187" t="s">
        <v>137</v>
      </c>
      <c r="E316" s="188" t="s">
        <v>1</v>
      </c>
      <c r="F316" s="189" t="s">
        <v>142</v>
      </c>
      <c r="G316" s="186"/>
      <c r="H316" s="188" t="s">
        <v>1</v>
      </c>
      <c r="I316" s="78"/>
      <c r="J316" s="186"/>
      <c r="K316" s="186"/>
      <c r="L316" s="85"/>
      <c r="M316" s="87"/>
      <c r="N316" s="88"/>
      <c r="O316" s="88"/>
      <c r="P316" s="88"/>
      <c r="Q316" s="88"/>
      <c r="R316" s="88"/>
      <c r="S316" s="88"/>
      <c r="T316" s="89"/>
      <c r="AT316" s="86" t="s">
        <v>137</v>
      </c>
      <c r="AU316" s="86" t="s">
        <v>81</v>
      </c>
      <c r="AV316" s="12" t="s">
        <v>79</v>
      </c>
      <c r="AW316" s="12" t="s">
        <v>27</v>
      </c>
      <c r="AX316" s="12" t="s">
        <v>71</v>
      </c>
      <c r="AY316" s="86" t="s">
        <v>128</v>
      </c>
    </row>
    <row r="317" spans="2:65" s="13" customFormat="1" ht="11.4" x14ac:dyDescent="0.2">
      <c r="B317" s="90"/>
      <c r="C317" s="190"/>
      <c r="D317" s="187" t="s">
        <v>137</v>
      </c>
      <c r="E317" s="191" t="s">
        <v>1</v>
      </c>
      <c r="F317" s="192" t="s">
        <v>334</v>
      </c>
      <c r="G317" s="190"/>
      <c r="H317" s="193">
        <v>7.9749999999999996</v>
      </c>
      <c r="I317" s="78"/>
      <c r="J317" s="190"/>
      <c r="K317" s="190"/>
      <c r="L317" s="90"/>
      <c r="M317" s="92"/>
      <c r="N317" s="93"/>
      <c r="O317" s="93"/>
      <c r="P317" s="93"/>
      <c r="Q317" s="93"/>
      <c r="R317" s="93"/>
      <c r="S317" s="93"/>
      <c r="T317" s="94"/>
      <c r="AT317" s="91" t="s">
        <v>137</v>
      </c>
      <c r="AU317" s="91" t="s">
        <v>81</v>
      </c>
      <c r="AV317" s="13" t="s">
        <v>81</v>
      </c>
      <c r="AW317" s="13" t="s">
        <v>27</v>
      </c>
      <c r="AX317" s="13" t="s">
        <v>71</v>
      </c>
      <c r="AY317" s="91" t="s">
        <v>128</v>
      </c>
    </row>
    <row r="318" spans="2:65" s="14" customFormat="1" ht="11.4" x14ac:dyDescent="0.2">
      <c r="B318" s="95"/>
      <c r="C318" s="194"/>
      <c r="D318" s="187" t="s">
        <v>137</v>
      </c>
      <c r="E318" s="195" t="s">
        <v>1</v>
      </c>
      <c r="F318" s="196" t="s">
        <v>148</v>
      </c>
      <c r="G318" s="194"/>
      <c r="H318" s="197">
        <v>7.9749999999999996</v>
      </c>
      <c r="I318" s="78"/>
      <c r="J318" s="194"/>
      <c r="K318" s="194"/>
      <c r="L318" s="95"/>
      <c r="M318" s="97"/>
      <c r="N318" s="98"/>
      <c r="O318" s="98"/>
      <c r="P318" s="98"/>
      <c r="Q318" s="98"/>
      <c r="R318" s="98"/>
      <c r="S318" s="98"/>
      <c r="T318" s="99"/>
      <c r="AT318" s="96" t="s">
        <v>137</v>
      </c>
      <c r="AU318" s="96" t="s">
        <v>81</v>
      </c>
      <c r="AV318" s="14" t="s">
        <v>135</v>
      </c>
      <c r="AW318" s="14" t="s">
        <v>27</v>
      </c>
      <c r="AX318" s="14" t="s">
        <v>79</v>
      </c>
      <c r="AY318" s="96" t="s">
        <v>128</v>
      </c>
    </row>
    <row r="319" spans="2:65" s="1" customFormat="1" ht="24" customHeight="1" x14ac:dyDescent="0.2">
      <c r="B319" s="77"/>
      <c r="C319" s="180" t="s">
        <v>335</v>
      </c>
      <c r="D319" s="180" t="s">
        <v>130</v>
      </c>
      <c r="E319" s="181" t="s">
        <v>336</v>
      </c>
      <c r="F319" s="182" t="s">
        <v>337</v>
      </c>
      <c r="G319" s="183" t="s">
        <v>165</v>
      </c>
      <c r="H319" s="184">
        <v>79.5</v>
      </c>
      <c r="I319" s="78"/>
      <c r="J319" s="185">
        <f>ROUND(I319*H319,2)</f>
        <v>0</v>
      </c>
      <c r="K319" s="182" t="s">
        <v>134</v>
      </c>
      <c r="L319" s="22"/>
      <c r="M319" s="79" t="s">
        <v>1</v>
      </c>
      <c r="N319" s="80" t="s">
        <v>36</v>
      </c>
      <c r="O319" s="81">
        <v>0.3</v>
      </c>
      <c r="P319" s="81">
        <f>O319*H319</f>
        <v>23.849999999999998</v>
      </c>
      <c r="Q319" s="81">
        <v>0</v>
      </c>
      <c r="R319" s="81">
        <f>Q319*H319</f>
        <v>0</v>
      </c>
      <c r="S319" s="81">
        <v>6.8000000000000005E-2</v>
      </c>
      <c r="T319" s="82">
        <f>S319*H319</f>
        <v>5.4060000000000006</v>
      </c>
      <c r="AR319" s="83" t="s">
        <v>135</v>
      </c>
      <c r="AT319" s="83" t="s">
        <v>130</v>
      </c>
      <c r="AU319" s="83" t="s">
        <v>81</v>
      </c>
      <c r="AY319" s="17" t="s">
        <v>128</v>
      </c>
      <c r="BE319" s="84">
        <f>IF(N319="základní",J319,0)</f>
        <v>0</v>
      </c>
      <c r="BF319" s="84">
        <f>IF(N319="snížená",J319,0)</f>
        <v>0</v>
      </c>
      <c r="BG319" s="84">
        <f>IF(N319="zákl. přenesená",J319,0)</f>
        <v>0</v>
      </c>
      <c r="BH319" s="84">
        <f>IF(N319="sníž. přenesená",J319,0)</f>
        <v>0</v>
      </c>
      <c r="BI319" s="84">
        <f>IF(N319="nulová",J319,0)</f>
        <v>0</v>
      </c>
      <c r="BJ319" s="17" t="s">
        <v>79</v>
      </c>
      <c r="BK319" s="84">
        <f>ROUND(I319*H319,2)</f>
        <v>0</v>
      </c>
      <c r="BL319" s="17" t="s">
        <v>135</v>
      </c>
      <c r="BM319" s="83" t="s">
        <v>338</v>
      </c>
    </row>
    <row r="320" spans="2:65" s="13" customFormat="1" ht="11.4" x14ac:dyDescent="0.2">
      <c r="B320" s="90"/>
      <c r="C320" s="190"/>
      <c r="D320" s="187" t="s">
        <v>137</v>
      </c>
      <c r="E320" s="191" t="s">
        <v>1</v>
      </c>
      <c r="F320" s="192" t="s">
        <v>339</v>
      </c>
      <c r="G320" s="190"/>
      <c r="H320" s="193">
        <v>5.13</v>
      </c>
      <c r="I320" s="78"/>
      <c r="J320" s="190"/>
      <c r="K320" s="190"/>
      <c r="L320" s="90"/>
      <c r="M320" s="92"/>
      <c r="N320" s="93"/>
      <c r="O320" s="93"/>
      <c r="P320" s="93"/>
      <c r="Q320" s="93"/>
      <c r="R320" s="93"/>
      <c r="S320" s="93"/>
      <c r="T320" s="94"/>
      <c r="AT320" s="91" t="s">
        <v>137</v>
      </c>
      <c r="AU320" s="91" t="s">
        <v>81</v>
      </c>
      <c r="AV320" s="13" t="s">
        <v>81</v>
      </c>
      <c r="AW320" s="13" t="s">
        <v>27</v>
      </c>
      <c r="AX320" s="13" t="s">
        <v>71</v>
      </c>
      <c r="AY320" s="91" t="s">
        <v>128</v>
      </c>
    </row>
    <row r="321" spans="2:65" s="13" customFormat="1" ht="11.4" x14ac:dyDescent="0.2">
      <c r="B321" s="90"/>
      <c r="C321" s="190"/>
      <c r="D321" s="187" t="s">
        <v>137</v>
      </c>
      <c r="E321" s="191" t="s">
        <v>1</v>
      </c>
      <c r="F321" s="192" t="s">
        <v>340</v>
      </c>
      <c r="G321" s="190"/>
      <c r="H321" s="193">
        <v>7.4249999999999998</v>
      </c>
      <c r="I321" s="78"/>
      <c r="J321" s="190"/>
      <c r="K321" s="190"/>
      <c r="L321" s="90"/>
      <c r="M321" s="92"/>
      <c r="N321" s="93"/>
      <c r="O321" s="93"/>
      <c r="P321" s="93"/>
      <c r="Q321" s="93"/>
      <c r="R321" s="93"/>
      <c r="S321" s="93"/>
      <c r="T321" s="94"/>
      <c r="AT321" s="91" t="s">
        <v>137</v>
      </c>
      <c r="AU321" s="91" t="s">
        <v>81</v>
      </c>
      <c r="AV321" s="13" t="s">
        <v>81</v>
      </c>
      <c r="AW321" s="13" t="s">
        <v>27</v>
      </c>
      <c r="AX321" s="13" t="s">
        <v>71</v>
      </c>
      <c r="AY321" s="91" t="s">
        <v>128</v>
      </c>
    </row>
    <row r="322" spans="2:65" s="13" customFormat="1" ht="11.4" x14ac:dyDescent="0.2">
      <c r="B322" s="90"/>
      <c r="C322" s="190"/>
      <c r="D322" s="187" t="s">
        <v>137</v>
      </c>
      <c r="E322" s="191" t="s">
        <v>1</v>
      </c>
      <c r="F322" s="192" t="s">
        <v>341</v>
      </c>
      <c r="G322" s="190"/>
      <c r="H322" s="193">
        <v>8.2349999999999994</v>
      </c>
      <c r="I322" s="78"/>
      <c r="J322" s="190"/>
      <c r="K322" s="190"/>
      <c r="L322" s="90"/>
      <c r="M322" s="92"/>
      <c r="N322" s="93"/>
      <c r="O322" s="93"/>
      <c r="P322" s="93"/>
      <c r="Q322" s="93"/>
      <c r="R322" s="93"/>
      <c r="S322" s="93"/>
      <c r="T322" s="94"/>
      <c r="AT322" s="91" t="s">
        <v>137</v>
      </c>
      <c r="AU322" s="91" t="s">
        <v>81</v>
      </c>
      <c r="AV322" s="13" t="s">
        <v>81</v>
      </c>
      <c r="AW322" s="13" t="s">
        <v>27</v>
      </c>
      <c r="AX322" s="13" t="s">
        <v>71</v>
      </c>
      <c r="AY322" s="91" t="s">
        <v>128</v>
      </c>
    </row>
    <row r="323" spans="2:65" s="13" customFormat="1" ht="11.4" x14ac:dyDescent="0.2">
      <c r="B323" s="90"/>
      <c r="C323" s="190"/>
      <c r="D323" s="187" t="s">
        <v>137</v>
      </c>
      <c r="E323" s="191" t="s">
        <v>1</v>
      </c>
      <c r="F323" s="192" t="s">
        <v>342</v>
      </c>
      <c r="G323" s="190"/>
      <c r="H323" s="193">
        <v>21.824999999999999</v>
      </c>
      <c r="I323" s="78"/>
      <c r="J323" s="190"/>
      <c r="K323" s="190"/>
      <c r="L323" s="90"/>
      <c r="M323" s="92"/>
      <c r="N323" s="93"/>
      <c r="O323" s="93"/>
      <c r="P323" s="93"/>
      <c r="Q323" s="93"/>
      <c r="R323" s="93"/>
      <c r="S323" s="93"/>
      <c r="T323" s="94"/>
      <c r="AT323" s="91" t="s">
        <v>137</v>
      </c>
      <c r="AU323" s="91" t="s">
        <v>81</v>
      </c>
      <c r="AV323" s="13" t="s">
        <v>81</v>
      </c>
      <c r="AW323" s="13" t="s">
        <v>27</v>
      </c>
      <c r="AX323" s="13" t="s">
        <v>71</v>
      </c>
      <c r="AY323" s="91" t="s">
        <v>128</v>
      </c>
    </row>
    <row r="324" spans="2:65" s="13" customFormat="1" ht="11.4" x14ac:dyDescent="0.2">
      <c r="B324" s="90"/>
      <c r="C324" s="190"/>
      <c r="D324" s="187" t="s">
        <v>137</v>
      </c>
      <c r="E324" s="191" t="s">
        <v>1</v>
      </c>
      <c r="F324" s="192" t="s">
        <v>343</v>
      </c>
      <c r="G324" s="190"/>
      <c r="H324" s="193">
        <v>6.51</v>
      </c>
      <c r="I324" s="78"/>
      <c r="J324" s="190"/>
      <c r="K324" s="190"/>
      <c r="L324" s="90"/>
      <c r="M324" s="92"/>
      <c r="N324" s="93"/>
      <c r="O324" s="93"/>
      <c r="P324" s="93"/>
      <c r="Q324" s="93"/>
      <c r="R324" s="93"/>
      <c r="S324" s="93"/>
      <c r="T324" s="94"/>
      <c r="AT324" s="91" t="s">
        <v>137</v>
      </c>
      <c r="AU324" s="91" t="s">
        <v>81</v>
      </c>
      <c r="AV324" s="13" t="s">
        <v>81</v>
      </c>
      <c r="AW324" s="13" t="s">
        <v>27</v>
      </c>
      <c r="AX324" s="13" t="s">
        <v>71</v>
      </c>
      <c r="AY324" s="91" t="s">
        <v>128</v>
      </c>
    </row>
    <row r="325" spans="2:65" s="13" customFormat="1" ht="11.4" x14ac:dyDescent="0.2">
      <c r="B325" s="90"/>
      <c r="C325" s="190"/>
      <c r="D325" s="187" t="s">
        <v>137</v>
      </c>
      <c r="E325" s="191" t="s">
        <v>1</v>
      </c>
      <c r="F325" s="192" t="s">
        <v>344</v>
      </c>
      <c r="G325" s="190"/>
      <c r="H325" s="193">
        <v>5.2649999999999997</v>
      </c>
      <c r="I325" s="78"/>
      <c r="J325" s="190"/>
      <c r="K325" s="190"/>
      <c r="L325" s="90"/>
      <c r="M325" s="92"/>
      <c r="N325" s="93"/>
      <c r="O325" s="93"/>
      <c r="P325" s="93"/>
      <c r="Q325" s="93"/>
      <c r="R325" s="93"/>
      <c r="S325" s="93"/>
      <c r="T325" s="94"/>
      <c r="AT325" s="91" t="s">
        <v>137</v>
      </c>
      <c r="AU325" s="91" t="s">
        <v>81</v>
      </c>
      <c r="AV325" s="13" t="s">
        <v>81</v>
      </c>
      <c r="AW325" s="13" t="s">
        <v>27</v>
      </c>
      <c r="AX325" s="13" t="s">
        <v>71</v>
      </c>
      <c r="AY325" s="91" t="s">
        <v>128</v>
      </c>
    </row>
    <row r="326" spans="2:65" s="13" customFormat="1" ht="11.4" x14ac:dyDescent="0.2">
      <c r="B326" s="90"/>
      <c r="C326" s="190"/>
      <c r="D326" s="187" t="s">
        <v>137</v>
      </c>
      <c r="E326" s="191" t="s">
        <v>1</v>
      </c>
      <c r="F326" s="192" t="s">
        <v>345</v>
      </c>
      <c r="G326" s="190"/>
      <c r="H326" s="193">
        <v>14.175000000000001</v>
      </c>
      <c r="I326" s="78"/>
      <c r="J326" s="190"/>
      <c r="K326" s="190"/>
      <c r="L326" s="90"/>
      <c r="M326" s="92"/>
      <c r="N326" s="93"/>
      <c r="O326" s="93"/>
      <c r="P326" s="93"/>
      <c r="Q326" s="93"/>
      <c r="R326" s="93"/>
      <c r="S326" s="93"/>
      <c r="T326" s="94"/>
      <c r="AT326" s="91" t="s">
        <v>137</v>
      </c>
      <c r="AU326" s="91" t="s">
        <v>81</v>
      </c>
      <c r="AV326" s="13" t="s">
        <v>81</v>
      </c>
      <c r="AW326" s="13" t="s">
        <v>27</v>
      </c>
      <c r="AX326" s="13" t="s">
        <v>71</v>
      </c>
      <c r="AY326" s="91" t="s">
        <v>128</v>
      </c>
    </row>
    <row r="327" spans="2:65" s="13" customFormat="1" ht="11.4" x14ac:dyDescent="0.2">
      <c r="B327" s="90"/>
      <c r="C327" s="190"/>
      <c r="D327" s="187" t="s">
        <v>137</v>
      </c>
      <c r="E327" s="191" t="s">
        <v>1</v>
      </c>
      <c r="F327" s="192" t="s">
        <v>346</v>
      </c>
      <c r="G327" s="190"/>
      <c r="H327" s="193">
        <v>10.935</v>
      </c>
      <c r="I327" s="78"/>
      <c r="J327" s="190"/>
      <c r="K327" s="190"/>
      <c r="L327" s="90"/>
      <c r="M327" s="92"/>
      <c r="N327" s="93"/>
      <c r="O327" s="93"/>
      <c r="P327" s="93"/>
      <c r="Q327" s="93"/>
      <c r="R327" s="93"/>
      <c r="S327" s="93"/>
      <c r="T327" s="94"/>
      <c r="AT327" s="91" t="s">
        <v>137</v>
      </c>
      <c r="AU327" s="91" t="s">
        <v>81</v>
      </c>
      <c r="AV327" s="13" t="s">
        <v>81</v>
      </c>
      <c r="AW327" s="13" t="s">
        <v>27</v>
      </c>
      <c r="AX327" s="13" t="s">
        <v>71</v>
      </c>
      <c r="AY327" s="91" t="s">
        <v>128</v>
      </c>
    </row>
    <row r="328" spans="2:65" s="14" customFormat="1" ht="11.4" x14ac:dyDescent="0.2">
      <c r="B328" s="95"/>
      <c r="C328" s="194"/>
      <c r="D328" s="187" t="s">
        <v>137</v>
      </c>
      <c r="E328" s="195" t="s">
        <v>1</v>
      </c>
      <c r="F328" s="196" t="s">
        <v>148</v>
      </c>
      <c r="G328" s="194"/>
      <c r="H328" s="197">
        <v>79.5</v>
      </c>
      <c r="I328" s="78"/>
      <c r="J328" s="194"/>
      <c r="K328" s="194"/>
      <c r="L328" s="95"/>
      <c r="M328" s="97"/>
      <c r="N328" s="98"/>
      <c r="O328" s="98"/>
      <c r="P328" s="98"/>
      <c r="Q328" s="98"/>
      <c r="R328" s="98"/>
      <c r="S328" s="98"/>
      <c r="T328" s="99"/>
      <c r="AT328" s="96" t="s">
        <v>137</v>
      </c>
      <c r="AU328" s="96" t="s">
        <v>81</v>
      </c>
      <c r="AV328" s="14" t="s">
        <v>135</v>
      </c>
      <c r="AW328" s="14" t="s">
        <v>27</v>
      </c>
      <c r="AX328" s="14" t="s">
        <v>79</v>
      </c>
      <c r="AY328" s="96" t="s">
        <v>128</v>
      </c>
    </row>
    <row r="329" spans="2:65" s="11" customFormat="1" ht="22.95" customHeight="1" x14ac:dyDescent="0.25">
      <c r="B329" s="69"/>
      <c r="C329" s="174"/>
      <c r="D329" s="175" t="s">
        <v>70</v>
      </c>
      <c r="E329" s="178" t="s">
        <v>347</v>
      </c>
      <c r="F329" s="178" t="s">
        <v>348</v>
      </c>
      <c r="G329" s="174"/>
      <c r="H329" s="174"/>
      <c r="I329" s="78"/>
      <c r="J329" s="179">
        <f>BK329</f>
        <v>0</v>
      </c>
      <c r="K329" s="174"/>
      <c r="L329" s="69"/>
      <c r="M329" s="71"/>
      <c r="N329" s="72"/>
      <c r="O329" s="72"/>
      <c r="P329" s="73">
        <f>SUM(P330:P345)</f>
        <v>747.88032799999996</v>
      </c>
      <c r="Q329" s="72"/>
      <c r="R329" s="73">
        <f>SUM(R330:R345)</f>
        <v>0</v>
      </c>
      <c r="S329" s="72"/>
      <c r="T329" s="74">
        <f>SUM(T330:T345)</f>
        <v>0</v>
      </c>
      <c r="AR329" s="70" t="s">
        <v>79</v>
      </c>
      <c r="AT329" s="75" t="s">
        <v>70</v>
      </c>
      <c r="AU329" s="75" t="s">
        <v>79</v>
      </c>
      <c r="AY329" s="70" t="s">
        <v>128</v>
      </c>
      <c r="BK329" s="76">
        <f>SUM(BK330:BK345)</f>
        <v>0</v>
      </c>
    </row>
    <row r="330" spans="2:65" s="1" customFormat="1" ht="24" customHeight="1" x14ac:dyDescent="0.2">
      <c r="B330" s="77"/>
      <c r="C330" s="180" t="s">
        <v>349</v>
      </c>
      <c r="D330" s="180" t="s">
        <v>130</v>
      </c>
      <c r="E330" s="181" t="s">
        <v>350</v>
      </c>
      <c r="F330" s="182" t="s">
        <v>351</v>
      </c>
      <c r="G330" s="183" t="s">
        <v>157</v>
      </c>
      <c r="H330" s="184">
        <v>445.43200000000002</v>
      </c>
      <c r="I330" s="78"/>
      <c r="J330" s="185">
        <f>ROUND(I330*H330,2)</f>
        <v>0</v>
      </c>
      <c r="K330" s="182" t="s">
        <v>134</v>
      </c>
      <c r="L330" s="22"/>
      <c r="M330" s="79" t="s">
        <v>1</v>
      </c>
      <c r="N330" s="80" t="s">
        <v>36</v>
      </c>
      <c r="O330" s="81">
        <v>1.47</v>
      </c>
      <c r="P330" s="81">
        <f>O330*H330</f>
        <v>654.78503999999998</v>
      </c>
      <c r="Q330" s="81">
        <v>0</v>
      </c>
      <c r="R330" s="81">
        <f>Q330*H330</f>
        <v>0</v>
      </c>
      <c r="S330" s="81">
        <v>0</v>
      </c>
      <c r="T330" s="82">
        <f>S330*H330</f>
        <v>0</v>
      </c>
      <c r="AR330" s="83" t="s">
        <v>135</v>
      </c>
      <c r="AT330" s="83" t="s">
        <v>130</v>
      </c>
      <c r="AU330" s="83" t="s">
        <v>81</v>
      </c>
      <c r="AY330" s="17" t="s">
        <v>128</v>
      </c>
      <c r="BE330" s="84">
        <f>IF(N330="základní",J330,0)</f>
        <v>0</v>
      </c>
      <c r="BF330" s="84">
        <f>IF(N330="snížená",J330,0)</f>
        <v>0</v>
      </c>
      <c r="BG330" s="84">
        <f>IF(N330="zákl. přenesená",J330,0)</f>
        <v>0</v>
      </c>
      <c r="BH330" s="84">
        <f>IF(N330="sníž. přenesená",J330,0)</f>
        <v>0</v>
      </c>
      <c r="BI330" s="84">
        <f>IF(N330="nulová",J330,0)</f>
        <v>0</v>
      </c>
      <c r="BJ330" s="17" t="s">
        <v>79</v>
      </c>
      <c r="BK330" s="84">
        <f>ROUND(I330*H330,2)</f>
        <v>0</v>
      </c>
      <c r="BL330" s="17" t="s">
        <v>135</v>
      </c>
      <c r="BM330" s="83" t="s">
        <v>352</v>
      </c>
    </row>
    <row r="331" spans="2:65" s="1" customFormat="1" ht="24" customHeight="1" x14ac:dyDescent="0.2">
      <c r="B331" s="77"/>
      <c r="C331" s="180" t="s">
        <v>353</v>
      </c>
      <c r="D331" s="180" t="s">
        <v>130</v>
      </c>
      <c r="E331" s="181" t="s">
        <v>354</v>
      </c>
      <c r="F331" s="182" t="s">
        <v>355</v>
      </c>
      <c r="G331" s="183" t="s">
        <v>157</v>
      </c>
      <c r="H331" s="184">
        <v>445.43200000000002</v>
      </c>
      <c r="I331" s="78"/>
      <c r="J331" s="185">
        <f>ROUND(I331*H331,2)</f>
        <v>0</v>
      </c>
      <c r="K331" s="182" t="s">
        <v>134</v>
      </c>
      <c r="L331" s="22"/>
      <c r="M331" s="79" t="s">
        <v>1</v>
      </c>
      <c r="N331" s="80" t="s">
        <v>36</v>
      </c>
      <c r="O331" s="81">
        <v>0.125</v>
      </c>
      <c r="P331" s="81">
        <f>O331*H331</f>
        <v>55.679000000000002</v>
      </c>
      <c r="Q331" s="81">
        <v>0</v>
      </c>
      <c r="R331" s="81">
        <f>Q331*H331</f>
        <v>0</v>
      </c>
      <c r="S331" s="81">
        <v>0</v>
      </c>
      <c r="T331" s="82">
        <f>S331*H331</f>
        <v>0</v>
      </c>
      <c r="AR331" s="83" t="s">
        <v>135</v>
      </c>
      <c r="AT331" s="83" t="s">
        <v>130</v>
      </c>
      <c r="AU331" s="83" t="s">
        <v>81</v>
      </c>
      <c r="AY331" s="17" t="s">
        <v>128</v>
      </c>
      <c r="BE331" s="84">
        <f>IF(N331="základní",J331,0)</f>
        <v>0</v>
      </c>
      <c r="BF331" s="84">
        <f>IF(N331="snížená",J331,0)</f>
        <v>0</v>
      </c>
      <c r="BG331" s="84">
        <f>IF(N331="zákl. přenesená",J331,0)</f>
        <v>0</v>
      </c>
      <c r="BH331" s="84">
        <f>IF(N331="sníž. přenesená",J331,0)</f>
        <v>0</v>
      </c>
      <c r="BI331" s="84">
        <f>IF(N331="nulová",J331,0)</f>
        <v>0</v>
      </c>
      <c r="BJ331" s="17" t="s">
        <v>79</v>
      </c>
      <c r="BK331" s="84">
        <f>ROUND(I331*H331,2)</f>
        <v>0</v>
      </c>
      <c r="BL331" s="17" t="s">
        <v>135</v>
      </c>
      <c r="BM331" s="83" t="s">
        <v>356</v>
      </c>
    </row>
    <row r="332" spans="2:65" s="1" customFormat="1" ht="24" customHeight="1" x14ac:dyDescent="0.2">
      <c r="B332" s="77"/>
      <c r="C332" s="180" t="s">
        <v>357</v>
      </c>
      <c r="D332" s="180" t="s">
        <v>130</v>
      </c>
      <c r="E332" s="181" t="s">
        <v>358</v>
      </c>
      <c r="F332" s="182" t="s">
        <v>359</v>
      </c>
      <c r="G332" s="183" t="s">
        <v>157</v>
      </c>
      <c r="H332" s="184">
        <v>6236.0479999999998</v>
      </c>
      <c r="I332" s="78"/>
      <c r="J332" s="185">
        <f>ROUND(I332*H332,2)</f>
        <v>0</v>
      </c>
      <c r="K332" s="182" t="s">
        <v>134</v>
      </c>
      <c r="L332" s="22"/>
      <c r="M332" s="79" t="s">
        <v>1</v>
      </c>
      <c r="N332" s="80" t="s">
        <v>36</v>
      </c>
      <c r="O332" s="81">
        <v>6.0000000000000001E-3</v>
      </c>
      <c r="P332" s="81">
        <f>O332*H332</f>
        <v>37.416288000000002</v>
      </c>
      <c r="Q332" s="81">
        <v>0</v>
      </c>
      <c r="R332" s="81">
        <f>Q332*H332</f>
        <v>0</v>
      </c>
      <c r="S332" s="81">
        <v>0</v>
      </c>
      <c r="T332" s="82">
        <f>S332*H332</f>
        <v>0</v>
      </c>
      <c r="AR332" s="83" t="s">
        <v>135</v>
      </c>
      <c r="AT332" s="83" t="s">
        <v>130</v>
      </c>
      <c r="AU332" s="83" t="s">
        <v>81</v>
      </c>
      <c r="AY332" s="17" t="s">
        <v>128</v>
      </c>
      <c r="BE332" s="84">
        <f>IF(N332="základní",J332,0)</f>
        <v>0</v>
      </c>
      <c r="BF332" s="84">
        <f>IF(N332="snížená",J332,0)</f>
        <v>0</v>
      </c>
      <c r="BG332" s="84">
        <f>IF(N332="zákl. přenesená",J332,0)</f>
        <v>0</v>
      </c>
      <c r="BH332" s="84">
        <f>IF(N332="sníž. přenesená",J332,0)</f>
        <v>0</v>
      </c>
      <c r="BI332" s="84">
        <f>IF(N332="nulová",J332,0)</f>
        <v>0</v>
      </c>
      <c r="BJ332" s="17" t="s">
        <v>79</v>
      </c>
      <c r="BK332" s="84">
        <f>ROUND(I332*H332,2)</f>
        <v>0</v>
      </c>
      <c r="BL332" s="17" t="s">
        <v>135</v>
      </c>
      <c r="BM332" s="83" t="s">
        <v>360</v>
      </c>
    </row>
    <row r="333" spans="2:65" s="13" customFormat="1" ht="11.4" x14ac:dyDescent="0.2">
      <c r="B333" s="90"/>
      <c r="C333" s="190"/>
      <c r="D333" s="187" t="s">
        <v>137</v>
      </c>
      <c r="E333" s="190"/>
      <c r="F333" s="192" t="s">
        <v>361</v>
      </c>
      <c r="G333" s="190"/>
      <c r="H333" s="193">
        <v>6236.0479999999998</v>
      </c>
      <c r="I333" s="78"/>
      <c r="J333" s="190"/>
      <c r="K333" s="190"/>
      <c r="L333" s="90"/>
      <c r="M333" s="92"/>
      <c r="N333" s="93"/>
      <c r="O333" s="93"/>
      <c r="P333" s="93"/>
      <c r="Q333" s="93"/>
      <c r="R333" s="93"/>
      <c r="S333" s="93"/>
      <c r="T333" s="94"/>
      <c r="AT333" s="91" t="s">
        <v>137</v>
      </c>
      <c r="AU333" s="91" t="s">
        <v>81</v>
      </c>
      <c r="AV333" s="13" t="s">
        <v>81</v>
      </c>
      <c r="AW333" s="13" t="s">
        <v>3</v>
      </c>
      <c r="AX333" s="13" t="s">
        <v>79</v>
      </c>
      <c r="AY333" s="91" t="s">
        <v>128</v>
      </c>
    </row>
    <row r="334" spans="2:65" s="1" customFormat="1" ht="24" customHeight="1" x14ac:dyDescent="0.2">
      <c r="B334" s="77"/>
      <c r="C334" s="180" t="s">
        <v>362</v>
      </c>
      <c r="D334" s="180" t="s">
        <v>130</v>
      </c>
      <c r="E334" s="181" t="s">
        <v>363</v>
      </c>
      <c r="F334" s="182" t="s">
        <v>364</v>
      </c>
      <c r="G334" s="183" t="s">
        <v>157</v>
      </c>
      <c r="H334" s="184">
        <v>1.379</v>
      </c>
      <c r="I334" s="78"/>
      <c r="J334" s="185">
        <f>ROUND(I334*H334,2)</f>
        <v>0</v>
      </c>
      <c r="K334" s="182" t="s">
        <v>134</v>
      </c>
      <c r="L334" s="22"/>
      <c r="M334" s="79" t="s">
        <v>1</v>
      </c>
      <c r="N334" s="80" t="s">
        <v>36</v>
      </c>
      <c r="O334" s="81">
        <v>0</v>
      </c>
      <c r="P334" s="81">
        <f>O334*H334</f>
        <v>0</v>
      </c>
      <c r="Q334" s="81">
        <v>0</v>
      </c>
      <c r="R334" s="81">
        <f>Q334*H334</f>
        <v>0</v>
      </c>
      <c r="S334" s="81">
        <v>0</v>
      </c>
      <c r="T334" s="82">
        <f>S334*H334</f>
        <v>0</v>
      </c>
      <c r="AR334" s="83" t="s">
        <v>135</v>
      </c>
      <c r="AT334" s="83" t="s">
        <v>130</v>
      </c>
      <c r="AU334" s="83" t="s">
        <v>81</v>
      </c>
      <c r="AY334" s="17" t="s">
        <v>128</v>
      </c>
      <c r="BE334" s="84">
        <f>IF(N334="základní",J334,0)</f>
        <v>0</v>
      </c>
      <c r="BF334" s="84">
        <f>IF(N334="snížená",J334,0)</f>
        <v>0</v>
      </c>
      <c r="BG334" s="84">
        <f>IF(N334="zákl. přenesená",J334,0)</f>
        <v>0</v>
      </c>
      <c r="BH334" s="84">
        <f>IF(N334="sníž. přenesená",J334,0)</f>
        <v>0</v>
      </c>
      <c r="BI334" s="84">
        <f>IF(N334="nulová",J334,0)</f>
        <v>0</v>
      </c>
      <c r="BJ334" s="17" t="s">
        <v>79</v>
      </c>
      <c r="BK334" s="84">
        <f>ROUND(I334*H334,2)</f>
        <v>0</v>
      </c>
      <c r="BL334" s="17" t="s">
        <v>135</v>
      </c>
      <c r="BM334" s="83" t="s">
        <v>365</v>
      </c>
    </row>
    <row r="335" spans="2:65" s="13" customFormat="1" ht="11.4" x14ac:dyDescent="0.2">
      <c r="B335" s="90"/>
      <c r="C335" s="190"/>
      <c r="D335" s="187" t="s">
        <v>137</v>
      </c>
      <c r="E335" s="191" t="s">
        <v>1</v>
      </c>
      <c r="F335" s="192" t="s">
        <v>366</v>
      </c>
      <c r="G335" s="190"/>
      <c r="H335" s="193">
        <v>1.379</v>
      </c>
      <c r="I335" s="78"/>
      <c r="J335" s="190"/>
      <c r="K335" s="190"/>
      <c r="L335" s="90"/>
      <c r="M335" s="92"/>
      <c r="N335" s="93"/>
      <c r="O335" s="93"/>
      <c r="P335" s="93"/>
      <c r="Q335" s="93"/>
      <c r="R335" s="93"/>
      <c r="S335" s="93"/>
      <c r="T335" s="94"/>
      <c r="AT335" s="91" t="s">
        <v>137</v>
      </c>
      <c r="AU335" s="91" t="s">
        <v>81</v>
      </c>
      <c r="AV335" s="13" t="s">
        <v>81</v>
      </c>
      <c r="AW335" s="13" t="s">
        <v>27</v>
      </c>
      <c r="AX335" s="13" t="s">
        <v>79</v>
      </c>
      <c r="AY335" s="91" t="s">
        <v>128</v>
      </c>
    </row>
    <row r="336" spans="2:65" s="1" customFormat="1" ht="36" customHeight="1" x14ac:dyDescent="0.2">
      <c r="B336" s="77"/>
      <c r="C336" s="180" t="s">
        <v>367</v>
      </c>
      <c r="D336" s="180" t="s">
        <v>130</v>
      </c>
      <c r="E336" s="181" t="s">
        <v>368</v>
      </c>
      <c r="F336" s="182" t="s">
        <v>369</v>
      </c>
      <c r="G336" s="183" t="s">
        <v>157</v>
      </c>
      <c r="H336" s="184">
        <v>4.4969999999999999</v>
      </c>
      <c r="I336" s="78"/>
      <c r="J336" s="185">
        <f>ROUND(I336*H336,2)</f>
        <v>0</v>
      </c>
      <c r="K336" s="182" t="s">
        <v>134</v>
      </c>
      <c r="L336" s="22"/>
      <c r="M336" s="79" t="s">
        <v>1</v>
      </c>
      <c r="N336" s="80" t="s">
        <v>36</v>
      </c>
      <c r="O336" s="81">
        <v>0</v>
      </c>
      <c r="P336" s="81">
        <f>O336*H336</f>
        <v>0</v>
      </c>
      <c r="Q336" s="81">
        <v>0</v>
      </c>
      <c r="R336" s="81">
        <f>Q336*H336</f>
        <v>0</v>
      </c>
      <c r="S336" s="81">
        <v>0</v>
      </c>
      <c r="T336" s="82">
        <f>S336*H336</f>
        <v>0</v>
      </c>
      <c r="AR336" s="83" t="s">
        <v>135</v>
      </c>
      <c r="AT336" s="83" t="s">
        <v>130</v>
      </c>
      <c r="AU336" s="83" t="s">
        <v>81</v>
      </c>
      <c r="AY336" s="17" t="s">
        <v>128</v>
      </c>
      <c r="BE336" s="84">
        <f>IF(N336="základní",J336,0)</f>
        <v>0</v>
      </c>
      <c r="BF336" s="84">
        <f>IF(N336="snížená",J336,0)</f>
        <v>0</v>
      </c>
      <c r="BG336" s="84">
        <f>IF(N336="zákl. přenesená",J336,0)</f>
        <v>0</v>
      </c>
      <c r="BH336" s="84">
        <f>IF(N336="sníž. přenesená",J336,0)</f>
        <v>0</v>
      </c>
      <c r="BI336" s="84">
        <f>IF(N336="nulová",J336,0)</f>
        <v>0</v>
      </c>
      <c r="BJ336" s="17" t="s">
        <v>79</v>
      </c>
      <c r="BK336" s="84">
        <f>ROUND(I336*H336,2)</f>
        <v>0</v>
      </c>
      <c r="BL336" s="17" t="s">
        <v>135</v>
      </c>
      <c r="BM336" s="83" t="s">
        <v>370</v>
      </c>
    </row>
    <row r="337" spans="2:65" s="1" customFormat="1" ht="36" customHeight="1" x14ac:dyDescent="0.2">
      <c r="B337" s="77"/>
      <c r="C337" s="180" t="s">
        <v>371</v>
      </c>
      <c r="D337" s="180" t="s">
        <v>130</v>
      </c>
      <c r="E337" s="181" t="s">
        <v>372</v>
      </c>
      <c r="F337" s="182" t="s">
        <v>373</v>
      </c>
      <c r="G337" s="183" t="s">
        <v>157</v>
      </c>
      <c r="H337" s="184">
        <v>407.428</v>
      </c>
      <c r="I337" s="78"/>
      <c r="J337" s="185">
        <f>ROUND(I337*H337,2)</f>
        <v>0</v>
      </c>
      <c r="K337" s="182" t="s">
        <v>134</v>
      </c>
      <c r="L337" s="22"/>
      <c r="M337" s="79" t="s">
        <v>1</v>
      </c>
      <c r="N337" s="80" t="s">
        <v>36</v>
      </c>
      <c r="O337" s="81">
        <v>0</v>
      </c>
      <c r="P337" s="81">
        <f>O337*H337</f>
        <v>0</v>
      </c>
      <c r="Q337" s="81">
        <v>0</v>
      </c>
      <c r="R337" s="81">
        <f>Q337*H337</f>
        <v>0</v>
      </c>
      <c r="S337" s="81">
        <v>0</v>
      </c>
      <c r="T337" s="82">
        <f>S337*H337</f>
        <v>0</v>
      </c>
      <c r="AR337" s="83" t="s">
        <v>135</v>
      </c>
      <c r="AT337" s="83" t="s">
        <v>130</v>
      </c>
      <c r="AU337" s="83" t="s">
        <v>81</v>
      </c>
      <c r="AY337" s="17" t="s">
        <v>128</v>
      </c>
      <c r="BE337" s="84">
        <f>IF(N337="základní",J337,0)</f>
        <v>0</v>
      </c>
      <c r="BF337" s="84">
        <f>IF(N337="snížená",J337,0)</f>
        <v>0</v>
      </c>
      <c r="BG337" s="84">
        <f>IF(N337="zákl. přenesená",J337,0)</f>
        <v>0</v>
      </c>
      <c r="BH337" s="84">
        <f>IF(N337="sníž. přenesená",J337,0)</f>
        <v>0</v>
      </c>
      <c r="BI337" s="84">
        <f>IF(N337="nulová",J337,0)</f>
        <v>0</v>
      </c>
      <c r="BJ337" s="17" t="s">
        <v>79</v>
      </c>
      <c r="BK337" s="84">
        <f>ROUND(I337*H337,2)</f>
        <v>0</v>
      </c>
      <c r="BL337" s="17" t="s">
        <v>135</v>
      </c>
      <c r="BM337" s="83" t="s">
        <v>374</v>
      </c>
    </row>
    <row r="338" spans="2:65" s="13" customFormat="1" ht="11.4" x14ac:dyDescent="0.2">
      <c r="B338" s="90"/>
      <c r="C338" s="190"/>
      <c r="D338" s="187" t="s">
        <v>137</v>
      </c>
      <c r="E338" s="191" t="s">
        <v>1</v>
      </c>
      <c r="F338" s="192" t="s">
        <v>375</v>
      </c>
      <c r="G338" s="190"/>
      <c r="H338" s="193">
        <v>445.43200000000002</v>
      </c>
      <c r="I338" s="78"/>
      <c r="J338" s="190"/>
      <c r="K338" s="190"/>
      <c r="L338" s="90"/>
      <c r="M338" s="92"/>
      <c r="N338" s="93"/>
      <c r="O338" s="93"/>
      <c r="P338" s="93"/>
      <c r="Q338" s="93"/>
      <c r="R338" s="93"/>
      <c r="S338" s="93"/>
      <c r="T338" s="94"/>
      <c r="AT338" s="91" t="s">
        <v>137</v>
      </c>
      <c r="AU338" s="91" t="s">
        <v>81</v>
      </c>
      <c r="AV338" s="13" t="s">
        <v>81</v>
      </c>
      <c r="AW338" s="13" t="s">
        <v>27</v>
      </c>
      <c r="AX338" s="13" t="s">
        <v>71</v>
      </c>
      <c r="AY338" s="91" t="s">
        <v>128</v>
      </c>
    </row>
    <row r="339" spans="2:65" s="13" customFormat="1" ht="11.4" x14ac:dyDescent="0.2">
      <c r="B339" s="90"/>
      <c r="C339" s="190"/>
      <c r="D339" s="187" t="s">
        <v>137</v>
      </c>
      <c r="E339" s="191" t="s">
        <v>1</v>
      </c>
      <c r="F339" s="192" t="s">
        <v>376</v>
      </c>
      <c r="G339" s="190"/>
      <c r="H339" s="193">
        <v>-1.379</v>
      </c>
      <c r="I339" s="78"/>
      <c r="J339" s="190"/>
      <c r="K339" s="190"/>
      <c r="L339" s="90"/>
      <c r="M339" s="92"/>
      <c r="N339" s="93"/>
      <c r="O339" s="93"/>
      <c r="P339" s="93"/>
      <c r="Q339" s="93"/>
      <c r="R339" s="93"/>
      <c r="S339" s="93"/>
      <c r="T339" s="94"/>
      <c r="AT339" s="91" t="s">
        <v>137</v>
      </c>
      <c r="AU339" s="91" t="s">
        <v>81</v>
      </c>
      <c r="AV339" s="13" t="s">
        <v>81</v>
      </c>
      <c r="AW339" s="13" t="s">
        <v>27</v>
      </c>
      <c r="AX339" s="13" t="s">
        <v>71</v>
      </c>
      <c r="AY339" s="91" t="s">
        <v>128</v>
      </c>
    </row>
    <row r="340" spans="2:65" s="13" customFormat="1" ht="11.4" x14ac:dyDescent="0.2">
      <c r="B340" s="90"/>
      <c r="C340" s="190"/>
      <c r="D340" s="187" t="s">
        <v>137</v>
      </c>
      <c r="E340" s="191" t="s">
        <v>1</v>
      </c>
      <c r="F340" s="192" t="s">
        <v>377</v>
      </c>
      <c r="G340" s="190"/>
      <c r="H340" s="193">
        <v>-4.4969999999999999</v>
      </c>
      <c r="I340" s="78"/>
      <c r="J340" s="190"/>
      <c r="K340" s="190"/>
      <c r="L340" s="90"/>
      <c r="M340" s="92"/>
      <c r="N340" s="93"/>
      <c r="O340" s="93"/>
      <c r="P340" s="93"/>
      <c r="Q340" s="93"/>
      <c r="R340" s="93"/>
      <c r="S340" s="93"/>
      <c r="T340" s="94"/>
      <c r="AT340" s="91" t="s">
        <v>137</v>
      </c>
      <c r="AU340" s="91" t="s">
        <v>81</v>
      </c>
      <c r="AV340" s="13" t="s">
        <v>81</v>
      </c>
      <c r="AW340" s="13" t="s">
        <v>27</v>
      </c>
      <c r="AX340" s="13" t="s">
        <v>71</v>
      </c>
      <c r="AY340" s="91" t="s">
        <v>128</v>
      </c>
    </row>
    <row r="341" spans="2:65" s="13" customFormat="1" ht="11.4" x14ac:dyDescent="0.2">
      <c r="B341" s="90"/>
      <c r="C341" s="190"/>
      <c r="D341" s="187" t="s">
        <v>137</v>
      </c>
      <c r="E341" s="191" t="s">
        <v>1</v>
      </c>
      <c r="F341" s="192" t="s">
        <v>378</v>
      </c>
      <c r="G341" s="190"/>
      <c r="H341" s="193">
        <v>-32.128</v>
      </c>
      <c r="I341" s="78"/>
      <c r="J341" s="190"/>
      <c r="K341" s="190"/>
      <c r="L341" s="90"/>
      <c r="M341" s="92"/>
      <c r="N341" s="93"/>
      <c r="O341" s="93"/>
      <c r="P341" s="93"/>
      <c r="Q341" s="93"/>
      <c r="R341" s="93"/>
      <c r="S341" s="93"/>
      <c r="T341" s="94"/>
      <c r="AT341" s="91" t="s">
        <v>137</v>
      </c>
      <c r="AU341" s="91" t="s">
        <v>81</v>
      </c>
      <c r="AV341" s="13" t="s">
        <v>81</v>
      </c>
      <c r="AW341" s="13" t="s">
        <v>27</v>
      </c>
      <c r="AX341" s="13" t="s">
        <v>71</v>
      </c>
      <c r="AY341" s="91" t="s">
        <v>128</v>
      </c>
    </row>
    <row r="342" spans="2:65" s="14" customFormat="1" ht="11.4" x14ac:dyDescent="0.2">
      <c r="B342" s="95"/>
      <c r="C342" s="194"/>
      <c r="D342" s="187" t="s">
        <v>137</v>
      </c>
      <c r="E342" s="195" t="s">
        <v>1</v>
      </c>
      <c r="F342" s="196" t="s">
        <v>148</v>
      </c>
      <c r="G342" s="194"/>
      <c r="H342" s="197">
        <v>407.428</v>
      </c>
      <c r="I342" s="78"/>
      <c r="J342" s="194"/>
      <c r="K342" s="194"/>
      <c r="L342" s="95"/>
      <c r="M342" s="97"/>
      <c r="N342" s="98"/>
      <c r="O342" s="98"/>
      <c r="P342" s="98"/>
      <c r="Q342" s="98"/>
      <c r="R342" s="98"/>
      <c r="S342" s="98"/>
      <c r="T342" s="99"/>
      <c r="AT342" s="96" t="s">
        <v>137</v>
      </c>
      <c r="AU342" s="96" t="s">
        <v>81</v>
      </c>
      <c r="AV342" s="14" t="s">
        <v>135</v>
      </c>
      <c r="AW342" s="14" t="s">
        <v>27</v>
      </c>
      <c r="AX342" s="14" t="s">
        <v>79</v>
      </c>
      <c r="AY342" s="96" t="s">
        <v>128</v>
      </c>
    </row>
    <row r="343" spans="2:65" s="1" customFormat="1" ht="24" customHeight="1" x14ac:dyDescent="0.2">
      <c r="B343" s="77"/>
      <c r="C343" s="180" t="s">
        <v>379</v>
      </c>
      <c r="D343" s="180" t="s">
        <v>130</v>
      </c>
      <c r="E343" s="181" t="s">
        <v>380</v>
      </c>
      <c r="F343" s="182" t="s">
        <v>381</v>
      </c>
      <c r="G343" s="183" t="s">
        <v>157</v>
      </c>
      <c r="H343" s="184">
        <v>7.8419999999999996</v>
      </c>
      <c r="I343" s="78"/>
      <c r="J343" s="185">
        <f>ROUND(I343*H343,2)</f>
        <v>0</v>
      </c>
      <c r="K343" s="182" t="s">
        <v>134</v>
      </c>
      <c r="L343" s="22"/>
      <c r="M343" s="79" t="s">
        <v>1</v>
      </c>
      <c r="N343" s="80" t="s">
        <v>36</v>
      </c>
      <c r="O343" s="81">
        <v>0</v>
      </c>
      <c r="P343" s="81">
        <f>O343*H343</f>
        <v>0</v>
      </c>
      <c r="Q343" s="81">
        <v>0</v>
      </c>
      <c r="R343" s="81">
        <f>Q343*H343</f>
        <v>0</v>
      </c>
      <c r="S343" s="81">
        <v>0</v>
      </c>
      <c r="T343" s="82">
        <f>S343*H343</f>
        <v>0</v>
      </c>
      <c r="AR343" s="83" t="s">
        <v>135</v>
      </c>
      <c r="AT343" s="83" t="s">
        <v>130</v>
      </c>
      <c r="AU343" s="83" t="s">
        <v>81</v>
      </c>
      <c r="AY343" s="17" t="s">
        <v>128</v>
      </c>
      <c r="BE343" s="84">
        <f>IF(N343="základní",J343,0)</f>
        <v>0</v>
      </c>
      <c r="BF343" s="84">
        <f>IF(N343="snížená",J343,0)</f>
        <v>0</v>
      </c>
      <c r="BG343" s="84">
        <f>IF(N343="zákl. přenesená",J343,0)</f>
        <v>0</v>
      </c>
      <c r="BH343" s="84">
        <f>IF(N343="sníž. přenesená",J343,0)</f>
        <v>0</v>
      </c>
      <c r="BI343" s="84">
        <f>IF(N343="nulová",J343,0)</f>
        <v>0</v>
      </c>
      <c r="BJ343" s="17" t="s">
        <v>79</v>
      </c>
      <c r="BK343" s="84">
        <f>ROUND(I343*H343,2)</f>
        <v>0</v>
      </c>
      <c r="BL343" s="17" t="s">
        <v>135</v>
      </c>
      <c r="BM343" s="83" t="s">
        <v>382</v>
      </c>
    </row>
    <row r="344" spans="2:65" s="13" customFormat="1" ht="11.4" x14ac:dyDescent="0.2">
      <c r="B344" s="90"/>
      <c r="C344" s="190"/>
      <c r="D344" s="187" t="s">
        <v>137</v>
      </c>
      <c r="E344" s="191" t="s">
        <v>1</v>
      </c>
      <c r="F344" s="192" t="s">
        <v>383</v>
      </c>
      <c r="G344" s="190"/>
      <c r="H344" s="193">
        <v>7.8419999999999996</v>
      </c>
      <c r="I344" s="78"/>
      <c r="J344" s="190"/>
      <c r="K344" s="190"/>
      <c r="L344" s="90"/>
      <c r="M344" s="92"/>
      <c r="N344" s="93"/>
      <c r="O344" s="93"/>
      <c r="P344" s="93"/>
      <c r="Q344" s="93"/>
      <c r="R344" s="93"/>
      <c r="S344" s="93"/>
      <c r="T344" s="94"/>
      <c r="AT344" s="91" t="s">
        <v>137</v>
      </c>
      <c r="AU344" s="91" t="s">
        <v>81</v>
      </c>
      <c r="AV344" s="13" t="s">
        <v>81</v>
      </c>
      <c r="AW344" s="13" t="s">
        <v>27</v>
      </c>
      <c r="AX344" s="13" t="s">
        <v>71</v>
      </c>
      <c r="AY344" s="91" t="s">
        <v>128</v>
      </c>
    </row>
    <row r="345" spans="2:65" s="14" customFormat="1" ht="11.4" x14ac:dyDescent="0.2">
      <c r="B345" s="95"/>
      <c r="C345" s="194"/>
      <c r="D345" s="187" t="s">
        <v>137</v>
      </c>
      <c r="E345" s="195" t="s">
        <v>1</v>
      </c>
      <c r="F345" s="196" t="s">
        <v>148</v>
      </c>
      <c r="G345" s="194"/>
      <c r="H345" s="197">
        <v>7.8419999999999996</v>
      </c>
      <c r="I345" s="78"/>
      <c r="J345" s="194"/>
      <c r="K345" s="194"/>
      <c r="L345" s="95"/>
      <c r="M345" s="97"/>
      <c r="N345" s="98"/>
      <c r="O345" s="98"/>
      <c r="P345" s="98"/>
      <c r="Q345" s="98"/>
      <c r="R345" s="98"/>
      <c r="S345" s="98"/>
      <c r="T345" s="99"/>
      <c r="AT345" s="96" t="s">
        <v>137</v>
      </c>
      <c r="AU345" s="96" t="s">
        <v>81</v>
      </c>
      <c r="AV345" s="14" t="s">
        <v>135</v>
      </c>
      <c r="AW345" s="14" t="s">
        <v>27</v>
      </c>
      <c r="AX345" s="14" t="s">
        <v>79</v>
      </c>
      <c r="AY345" s="96" t="s">
        <v>128</v>
      </c>
    </row>
    <row r="346" spans="2:65" s="11" customFormat="1" ht="22.95" customHeight="1" x14ac:dyDescent="0.25">
      <c r="B346" s="69"/>
      <c r="C346" s="174"/>
      <c r="D346" s="175" t="s">
        <v>70</v>
      </c>
      <c r="E346" s="178" t="s">
        <v>384</v>
      </c>
      <c r="F346" s="178" t="s">
        <v>385</v>
      </c>
      <c r="G346" s="174"/>
      <c r="H346" s="174"/>
      <c r="I346" s="78"/>
      <c r="J346" s="179">
        <f>BK346</f>
        <v>0</v>
      </c>
      <c r="K346" s="174"/>
      <c r="L346" s="69"/>
      <c r="M346" s="71"/>
      <c r="N346" s="72"/>
      <c r="O346" s="72"/>
      <c r="P346" s="73">
        <f>P347</f>
        <v>117.36877799999999</v>
      </c>
      <c r="Q346" s="72"/>
      <c r="R346" s="73">
        <f>R347</f>
        <v>0</v>
      </c>
      <c r="S346" s="72"/>
      <c r="T346" s="74">
        <f>T347</f>
        <v>0</v>
      </c>
      <c r="AR346" s="70" t="s">
        <v>79</v>
      </c>
      <c r="AT346" s="75" t="s">
        <v>70</v>
      </c>
      <c r="AU346" s="75" t="s">
        <v>79</v>
      </c>
      <c r="AY346" s="70" t="s">
        <v>128</v>
      </c>
      <c r="BK346" s="76">
        <f>BK347</f>
        <v>0</v>
      </c>
    </row>
    <row r="347" spans="2:65" s="1" customFormat="1" ht="16.5" customHeight="1" x14ac:dyDescent="0.2">
      <c r="B347" s="77"/>
      <c r="C347" s="180" t="s">
        <v>386</v>
      </c>
      <c r="D347" s="180" t="s">
        <v>130</v>
      </c>
      <c r="E347" s="181" t="s">
        <v>387</v>
      </c>
      <c r="F347" s="182" t="s">
        <v>388</v>
      </c>
      <c r="G347" s="183" t="s">
        <v>157</v>
      </c>
      <c r="H347" s="184">
        <v>141.238</v>
      </c>
      <c r="I347" s="78"/>
      <c r="J347" s="185">
        <f>ROUND(I347*H347,2)</f>
        <v>0</v>
      </c>
      <c r="K347" s="182" t="s">
        <v>134</v>
      </c>
      <c r="L347" s="22"/>
      <c r="M347" s="79" t="s">
        <v>1</v>
      </c>
      <c r="N347" s="80" t="s">
        <v>36</v>
      </c>
      <c r="O347" s="81">
        <v>0.83099999999999996</v>
      </c>
      <c r="P347" s="81">
        <f>O347*H347</f>
        <v>117.36877799999999</v>
      </c>
      <c r="Q347" s="81">
        <v>0</v>
      </c>
      <c r="R347" s="81">
        <f>Q347*H347</f>
        <v>0</v>
      </c>
      <c r="S347" s="81">
        <v>0</v>
      </c>
      <c r="T347" s="82">
        <f>S347*H347</f>
        <v>0</v>
      </c>
      <c r="AR347" s="83" t="s">
        <v>135</v>
      </c>
      <c r="AT347" s="83" t="s">
        <v>130</v>
      </c>
      <c r="AU347" s="83" t="s">
        <v>81</v>
      </c>
      <c r="AY347" s="17" t="s">
        <v>128</v>
      </c>
      <c r="BE347" s="84">
        <f>IF(N347="základní",J347,0)</f>
        <v>0</v>
      </c>
      <c r="BF347" s="84">
        <f>IF(N347="snížená",J347,0)</f>
        <v>0</v>
      </c>
      <c r="BG347" s="84">
        <f>IF(N347="zákl. přenesená",J347,0)</f>
        <v>0</v>
      </c>
      <c r="BH347" s="84">
        <f>IF(N347="sníž. přenesená",J347,0)</f>
        <v>0</v>
      </c>
      <c r="BI347" s="84">
        <f>IF(N347="nulová",J347,0)</f>
        <v>0</v>
      </c>
      <c r="BJ347" s="17" t="s">
        <v>79</v>
      </c>
      <c r="BK347" s="84">
        <f>ROUND(I347*H347,2)</f>
        <v>0</v>
      </c>
      <c r="BL347" s="17" t="s">
        <v>135</v>
      </c>
      <c r="BM347" s="83" t="s">
        <v>389</v>
      </c>
    </row>
    <row r="348" spans="2:65" s="11" customFormat="1" ht="25.95" customHeight="1" x14ac:dyDescent="0.25">
      <c r="B348" s="69"/>
      <c r="C348" s="174"/>
      <c r="D348" s="175" t="s">
        <v>70</v>
      </c>
      <c r="E348" s="176" t="s">
        <v>390</v>
      </c>
      <c r="F348" s="176" t="s">
        <v>391</v>
      </c>
      <c r="G348" s="174"/>
      <c r="H348" s="174"/>
      <c r="I348" s="78"/>
      <c r="J348" s="177">
        <f>BK348</f>
        <v>0</v>
      </c>
      <c r="K348" s="174"/>
      <c r="L348" s="69"/>
      <c r="M348" s="71"/>
      <c r="N348" s="72"/>
      <c r="O348" s="72"/>
      <c r="P348" s="73">
        <f>P349+P356+P373+P382+P385+P387+P390+P428+P466+P530+P544+P560+P579</f>
        <v>606.46034899999995</v>
      </c>
      <c r="Q348" s="72"/>
      <c r="R348" s="73">
        <f>R349+R356+R373+R382+R385+R387+R390+R428+R466+R530+R544+R560+R579</f>
        <v>0</v>
      </c>
      <c r="S348" s="72"/>
      <c r="T348" s="74">
        <f>T349+T356+T373+T382+T385+T387+T390+T428+T466+T530+T544+T560+T579</f>
        <v>50.770247849999997</v>
      </c>
      <c r="AR348" s="70" t="s">
        <v>81</v>
      </c>
      <c r="AT348" s="75" t="s">
        <v>70</v>
      </c>
      <c r="AU348" s="75" t="s">
        <v>71</v>
      </c>
      <c r="AY348" s="70" t="s">
        <v>128</v>
      </c>
      <c r="BK348" s="76">
        <f>BK349+BK356+BK373+BK382+BK385+BK387+BK390+BK428+BK466+BK530+BK544+BK560+BK579</f>
        <v>0</v>
      </c>
    </row>
    <row r="349" spans="2:65" s="11" customFormat="1" ht="22.95" customHeight="1" x14ac:dyDescent="0.25">
      <c r="B349" s="69"/>
      <c r="C349" s="174"/>
      <c r="D349" s="175" t="s">
        <v>70</v>
      </c>
      <c r="E349" s="178" t="s">
        <v>392</v>
      </c>
      <c r="F349" s="178" t="s">
        <v>393</v>
      </c>
      <c r="G349" s="174"/>
      <c r="H349" s="174"/>
      <c r="I349" s="78"/>
      <c r="J349" s="179">
        <f>BK349</f>
        <v>0</v>
      </c>
      <c r="K349" s="174"/>
      <c r="L349" s="69"/>
      <c r="M349" s="71"/>
      <c r="N349" s="72"/>
      <c r="O349" s="72"/>
      <c r="P349" s="73">
        <f>SUM(P350:P355)</f>
        <v>11.757340000000001</v>
      </c>
      <c r="Q349" s="72"/>
      <c r="R349" s="73">
        <f>SUM(R350:R355)</f>
        <v>0</v>
      </c>
      <c r="S349" s="72"/>
      <c r="T349" s="74">
        <f>SUM(T350:T355)</f>
        <v>1.343696</v>
      </c>
      <c r="AR349" s="70" t="s">
        <v>81</v>
      </c>
      <c r="AT349" s="75" t="s">
        <v>70</v>
      </c>
      <c r="AU349" s="75" t="s">
        <v>79</v>
      </c>
      <c r="AY349" s="70" t="s">
        <v>128</v>
      </c>
      <c r="BK349" s="76">
        <f>SUM(BK350:BK355)</f>
        <v>0</v>
      </c>
    </row>
    <row r="350" spans="2:65" s="1" customFormat="1" ht="16.5" customHeight="1" x14ac:dyDescent="0.2">
      <c r="B350" s="77"/>
      <c r="C350" s="180" t="s">
        <v>394</v>
      </c>
      <c r="D350" s="180" t="s">
        <v>130</v>
      </c>
      <c r="E350" s="181" t="s">
        <v>395</v>
      </c>
      <c r="F350" s="182" t="s">
        <v>396</v>
      </c>
      <c r="G350" s="183" t="s">
        <v>165</v>
      </c>
      <c r="H350" s="184">
        <v>335.92399999999998</v>
      </c>
      <c r="I350" s="78"/>
      <c r="J350" s="185">
        <f>ROUND(I350*H350,2)</f>
        <v>0</v>
      </c>
      <c r="K350" s="182" t="s">
        <v>134</v>
      </c>
      <c r="L350" s="22"/>
      <c r="M350" s="79" t="s">
        <v>1</v>
      </c>
      <c r="N350" s="80" t="s">
        <v>36</v>
      </c>
      <c r="O350" s="81">
        <v>3.5000000000000003E-2</v>
      </c>
      <c r="P350" s="81">
        <f>O350*H350</f>
        <v>11.757340000000001</v>
      </c>
      <c r="Q350" s="81">
        <v>0</v>
      </c>
      <c r="R350" s="81">
        <f>Q350*H350</f>
        <v>0</v>
      </c>
      <c r="S350" s="81">
        <v>4.0000000000000001E-3</v>
      </c>
      <c r="T350" s="82">
        <f>S350*H350</f>
        <v>1.343696</v>
      </c>
      <c r="AR350" s="83" t="s">
        <v>245</v>
      </c>
      <c r="AT350" s="83" t="s">
        <v>130</v>
      </c>
      <c r="AU350" s="83" t="s">
        <v>81</v>
      </c>
      <c r="AY350" s="17" t="s">
        <v>128</v>
      </c>
      <c r="BE350" s="84">
        <f>IF(N350="základní",J350,0)</f>
        <v>0</v>
      </c>
      <c r="BF350" s="84">
        <f>IF(N350="snížená",J350,0)</f>
        <v>0</v>
      </c>
      <c r="BG350" s="84">
        <f>IF(N350="zákl. přenesená",J350,0)</f>
        <v>0</v>
      </c>
      <c r="BH350" s="84">
        <f>IF(N350="sníž. přenesená",J350,0)</f>
        <v>0</v>
      </c>
      <c r="BI350" s="84">
        <f>IF(N350="nulová",J350,0)</f>
        <v>0</v>
      </c>
      <c r="BJ350" s="17" t="s">
        <v>79</v>
      </c>
      <c r="BK350" s="84">
        <f>ROUND(I350*H350,2)</f>
        <v>0</v>
      </c>
      <c r="BL350" s="17" t="s">
        <v>245</v>
      </c>
      <c r="BM350" s="83" t="s">
        <v>397</v>
      </c>
    </row>
    <row r="351" spans="2:65" s="12" customFormat="1" ht="11.4" x14ac:dyDescent="0.2">
      <c r="B351" s="85"/>
      <c r="C351" s="186"/>
      <c r="D351" s="187" t="s">
        <v>137</v>
      </c>
      <c r="E351" s="188" t="s">
        <v>1</v>
      </c>
      <c r="F351" s="189" t="s">
        <v>184</v>
      </c>
      <c r="G351" s="186"/>
      <c r="H351" s="188" t="s">
        <v>1</v>
      </c>
      <c r="I351" s="78"/>
      <c r="J351" s="186"/>
      <c r="K351" s="186"/>
      <c r="L351" s="85"/>
      <c r="M351" s="87"/>
      <c r="N351" s="88"/>
      <c r="O351" s="88"/>
      <c r="P351" s="88"/>
      <c r="Q351" s="88"/>
      <c r="R351" s="88"/>
      <c r="S351" s="88"/>
      <c r="T351" s="89"/>
      <c r="AT351" s="86" t="s">
        <v>137</v>
      </c>
      <c r="AU351" s="86" t="s">
        <v>81</v>
      </c>
      <c r="AV351" s="12" t="s">
        <v>79</v>
      </c>
      <c r="AW351" s="12" t="s">
        <v>27</v>
      </c>
      <c r="AX351" s="12" t="s">
        <v>71</v>
      </c>
      <c r="AY351" s="86" t="s">
        <v>128</v>
      </c>
    </row>
    <row r="352" spans="2:65" s="13" customFormat="1" ht="11.4" x14ac:dyDescent="0.2">
      <c r="B352" s="90"/>
      <c r="C352" s="190"/>
      <c r="D352" s="187" t="s">
        <v>137</v>
      </c>
      <c r="E352" s="191" t="s">
        <v>1</v>
      </c>
      <c r="F352" s="192" t="s">
        <v>398</v>
      </c>
      <c r="G352" s="190"/>
      <c r="H352" s="193">
        <v>60.655999999999999</v>
      </c>
      <c r="I352" s="78"/>
      <c r="J352" s="190"/>
      <c r="K352" s="190"/>
      <c r="L352" s="90"/>
      <c r="M352" s="92"/>
      <c r="N352" s="93"/>
      <c r="O352" s="93"/>
      <c r="P352" s="93"/>
      <c r="Q352" s="93"/>
      <c r="R352" s="93"/>
      <c r="S352" s="93"/>
      <c r="T352" s="94"/>
      <c r="AT352" s="91" t="s">
        <v>137</v>
      </c>
      <c r="AU352" s="91" t="s">
        <v>81</v>
      </c>
      <c r="AV352" s="13" t="s">
        <v>81</v>
      </c>
      <c r="AW352" s="13" t="s">
        <v>27</v>
      </c>
      <c r="AX352" s="13" t="s">
        <v>71</v>
      </c>
      <c r="AY352" s="91" t="s">
        <v>128</v>
      </c>
    </row>
    <row r="353" spans="2:65" s="12" customFormat="1" ht="11.4" x14ac:dyDescent="0.2">
      <c r="B353" s="85"/>
      <c r="C353" s="186"/>
      <c r="D353" s="187" t="s">
        <v>137</v>
      </c>
      <c r="E353" s="188" t="s">
        <v>1</v>
      </c>
      <c r="F353" s="189" t="s">
        <v>142</v>
      </c>
      <c r="G353" s="186"/>
      <c r="H353" s="188" t="s">
        <v>1</v>
      </c>
      <c r="I353" s="78"/>
      <c r="J353" s="186"/>
      <c r="K353" s="186"/>
      <c r="L353" s="85"/>
      <c r="M353" s="87"/>
      <c r="N353" s="88"/>
      <c r="O353" s="88"/>
      <c r="P353" s="88"/>
      <c r="Q353" s="88"/>
      <c r="R353" s="88"/>
      <c r="S353" s="88"/>
      <c r="T353" s="89"/>
      <c r="AT353" s="86" t="s">
        <v>137</v>
      </c>
      <c r="AU353" s="86" t="s">
        <v>81</v>
      </c>
      <c r="AV353" s="12" t="s">
        <v>79</v>
      </c>
      <c r="AW353" s="12" t="s">
        <v>27</v>
      </c>
      <c r="AX353" s="12" t="s">
        <v>71</v>
      </c>
      <c r="AY353" s="86" t="s">
        <v>128</v>
      </c>
    </row>
    <row r="354" spans="2:65" s="13" customFormat="1" ht="11.4" x14ac:dyDescent="0.2">
      <c r="B354" s="90"/>
      <c r="C354" s="190"/>
      <c r="D354" s="187" t="s">
        <v>137</v>
      </c>
      <c r="E354" s="191" t="s">
        <v>1</v>
      </c>
      <c r="F354" s="192" t="s">
        <v>399</v>
      </c>
      <c r="G354" s="190"/>
      <c r="H354" s="193">
        <v>275.26799999999997</v>
      </c>
      <c r="I354" s="78"/>
      <c r="J354" s="190"/>
      <c r="K354" s="190"/>
      <c r="L354" s="90"/>
      <c r="M354" s="92"/>
      <c r="N354" s="93"/>
      <c r="O354" s="93"/>
      <c r="P354" s="93"/>
      <c r="Q354" s="93"/>
      <c r="R354" s="93"/>
      <c r="S354" s="93"/>
      <c r="T354" s="94"/>
      <c r="AT354" s="91" t="s">
        <v>137</v>
      </c>
      <c r="AU354" s="91" t="s">
        <v>81</v>
      </c>
      <c r="AV354" s="13" t="s">
        <v>81</v>
      </c>
      <c r="AW354" s="13" t="s">
        <v>27</v>
      </c>
      <c r="AX354" s="13" t="s">
        <v>71</v>
      </c>
      <c r="AY354" s="91" t="s">
        <v>128</v>
      </c>
    </row>
    <row r="355" spans="2:65" s="14" customFormat="1" ht="11.4" x14ac:dyDescent="0.2">
      <c r="B355" s="95"/>
      <c r="C355" s="194"/>
      <c r="D355" s="187" t="s">
        <v>137</v>
      </c>
      <c r="E355" s="195" t="s">
        <v>1</v>
      </c>
      <c r="F355" s="196" t="s">
        <v>148</v>
      </c>
      <c r="G355" s="194"/>
      <c r="H355" s="197">
        <v>335.92399999999998</v>
      </c>
      <c r="I355" s="78"/>
      <c r="J355" s="194"/>
      <c r="K355" s="194"/>
      <c r="L355" s="95"/>
      <c r="M355" s="97"/>
      <c r="N355" s="98"/>
      <c r="O355" s="98"/>
      <c r="P355" s="98"/>
      <c r="Q355" s="98"/>
      <c r="R355" s="98"/>
      <c r="S355" s="98"/>
      <c r="T355" s="99"/>
      <c r="AT355" s="96" t="s">
        <v>137</v>
      </c>
      <c r="AU355" s="96" t="s">
        <v>81</v>
      </c>
      <c r="AV355" s="14" t="s">
        <v>135</v>
      </c>
      <c r="AW355" s="14" t="s">
        <v>27</v>
      </c>
      <c r="AX355" s="14" t="s">
        <v>79</v>
      </c>
      <c r="AY355" s="96" t="s">
        <v>128</v>
      </c>
    </row>
    <row r="356" spans="2:65" s="11" customFormat="1" ht="22.95" customHeight="1" x14ac:dyDescent="0.25">
      <c r="B356" s="69"/>
      <c r="C356" s="174"/>
      <c r="D356" s="175" t="s">
        <v>70</v>
      </c>
      <c r="E356" s="178" t="s">
        <v>400</v>
      </c>
      <c r="F356" s="178" t="s">
        <v>401</v>
      </c>
      <c r="G356" s="174"/>
      <c r="H356" s="174"/>
      <c r="I356" s="78"/>
      <c r="J356" s="179">
        <f>BK356</f>
        <v>0</v>
      </c>
      <c r="K356" s="174"/>
      <c r="L356" s="69"/>
      <c r="M356" s="71"/>
      <c r="N356" s="72"/>
      <c r="O356" s="72"/>
      <c r="P356" s="73">
        <f>SUM(P357:P372)</f>
        <v>24.554850000000002</v>
      </c>
      <c r="Q356" s="72"/>
      <c r="R356" s="73">
        <f>SUM(R357:R372)</f>
        <v>0</v>
      </c>
      <c r="S356" s="72"/>
      <c r="T356" s="74">
        <f>SUM(T357:T372)</f>
        <v>6.4982040000000003</v>
      </c>
      <c r="AR356" s="70" t="s">
        <v>81</v>
      </c>
      <c r="AT356" s="75" t="s">
        <v>70</v>
      </c>
      <c r="AU356" s="75" t="s">
        <v>79</v>
      </c>
      <c r="AY356" s="70" t="s">
        <v>128</v>
      </c>
      <c r="BK356" s="76">
        <f>SUM(BK357:BK372)</f>
        <v>0</v>
      </c>
    </row>
    <row r="357" spans="2:65" s="1" customFormat="1" ht="16.5" customHeight="1" x14ac:dyDescent="0.2">
      <c r="B357" s="77"/>
      <c r="C357" s="180" t="s">
        <v>402</v>
      </c>
      <c r="D357" s="180" t="s">
        <v>130</v>
      </c>
      <c r="E357" s="181" t="s">
        <v>403</v>
      </c>
      <c r="F357" s="182" t="s">
        <v>404</v>
      </c>
      <c r="G357" s="183" t="s">
        <v>165</v>
      </c>
      <c r="H357" s="184">
        <v>419.92200000000003</v>
      </c>
      <c r="I357" s="78"/>
      <c r="J357" s="185">
        <f>ROUND(I357*H357,2)</f>
        <v>0</v>
      </c>
      <c r="K357" s="182" t="s">
        <v>134</v>
      </c>
      <c r="L357" s="22"/>
      <c r="M357" s="79" t="s">
        <v>1</v>
      </c>
      <c r="N357" s="80" t="s">
        <v>36</v>
      </c>
      <c r="O357" s="81">
        <v>5.2999999999999999E-2</v>
      </c>
      <c r="P357" s="81">
        <f>O357*H357</f>
        <v>22.255866000000001</v>
      </c>
      <c r="Q357" s="81">
        <v>0</v>
      </c>
      <c r="R357" s="81">
        <f>Q357*H357</f>
        <v>0</v>
      </c>
      <c r="S357" s="81">
        <v>0.01</v>
      </c>
      <c r="T357" s="82">
        <f>S357*H357</f>
        <v>4.1992200000000004</v>
      </c>
      <c r="AR357" s="83" t="s">
        <v>245</v>
      </c>
      <c r="AT357" s="83" t="s">
        <v>130</v>
      </c>
      <c r="AU357" s="83" t="s">
        <v>81</v>
      </c>
      <c r="AY357" s="17" t="s">
        <v>128</v>
      </c>
      <c r="BE357" s="84">
        <f>IF(N357="základní",J357,0)</f>
        <v>0</v>
      </c>
      <c r="BF357" s="84">
        <f>IF(N357="snížená",J357,0)</f>
        <v>0</v>
      </c>
      <c r="BG357" s="84">
        <f>IF(N357="zákl. přenesená",J357,0)</f>
        <v>0</v>
      </c>
      <c r="BH357" s="84">
        <f>IF(N357="sníž. přenesená",J357,0)</f>
        <v>0</v>
      </c>
      <c r="BI357" s="84">
        <f>IF(N357="nulová",J357,0)</f>
        <v>0</v>
      </c>
      <c r="BJ357" s="17" t="s">
        <v>79</v>
      </c>
      <c r="BK357" s="84">
        <f>ROUND(I357*H357,2)</f>
        <v>0</v>
      </c>
      <c r="BL357" s="17" t="s">
        <v>245</v>
      </c>
      <c r="BM357" s="83" t="s">
        <v>405</v>
      </c>
    </row>
    <row r="358" spans="2:65" s="12" customFormat="1" ht="11.4" x14ac:dyDescent="0.2">
      <c r="B358" s="85"/>
      <c r="C358" s="186"/>
      <c r="D358" s="187" t="s">
        <v>137</v>
      </c>
      <c r="E358" s="188" t="s">
        <v>1</v>
      </c>
      <c r="F358" s="189" t="s">
        <v>406</v>
      </c>
      <c r="G358" s="186"/>
      <c r="H358" s="188" t="s">
        <v>1</v>
      </c>
      <c r="I358" s="78"/>
      <c r="J358" s="186"/>
      <c r="K358" s="186"/>
      <c r="L358" s="85"/>
      <c r="M358" s="87"/>
      <c r="N358" s="88"/>
      <c r="O358" s="88"/>
      <c r="P358" s="88"/>
      <c r="Q358" s="88"/>
      <c r="R358" s="88"/>
      <c r="S358" s="88"/>
      <c r="T358" s="89"/>
      <c r="AT358" s="86" t="s">
        <v>137</v>
      </c>
      <c r="AU358" s="86" t="s">
        <v>81</v>
      </c>
      <c r="AV358" s="12" t="s">
        <v>79</v>
      </c>
      <c r="AW358" s="12" t="s">
        <v>27</v>
      </c>
      <c r="AX358" s="12" t="s">
        <v>71</v>
      </c>
      <c r="AY358" s="86" t="s">
        <v>128</v>
      </c>
    </row>
    <row r="359" spans="2:65" s="13" customFormat="1" ht="11.4" x14ac:dyDescent="0.2">
      <c r="B359" s="90"/>
      <c r="C359" s="190"/>
      <c r="D359" s="187" t="s">
        <v>137</v>
      </c>
      <c r="E359" s="191" t="s">
        <v>1</v>
      </c>
      <c r="F359" s="192" t="s">
        <v>407</v>
      </c>
      <c r="G359" s="190"/>
      <c r="H359" s="193">
        <v>36.758000000000003</v>
      </c>
      <c r="I359" s="78"/>
      <c r="J359" s="190"/>
      <c r="K359" s="190"/>
      <c r="L359" s="90"/>
      <c r="M359" s="92"/>
      <c r="N359" s="93"/>
      <c r="O359" s="93"/>
      <c r="P359" s="93"/>
      <c r="Q359" s="93"/>
      <c r="R359" s="93"/>
      <c r="S359" s="93"/>
      <c r="T359" s="94"/>
      <c r="AT359" s="91" t="s">
        <v>137</v>
      </c>
      <c r="AU359" s="91" t="s">
        <v>81</v>
      </c>
      <c r="AV359" s="13" t="s">
        <v>81</v>
      </c>
      <c r="AW359" s="13" t="s">
        <v>27</v>
      </c>
      <c r="AX359" s="13" t="s">
        <v>71</v>
      </c>
      <c r="AY359" s="91" t="s">
        <v>128</v>
      </c>
    </row>
    <row r="360" spans="2:65" s="12" customFormat="1" ht="11.4" x14ac:dyDescent="0.2">
      <c r="B360" s="85"/>
      <c r="C360" s="186"/>
      <c r="D360" s="187" t="s">
        <v>137</v>
      </c>
      <c r="E360" s="188" t="s">
        <v>1</v>
      </c>
      <c r="F360" s="189" t="s">
        <v>184</v>
      </c>
      <c r="G360" s="186"/>
      <c r="H360" s="188" t="s">
        <v>1</v>
      </c>
      <c r="I360" s="78"/>
      <c r="J360" s="186"/>
      <c r="K360" s="186"/>
      <c r="L360" s="85"/>
      <c r="M360" s="87"/>
      <c r="N360" s="88"/>
      <c r="O360" s="88"/>
      <c r="P360" s="88"/>
      <c r="Q360" s="88"/>
      <c r="R360" s="88"/>
      <c r="S360" s="88"/>
      <c r="T360" s="89"/>
      <c r="AT360" s="86" t="s">
        <v>137</v>
      </c>
      <c r="AU360" s="86" t="s">
        <v>81</v>
      </c>
      <c r="AV360" s="12" t="s">
        <v>79</v>
      </c>
      <c r="AW360" s="12" t="s">
        <v>27</v>
      </c>
      <c r="AX360" s="12" t="s">
        <v>71</v>
      </c>
      <c r="AY360" s="86" t="s">
        <v>128</v>
      </c>
    </row>
    <row r="361" spans="2:65" s="13" customFormat="1" ht="11.4" x14ac:dyDescent="0.2">
      <c r="B361" s="90"/>
      <c r="C361" s="190"/>
      <c r="D361" s="187" t="s">
        <v>137</v>
      </c>
      <c r="E361" s="191" t="s">
        <v>1</v>
      </c>
      <c r="F361" s="192" t="s">
        <v>408</v>
      </c>
      <c r="G361" s="190"/>
      <c r="H361" s="193">
        <v>79.686000000000007</v>
      </c>
      <c r="I361" s="78"/>
      <c r="J361" s="190"/>
      <c r="K361" s="190"/>
      <c r="L361" s="90"/>
      <c r="M361" s="92"/>
      <c r="N361" s="93"/>
      <c r="O361" s="93"/>
      <c r="P361" s="93"/>
      <c r="Q361" s="93"/>
      <c r="R361" s="93"/>
      <c r="S361" s="93"/>
      <c r="T361" s="94"/>
      <c r="AT361" s="91" t="s">
        <v>137</v>
      </c>
      <c r="AU361" s="91" t="s">
        <v>81</v>
      </c>
      <c r="AV361" s="13" t="s">
        <v>81</v>
      </c>
      <c r="AW361" s="13" t="s">
        <v>27</v>
      </c>
      <c r="AX361" s="13" t="s">
        <v>71</v>
      </c>
      <c r="AY361" s="91" t="s">
        <v>128</v>
      </c>
    </row>
    <row r="362" spans="2:65" s="13" customFormat="1" ht="11.4" x14ac:dyDescent="0.2">
      <c r="B362" s="90"/>
      <c r="C362" s="190"/>
      <c r="D362" s="187" t="s">
        <v>137</v>
      </c>
      <c r="E362" s="191" t="s">
        <v>1</v>
      </c>
      <c r="F362" s="192" t="s">
        <v>409</v>
      </c>
      <c r="G362" s="190"/>
      <c r="H362" s="193">
        <v>3.6749999999999998</v>
      </c>
      <c r="I362" s="78"/>
      <c r="J362" s="190"/>
      <c r="K362" s="190"/>
      <c r="L362" s="90"/>
      <c r="M362" s="92"/>
      <c r="N362" s="93"/>
      <c r="O362" s="93"/>
      <c r="P362" s="93"/>
      <c r="Q362" s="93"/>
      <c r="R362" s="93"/>
      <c r="S362" s="93"/>
      <c r="T362" s="94"/>
      <c r="AT362" s="91" t="s">
        <v>137</v>
      </c>
      <c r="AU362" s="91" t="s">
        <v>81</v>
      </c>
      <c r="AV362" s="13" t="s">
        <v>81</v>
      </c>
      <c r="AW362" s="13" t="s">
        <v>27</v>
      </c>
      <c r="AX362" s="13" t="s">
        <v>71</v>
      </c>
      <c r="AY362" s="91" t="s">
        <v>128</v>
      </c>
    </row>
    <row r="363" spans="2:65" s="12" customFormat="1" ht="11.4" x14ac:dyDescent="0.2">
      <c r="B363" s="85"/>
      <c r="C363" s="186"/>
      <c r="D363" s="187" t="s">
        <v>137</v>
      </c>
      <c r="E363" s="188" t="s">
        <v>1</v>
      </c>
      <c r="F363" s="189" t="s">
        <v>142</v>
      </c>
      <c r="G363" s="186"/>
      <c r="H363" s="188" t="s">
        <v>1</v>
      </c>
      <c r="I363" s="78"/>
      <c r="J363" s="186"/>
      <c r="K363" s="186"/>
      <c r="L363" s="85"/>
      <c r="M363" s="87"/>
      <c r="N363" s="88"/>
      <c r="O363" s="88"/>
      <c r="P363" s="88"/>
      <c r="Q363" s="88"/>
      <c r="R363" s="88"/>
      <c r="S363" s="88"/>
      <c r="T363" s="89"/>
      <c r="AT363" s="86" t="s">
        <v>137</v>
      </c>
      <c r="AU363" s="86" t="s">
        <v>81</v>
      </c>
      <c r="AV363" s="12" t="s">
        <v>79</v>
      </c>
      <c r="AW363" s="12" t="s">
        <v>27</v>
      </c>
      <c r="AX363" s="12" t="s">
        <v>71</v>
      </c>
      <c r="AY363" s="86" t="s">
        <v>128</v>
      </c>
    </row>
    <row r="364" spans="2:65" s="13" customFormat="1" ht="11.4" x14ac:dyDescent="0.2">
      <c r="B364" s="90"/>
      <c r="C364" s="190"/>
      <c r="D364" s="187" t="s">
        <v>137</v>
      </c>
      <c r="E364" s="191" t="s">
        <v>1</v>
      </c>
      <c r="F364" s="192" t="s">
        <v>237</v>
      </c>
      <c r="G364" s="190"/>
      <c r="H364" s="193">
        <v>299.803</v>
      </c>
      <c r="I364" s="78"/>
      <c r="J364" s="190"/>
      <c r="K364" s="190"/>
      <c r="L364" s="90"/>
      <c r="M364" s="92"/>
      <c r="N364" s="93"/>
      <c r="O364" s="93"/>
      <c r="P364" s="93"/>
      <c r="Q364" s="93"/>
      <c r="R364" s="93"/>
      <c r="S364" s="93"/>
      <c r="T364" s="94"/>
      <c r="AT364" s="91" t="s">
        <v>137</v>
      </c>
      <c r="AU364" s="91" t="s">
        <v>81</v>
      </c>
      <c r="AV364" s="13" t="s">
        <v>81</v>
      </c>
      <c r="AW364" s="13" t="s">
        <v>27</v>
      </c>
      <c r="AX364" s="13" t="s">
        <v>71</v>
      </c>
      <c r="AY364" s="91" t="s">
        <v>128</v>
      </c>
    </row>
    <row r="365" spans="2:65" s="14" customFormat="1" ht="11.4" x14ac:dyDescent="0.2">
      <c r="B365" s="95"/>
      <c r="C365" s="194"/>
      <c r="D365" s="187" t="s">
        <v>137</v>
      </c>
      <c r="E365" s="195" t="s">
        <v>1</v>
      </c>
      <c r="F365" s="196" t="s">
        <v>148</v>
      </c>
      <c r="G365" s="194"/>
      <c r="H365" s="197">
        <v>419.92200000000003</v>
      </c>
      <c r="I365" s="78"/>
      <c r="J365" s="194"/>
      <c r="K365" s="194"/>
      <c r="L365" s="95"/>
      <c r="M365" s="97"/>
      <c r="N365" s="98"/>
      <c r="O365" s="98"/>
      <c r="P365" s="98"/>
      <c r="Q365" s="98"/>
      <c r="R365" s="98"/>
      <c r="S365" s="98"/>
      <c r="T365" s="99"/>
      <c r="AT365" s="96" t="s">
        <v>137</v>
      </c>
      <c r="AU365" s="96" t="s">
        <v>81</v>
      </c>
      <c r="AV365" s="14" t="s">
        <v>135</v>
      </c>
      <c r="AW365" s="14" t="s">
        <v>27</v>
      </c>
      <c r="AX365" s="14" t="s">
        <v>79</v>
      </c>
      <c r="AY365" s="96" t="s">
        <v>128</v>
      </c>
    </row>
    <row r="366" spans="2:65" s="1" customFormat="1" ht="24" customHeight="1" x14ac:dyDescent="0.2">
      <c r="B366" s="77"/>
      <c r="C366" s="180" t="s">
        <v>410</v>
      </c>
      <c r="D366" s="180" t="s">
        <v>130</v>
      </c>
      <c r="E366" s="181" t="s">
        <v>411</v>
      </c>
      <c r="F366" s="182" t="s">
        <v>412</v>
      </c>
      <c r="G366" s="183" t="s">
        <v>165</v>
      </c>
      <c r="H366" s="184">
        <v>383.16399999999999</v>
      </c>
      <c r="I366" s="78"/>
      <c r="J366" s="185">
        <f>ROUND(I366*H366,2)</f>
        <v>0</v>
      </c>
      <c r="K366" s="182" t="s">
        <v>134</v>
      </c>
      <c r="L366" s="22"/>
      <c r="M366" s="79" t="s">
        <v>1</v>
      </c>
      <c r="N366" s="80" t="s">
        <v>36</v>
      </c>
      <c r="O366" s="81">
        <v>6.0000000000000001E-3</v>
      </c>
      <c r="P366" s="81">
        <f>O366*H366</f>
        <v>2.2989839999999999</v>
      </c>
      <c r="Q366" s="81">
        <v>0</v>
      </c>
      <c r="R366" s="81">
        <f>Q366*H366</f>
        <v>0</v>
      </c>
      <c r="S366" s="81">
        <v>6.0000000000000001E-3</v>
      </c>
      <c r="T366" s="82">
        <f>S366*H366</f>
        <v>2.2989839999999999</v>
      </c>
      <c r="AR366" s="83" t="s">
        <v>245</v>
      </c>
      <c r="AT366" s="83" t="s">
        <v>130</v>
      </c>
      <c r="AU366" s="83" t="s">
        <v>81</v>
      </c>
      <c r="AY366" s="17" t="s">
        <v>128</v>
      </c>
      <c r="BE366" s="84">
        <f>IF(N366="základní",J366,0)</f>
        <v>0</v>
      </c>
      <c r="BF366" s="84">
        <f>IF(N366="snížená",J366,0)</f>
        <v>0</v>
      </c>
      <c r="BG366" s="84">
        <f>IF(N366="zákl. přenesená",J366,0)</f>
        <v>0</v>
      </c>
      <c r="BH366" s="84">
        <f>IF(N366="sníž. přenesená",J366,0)</f>
        <v>0</v>
      </c>
      <c r="BI366" s="84">
        <f>IF(N366="nulová",J366,0)</f>
        <v>0</v>
      </c>
      <c r="BJ366" s="17" t="s">
        <v>79</v>
      </c>
      <c r="BK366" s="84">
        <f>ROUND(I366*H366,2)</f>
        <v>0</v>
      </c>
      <c r="BL366" s="17" t="s">
        <v>245</v>
      </c>
      <c r="BM366" s="83" t="s">
        <v>413</v>
      </c>
    </row>
    <row r="367" spans="2:65" s="12" customFormat="1" ht="11.4" x14ac:dyDescent="0.2">
      <c r="B367" s="85"/>
      <c r="C367" s="186"/>
      <c r="D367" s="187" t="s">
        <v>137</v>
      </c>
      <c r="E367" s="188" t="s">
        <v>1</v>
      </c>
      <c r="F367" s="189" t="s">
        <v>184</v>
      </c>
      <c r="G367" s="186"/>
      <c r="H367" s="188" t="s">
        <v>1</v>
      </c>
      <c r="I367" s="78"/>
      <c r="J367" s="186"/>
      <c r="K367" s="186"/>
      <c r="L367" s="85"/>
      <c r="M367" s="87"/>
      <c r="N367" s="88"/>
      <c r="O367" s="88"/>
      <c r="P367" s="88"/>
      <c r="Q367" s="88"/>
      <c r="R367" s="88"/>
      <c r="S367" s="88"/>
      <c r="T367" s="89"/>
      <c r="AT367" s="86" t="s">
        <v>137</v>
      </c>
      <c r="AU367" s="86" t="s">
        <v>81</v>
      </c>
      <c r="AV367" s="12" t="s">
        <v>79</v>
      </c>
      <c r="AW367" s="12" t="s">
        <v>27</v>
      </c>
      <c r="AX367" s="12" t="s">
        <v>71</v>
      </c>
      <c r="AY367" s="86" t="s">
        <v>128</v>
      </c>
    </row>
    <row r="368" spans="2:65" s="13" customFormat="1" ht="11.4" x14ac:dyDescent="0.2">
      <c r="B368" s="90"/>
      <c r="C368" s="190"/>
      <c r="D368" s="187" t="s">
        <v>137</v>
      </c>
      <c r="E368" s="191" t="s">
        <v>1</v>
      </c>
      <c r="F368" s="192" t="s">
        <v>408</v>
      </c>
      <c r="G368" s="190"/>
      <c r="H368" s="193">
        <v>79.686000000000007</v>
      </c>
      <c r="I368" s="78"/>
      <c r="J368" s="190"/>
      <c r="K368" s="190"/>
      <c r="L368" s="90"/>
      <c r="M368" s="92"/>
      <c r="N368" s="93"/>
      <c r="O368" s="93"/>
      <c r="P368" s="93"/>
      <c r="Q368" s="93"/>
      <c r="R368" s="93"/>
      <c r="S368" s="93"/>
      <c r="T368" s="94"/>
      <c r="AT368" s="91" t="s">
        <v>137</v>
      </c>
      <c r="AU368" s="91" t="s">
        <v>81</v>
      </c>
      <c r="AV368" s="13" t="s">
        <v>81</v>
      </c>
      <c r="AW368" s="13" t="s">
        <v>27</v>
      </c>
      <c r="AX368" s="13" t="s">
        <v>71</v>
      </c>
      <c r="AY368" s="91" t="s">
        <v>128</v>
      </c>
    </row>
    <row r="369" spans="2:65" s="13" customFormat="1" ht="11.4" x14ac:dyDescent="0.2">
      <c r="B369" s="90"/>
      <c r="C369" s="190"/>
      <c r="D369" s="187" t="s">
        <v>137</v>
      </c>
      <c r="E369" s="191" t="s">
        <v>1</v>
      </c>
      <c r="F369" s="192" t="s">
        <v>409</v>
      </c>
      <c r="G369" s="190"/>
      <c r="H369" s="193">
        <v>3.6749999999999998</v>
      </c>
      <c r="I369" s="78"/>
      <c r="J369" s="190"/>
      <c r="K369" s="190"/>
      <c r="L369" s="90"/>
      <c r="M369" s="92"/>
      <c r="N369" s="93"/>
      <c r="O369" s="93"/>
      <c r="P369" s="93"/>
      <c r="Q369" s="93"/>
      <c r="R369" s="93"/>
      <c r="S369" s="93"/>
      <c r="T369" s="94"/>
      <c r="AT369" s="91" t="s">
        <v>137</v>
      </c>
      <c r="AU369" s="91" t="s">
        <v>81</v>
      </c>
      <c r="AV369" s="13" t="s">
        <v>81</v>
      </c>
      <c r="AW369" s="13" t="s">
        <v>27</v>
      </c>
      <c r="AX369" s="13" t="s">
        <v>71</v>
      </c>
      <c r="AY369" s="91" t="s">
        <v>128</v>
      </c>
    </row>
    <row r="370" spans="2:65" s="12" customFormat="1" ht="11.4" x14ac:dyDescent="0.2">
      <c r="B370" s="85"/>
      <c r="C370" s="186"/>
      <c r="D370" s="187" t="s">
        <v>137</v>
      </c>
      <c r="E370" s="188" t="s">
        <v>1</v>
      </c>
      <c r="F370" s="189" t="s">
        <v>142</v>
      </c>
      <c r="G370" s="186"/>
      <c r="H370" s="188" t="s">
        <v>1</v>
      </c>
      <c r="I370" s="78"/>
      <c r="J370" s="186"/>
      <c r="K370" s="186"/>
      <c r="L370" s="85"/>
      <c r="M370" s="87"/>
      <c r="N370" s="88"/>
      <c r="O370" s="88"/>
      <c r="P370" s="88"/>
      <c r="Q370" s="88"/>
      <c r="R370" s="88"/>
      <c r="S370" s="88"/>
      <c r="T370" s="89"/>
      <c r="AT370" s="86" t="s">
        <v>137</v>
      </c>
      <c r="AU370" s="86" t="s">
        <v>81</v>
      </c>
      <c r="AV370" s="12" t="s">
        <v>79</v>
      </c>
      <c r="AW370" s="12" t="s">
        <v>27</v>
      </c>
      <c r="AX370" s="12" t="s">
        <v>71</v>
      </c>
      <c r="AY370" s="86" t="s">
        <v>128</v>
      </c>
    </row>
    <row r="371" spans="2:65" s="13" customFormat="1" ht="11.4" x14ac:dyDescent="0.2">
      <c r="B371" s="90"/>
      <c r="C371" s="190"/>
      <c r="D371" s="187" t="s">
        <v>137</v>
      </c>
      <c r="E371" s="191" t="s">
        <v>1</v>
      </c>
      <c r="F371" s="192" t="s">
        <v>237</v>
      </c>
      <c r="G371" s="190"/>
      <c r="H371" s="193">
        <v>299.803</v>
      </c>
      <c r="I371" s="78"/>
      <c r="J371" s="190"/>
      <c r="K371" s="190"/>
      <c r="L371" s="90"/>
      <c r="M371" s="92"/>
      <c r="N371" s="93"/>
      <c r="O371" s="93"/>
      <c r="P371" s="93"/>
      <c r="Q371" s="93"/>
      <c r="R371" s="93"/>
      <c r="S371" s="93"/>
      <c r="T371" s="94"/>
      <c r="AT371" s="91" t="s">
        <v>137</v>
      </c>
      <c r="AU371" s="91" t="s">
        <v>81</v>
      </c>
      <c r="AV371" s="13" t="s">
        <v>81</v>
      </c>
      <c r="AW371" s="13" t="s">
        <v>27</v>
      </c>
      <c r="AX371" s="13" t="s">
        <v>71</v>
      </c>
      <c r="AY371" s="91" t="s">
        <v>128</v>
      </c>
    </row>
    <row r="372" spans="2:65" s="14" customFormat="1" ht="11.4" x14ac:dyDescent="0.2">
      <c r="B372" s="95"/>
      <c r="C372" s="194"/>
      <c r="D372" s="187" t="s">
        <v>137</v>
      </c>
      <c r="E372" s="195" t="s">
        <v>1</v>
      </c>
      <c r="F372" s="196" t="s">
        <v>148</v>
      </c>
      <c r="G372" s="194"/>
      <c r="H372" s="197">
        <v>383.16399999999999</v>
      </c>
      <c r="I372" s="78"/>
      <c r="J372" s="194"/>
      <c r="K372" s="194"/>
      <c r="L372" s="95"/>
      <c r="M372" s="97"/>
      <c r="N372" s="98"/>
      <c r="O372" s="98"/>
      <c r="P372" s="98"/>
      <c r="Q372" s="98"/>
      <c r="R372" s="98"/>
      <c r="S372" s="98"/>
      <c r="T372" s="99"/>
      <c r="AT372" s="96" t="s">
        <v>137</v>
      </c>
      <c r="AU372" s="96" t="s">
        <v>81</v>
      </c>
      <c r="AV372" s="14" t="s">
        <v>135</v>
      </c>
      <c r="AW372" s="14" t="s">
        <v>27</v>
      </c>
      <c r="AX372" s="14" t="s">
        <v>79</v>
      </c>
      <c r="AY372" s="96" t="s">
        <v>128</v>
      </c>
    </row>
    <row r="373" spans="2:65" s="11" customFormat="1" ht="22.95" customHeight="1" x14ac:dyDescent="0.25">
      <c r="B373" s="69"/>
      <c r="C373" s="174"/>
      <c r="D373" s="175" t="s">
        <v>70</v>
      </c>
      <c r="E373" s="178" t="s">
        <v>414</v>
      </c>
      <c r="F373" s="178" t="s">
        <v>415</v>
      </c>
      <c r="G373" s="174"/>
      <c r="H373" s="174"/>
      <c r="I373" s="78"/>
      <c r="J373" s="179">
        <f>BK373</f>
        <v>0</v>
      </c>
      <c r="K373" s="174"/>
      <c r="L373" s="69"/>
      <c r="M373" s="71"/>
      <c r="N373" s="72"/>
      <c r="O373" s="72"/>
      <c r="P373" s="73">
        <f>SUM(P374:P381)</f>
        <v>56.662697000000009</v>
      </c>
      <c r="Q373" s="72"/>
      <c r="R373" s="73">
        <f>SUM(R374:R381)</f>
        <v>0</v>
      </c>
      <c r="S373" s="72"/>
      <c r="T373" s="74">
        <f>SUM(T374:T381)</f>
        <v>1.3790924</v>
      </c>
      <c r="AR373" s="70" t="s">
        <v>81</v>
      </c>
      <c r="AT373" s="75" t="s">
        <v>70</v>
      </c>
      <c r="AU373" s="75" t="s">
        <v>79</v>
      </c>
      <c r="AY373" s="70" t="s">
        <v>128</v>
      </c>
      <c r="BK373" s="76">
        <f>SUM(BK374:BK381)</f>
        <v>0</v>
      </c>
    </row>
    <row r="374" spans="2:65" s="1" customFormat="1" ht="24" customHeight="1" x14ac:dyDescent="0.2">
      <c r="B374" s="77"/>
      <c r="C374" s="180" t="s">
        <v>416</v>
      </c>
      <c r="D374" s="180" t="s">
        <v>130</v>
      </c>
      <c r="E374" s="181" t="s">
        <v>417</v>
      </c>
      <c r="F374" s="182" t="s">
        <v>418</v>
      </c>
      <c r="G374" s="183" t="s">
        <v>165</v>
      </c>
      <c r="H374" s="184">
        <v>599.60500000000002</v>
      </c>
      <c r="I374" s="78"/>
      <c r="J374" s="185">
        <f>ROUND(I374*H374,2)</f>
        <v>0</v>
      </c>
      <c r="K374" s="182" t="s">
        <v>134</v>
      </c>
      <c r="L374" s="22"/>
      <c r="M374" s="79" t="s">
        <v>1</v>
      </c>
      <c r="N374" s="80" t="s">
        <v>36</v>
      </c>
      <c r="O374" s="81">
        <v>7.0000000000000007E-2</v>
      </c>
      <c r="P374" s="81">
        <f>O374*H374</f>
        <v>41.972350000000006</v>
      </c>
      <c r="Q374" s="81">
        <v>0</v>
      </c>
      <c r="R374" s="81">
        <f>Q374*H374</f>
        <v>0</v>
      </c>
      <c r="S374" s="81">
        <v>1.4E-3</v>
      </c>
      <c r="T374" s="82">
        <f>S374*H374</f>
        <v>0.83944700000000005</v>
      </c>
      <c r="AR374" s="83" t="s">
        <v>245</v>
      </c>
      <c r="AT374" s="83" t="s">
        <v>130</v>
      </c>
      <c r="AU374" s="83" t="s">
        <v>81</v>
      </c>
      <c r="AY374" s="17" t="s">
        <v>128</v>
      </c>
      <c r="BE374" s="84">
        <f>IF(N374="základní",J374,0)</f>
        <v>0</v>
      </c>
      <c r="BF374" s="84">
        <f>IF(N374="snížená",J374,0)</f>
        <v>0</v>
      </c>
      <c r="BG374" s="84">
        <f>IF(N374="zákl. přenesená",J374,0)</f>
        <v>0</v>
      </c>
      <c r="BH374" s="84">
        <f>IF(N374="sníž. přenesená",J374,0)</f>
        <v>0</v>
      </c>
      <c r="BI374" s="84">
        <f>IF(N374="nulová",J374,0)</f>
        <v>0</v>
      </c>
      <c r="BJ374" s="17" t="s">
        <v>79</v>
      </c>
      <c r="BK374" s="84">
        <f>ROUND(I374*H374,2)</f>
        <v>0</v>
      </c>
      <c r="BL374" s="17" t="s">
        <v>245</v>
      </c>
      <c r="BM374" s="83" t="s">
        <v>419</v>
      </c>
    </row>
    <row r="375" spans="2:65" s="12" customFormat="1" ht="11.4" x14ac:dyDescent="0.2">
      <c r="B375" s="85"/>
      <c r="C375" s="186"/>
      <c r="D375" s="187" t="s">
        <v>137</v>
      </c>
      <c r="E375" s="188" t="s">
        <v>1</v>
      </c>
      <c r="F375" s="189" t="s">
        <v>420</v>
      </c>
      <c r="G375" s="186"/>
      <c r="H375" s="188" t="s">
        <v>1</v>
      </c>
      <c r="I375" s="78"/>
      <c r="J375" s="186"/>
      <c r="K375" s="186"/>
      <c r="L375" s="85"/>
      <c r="M375" s="87"/>
      <c r="N375" s="88"/>
      <c r="O375" s="88"/>
      <c r="P375" s="88"/>
      <c r="Q375" s="88"/>
      <c r="R375" s="88"/>
      <c r="S375" s="88"/>
      <c r="T375" s="89"/>
      <c r="AT375" s="86" t="s">
        <v>137</v>
      </c>
      <c r="AU375" s="86" t="s">
        <v>81</v>
      </c>
      <c r="AV375" s="12" t="s">
        <v>79</v>
      </c>
      <c r="AW375" s="12" t="s">
        <v>27</v>
      </c>
      <c r="AX375" s="12" t="s">
        <v>71</v>
      </c>
      <c r="AY375" s="86" t="s">
        <v>128</v>
      </c>
    </row>
    <row r="376" spans="2:65" s="13" customFormat="1" ht="11.4" x14ac:dyDescent="0.2">
      <c r="B376" s="90"/>
      <c r="C376" s="190"/>
      <c r="D376" s="187" t="s">
        <v>137</v>
      </c>
      <c r="E376" s="191" t="s">
        <v>1</v>
      </c>
      <c r="F376" s="192" t="s">
        <v>421</v>
      </c>
      <c r="G376" s="190"/>
      <c r="H376" s="193">
        <v>599.60500000000002</v>
      </c>
      <c r="I376" s="78"/>
      <c r="J376" s="190"/>
      <c r="K376" s="190"/>
      <c r="L376" s="90"/>
      <c r="M376" s="92"/>
      <c r="N376" s="93"/>
      <c r="O376" s="93"/>
      <c r="P376" s="93"/>
      <c r="Q376" s="93"/>
      <c r="R376" s="93"/>
      <c r="S376" s="93"/>
      <c r="T376" s="94"/>
      <c r="AT376" s="91" t="s">
        <v>137</v>
      </c>
      <c r="AU376" s="91" t="s">
        <v>81</v>
      </c>
      <c r="AV376" s="13" t="s">
        <v>81</v>
      </c>
      <c r="AW376" s="13" t="s">
        <v>27</v>
      </c>
      <c r="AX376" s="13" t="s">
        <v>71</v>
      </c>
      <c r="AY376" s="91" t="s">
        <v>128</v>
      </c>
    </row>
    <row r="377" spans="2:65" s="14" customFormat="1" ht="11.4" x14ac:dyDescent="0.2">
      <c r="B377" s="95"/>
      <c r="C377" s="194"/>
      <c r="D377" s="187" t="s">
        <v>137</v>
      </c>
      <c r="E377" s="195" t="s">
        <v>1</v>
      </c>
      <c r="F377" s="196" t="s">
        <v>148</v>
      </c>
      <c r="G377" s="194"/>
      <c r="H377" s="197">
        <v>599.60500000000002</v>
      </c>
      <c r="I377" s="78"/>
      <c r="J377" s="194"/>
      <c r="K377" s="194"/>
      <c r="L377" s="95"/>
      <c r="M377" s="97"/>
      <c r="N377" s="98"/>
      <c r="O377" s="98"/>
      <c r="P377" s="98"/>
      <c r="Q377" s="98"/>
      <c r="R377" s="98"/>
      <c r="S377" s="98"/>
      <c r="T377" s="99"/>
      <c r="AT377" s="96" t="s">
        <v>137</v>
      </c>
      <c r="AU377" s="96" t="s">
        <v>81</v>
      </c>
      <c r="AV377" s="14" t="s">
        <v>135</v>
      </c>
      <c r="AW377" s="14" t="s">
        <v>27</v>
      </c>
      <c r="AX377" s="14" t="s">
        <v>79</v>
      </c>
      <c r="AY377" s="96" t="s">
        <v>128</v>
      </c>
    </row>
    <row r="378" spans="2:65" s="1" customFormat="1" ht="24" customHeight="1" x14ac:dyDescent="0.2">
      <c r="B378" s="77"/>
      <c r="C378" s="180" t="s">
        <v>422</v>
      </c>
      <c r="D378" s="180" t="s">
        <v>130</v>
      </c>
      <c r="E378" s="181" t="s">
        <v>423</v>
      </c>
      <c r="F378" s="182" t="s">
        <v>424</v>
      </c>
      <c r="G378" s="183" t="s">
        <v>165</v>
      </c>
      <c r="H378" s="184">
        <v>299.803</v>
      </c>
      <c r="I378" s="78"/>
      <c r="J378" s="185">
        <f>ROUND(I378*H378,2)</f>
        <v>0</v>
      </c>
      <c r="K378" s="182" t="s">
        <v>134</v>
      </c>
      <c r="L378" s="22"/>
      <c r="M378" s="79" t="s">
        <v>1</v>
      </c>
      <c r="N378" s="80" t="s">
        <v>36</v>
      </c>
      <c r="O378" s="81">
        <v>4.9000000000000002E-2</v>
      </c>
      <c r="P378" s="81">
        <f>O378*H378</f>
        <v>14.690347000000001</v>
      </c>
      <c r="Q378" s="81">
        <v>0</v>
      </c>
      <c r="R378" s="81">
        <f>Q378*H378</f>
        <v>0</v>
      </c>
      <c r="S378" s="81">
        <v>1.8E-3</v>
      </c>
      <c r="T378" s="82">
        <f>S378*H378</f>
        <v>0.53964539999999994</v>
      </c>
      <c r="AR378" s="83" t="s">
        <v>245</v>
      </c>
      <c r="AT378" s="83" t="s">
        <v>130</v>
      </c>
      <c r="AU378" s="83" t="s">
        <v>81</v>
      </c>
      <c r="AY378" s="17" t="s">
        <v>128</v>
      </c>
      <c r="BE378" s="84">
        <f>IF(N378="základní",J378,0)</f>
        <v>0</v>
      </c>
      <c r="BF378" s="84">
        <f>IF(N378="snížená",J378,0)</f>
        <v>0</v>
      </c>
      <c r="BG378" s="84">
        <f>IF(N378="zákl. přenesená",J378,0)</f>
        <v>0</v>
      </c>
      <c r="BH378" s="84">
        <f>IF(N378="sníž. přenesená",J378,0)</f>
        <v>0</v>
      </c>
      <c r="BI378" s="84">
        <f>IF(N378="nulová",J378,0)</f>
        <v>0</v>
      </c>
      <c r="BJ378" s="17" t="s">
        <v>79</v>
      </c>
      <c r="BK378" s="84">
        <f>ROUND(I378*H378,2)</f>
        <v>0</v>
      </c>
      <c r="BL378" s="17" t="s">
        <v>245</v>
      </c>
      <c r="BM378" s="83" t="s">
        <v>425</v>
      </c>
    </row>
    <row r="379" spans="2:65" s="12" customFormat="1" ht="11.4" x14ac:dyDescent="0.2">
      <c r="B379" s="85"/>
      <c r="C379" s="186"/>
      <c r="D379" s="187" t="s">
        <v>137</v>
      </c>
      <c r="E379" s="188" t="s">
        <v>1</v>
      </c>
      <c r="F379" s="189" t="s">
        <v>236</v>
      </c>
      <c r="G379" s="186"/>
      <c r="H379" s="188" t="s">
        <v>1</v>
      </c>
      <c r="I379" s="78"/>
      <c r="J379" s="186"/>
      <c r="K379" s="186"/>
      <c r="L379" s="85"/>
      <c r="M379" s="87"/>
      <c r="N379" s="88"/>
      <c r="O379" s="88"/>
      <c r="P379" s="88"/>
      <c r="Q379" s="88"/>
      <c r="R379" s="88"/>
      <c r="S379" s="88"/>
      <c r="T379" s="89"/>
      <c r="AT379" s="86" t="s">
        <v>137</v>
      </c>
      <c r="AU379" s="86" t="s">
        <v>81</v>
      </c>
      <c r="AV379" s="12" t="s">
        <v>79</v>
      </c>
      <c r="AW379" s="12" t="s">
        <v>27</v>
      </c>
      <c r="AX379" s="12" t="s">
        <v>71</v>
      </c>
      <c r="AY379" s="86" t="s">
        <v>128</v>
      </c>
    </row>
    <row r="380" spans="2:65" s="13" customFormat="1" ht="11.4" x14ac:dyDescent="0.2">
      <c r="B380" s="90"/>
      <c r="C380" s="190"/>
      <c r="D380" s="187" t="s">
        <v>137</v>
      </c>
      <c r="E380" s="191" t="s">
        <v>1</v>
      </c>
      <c r="F380" s="192" t="s">
        <v>237</v>
      </c>
      <c r="G380" s="190"/>
      <c r="H380" s="193">
        <v>299.803</v>
      </c>
      <c r="I380" s="78"/>
      <c r="J380" s="190"/>
      <c r="K380" s="190"/>
      <c r="L380" s="90"/>
      <c r="M380" s="92"/>
      <c r="N380" s="93"/>
      <c r="O380" s="93"/>
      <c r="P380" s="93"/>
      <c r="Q380" s="93"/>
      <c r="R380" s="93"/>
      <c r="S380" s="93"/>
      <c r="T380" s="94"/>
      <c r="AT380" s="91" t="s">
        <v>137</v>
      </c>
      <c r="AU380" s="91" t="s">
        <v>81</v>
      </c>
      <c r="AV380" s="13" t="s">
        <v>81</v>
      </c>
      <c r="AW380" s="13" t="s">
        <v>27</v>
      </c>
      <c r="AX380" s="13" t="s">
        <v>71</v>
      </c>
      <c r="AY380" s="91" t="s">
        <v>128</v>
      </c>
    </row>
    <row r="381" spans="2:65" s="14" customFormat="1" ht="11.4" x14ac:dyDescent="0.2">
      <c r="B381" s="95"/>
      <c r="C381" s="194"/>
      <c r="D381" s="187" t="s">
        <v>137</v>
      </c>
      <c r="E381" s="195" t="s">
        <v>1</v>
      </c>
      <c r="F381" s="196" t="s">
        <v>148</v>
      </c>
      <c r="G381" s="194"/>
      <c r="H381" s="197">
        <v>299.803</v>
      </c>
      <c r="I381" s="78"/>
      <c r="J381" s="194"/>
      <c r="K381" s="194"/>
      <c r="L381" s="95"/>
      <c r="M381" s="97"/>
      <c r="N381" s="98"/>
      <c r="O381" s="98"/>
      <c r="P381" s="98"/>
      <c r="Q381" s="98"/>
      <c r="R381" s="98"/>
      <c r="S381" s="98"/>
      <c r="T381" s="99"/>
      <c r="AT381" s="96" t="s">
        <v>137</v>
      </c>
      <c r="AU381" s="96" t="s">
        <v>81</v>
      </c>
      <c r="AV381" s="14" t="s">
        <v>135</v>
      </c>
      <c r="AW381" s="14" t="s">
        <v>27</v>
      </c>
      <c r="AX381" s="14" t="s">
        <v>79</v>
      </c>
      <c r="AY381" s="96" t="s">
        <v>128</v>
      </c>
    </row>
    <row r="382" spans="2:65" s="11" customFormat="1" ht="22.95" customHeight="1" x14ac:dyDescent="0.25">
      <c r="B382" s="69"/>
      <c r="C382" s="174"/>
      <c r="D382" s="175" t="s">
        <v>70</v>
      </c>
      <c r="E382" s="178" t="s">
        <v>426</v>
      </c>
      <c r="F382" s="178" t="s">
        <v>427</v>
      </c>
      <c r="G382" s="174"/>
      <c r="H382" s="174"/>
      <c r="I382" s="78"/>
      <c r="J382" s="179">
        <f>BK382</f>
        <v>0</v>
      </c>
      <c r="K382" s="174"/>
      <c r="L382" s="69"/>
      <c r="M382" s="71"/>
      <c r="N382" s="72"/>
      <c r="O382" s="72"/>
      <c r="P382" s="73">
        <f>SUM(P383:P384)</f>
        <v>0</v>
      </c>
      <c r="Q382" s="72"/>
      <c r="R382" s="73">
        <f>SUM(R383:R384)</f>
        <v>0</v>
      </c>
      <c r="S382" s="72"/>
      <c r="T382" s="74">
        <f>SUM(T383:T384)</f>
        <v>0</v>
      </c>
      <c r="AR382" s="70" t="s">
        <v>81</v>
      </c>
      <c r="AT382" s="75" t="s">
        <v>70</v>
      </c>
      <c r="AU382" s="75" t="s">
        <v>79</v>
      </c>
      <c r="AY382" s="70" t="s">
        <v>128</v>
      </c>
      <c r="BK382" s="76">
        <f>SUM(BK383:BK384)</f>
        <v>0</v>
      </c>
    </row>
    <row r="383" spans="2:65" s="1" customFormat="1" ht="16.5" customHeight="1" x14ac:dyDescent="0.2">
      <c r="B383" s="77"/>
      <c r="C383" s="180" t="s">
        <v>428</v>
      </c>
      <c r="D383" s="180" t="s">
        <v>130</v>
      </c>
      <c r="E383" s="181" t="s">
        <v>429</v>
      </c>
      <c r="F383" s="182" t="s">
        <v>430</v>
      </c>
      <c r="G383" s="183" t="s">
        <v>431</v>
      </c>
      <c r="H383" s="184">
        <v>1</v>
      </c>
      <c r="I383" s="78"/>
      <c r="J383" s="185">
        <f>ROUND(I383*H383,2)</f>
        <v>0</v>
      </c>
      <c r="K383" s="182" t="s">
        <v>1</v>
      </c>
      <c r="L383" s="22"/>
      <c r="M383" s="79" t="s">
        <v>1</v>
      </c>
      <c r="N383" s="80" t="s">
        <v>36</v>
      </c>
      <c r="O383" s="81">
        <v>0</v>
      </c>
      <c r="P383" s="81">
        <f>O383*H383</f>
        <v>0</v>
      </c>
      <c r="Q383" s="81">
        <v>0</v>
      </c>
      <c r="R383" s="81">
        <f>Q383*H383</f>
        <v>0</v>
      </c>
      <c r="S383" s="81">
        <v>0</v>
      </c>
      <c r="T383" s="82">
        <f>S383*H383</f>
        <v>0</v>
      </c>
      <c r="AR383" s="83" t="s">
        <v>245</v>
      </c>
      <c r="AT383" s="83" t="s">
        <v>130</v>
      </c>
      <c r="AU383" s="83" t="s">
        <v>81</v>
      </c>
      <c r="AY383" s="17" t="s">
        <v>128</v>
      </c>
      <c r="BE383" s="84">
        <f>IF(N383="základní",J383,0)</f>
        <v>0</v>
      </c>
      <c r="BF383" s="84">
        <f>IF(N383="snížená",J383,0)</f>
        <v>0</v>
      </c>
      <c r="BG383" s="84">
        <f>IF(N383="zákl. přenesená",J383,0)</f>
        <v>0</v>
      </c>
      <c r="BH383" s="84">
        <f>IF(N383="sníž. přenesená",J383,0)</f>
        <v>0</v>
      </c>
      <c r="BI383" s="84">
        <f>IF(N383="nulová",J383,0)</f>
        <v>0</v>
      </c>
      <c r="BJ383" s="17" t="s">
        <v>79</v>
      </c>
      <c r="BK383" s="84">
        <f>ROUND(I383*H383,2)</f>
        <v>0</v>
      </c>
      <c r="BL383" s="17" t="s">
        <v>245</v>
      </c>
      <c r="BM383" s="83" t="s">
        <v>432</v>
      </c>
    </row>
    <row r="384" spans="2:65" s="1" customFormat="1" ht="24" customHeight="1" x14ac:dyDescent="0.2">
      <c r="B384" s="77"/>
      <c r="C384" s="180" t="s">
        <v>433</v>
      </c>
      <c r="D384" s="180" t="s">
        <v>130</v>
      </c>
      <c r="E384" s="181" t="s">
        <v>434</v>
      </c>
      <c r="F384" s="182" t="s">
        <v>435</v>
      </c>
      <c r="G384" s="183" t="s">
        <v>431</v>
      </c>
      <c r="H384" s="184">
        <v>1</v>
      </c>
      <c r="I384" s="78"/>
      <c r="J384" s="185">
        <f>ROUND(I384*H384,2)</f>
        <v>0</v>
      </c>
      <c r="K384" s="182" t="s">
        <v>1</v>
      </c>
      <c r="L384" s="22"/>
      <c r="M384" s="79" t="s">
        <v>1</v>
      </c>
      <c r="N384" s="80" t="s">
        <v>36</v>
      </c>
      <c r="O384" s="81">
        <v>0</v>
      </c>
      <c r="P384" s="81">
        <f>O384*H384</f>
        <v>0</v>
      </c>
      <c r="Q384" s="81">
        <v>0</v>
      </c>
      <c r="R384" s="81">
        <f>Q384*H384</f>
        <v>0</v>
      </c>
      <c r="S384" s="81">
        <v>0</v>
      </c>
      <c r="T384" s="82">
        <f>S384*H384</f>
        <v>0</v>
      </c>
      <c r="AR384" s="83" t="s">
        <v>245</v>
      </c>
      <c r="AT384" s="83" t="s">
        <v>130</v>
      </c>
      <c r="AU384" s="83" t="s">
        <v>81</v>
      </c>
      <c r="AY384" s="17" t="s">
        <v>128</v>
      </c>
      <c r="BE384" s="84">
        <f>IF(N384="základní",J384,0)</f>
        <v>0</v>
      </c>
      <c r="BF384" s="84">
        <f>IF(N384="snížená",J384,0)</f>
        <v>0</v>
      </c>
      <c r="BG384" s="84">
        <f>IF(N384="zákl. přenesená",J384,0)</f>
        <v>0</v>
      </c>
      <c r="BH384" s="84">
        <f>IF(N384="sníž. přenesená",J384,0)</f>
        <v>0</v>
      </c>
      <c r="BI384" s="84">
        <f>IF(N384="nulová",J384,0)</f>
        <v>0</v>
      </c>
      <c r="BJ384" s="17" t="s">
        <v>79</v>
      </c>
      <c r="BK384" s="84">
        <f>ROUND(I384*H384,2)</f>
        <v>0</v>
      </c>
      <c r="BL384" s="17" t="s">
        <v>245</v>
      </c>
      <c r="BM384" s="83" t="s">
        <v>436</v>
      </c>
    </row>
    <row r="385" spans="2:65" s="11" customFormat="1" ht="22.95" customHeight="1" x14ac:dyDescent="0.25">
      <c r="B385" s="69"/>
      <c r="C385" s="174"/>
      <c r="D385" s="175" t="s">
        <v>70</v>
      </c>
      <c r="E385" s="178" t="s">
        <v>437</v>
      </c>
      <c r="F385" s="178" t="s">
        <v>438</v>
      </c>
      <c r="G385" s="174"/>
      <c r="H385" s="174"/>
      <c r="I385" s="78"/>
      <c r="J385" s="179">
        <f>BK385</f>
        <v>0</v>
      </c>
      <c r="K385" s="174"/>
      <c r="L385" s="69"/>
      <c r="M385" s="71"/>
      <c r="N385" s="72"/>
      <c r="O385" s="72"/>
      <c r="P385" s="73">
        <f>P386</f>
        <v>0</v>
      </c>
      <c r="Q385" s="72"/>
      <c r="R385" s="73">
        <f>R386</f>
        <v>0</v>
      </c>
      <c r="S385" s="72"/>
      <c r="T385" s="74">
        <f>T386</f>
        <v>0</v>
      </c>
      <c r="AR385" s="70" t="s">
        <v>81</v>
      </c>
      <c r="AT385" s="75" t="s">
        <v>70</v>
      </c>
      <c r="AU385" s="75" t="s">
        <v>79</v>
      </c>
      <c r="AY385" s="70" t="s">
        <v>128</v>
      </c>
      <c r="BK385" s="76">
        <f>BK386</f>
        <v>0</v>
      </c>
    </row>
    <row r="386" spans="2:65" s="1" customFormat="1" ht="16.5" customHeight="1" x14ac:dyDescent="0.2">
      <c r="B386" s="77"/>
      <c r="C386" s="180" t="s">
        <v>439</v>
      </c>
      <c r="D386" s="180" t="s">
        <v>130</v>
      </c>
      <c r="E386" s="181" t="s">
        <v>440</v>
      </c>
      <c r="F386" s="182" t="s">
        <v>441</v>
      </c>
      <c r="G386" s="183" t="s">
        <v>431</v>
      </c>
      <c r="H386" s="184">
        <v>1</v>
      </c>
      <c r="I386" s="78"/>
      <c r="J386" s="185">
        <f>ROUND(I386*H386,2)</f>
        <v>0</v>
      </c>
      <c r="K386" s="182" t="s">
        <v>1</v>
      </c>
      <c r="L386" s="22"/>
      <c r="M386" s="79" t="s">
        <v>1</v>
      </c>
      <c r="N386" s="80" t="s">
        <v>36</v>
      </c>
      <c r="O386" s="81">
        <v>0</v>
      </c>
      <c r="P386" s="81">
        <f>O386*H386</f>
        <v>0</v>
      </c>
      <c r="Q386" s="81">
        <v>0</v>
      </c>
      <c r="R386" s="81">
        <f>Q386*H386</f>
        <v>0</v>
      </c>
      <c r="S386" s="81">
        <v>0</v>
      </c>
      <c r="T386" s="82">
        <f>S386*H386</f>
        <v>0</v>
      </c>
      <c r="AR386" s="83" t="s">
        <v>245</v>
      </c>
      <c r="AT386" s="83" t="s">
        <v>130</v>
      </c>
      <c r="AU386" s="83" t="s">
        <v>81</v>
      </c>
      <c r="AY386" s="17" t="s">
        <v>128</v>
      </c>
      <c r="BE386" s="84">
        <f>IF(N386="základní",J386,0)</f>
        <v>0</v>
      </c>
      <c r="BF386" s="84">
        <f>IF(N386="snížená",J386,0)</f>
        <v>0</v>
      </c>
      <c r="BG386" s="84">
        <f>IF(N386="zákl. přenesená",J386,0)</f>
        <v>0</v>
      </c>
      <c r="BH386" s="84">
        <f>IF(N386="sníž. přenesená",J386,0)</f>
        <v>0</v>
      </c>
      <c r="BI386" s="84">
        <f>IF(N386="nulová",J386,0)</f>
        <v>0</v>
      </c>
      <c r="BJ386" s="17" t="s">
        <v>79</v>
      </c>
      <c r="BK386" s="84">
        <f>ROUND(I386*H386,2)</f>
        <v>0</v>
      </c>
      <c r="BL386" s="17" t="s">
        <v>245</v>
      </c>
      <c r="BM386" s="83" t="s">
        <v>442</v>
      </c>
    </row>
    <row r="387" spans="2:65" s="11" customFormat="1" ht="22.95" customHeight="1" x14ac:dyDescent="0.25">
      <c r="B387" s="69"/>
      <c r="C387" s="174"/>
      <c r="D387" s="175" t="s">
        <v>70</v>
      </c>
      <c r="E387" s="178" t="s">
        <v>443</v>
      </c>
      <c r="F387" s="178" t="s">
        <v>444</v>
      </c>
      <c r="G387" s="174"/>
      <c r="H387" s="174"/>
      <c r="I387" s="78"/>
      <c r="J387" s="179">
        <f>BK387</f>
        <v>0</v>
      </c>
      <c r="K387" s="174"/>
      <c r="L387" s="69"/>
      <c r="M387" s="71"/>
      <c r="N387" s="72"/>
      <c r="O387" s="72"/>
      <c r="P387" s="73">
        <f>SUM(P388:P389)</f>
        <v>0</v>
      </c>
      <c r="Q387" s="72"/>
      <c r="R387" s="73">
        <f>SUM(R388:R389)</f>
        <v>0</v>
      </c>
      <c r="S387" s="72"/>
      <c r="T387" s="74">
        <f>SUM(T388:T389)</f>
        <v>0</v>
      </c>
      <c r="AR387" s="70" t="s">
        <v>81</v>
      </c>
      <c r="AT387" s="75" t="s">
        <v>70</v>
      </c>
      <c r="AU387" s="75" t="s">
        <v>79</v>
      </c>
      <c r="AY387" s="70" t="s">
        <v>128</v>
      </c>
      <c r="BK387" s="76">
        <f>SUM(BK388:BK389)</f>
        <v>0</v>
      </c>
    </row>
    <row r="388" spans="2:65" s="1" customFormat="1" ht="16.5" customHeight="1" x14ac:dyDescent="0.2">
      <c r="B388" s="77"/>
      <c r="C388" s="180" t="s">
        <v>445</v>
      </c>
      <c r="D388" s="180" t="s">
        <v>130</v>
      </c>
      <c r="E388" s="181" t="s">
        <v>446</v>
      </c>
      <c r="F388" s="182" t="s">
        <v>447</v>
      </c>
      <c r="G388" s="183" t="s">
        <v>431</v>
      </c>
      <c r="H388" s="184">
        <v>1</v>
      </c>
      <c r="I388" s="78"/>
      <c r="J388" s="185">
        <f>ROUND(I388*H388,2)</f>
        <v>0</v>
      </c>
      <c r="K388" s="182" t="s">
        <v>1</v>
      </c>
      <c r="L388" s="22"/>
      <c r="M388" s="79" t="s">
        <v>1</v>
      </c>
      <c r="N388" s="80" t="s">
        <v>36</v>
      </c>
      <c r="O388" s="81">
        <v>0</v>
      </c>
      <c r="P388" s="81">
        <f>O388*H388</f>
        <v>0</v>
      </c>
      <c r="Q388" s="81">
        <v>0</v>
      </c>
      <c r="R388" s="81">
        <f>Q388*H388</f>
        <v>0</v>
      </c>
      <c r="S388" s="81">
        <v>0</v>
      </c>
      <c r="T388" s="82">
        <f>S388*H388</f>
        <v>0</v>
      </c>
      <c r="AR388" s="83" t="s">
        <v>245</v>
      </c>
      <c r="AT388" s="83" t="s">
        <v>130</v>
      </c>
      <c r="AU388" s="83" t="s">
        <v>81</v>
      </c>
      <c r="AY388" s="17" t="s">
        <v>128</v>
      </c>
      <c r="BE388" s="84">
        <f>IF(N388="základní",J388,0)</f>
        <v>0</v>
      </c>
      <c r="BF388" s="84">
        <f>IF(N388="snížená",J388,0)</f>
        <v>0</v>
      </c>
      <c r="BG388" s="84">
        <f>IF(N388="zákl. přenesená",J388,0)</f>
        <v>0</v>
      </c>
      <c r="BH388" s="84">
        <f>IF(N388="sníž. přenesená",J388,0)</f>
        <v>0</v>
      </c>
      <c r="BI388" s="84">
        <f>IF(N388="nulová",J388,0)</f>
        <v>0</v>
      </c>
      <c r="BJ388" s="17" t="s">
        <v>79</v>
      </c>
      <c r="BK388" s="84">
        <f>ROUND(I388*H388,2)</f>
        <v>0</v>
      </c>
      <c r="BL388" s="17" t="s">
        <v>245</v>
      </c>
      <c r="BM388" s="83" t="s">
        <v>448</v>
      </c>
    </row>
    <row r="389" spans="2:65" s="1" customFormat="1" ht="16.5" customHeight="1" x14ac:dyDescent="0.2">
      <c r="B389" s="77"/>
      <c r="C389" s="180" t="s">
        <v>449</v>
      </c>
      <c r="D389" s="180" t="s">
        <v>130</v>
      </c>
      <c r="E389" s="181" t="s">
        <v>450</v>
      </c>
      <c r="F389" s="182" t="s">
        <v>451</v>
      </c>
      <c r="G389" s="183" t="s">
        <v>431</v>
      </c>
      <c r="H389" s="184">
        <v>1</v>
      </c>
      <c r="I389" s="78"/>
      <c r="J389" s="185">
        <f>ROUND(I389*H389,2)</f>
        <v>0</v>
      </c>
      <c r="K389" s="182" t="s">
        <v>1</v>
      </c>
      <c r="L389" s="22"/>
      <c r="M389" s="79" t="s">
        <v>1</v>
      </c>
      <c r="N389" s="80" t="s">
        <v>36</v>
      </c>
      <c r="O389" s="81">
        <v>0</v>
      </c>
      <c r="P389" s="81">
        <f>O389*H389</f>
        <v>0</v>
      </c>
      <c r="Q389" s="81">
        <v>0</v>
      </c>
      <c r="R389" s="81">
        <f>Q389*H389</f>
        <v>0</v>
      </c>
      <c r="S389" s="81">
        <v>0</v>
      </c>
      <c r="T389" s="82">
        <f>S389*H389</f>
        <v>0</v>
      </c>
      <c r="AR389" s="83" t="s">
        <v>245</v>
      </c>
      <c r="AT389" s="83" t="s">
        <v>130</v>
      </c>
      <c r="AU389" s="83" t="s">
        <v>81</v>
      </c>
      <c r="AY389" s="17" t="s">
        <v>128</v>
      </c>
      <c r="BE389" s="84">
        <f>IF(N389="základní",J389,0)</f>
        <v>0</v>
      </c>
      <c r="BF389" s="84">
        <f>IF(N389="snížená",J389,0)</f>
        <v>0</v>
      </c>
      <c r="BG389" s="84">
        <f>IF(N389="zákl. přenesená",J389,0)</f>
        <v>0</v>
      </c>
      <c r="BH389" s="84">
        <f>IF(N389="sníž. přenesená",J389,0)</f>
        <v>0</v>
      </c>
      <c r="BI389" s="84">
        <f>IF(N389="nulová",J389,0)</f>
        <v>0</v>
      </c>
      <c r="BJ389" s="17" t="s">
        <v>79</v>
      </c>
      <c r="BK389" s="84">
        <f>ROUND(I389*H389,2)</f>
        <v>0</v>
      </c>
      <c r="BL389" s="17" t="s">
        <v>245</v>
      </c>
      <c r="BM389" s="83" t="s">
        <v>452</v>
      </c>
    </row>
    <row r="390" spans="2:65" s="11" customFormat="1" ht="22.95" customHeight="1" x14ac:dyDescent="0.25">
      <c r="B390" s="69"/>
      <c r="C390" s="174"/>
      <c r="D390" s="175" t="s">
        <v>70</v>
      </c>
      <c r="E390" s="178" t="s">
        <v>453</v>
      </c>
      <c r="F390" s="178" t="s">
        <v>454</v>
      </c>
      <c r="G390" s="174"/>
      <c r="H390" s="174"/>
      <c r="I390" s="78"/>
      <c r="J390" s="179">
        <f>BK390</f>
        <v>0</v>
      </c>
      <c r="K390" s="174"/>
      <c r="L390" s="69"/>
      <c r="M390" s="71"/>
      <c r="N390" s="72"/>
      <c r="O390" s="72"/>
      <c r="P390" s="73">
        <f>SUM(P391:P427)</f>
        <v>60.317754000000001</v>
      </c>
      <c r="Q390" s="72"/>
      <c r="R390" s="73">
        <f>SUM(R391:R427)</f>
        <v>0</v>
      </c>
      <c r="S390" s="72"/>
      <c r="T390" s="74">
        <f>SUM(T391:T427)</f>
        <v>8.1017349999999997</v>
      </c>
      <c r="AR390" s="70" t="s">
        <v>81</v>
      </c>
      <c r="AT390" s="75" t="s">
        <v>70</v>
      </c>
      <c r="AU390" s="75" t="s">
        <v>79</v>
      </c>
      <c r="AY390" s="70" t="s">
        <v>128</v>
      </c>
      <c r="BK390" s="76">
        <f>SUM(BK391:BK427)</f>
        <v>0</v>
      </c>
    </row>
    <row r="391" spans="2:65" s="1" customFormat="1" ht="16.5" customHeight="1" x14ac:dyDescent="0.2">
      <c r="B391" s="77"/>
      <c r="C391" s="180" t="s">
        <v>455</v>
      </c>
      <c r="D391" s="180" t="s">
        <v>130</v>
      </c>
      <c r="E391" s="181" t="s">
        <v>456</v>
      </c>
      <c r="F391" s="182" t="s">
        <v>457</v>
      </c>
      <c r="G391" s="183" t="s">
        <v>165</v>
      </c>
      <c r="H391" s="184">
        <v>2.68</v>
      </c>
      <c r="I391" s="78"/>
      <c r="J391" s="185">
        <f>ROUND(I391*H391,2)</f>
        <v>0</v>
      </c>
      <c r="K391" s="182" t="s">
        <v>134</v>
      </c>
      <c r="L391" s="22"/>
      <c r="M391" s="79" t="s">
        <v>1</v>
      </c>
      <c r="N391" s="80" t="s">
        <v>36</v>
      </c>
      <c r="O391" s="81">
        <v>0.114</v>
      </c>
      <c r="P391" s="81">
        <f>O391*H391</f>
        <v>0.30552000000000001</v>
      </c>
      <c r="Q391" s="81">
        <v>0</v>
      </c>
      <c r="R391" s="81">
        <f>Q391*H391</f>
        <v>0</v>
      </c>
      <c r="S391" s="81">
        <v>2.1999999999999999E-2</v>
      </c>
      <c r="T391" s="82">
        <f>S391*H391</f>
        <v>5.8959999999999999E-2</v>
      </c>
      <c r="AR391" s="83" t="s">
        <v>245</v>
      </c>
      <c r="AT391" s="83" t="s">
        <v>130</v>
      </c>
      <c r="AU391" s="83" t="s">
        <v>81</v>
      </c>
      <c r="AY391" s="17" t="s">
        <v>128</v>
      </c>
      <c r="BE391" s="84">
        <f>IF(N391="základní",J391,0)</f>
        <v>0</v>
      </c>
      <c r="BF391" s="84">
        <f>IF(N391="snížená",J391,0)</f>
        <v>0</v>
      </c>
      <c r="BG391" s="84">
        <f>IF(N391="zákl. přenesená",J391,0)</f>
        <v>0</v>
      </c>
      <c r="BH391" s="84">
        <f>IF(N391="sníž. přenesená",J391,0)</f>
        <v>0</v>
      </c>
      <c r="BI391" s="84">
        <f>IF(N391="nulová",J391,0)</f>
        <v>0</v>
      </c>
      <c r="BJ391" s="17" t="s">
        <v>79</v>
      </c>
      <c r="BK391" s="84">
        <f>ROUND(I391*H391,2)</f>
        <v>0</v>
      </c>
      <c r="BL391" s="17" t="s">
        <v>245</v>
      </c>
      <c r="BM391" s="83" t="s">
        <v>458</v>
      </c>
    </row>
    <row r="392" spans="2:65" s="12" customFormat="1" ht="11.4" x14ac:dyDescent="0.2">
      <c r="B392" s="85"/>
      <c r="C392" s="186"/>
      <c r="D392" s="187" t="s">
        <v>137</v>
      </c>
      <c r="E392" s="188" t="s">
        <v>1</v>
      </c>
      <c r="F392" s="189" t="s">
        <v>406</v>
      </c>
      <c r="G392" s="186"/>
      <c r="H392" s="188" t="s">
        <v>1</v>
      </c>
      <c r="I392" s="78"/>
      <c r="J392" s="186"/>
      <c r="K392" s="186"/>
      <c r="L392" s="85"/>
      <c r="M392" s="87"/>
      <c r="N392" s="88"/>
      <c r="O392" s="88"/>
      <c r="P392" s="88"/>
      <c r="Q392" s="88"/>
      <c r="R392" s="88"/>
      <c r="S392" s="88"/>
      <c r="T392" s="89"/>
      <c r="AT392" s="86" t="s">
        <v>137</v>
      </c>
      <c r="AU392" s="86" t="s">
        <v>81</v>
      </c>
      <c r="AV392" s="12" t="s">
        <v>79</v>
      </c>
      <c r="AW392" s="12" t="s">
        <v>27</v>
      </c>
      <c r="AX392" s="12" t="s">
        <v>71</v>
      </c>
      <c r="AY392" s="86" t="s">
        <v>128</v>
      </c>
    </row>
    <row r="393" spans="2:65" s="13" customFormat="1" ht="11.4" x14ac:dyDescent="0.2">
      <c r="B393" s="90"/>
      <c r="C393" s="190"/>
      <c r="D393" s="187" t="s">
        <v>137</v>
      </c>
      <c r="E393" s="191" t="s">
        <v>1</v>
      </c>
      <c r="F393" s="192" t="s">
        <v>459</v>
      </c>
      <c r="G393" s="190"/>
      <c r="H393" s="193">
        <v>1.98</v>
      </c>
      <c r="I393" s="78"/>
      <c r="J393" s="190"/>
      <c r="K393" s="190"/>
      <c r="L393" s="90"/>
      <c r="M393" s="92"/>
      <c r="N393" s="93"/>
      <c r="O393" s="93"/>
      <c r="P393" s="93"/>
      <c r="Q393" s="93"/>
      <c r="R393" s="93"/>
      <c r="S393" s="93"/>
      <c r="T393" s="94"/>
      <c r="AT393" s="91" t="s">
        <v>137</v>
      </c>
      <c r="AU393" s="91" t="s">
        <v>81</v>
      </c>
      <c r="AV393" s="13" t="s">
        <v>81</v>
      </c>
      <c r="AW393" s="13" t="s">
        <v>27</v>
      </c>
      <c r="AX393" s="13" t="s">
        <v>71</v>
      </c>
      <c r="AY393" s="91" t="s">
        <v>128</v>
      </c>
    </row>
    <row r="394" spans="2:65" s="12" customFormat="1" ht="11.4" x14ac:dyDescent="0.2">
      <c r="B394" s="85"/>
      <c r="C394" s="186"/>
      <c r="D394" s="187" t="s">
        <v>137</v>
      </c>
      <c r="E394" s="188" t="s">
        <v>1</v>
      </c>
      <c r="F394" s="189" t="s">
        <v>460</v>
      </c>
      <c r="G394" s="186"/>
      <c r="H394" s="188" t="s">
        <v>1</v>
      </c>
      <c r="I394" s="78"/>
      <c r="J394" s="186"/>
      <c r="K394" s="186"/>
      <c r="L394" s="85"/>
      <c r="M394" s="87"/>
      <c r="N394" s="88"/>
      <c r="O394" s="88"/>
      <c r="P394" s="88"/>
      <c r="Q394" s="88"/>
      <c r="R394" s="88"/>
      <c r="S394" s="88"/>
      <c r="T394" s="89"/>
      <c r="AT394" s="86" t="s">
        <v>137</v>
      </c>
      <c r="AU394" s="86" t="s">
        <v>81</v>
      </c>
      <c r="AV394" s="12" t="s">
        <v>79</v>
      </c>
      <c r="AW394" s="12" t="s">
        <v>27</v>
      </c>
      <c r="AX394" s="12" t="s">
        <v>71</v>
      </c>
      <c r="AY394" s="86" t="s">
        <v>128</v>
      </c>
    </row>
    <row r="395" spans="2:65" s="13" customFormat="1" ht="11.4" x14ac:dyDescent="0.2">
      <c r="B395" s="90"/>
      <c r="C395" s="190"/>
      <c r="D395" s="187" t="s">
        <v>137</v>
      </c>
      <c r="E395" s="191" t="s">
        <v>1</v>
      </c>
      <c r="F395" s="192" t="s">
        <v>461</v>
      </c>
      <c r="G395" s="190"/>
      <c r="H395" s="193">
        <v>0.7</v>
      </c>
      <c r="I395" s="78"/>
      <c r="J395" s="190"/>
      <c r="K395" s="190"/>
      <c r="L395" s="90"/>
      <c r="M395" s="92"/>
      <c r="N395" s="93"/>
      <c r="O395" s="93"/>
      <c r="P395" s="93"/>
      <c r="Q395" s="93"/>
      <c r="R395" s="93"/>
      <c r="S395" s="93"/>
      <c r="T395" s="94"/>
      <c r="AT395" s="91" t="s">
        <v>137</v>
      </c>
      <c r="AU395" s="91" t="s">
        <v>81</v>
      </c>
      <c r="AV395" s="13" t="s">
        <v>81</v>
      </c>
      <c r="AW395" s="13" t="s">
        <v>27</v>
      </c>
      <c r="AX395" s="13" t="s">
        <v>71</v>
      </c>
      <c r="AY395" s="91" t="s">
        <v>128</v>
      </c>
    </row>
    <row r="396" spans="2:65" s="14" customFormat="1" ht="11.4" x14ac:dyDescent="0.2">
      <c r="B396" s="95"/>
      <c r="C396" s="194"/>
      <c r="D396" s="187" t="s">
        <v>137</v>
      </c>
      <c r="E396" s="195" t="s">
        <v>1</v>
      </c>
      <c r="F396" s="196" t="s">
        <v>148</v>
      </c>
      <c r="G396" s="194"/>
      <c r="H396" s="197">
        <v>2.68</v>
      </c>
      <c r="I396" s="78"/>
      <c r="J396" s="194"/>
      <c r="K396" s="194"/>
      <c r="L396" s="95"/>
      <c r="M396" s="97"/>
      <c r="N396" s="98"/>
      <c r="O396" s="98"/>
      <c r="P396" s="98"/>
      <c r="Q396" s="98"/>
      <c r="R396" s="98"/>
      <c r="S396" s="98"/>
      <c r="T396" s="99"/>
      <c r="AT396" s="96" t="s">
        <v>137</v>
      </c>
      <c r="AU396" s="96" t="s">
        <v>81</v>
      </c>
      <c r="AV396" s="14" t="s">
        <v>135</v>
      </c>
      <c r="AW396" s="14" t="s">
        <v>27</v>
      </c>
      <c r="AX396" s="14" t="s">
        <v>79</v>
      </c>
      <c r="AY396" s="96" t="s">
        <v>128</v>
      </c>
    </row>
    <row r="397" spans="2:65" s="1" customFormat="1" ht="24" customHeight="1" x14ac:dyDescent="0.2">
      <c r="B397" s="77"/>
      <c r="C397" s="180" t="s">
        <v>462</v>
      </c>
      <c r="D397" s="180" t="s">
        <v>130</v>
      </c>
      <c r="E397" s="181" t="s">
        <v>463</v>
      </c>
      <c r="F397" s="182" t="s">
        <v>464</v>
      </c>
      <c r="G397" s="183" t="s">
        <v>199</v>
      </c>
      <c r="H397" s="184">
        <v>250.84</v>
      </c>
      <c r="I397" s="78"/>
      <c r="J397" s="185">
        <f>ROUND(I397*H397,2)</f>
        <v>0</v>
      </c>
      <c r="K397" s="182" t="s">
        <v>134</v>
      </c>
      <c r="L397" s="22"/>
      <c r="M397" s="79" t="s">
        <v>1</v>
      </c>
      <c r="N397" s="80" t="s">
        <v>36</v>
      </c>
      <c r="O397" s="81">
        <v>0.14000000000000001</v>
      </c>
      <c r="P397" s="81">
        <f>O397*H397</f>
        <v>35.117600000000003</v>
      </c>
      <c r="Q397" s="81">
        <v>0</v>
      </c>
      <c r="R397" s="81">
        <f>Q397*H397</f>
        <v>0</v>
      </c>
      <c r="S397" s="81">
        <v>1.4E-2</v>
      </c>
      <c r="T397" s="82">
        <f>S397*H397</f>
        <v>3.5117600000000002</v>
      </c>
      <c r="AR397" s="83" t="s">
        <v>245</v>
      </c>
      <c r="AT397" s="83" t="s">
        <v>130</v>
      </c>
      <c r="AU397" s="83" t="s">
        <v>81</v>
      </c>
      <c r="AY397" s="17" t="s">
        <v>128</v>
      </c>
      <c r="BE397" s="84">
        <f>IF(N397="základní",J397,0)</f>
        <v>0</v>
      </c>
      <c r="BF397" s="84">
        <f>IF(N397="snížená",J397,0)</f>
        <v>0</v>
      </c>
      <c r="BG397" s="84">
        <f>IF(N397="zákl. přenesená",J397,0)</f>
        <v>0</v>
      </c>
      <c r="BH397" s="84">
        <f>IF(N397="sníž. přenesená",J397,0)</f>
        <v>0</v>
      </c>
      <c r="BI397" s="84">
        <f>IF(N397="nulová",J397,0)</f>
        <v>0</v>
      </c>
      <c r="BJ397" s="17" t="s">
        <v>79</v>
      </c>
      <c r="BK397" s="84">
        <f>ROUND(I397*H397,2)</f>
        <v>0</v>
      </c>
      <c r="BL397" s="17" t="s">
        <v>245</v>
      </c>
      <c r="BM397" s="83" t="s">
        <v>465</v>
      </c>
    </row>
    <row r="398" spans="2:65" s="12" customFormat="1" ht="11.4" x14ac:dyDescent="0.2">
      <c r="B398" s="85"/>
      <c r="C398" s="186"/>
      <c r="D398" s="187" t="s">
        <v>137</v>
      </c>
      <c r="E398" s="188" t="s">
        <v>1</v>
      </c>
      <c r="F398" s="189" t="s">
        <v>406</v>
      </c>
      <c r="G398" s="186"/>
      <c r="H398" s="188" t="s">
        <v>1</v>
      </c>
      <c r="I398" s="78"/>
      <c r="J398" s="186"/>
      <c r="K398" s="186"/>
      <c r="L398" s="85"/>
      <c r="M398" s="87"/>
      <c r="N398" s="88"/>
      <c r="O398" s="88"/>
      <c r="P398" s="88"/>
      <c r="Q398" s="88"/>
      <c r="R398" s="88"/>
      <c r="S398" s="88"/>
      <c r="T398" s="89"/>
      <c r="AT398" s="86" t="s">
        <v>137</v>
      </c>
      <c r="AU398" s="86" t="s">
        <v>81</v>
      </c>
      <c r="AV398" s="12" t="s">
        <v>79</v>
      </c>
      <c r="AW398" s="12" t="s">
        <v>27</v>
      </c>
      <c r="AX398" s="12" t="s">
        <v>71</v>
      </c>
      <c r="AY398" s="86" t="s">
        <v>128</v>
      </c>
    </row>
    <row r="399" spans="2:65" s="13" customFormat="1" ht="11.4" x14ac:dyDescent="0.2">
      <c r="B399" s="90"/>
      <c r="C399" s="190"/>
      <c r="D399" s="187" t="s">
        <v>137</v>
      </c>
      <c r="E399" s="191" t="s">
        <v>1</v>
      </c>
      <c r="F399" s="192" t="s">
        <v>466</v>
      </c>
      <c r="G399" s="190"/>
      <c r="H399" s="193">
        <v>16.899999999999999</v>
      </c>
      <c r="I399" s="78"/>
      <c r="J399" s="190"/>
      <c r="K399" s="190"/>
      <c r="L399" s="90"/>
      <c r="M399" s="92"/>
      <c r="N399" s="93"/>
      <c r="O399" s="93"/>
      <c r="P399" s="93"/>
      <c r="Q399" s="93"/>
      <c r="R399" s="93"/>
      <c r="S399" s="93"/>
      <c r="T399" s="94"/>
      <c r="AT399" s="91" t="s">
        <v>137</v>
      </c>
      <c r="AU399" s="91" t="s">
        <v>81</v>
      </c>
      <c r="AV399" s="13" t="s">
        <v>81</v>
      </c>
      <c r="AW399" s="13" t="s">
        <v>27</v>
      </c>
      <c r="AX399" s="13" t="s">
        <v>71</v>
      </c>
      <c r="AY399" s="91" t="s">
        <v>128</v>
      </c>
    </row>
    <row r="400" spans="2:65" s="13" customFormat="1" ht="11.4" x14ac:dyDescent="0.2">
      <c r="B400" s="90"/>
      <c r="C400" s="190"/>
      <c r="D400" s="187" t="s">
        <v>137</v>
      </c>
      <c r="E400" s="191" t="s">
        <v>1</v>
      </c>
      <c r="F400" s="192" t="s">
        <v>467</v>
      </c>
      <c r="G400" s="190"/>
      <c r="H400" s="193">
        <v>43.5</v>
      </c>
      <c r="I400" s="78"/>
      <c r="J400" s="190"/>
      <c r="K400" s="190"/>
      <c r="L400" s="90"/>
      <c r="M400" s="92"/>
      <c r="N400" s="93"/>
      <c r="O400" s="93"/>
      <c r="P400" s="93"/>
      <c r="Q400" s="93"/>
      <c r="R400" s="93"/>
      <c r="S400" s="93"/>
      <c r="T400" s="94"/>
      <c r="AT400" s="91" t="s">
        <v>137</v>
      </c>
      <c r="AU400" s="91" t="s">
        <v>81</v>
      </c>
      <c r="AV400" s="13" t="s">
        <v>81</v>
      </c>
      <c r="AW400" s="13" t="s">
        <v>27</v>
      </c>
      <c r="AX400" s="13" t="s">
        <v>71</v>
      </c>
      <c r="AY400" s="91" t="s">
        <v>128</v>
      </c>
    </row>
    <row r="401" spans="2:65" s="13" customFormat="1" ht="11.4" x14ac:dyDescent="0.2">
      <c r="B401" s="90"/>
      <c r="C401" s="190"/>
      <c r="D401" s="187" t="s">
        <v>137</v>
      </c>
      <c r="E401" s="191" t="s">
        <v>1</v>
      </c>
      <c r="F401" s="192" t="s">
        <v>468</v>
      </c>
      <c r="G401" s="190"/>
      <c r="H401" s="193">
        <v>8.4</v>
      </c>
      <c r="I401" s="78"/>
      <c r="J401" s="190"/>
      <c r="K401" s="190"/>
      <c r="L401" s="90"/>
      <c r="M401" s="92"/>
      <c r="N401" s="93"/>
      <c r="O401" s="93"/>
      <c r="P401" s="93"/>
      <c r="Q401" s="93"/>
      <c r="R401" s="93"/>
      <c r="S401" s="93"/>
      <c r="T401" s="94"/>
      <c r="AT401" s="91" t="s">
        <v>137</v>
      </c>
      <c r="AU401" s="91" t="s">
        <v>81</v>
      </c>
      <c r="AV401" s="13" t="s">
        <v>81</v>
      </c>
      <c r="AW401" s="13" t="s">
        <v>27</v>
      </c>
      <c r="AX401" s="13" t="s">
        <v>71</v>
      </c>
      <c r="AY401" s="91" t="s">
        <v>128</v>
      </c>
    </row>
    <row r="402" spans="2:65" s="13" customFormat="1" ht="11.4" x14ac:dyDescent="0.2">
      <c r="B402" s="90"/>
      <c r="C402" s="190"/>
      <c r="D402" s="187" t="s">
        <v>137</v>
      </c>
      <c r="E402" s="191" t="s">
        <v>1</v>
      </c>
      <c r="F402" s="192" t="s">
        <v>469</v>
      </c>
      <c r="G402" s="190"/>
      <c r="H402" s="193">
        <v>5</v>
      </c>
      <c r="I402" s="78"/>
      <c r="J402" s="190"/>
      <c r="K402" s="190"/>
      <c r="L402" s="90"/>
      <c r="M402" s="92"/>
      <c r="N402" s="93"/>
      <c r="O402" s="93"/>
      <c r="P402" s="93"/>
      <c r="Q402" s="93"/>
      <c r="R402" s="93"/>
      <c r="S402" s="93"/>
      <c r="T402" s="94"/>
      <c r="AT402" s="91" t="s">
        <v>137</v>
      </c>
      <c r="AU402" s="91" t="s">
        <v>81</v>
      </c>
      <c r="AV402" s="13" t="s">
        <v>81</v>
      </c>
      <c r="AW402" s="13" t="s">
        <v>27</v>
      </c>
      <c r="AX402" s="13" t="s">
        <v>71</v>
      </c>
      <c r="AY402" s="91" t="s">
        <v>128</v>
      </c>
    </row>
    <row r="403" spans="2:65" s="12" customFormat="1" ht="11.4" x14ac:dyDescent="0.2">
      <c r="B403" s="85"/>
      <c r="C403" s="186"/>
      <c r="D403" s="187" t="s">
        <v>137</v>
      </c>
      <c r="E403" s="188" t="s">
        <v>1</v>
      </c>
      <c r="F403" s="189" t="s">
        <v>460</v>
      </c>
      <c r="G403" s="186"/>
      <c r="H403" s="188" t="s">
        <v>1</v>
      </c>
      <c r="I403" s="78"/>
      <c r="J403" s="186"/>
      <c r="K403" s="186"/>
      <c r="L403" s="85"/>
      <c r="M403" s="87"/>
      <c r="N403" s="88"/>
      <c r="O403" s="88"/>
      <c r="P403" s="88"/>
      <c r="Q403" s="88"/>
      <c r="R403" s="88"/>
      <c r="S403" s="88"/>
      <c r="T403" s="89"/>
      <c r="AT403" s="86" t="s">
        <v>137</v>
      </c>
      <c r="AU403" s="86" t="s">
        <v>81</v>
      </c>
      <c r="AV403" s="12" t="s">
        <v>79</v>
      </c>
      <c r="AW403" s="12" t="s">
        <v>27</v>
      </c>
      <c r="AX403" s="12" t="s">
        <v>71</v>
      </c>
      <c r="AY403" s="86" t="s">
        <v>128</v>
      </c>
    </row>
    <row r="404" spans="2:65" s="13" customFormat="1" ht="11.4" x14ac:dyDescent="0.2">
      <c r="B404" s="90"/>
      <c r="C404" s="190"/>
      <c r="D404" s="187" t="s">
        <v>137</v>
      </c>
      <c r="E404" s="191" t="s">
        <v>1</v>
      </c>
      <c r="F404" s="192" t="s">
        <v>470</v>
      </c>
      <c r="G404" s="190"/>
      <c r="H404" s="193">
        <v>6</v>
      </c>
      <c r="I404" s="78"/>
      <c r="J404" s="190"/>
      <c r="K404" s="190"/>
      <c r="L404" s="90"/>
      <c r="M404" s="92"/>
      <c r="N404" s="93"/>
      <c r="O404" s="93"/>
      <c r="P404" s="93"/>
      <c r="Q404" s="93"/>
      <c r="R404" s="93"/>
      <c r="S404" s="93"/>
      <c r="T404" s="94"/>
      <c r="AT404" s="91" t="s">
        <v>137</v>
      </c>
      <c r="AU404" s="91" t="s">
        <v>81</v>
      </c>
      <c r="AV404" s="13" t="s">
        <v>81</v>
      </c>
      <c r="AW404" s="13" t="s">
        <v>27</v>
      </c>
      <c r="AX404" s="13" t="s">
        <v>71</v>
      </c>
      <c r="AY404" s="91" t="s">
        <v>128</v>
      </c>
    </row>
    <row r="405" spans="2:65" s="13" customFormat="1" ht="11.4" x14ac:dyDescent="0.2">
      <c r="B405" s="90"/>
      <c r="C405" s="190"/>
      <c r="D405" s="187" t="s">
        <v>137</v>
      </c>
      <c r="E405" s="191" t="s">
        <v>1</v>
      </c>
      <c r="F405" s="192" t="s">
        <v>471</v>
      </c>
      <c r="G405" s="190"/>
      <c r="H405" s="193">
        <v>23.25</v>
      </c>
      <c r="I405" s="78"/>
      <c r="J405" s="190"/>
      <c r="K405" s="190"/>
      <c r="L405" s="90"/>
      <c r="M405" s="92"/>
      <c r="N405" s="93"/>
      <c r="O405" s="93"/>
      <c r="P405" s="93"/>
      <c r="Q405" s="93"/>
      <c r="R405" s="93"/>
      <c r="S405" s="93"/>
      <c r="T405" s="94"/>
      <c r="AT405" s="91" t="s">
        <v>137</v>
      </c>
      <c r="AU405" s="91" t="s">
        <v>81</v>
      </c>
      <c r="AV405" s="13" t="s">
        <v>81</v>
      </c>
      <c r="AW405" s="13" t="s">
        <v>27</v>
      </c>
      <c r="AX405" s="13" t="s">
        <v>71</v>
      </c>
      <c r="AY405" s="91" t="s">
        <v>128</v>
      </c>
    </row>
    <row r="406" spans="2:65" s="12" customFormat="1" ht="11.4" x14ac:dyDescent="0.2">
      <c r="B406" s="85"/>
      <c r="C406" s="186"/>
      <c r="D406" s="187" t="s">
        <v>137</v>
      </c>
      <c r="E406" s="188" t="s">
        <v>1</v>
      </c>
      <c r="F406" s="189" t="s">
        <v>184</v>
      </c>
      <c r="G406" s="186"/>
      <c r="H406" s="188" t="s">
        <v>1</v>
      </c>
      <c r="I406" s="78"/>
      <c r="J406" s="186"/>
      <c r="K406" s="186"/>
      <c r="L406" s="85"/>
      <c r="M406" s="87"/>
      <c r="N406" s="88"/>
      <c r="O406" s="88"/>
      <c r="P406" s="88"/>
      <c r="Q406" s="88"/>
      <c r="R406" s="88"/>
      <c r="S406" s="88"/>
      <c r="T406" s="89"/>
      <c r="AT406" s="86" t="s">
        <v>137</v>
      </c>
      <c r="AU406" s="86" t="s">
        <v>81</v>
      </c>
      <c r="AV406" s="12" t="s">
        <v>79</v>
      </c>
      <c r="AW406" s="12" t="s">
        <v>27</v>
      </c>
      <c r="AX406" s="12" t="s">
        <v>71</v>
      </c>
      <c r="AY406" s="86" t="s">
        <v>128</v>
      </c>
    </row>
    <row r="407" spans="2:65" s="13" customFormat="1" ht="11.4" x14ac:dyDescent="0.2">
      <c r="B407" s="90"/>
      <c r="C407" s="190"/>
      <c r="D407" s="187" t="s">
        <v>137</v>
      </c>
      <c r="E407" s="191" t="s">
        <v>1</v>
      </c>
      <c r="F407" s="192" t="s">
        <v>472</v>
      </c>
      <c r="G407" s="190"/>
      <c r="H407" s="193">
        <v>136.88999999999999</v>
      </c>
      <c r="I407" s="78"/>
      <c r="J407" s="190"/>
      <c r="K407" s="190"/>
      <c r="L407" s="90"/>
      <c r="M407" s="92"/>
      <c r="N407" s="93"/>
      <c r="O407" s="93"/>
      <c r="P407" s="93"/>
      <c r="Q407" s="93"/>
      <c r="R407" s="93"/>
      <c r="S407" s="93"/>
      <c r="T407" s="94"/>
      <c r="AT407" s="91" t="s">
        <v>137</v>
      </c>
      <c r="AU407" s="91" t="s">
        <v>81</v>
      </c>
      <c r="AV407" s="13" t="s">
        <v>81</v>
      </c>
      <c r="AW407" s="13" t="s">
        <v>27</v>
      </c>
      <c r="AX407" s="13" t="s">
        <v>71</v>
      </c>
      <c r="AY407" s="91" t="s">
        <v>128</v>
      </c>
    </row>
    <row r="408" spans="2:65" s="13" customFormat="1" ht="11.4" x14ac:dyDescent="0.2">
      <c r="B408" s="90"/>
      <c r="C408" s="190"/>
      <c r="D408" s="187" t="s">
        <v>137</v>
      </c>
      <c r="E408" s="191" t="s">
        <v>1</v>
      </c>
      <c r="F408" s="192" t="s">
        <v>473</v>
      </c>
      <c r="G408" s="190"/>
      <c r="H408" s="193">
        <v>10.9</v>
      </c>
      <c r="I408" s="78"/>
      <c r="J408" s="190"/>
      <c r="K408" s="190"/>
      <c r="L408" s="90"/>
      <c r="M408" s="92"/>
      <c r="N408" s="93"/>
      <c r="O408" s="93"/>
      <c r="P408" s="93"/>
      <c r="Q408" s="93"/>
      <c r="R408" s="93"/>
      <c r="S408" s="93"/>
      <c r="T408" s="94"/>
      <c r="AT408" s="91" t="s">
        <v>137</v>
      </c>
      <c r="AU408" s="91" t="s">
        <v>81</v>
      </c>
      <c r="AV408" s="13" t="s">
        <v>81</v>
      </c>
      <c r="AW408" s="13" t="s">
        <v>27</v>
      </c>
      <c r="AX408" s="13" t="s">
        <v>71</v>
      </c>
      <c r="AY408" s="91" t="s">
        <v>128</v>
      </c>
    </row>
    <row r="409" spans="2:65" s="14" customFormat="1" ht="11.4" x14ac:dyDescent="0.2">
      <c r="B409" s="95"/>
      <c r="C409" s="194"/>
      <c r="D409" s="187" t="s">
        <v>137</v>
      </c>
      <c r="E409" s="195" t="s">
        <v>1</v>
      </c>
      <c r="F409" s="196" t="s">
        <v>148</v>
      </c>
      <c r="G409" s="194"/>
      <c r="H409" s="197">
        <v>250.84</v>
      </c>
      <c r="I409" s="78"/>
      <c r="J409" s="194"/>
      <c r="K409" s="194"/>
      <c r="L409" s="95"/>
      <c r="M409" s="97"/>
      <c r="N409" s="98"/>
      <c r="O409" s="98"/>
      <c r="P409" s="98"/>
      <c r="Q409" s="98"/>
      <c r="R409" s="98"/>
      <c r="S409" s="98"/>
      <c r="T409" s="99"/>
      <c r="AT409" s="96" t="s">
        <v>137</v>
      </c>
      <c r="AU409" s="96" t="s">
        <v>81</v>
      </c>
      <c r="AV409" s="14" t="s">
        <v>135</v>
      </c>
      <c r="AW409" s="14" t="s">
        <v>27</v>
      </c>
      <c r="AX409" s="14" t="s">
        <v>79</v>
      </c>
      <c r="AY409" s="96" t="s">
        <v>128</v>
      </c>
    </row>
    <row r="410" spans="2:65" s="1" customFormat="1" ht="36" customHeight="1" x14ac:dyDescent="0.2">
      <c r="B410" s="77"/>
      <c r="C410" s="180" t="s">
        <v>474</v>
      </c>
      <c r="D410" s="180" t="s">
        <v>130</v>
      </c>
      <c r="E410" s="181" t="s">
        <v>475</v>
      </c>
      <c r="F410" s="182" t="s">
        <v>476</v>
      </c>
      <c r="G410" s="183" t="s">
        <v>165</v>
      </c>
      <c r="H410" s="184">
        <v>126.617</v>
      </c>
      <c r="I410" s="78"/>
      <c r="J410" s="185">
        <f>ROUND(I410*H410,2)</f>
        <v>0</v>
      </c>
      <c r="K410" s="182" t="s">
        <v>134</v>
      </c>
      <c r="L410" s="22"/>
      <c r="M410" s="79" t="s">
        <v>1</v>
      </c>
      <c r="N410" s="80" t="s">
        <v>36</v>
      </c>
      <c r="O410" s="81">
        <v>0.09</v>
      </c>
      <c r="P410" s="81">
        <f>O410*H410</f>
        <v>11.395530000000001</v>
      </c>
      <c r="Q410" s="81">
        <v>0</v>
      </c>
      <c r="R410" s="81">
        <f>Q410*H410</f>
        <v>0</v>
      </c>
      <c r="S410" s="81">
        <v>1.4999999999999999E-2</v>
      </c>
      <c r="T410" s="82">
        <f>S410*H410</f>
        <v>1.8992549999999999</v>
      </c>
      <c r="AR410" s="83" t="s">
        <v>245</v>
      </c>
      <c r="AT410" s="83" t="s">
        <v>130</v>
      </c>
      <c r="AU410" s="83" t="s">
        <v>81</v>
      </c>
      <c r="AY410" s="17" t="s">
        <v>128</v>
      </c>
      <c r="BE410" s="84">
        <f>IF(N410="základní",J410,0)</f>
        <v>0</v>
      </c>
      <c r="BF410" s="84">
        <f>IF(N410="snížená",J410,0)</f>
        <v>0</v>
      </c>
      <c r="BG410" s="84">
        <f>IF(N410="zákl. přenesená",J410,0)</f>
        <v>0</v>
      </c>
      <c r="BH410" s="84">
        <f>IF(N410="sníž. přenesená",J410,0)</f>
        <v>0</v>
      </c>
      <c r="BI410" s="84">
        <f>IF(N410="nulová",J410,0)</f>
        <v>0</v>
      </c>
      <c r="BJ410" s="17" t="s">
        <v>79</v>
      </c>
      <c r="BK410" s="84">
        <f>ROUND(I410*H410,2)</f>
        <v>0</v>
      </c>
      <c r="BL410" s="17" t="s">
        <v>245</v>
      </c>
      <c r="BM410" s="83" t="s">
        <v>477</v>
      </c>
    </row>
    <row r="411" spans="2:65" s="12" customFormat="1" ht="11.4" x14ac:dyDescent="0.2">
      <c r="B411" s="85"/>
      <c r="C411" s="186"/>
      <c r="D411" s="187" t="s">
        <v>137</v>
      </c>
      <c r="E411" s="188" t="s">
        <v>1</v>
      </c>
      <c r="F411" s="189" t="s">
        <v>406</v>
      </c>
      <c r="G411" s="186"/>
      <c r="H411" s="188" t="s">
        <v>1</v>
      </c>
      <c r="I411" s="78"/>
      <c r="J411" s="186"/>
      <c r="K411" s="186"/>
      <c r="L411" s="85"/>
      <c r="M411" s="87"/>
      <c r="N411" s="88"/>
      <c r="O411" s="88"/>
      <c r="P411" s="88"/>
      <c r="Q411" s="88"/>
      <c r="R411" s="88"/>
      <c r="S411" s="88"/>
      <c r="T411" s="89"/>
      <c r="AT411" s="86" t="s">
        <v>137</v>
      </c>
      <c r="AU411" s="86" t="s">
        <v>81</v>
      </c>
      <c r="AV411" s="12" t="s">
        <v>79</v>
      </c>
      <c r="AW411" s="12" t="s">
        <v>27</v>
      </c>
      <c r="AX411" s="12" t="s">
        <v>71</v>
      </c>
      <c r="AY411" s="86" t="s">
        <v>128</v>
      </c>
    </row>
    <row r="412" spans="2:65" s="13" customFormat="1" ht="11.4" x14ac:dyDescent="0.2">
      <c r="B412" s="90"/>
      <c r="C412" s="190"/>
      <c r="D412" s="187" t="s">
        <v>137</v>
      </c>
      <c r="E412" s="191" t="s">
        <v>1</v>
      </c>
      <c r="F412" s="192" t="s">
        <v>407</v>
      </c>
      <c r="G412" s="190"/>
      <c r="H412" s="193">
        <v>36.758000000000003</v>
      </c>
      <c r="I412" s="78"/>
      <c r="J412" s="190"/>
      <c r="K412" s="190"/>
      <c r="L412" s="90"/>
      <c r="M412" s="92"/>
      <c r="N412" s="93"/>
      <c r="O412" s="93"/>
      <c r="P412" s="93"/>
      <c r="Q412" s="93"/>
      <c r="R412" s="93"/>
      <c r="S412" s="93"/>
      <c r="T412" s="94"/>
      <c r="AT412" s="91" t="s">
        <v>137</v>
      </c>
      <c r="AU412" s="91" t="s">
        <v>81</v>
      </c>
      <c r="AV412" s="13" t="s">
        <v>81</v>
      </c>
      <c r="AW412" s="13" t="s">
        <v>27</v>
      </c>
      <c r="AX412" s="13" t="s">
        <v>71</v>
      </c>
      <c r="AY412" s="91" t="s">
        <v>128</v>
      </c>
    </row>
    <row r="413" spans="2:65" s="12" customFormat="1" ht="11.4" x14ac:dyDescent="0.2">
      <c r="B413" s="85"/>
      <c r="C413" s="186"/>
      <c r="D413" s="187" t="s">
        <v>137</v>
      </c>
      <c r="E413" s="188" t="s">
        <v>1</v>
      </c>
      <c r="F413" s="189" t="s">
        <v>460</v>
      </c>
      <c r="G413" s="186"/>
      <c r="H413" s="188" t="s">
        <v>1</v>
      </c>
      <c r="I413" s="78"/>
      <c r="J413" s="186"/>
      <c r="K413" s="186"/>
      <c r="L413" s="85"/>
      <c r="M413" s="87"/>
      <c r="N413" s="88"/>
      <c r="O413" s="88"/>
      <c r="P413" s="88"/>
      <c r="Q413" s="88"/>
      <c r="R413" s="88"/>
      <c r="S413" s="88"/>
      <c r="T413" s="89"/>
      <c r="AT413" s="86" t="s">
        <v>137</v>
      </c>
      <c r="AU413" s="86" t="s">
        <v>81</v>
      </c>
      <c r="AV413" s="12" t="s">
        <v>79</v>
      </c>
      <c r="AW413" s="12" t="s">
        <v>27</v>
      </c>
      <c r="AX413" s="12" t="s">
        <v>71</v>
      </c>
      <c r="AY413" s="86" t="s">
        <v>128</v>
      </c>
    </row>
    <row r="414" spans="2:65" s="13" customFormat="1" ht="11.4" x14ac:dyDescent="0.2">
      <c r="B414" s="90"/>
      <c r="C414" s="190"/>
      <c r="D414" s="187" t="s">
        <v>137</v>
      </c>
      <c r="E414" s="191" t="s">
        <v>1</v>
      </c>
      <c r="F414" s="192" t="s">
        <v>478</v>
      </c>
      <c r="G414" s="190"/>
      <c r="H414" s="193">
        <v>13</v>
      </c>
      <c r="I414" s="78"/>
      <c r="J414" s="190"/>
      <c r="K414" s="190"/>
      <c r="L414" s="90"/>
      <c r="M414" s="92"/>
      <c r="N414" s="93"/>
      <c r="O414" s="93"/>
      <c r="P414" s="93"/>
      <c r="Q414" s="93"/>
      <c r="R414" s="93"/>
      <c r="S414" s="93"/>
      <c r="T414" s="94"/>
      <c r="AT414" s="91" t="s">
        <v>137</v>
      </c>
      <c r="AU414" s="91" t="s">
        <v>81</v>
      </c>
      <c r="AV414" s="13" t="s">
        <v>81</v>
      </c>
      <c r="AW414" s="13" t="s">
        <v>27</v>
      </c>
      <c r="AX414" s="13" t="s">
        <v>71</v>
      </c>
      <c r="AY414" s="91" t="s">
        <v>128</v>
      </c>
    </row>
    <row r="415" spans="2:65" s="12" customFormat="1" ht="11.4" x14ac:dyDescent="0.2">
      <c r="B415" s="85"/>
      <c r="C415" s="186"/>
      <c r="D415" s="187" t="s">
        <v>137</v>
      </c>
      <c r="E415" s="188" t="s">
        <v>1</v>
      </c>
      <c r="F415" s="189" t="s">
        <v>184</v>
      </c>
      <c r="G415" s="186"/>
      <c r="H415" s="188" t="s">
        <v>1</v>
      </c>
      <c r="I415" s="78"/>
      <c r="J415" s="186"/>
      <c r="K415" s="186"/>
      <c r="L415" s="85"/>
      <c r="M415" s="87"/>
      <c r="N415" s="88"/>
      <c r="O415" s="88"/>
      <c r="P415" s="88"/>
      <c r="Q415" s="88"/>
      <c r="R415" s="88"/>
      <c r="S415" s="88"/>
      <c r="T415" s="89"/>
      <c r="AT415" s="86" t="s">
        <v>137</v>
      </c>
      <c r="AU415" s="86" t="s">
        <v>81</v>
      </c>
      <c r="AV415" s="12" t="s">
        <v>79</v>
      </c>
      <c r="AW415" s="12" t="s">
        <v>27</v>
      </c>
      <c r="AX415" s="12" t="s">
        <v>71</v>
      </c>
      <c r="AY415" s="86" t="s">
        <v>128</v>
      </c>
    </row>
    <row r="416" spans="2:65" s="13" customFormat="1" ht="11.4" x14ac:dyDescent="0.2">
      <c r="B416" s="90"/>
      <c r="C416" s="190"/>
      <c r="D416" s="187" t="s">
        <v>137</v>
      </c>
      <c r="E416" s="191" t="s">
        <v>1</v>
      </c>
      <c r="F416" s="192" t="s">
        <v>479</v>
      </c>
      <c r="G416" s="190"/>
      <c r="H416" s="193">
        <v>73.183999999999997</v>
      </c>
      <c r="I416" s="78"/>
      <c r="J416" s="190"/>
      <c r="K416" s="190"/>
      <c r="L416" s="90"/>
      <c r="M416" s="92"/>
      <c r="N416" s="93"/>
      <c r="O416" s="93"/>
      <c r="P416" s="93"/>
      <c r="Q416" s="93"/>
      <c r="R416" s="93"/>
      <c r="S416" s="93"/>
      <c r="T416" s="94"/>
      <c r="AT416" s="91" t="s">
        <v>137</v>
      </c>
      <c r="AU416" s="91" t="s">
        <v>81</v>
      </c>
      <c r="AV416" s="13" t="s">
        <v>81</v>
      </c>
      <c r="AW416" s="13" t="s">
        <v>27</v>
      </c>
      <c r="AX416" s="13" t="s">
        <v>71</v>
      </c>
      <c r="AY416" s="91" t="s">
        <v>128</v>
      </c>
    </row>
    <row r="417" spans="2:65" s="13" customFormat="1" ht="11.4" x14ac:dyDescent="0.2">
      <c r="B417" s="90"/>
      <c r="C417" s="190"/>
      <c r="D417" s="187" t="s">
        <v>137</v>
      </c>
      <c r="E417" s="191" t="s">
        <v>1</v>
      </c>
      <c r="F417" s="192" t="s">
        <v>409</v>
      </c>
      <c r="G417" s="190"/>
      <c r="H417" s="193">
        <v>3.6749999999999998</v>
      </c>
      <c r="I417" s="78"/>
      <c r="J417" s="190"/>
      <c r="K417" s="190"/>
      <c r="L417" s="90"/>
      <c r="M417" s="92"/>
      <c r="N417" s="93"/>
      <c r="O417" s="93"/>
      <c r="P417" s="93"/>
      <c r="Q417" s="93"/>
      <c r="R417" s="93"/>
      <c r="S417" s="93"/>
      <c r="T417" s="94"/>
      <c r="AT417" s="91" t="s">
        <v>137</v>
      </c>
      <c r="AU417" s="91" t="s">
        <v>81</v>
      </c>
      <c r="AV417" s="13" t="s">
        <v>81</v>
      </c>
      <c r="AW417" s="13" t="s">
        <v>27</v>
      </c>
      <c r="AX417" s="13" t="s">
        <v>71</v>
      </c>
      <c r="AY417" s="91" t="s">
        <v>128</v>
      </c>
    </row>
    <row r="418" spans="2:65" s="14" customFormat="1" ht="11.4" x14ac:dyDescent="0.2">
      <c r="B418" s="95"/>
      <c r="C418" s="194"/>
      <c r="D418" s="187" t="s">
        <v>137</v>
      </c>
      <c r="E418" s="195" t="s">
        <v>1</v>
      </c>
      <c r="F418" s="196" t="s">
        <v>148</v>
      </c>
      <c r="G418" s="194"/>
      <c r="H418" s="197">
        <v>126.617</v>
      </c>
      <c r="I418" s="78"/>
      <c r="J418" s="194"/>
      <c r="K418" s="194"/>
      <c r="L418" s="95"/>
      <c r="M418" s="97"/>
      <c r="N418" s="98"/>
      <c r="O418" s="98"/>
      <c r="P418" s="98"/>
      <c r="Q418" s="98"/>
      <c r="R418" s="98"/>
      <c r="S418" s="98"/>
      <c r="T418" s="99"/>
      <c r="AT418" s="96" t="s">
        <v>137</v>
      </c>
      <c r="AU418" s="96" t="s">
        <v>81</v>
      </c>
      <c r="AV418" s="14" t="s">
        <v>135</v>
      </c>
      <c r="AW418" s="14" t="s">
        <v>27</v>
      </c>
      <c r="AX418" s="14" t="s">
        <v>79</v>
      </c>
      <c r="AY418" s="96" t="s">
        <v>128</v>
      </c>
    </row>
    <row r="419" spans="2:65" s="1" customFormat="1" ht="24" customHeight="1" x14ac:dyDescent="0.2">
      <c r="B419" s="77"/>
      <c r="C419" s="180" t="s">
        <v>480</v>
      </c>
      <c r="D419" s="180" t="s">
        <v>130</v>
      </c>
      <c r="E419" s="181" t="s">
        <v>481</v>
      </c>
      <c r="F419" s="182" t="s">
        <v>482</v>
      </c>
      <c r="G419" s="183" t="s">
        <v>199</v>
      </c>
      <c r="H419" s="184">
        <v>77.400000000000006</v>
      </c>
      <c r="I419" s="78"/>
      <c r="J419" s="185">
        <f>ROUND(I419*H419,2)</f>
        <v>0</v>
      </c>
      <c r="K419" s="182" t="s">
        <v>134</v>
      </c>
      <c r="L419" s="22"/>
      <c r="M419" s="79" t="s">
        <v>1</v>
      </c>
      <c r="N419" s="80" t="s">
        <v>36</v>
      </c>
      <c r="O419" s="81">
        <v>8.5999999999999993E-2</v>
      </c>
      <c r="P419" s="81">
        <f>O419*H419</f>
        <v>6.6563999999999997</v>
      </c>
      <c r="Q419" s="81">
        <v>0</v>
      </c>
      <c r="R419" s="81">
        <f>Q419*H419</f>
        <v>0</v>
      </c>
      <c r="S419" s="81">
        <v>8.0000000000000002E-3</v>
      </c>
      <c r="T419" s="82">
        <f>S419*H419</f>
        <v>0.61920000000000008</v>
      </c>
      <c r="AR419" s="83" t="s">
        <v>245</v>
      </c>
      <c r="AT419" s="83" t="s">
        <v>130</v>
      </c>
      <c r="AU419" s="83" t="s">
        <v>81</v>
      </c>
      <c r="AY419" s="17" t="s">
        <v>128</v>
      </c>
      <c r="BE419" s="84">
        <f>IF(N419="základní",J419,0)</f>
        <v>0</v>
      </c>
      <c r="BF419" s="84">
        <f>IF(N419="snížená",J419,0)</f>
        <v>0</v>
      </c>
      <c r="BG419" s="84">
        <f>IF(N419="zákl. přenesená",J419,0)</f>
        <v>0</v>
      </c>
      <c r="BH419" s="84">
        <f>IF(N419="sníž. přenesená",J419,0)</f>
        <v>0</v>
      </c>
      <c r="BI419" s="84">
        <f>IF(N419="nulová",J419,0)</f>
        <v>0</v>
      </c>
      <c r="BJ419" s="17" t="s">
        <v>79</v>
      </c>
      <c r="BK419" s="84">
        <f>ROUND(I419*H419,2)</f>
        <v>0</v>
      </c>
      <c r="BL419" s="17" t="s">
        <v>245</v>
      </c>
      <c r="BM419" s="83" t="s">
        <v>483</v>
      </c>
    </row>
    <row r="420" spans="2:65" s="12" customFormat="1" ht="11.4" x14ac:dyDescent="0.2">
      <c r="B420" s="85"/>
      <c r="C420" s="186"/>
      <c r="D420" s="187" t="s">
        <v>137</v>
      </c>
      <c r="E420" s="188" t="s">
        <v>1</v>
      </c>
      <c r="F420" s="189" t="s">
        <v>484</v>
      </c>
      <c r="G420" s="186"/>
      <c r="H420" s="188" t="s">
        <v>1</v>
      </c>
      <c r="I420" s="78"/>
      <c r="J420" s="186"/>
      <c r="K420" s="186"/>
      <c r="L420" s="85"/>
      <c r="M420" s="87"/>
      <c r="N420" s="88"/>
      <c r="O420" s="88"/>
      <c r="P420" s="88"/>
      <c r="Q420" s="88"/>
      <c r="R420" s="88"/>
      <c r="S420" s="88"/>
      <c r="T420" s="89"/>
      <c r="AT420" s="86" t="s">
        <v>137</v>
      </c>
      <c r="AU420" s="86" t="s">
        <v>81</v>
      </c>
      <c r="AV420" s="12" t="s">
        <v>79</v>
      </c>
      <c r="AW420" s="12" t="s">
        <v>27</v>
      </c>
      <c r="AX420" s="12" t="s">
        <v>71</v>
      </c>
      <c r="AY420" s="86" t="s">
        <v>128</v>
      </c>
    </row>
    <row r="421" spans="2:65" s="13" customFormat="1" ht="11.4" x14ac:dyDescent="0.2">
      <c r="B421" s="90"/>
      <c r="C421" s="190"/>
      <c r="D421" s="187" t="s">
        <v>137</v>
      </c>
      <c r="E421" s="191" t="s">
        <v>1</v>
      </c>
      <c r="F421" s="192" t="s">
        <v>485</v>
      </c>
      <c r="G421" s="190"/>
      <c r="H421" s="193">
        <v>77.400000000000006</v>
      </c>
      <c r="I421" s="78"/>
      <c r="J421" s="190"/>
      <c r="K421" s="190"/>
      <c r="L421" s="90"/>
      <c r="M421" s="92"/>
      <c r="N421" s="93"/>
      <c r="O421" s="93"/>
      <c r="P421" s="93"/>
      <c r="Q421" s="93"/>
      <c r="R421" s="93"/>
      <c r="S421" s="93"/>
      <c r="T421" s="94"/>
      <c r="AT421" s="91" t="s">
        <v>137</v>
      </c>
      <c r="AU421" s="91" t="s">
        <v>81</v>
      </c>
      <c r="AV421" s="13" t="s">
        <v>81</v>
      </c>
      <c r="AW421" s="13" t="s">
        <v>27</v>
      </c>
      <c r="AX421" s="13" t="s">
        <v>71</v>
      </c>
      <c r="AY421" s="91" t="s">
        <v>128</v>
      </c>
    </row>
    <row r="422" spans="2:65" s="14" customFormat="1" ht="11.4" x14ac:dyDescent="0.2">
      <c r="B422" s="95"/>
      <c r="C422" s="194"/>
      <c r="D422" s="187" t="s">
        <v>137</v>
      </c>
      <c r="E422" s="195" t="s">
        <v>1</v>
      </c>
      <c r="F422" s="196" t="s">
        <v>148</v>
      </c>
      <c r="G422" s="194"/>
      <c r="H422" s="197">
        <v>77.400000000000006</v>
      </c>
      <c r="I422" s="78"/>
      <c r="J422" s="194"/>
      <c r="K422" s="194"/>
      <c r="L422" s="95"/>
      <c r="M422" s="97"/>
      <c r="N422" s="98"/>
      <c r="O422" s="98"/>
      <c r="P422" s="98"/>
      <c r="Q422" s="98"/>
      <c r="R422" s="98"/>
      <c r="S422" s="98"/>
      <c r="T422" s="99"/>
      <c r="AT422" s="96" t="s">
        <v>137</v>
      </c>
      <c r="AU422" s="96" t="s">
        <v>81</v>
      </c>
      <c r="AV422" s="14" t="s">
        <v>135</v>
      </c>
      <c r="AW422" s="14" t="s">
        <v>27</v>
      </c>
      <c r="AX422" s="14" t="s">
        <v>79</v>
      </c>
      <c r="AY422" s="96" t="s">
        <v>128</v>
      </c>
    </row>
    <row r="423" spans="2:65" s="1" customFormat="1" ht="24" customHeight="1" x14ac:dyDescent="0.2">
      <c r="B423" s="77"/>
      <c r="C423" s="180" t="s">
        <v>486</v>
      </c>
      <c r="D423" s="180" t="s">
        <v>130</v>
      </c>
      <c r="E423" s="181" t="s">
        <v>487</v>
      </c>
      <c r="F423" s="182" t="s">
        <v>488</v>
      </c>
      <c r="G423" s="183" t="s">
        <v>165</v>
      </c>
      <c r="H423" s="184">
        <v>50.314</v>
      </c>
      <c r="I423" s="78"/>
      <c r="J423" s="185">
        <f>ROUND(I423*H423,2)</f>
        <v>0</v>
      </c>
      <c r="K423" s="182" t="s">
        <v>134</v>
      </c>
      <c r="L423" s="22"/>
      <c r="M423" s="79" t="s">
        <v>1</v>
      </c>
      <c r="N423" s="80" t="s">
        <v>36</v>
      </c>
      <c r="O423" s="81">
        <v>0.13600000000000001</v>
      </c>
      <c r="P423" s="81">
        <f>O423*H423</f>
        <v>6.8427040000000003</v>
      </c>
      <c r="Q423" s="81">
        <v>0</v>
      </c>
      <c r="R423" s="81">
        <f>Q423*H423</f>
        <v>0</v>
      </c>
      <c r="S423" s="81">
        <v>0.04</v>
      </c>
      <c r="T423" s="82">
        <f>S423*H423</f>
        <v>2.0125600000000001</v>
      </c>
      <c r="AR423" s="83" t="s">
        <v>245</v>
      </c>
      <c r="AT423" s="83" t="s">
        <v>130</v>
      </c>
      <c r="AU423" s="83" t="s">
        <v>81</v>
      </c>
      <c r="AY423" s="17" t="s">
        <v>128</v>
      </c>
      <c r="BE423" s="84">
        <f>IF(N423="základní",J423,0)</f>
        <v>0</v>
      </c>
      <c r="BF423" s="84">
        <f>IF(N423="snížená",J423,0)</f>
        <v>0</v>
      </c>
      <c r="BG423" s="84">
        <f>IF(N423="zákl. přenesená",J423,0)</f>
        <v>0</v>
      </c>
      <c r="BH423" s="84">
        <f>IF(N423="sníž. přenesená",J423,0)</f>
        <v>0</v>
      </c>
      <c r="BI423" s="84">
        <f>IF(N423="nulová",J423,0)</f>
        <v>0</v>
      </c>
      <c r="BJ423" s="17" t="s">
        <v>79</v>
      </c>
      <c r="BK423" s="84">
        <f>ROUND(I423*H423,2)</f>
        <v>0</v>
      </c>
      <c r="BL423" s="17" t="s">
        <v>245</v>
      </c>
      <c r="BM423" s="83" t="s">
        <v>489</v>
      </c>
    </row>
    <row r="424" spans="2:65" s="12" customFormat="1" ht="11.4" x14ac:dyDescent="0.2">
      <c r="B424" s="85"/>
      <c r="C424" s="186"/>
      <c r="D424" s="187" t="s">
        <v>137</v>
      </c>
      <c r="E424" s="188" t="s">
        <v>1</v>
      </c>
      <c r="F424" s="189" t="s">
        <v>184</v>
      </c>
      <c r="G424" s="186"/>
      <c r="H424" s="188" t="s">
        <v>1</v>
      </c>
      <c r="I424" s="78"/>
      <c r="J424" s="186"/>
      <c r="K424" s="186"/>
      <c r="L424" s="85"/>
      <c r="M424" s="87"/>
      <c r="N424" s="88"/>
      <c r="O424" s="88"/>
      <c r="P424" s="88"/>
      <c r="Q424" s="88"/>
      <c r="R424" s="88"/>
      <c r="S424" s="88"/>
      <c r="T424" s="89"/>
      <c r="AT424" s="86" t="s">
        <v>137</v>
      </c>
      <c r="AU424" s="86" t="s">
        <v>81</v>
      </c>
      <c r="AV424" s="12" t="s">
        <v>79</v>
      </c>
      <c r="AW424" s="12" t="s">
        <v>27</v>
      </c>
      <c r="AX424" s="12" t="s">
        <v>71</v>
      </c>
      <c r="AY424" s="86" t="s">
        <v>128</v>
      </c>
    </row>
    <row r="425" spans="2:65" s="13" customFormat="1" ht="11.4" x14ac:dyDescent="0.2">
      <c r="B425" s="90"/>
      <c r="C425" s="190"/>
      <c r="D425" s="187" t="s">
        <v>137</v>
      </c>
      <c r="E425" s="191" t="s">
        <v>1</v>
      </c>
      <c r="F425" s="192" t="s">
        <v>490</v>
      </c>
      <c r="G425" s="190"/>
      <c r="H425" s="193">
        <v>46.701999999999998</v>
      </c>
      <c r="I425" s="78"/>
      <c r="J425" s="190"/>
      <c r="K425" s="190"/>
      <c r="L425" s="90"/>
      <c r="M425" s="92"/>
      <c r="N425" s="93"/>
      <c r="O425" s="93"/>
      <c r="P425" s="93"/>
      <c r="Q425" s="93"/>
      <c r="R425" s="93"/>
      <c r="S425" s="93"/>
      <c r="T425" s="94"/>
      <c r="AT425" s="91" t="s">
        <v>137</v>
      </c>
      <c r="AU425" s="91" t="s">
        <v>81</v>
      </c>
      <c r="AV425" s="13" t="s">
        <v>81</v>
      </c>
      <c r="AW425" s="13" t="s">
        <v>27</v>
      </c>
      <c r="AX425" s="13" t="s">
        <v>71</v>
      </c>
      <c r="AY425" s="91" t="s">
        <v>128</v>
      </c>
    </row>
    <row r="426" spans="2:65" s="13" customFormat="1" ht="11.4" x14ac:dyDescent="0.2">
      <c r="B426" s="90"/>
      <c r="C426" s="190"/>
      <c r="D426" s="187" t="s">
        <v>137</v>
      </c>
      <c r="E426" s="191" t="s">
        <v>1</v>
      </c>
      <c r="F426" s="192" t="s">
        <v>491</v>
      </c>
      <c r="G426" s="190"/>
      <c r="H426" s="193">
        <v>3.6120000000000001</v>
      </c>
      <c r="I426" s="78"/>
      <c r="J426" s="190"/>
      <c r="K426" s="190"/>
      <c r="L426" s="90"/>
      <c r="M426" s="92"/>
      <c r="N426" s="93"/>
      <c r="O426" s="93"/>
      <c r="P426" s="93"/>
      <c r="Q426" s="93"/>
      <c r="R426" s="93"/>
      <c r="S426" s="93"/>
      <c r="T426" s="94"/>
      <c r="AT426" s="91" t="s">
        <v>137</v>
      </c>
      <c r="AU426" s="91" t="s">
        <v>81</v>
      </c>
      <c r="AV426" s="13" t="s">
        <v>81</v>
      </c>
      <c r="AW426" s="13" t="s">
        <v>27</v>
      </c>
      <c r="AX426" s="13" t="s">
        <v>71</v>
      </c>
      <c r="AY426" s="91" t="s">
        <v>128</v>
      </c>
    </row>
    <row r="427" spans="2:65" s="14" customFormat="1" ht="11.4" x14ac:dyDescent="0.2">
      <c r="B427" s="95"/>
      <c r="C427" s="194"/>
      <c r="D427" s="187" t="s">
        <v>137</v>
      </c>
      <c r="E427" s="195" t="s">
        <v>1</v>
      </c>
      <c r="F427" s="196" t="s">
        <v>148</v>
      </c>
      <c r="G427" s="194"/>
      <c r="H427" s="197">
        <v>50.314</v>
      </c>
      <c r="I427" s="78"/>
      <c r="J427" s="194"/>
      <c r="K427" s="194"/>
      <c r="L427" s="95"/>
      <c r="M427" s="97"/>
      <c r="N427" s="98"/>
      <c r="O427" s="98"/>
      <c r="P427" s="98"/>
      <c r="Q427" s="98"/>
      <c r="R427" s="98"/>
      <c r="S427" s="98"/>
      <c r="T427" s="99"/>
      <c r="AT427" s="96" t="s">
        <v>137</v>
      </c>
      <c r="AU427" s="96" t="s">
        <v>81</v>
      </c>
      <c r="AV427" s="14" t="s">
        <v>135</v>
      </c>
      <c r="AW427" s="14" t="s">
        <v>27</v>
      </c>
      <c r="AX427" s="14" t="s">
        <v>79</v>
      </c>
      <c r="AY427" s="96" t="s">
        <v>128</v>
      </c>
    </row>
    <row r="428" spans="2:65" s="11" customFormat="1" ht="22.95" customHeight="1" x14ac:dyDescent="0.25">
      <c r="B428" s="69"/>
      <c r="C428" s="174"/>
      <c r="D428" s="175" t="s">
        <v>70</v>
      </c>
      <c r="E428" s="178" t="s">
        <v>492</v>
      </c>
      <c r="F428" s="178" t="s">
        <v>493</v>
      </c>
      <c r="G428" s="174"/>
      <c r="H428" s="174"/>
      <c r="I428" s="78"/>
      <c r="J428" s="179">
        <f>BK428</f>
        <v>0</v>
      </c>
      <c r="K428" s="174"/>
      <c r="L428" s="69"/>
      <c r="M428" s="71"/>
      <c r="N428" s="72"/>
      <c r="O428" s="72"/>
      <c r="P428" s="73">
        <f>SUM(P429:P465)</f>
        <v>40.254280000000001</v>
      </c>
      <c r="Q428" s="72"/>
      <c r="R428" s="73">
        <f>SUM(R429:R465)</f>
        <v>0</v>
      </c>
      <c r="S428" s="72"/>
      <c r="T428" s="74">
        <f>SUM(T429:T465)</f>
        <v>7.8826550500000003</v>
      </c>
      <c r="AR428" s="70" t="s">
        <v>81</v>
      </c>
      <c r="AT428" s="75" t="s">
        <v>70</v>
      </c>
      <c r="AU428" s="75" t="s">
        <v>79</v>
      </c>
      <c r="AY428" s="70" t="s">
        <v>128</v>
      </c>
      <c r="BK428" s="76">
        <f>SUM(BK429:BK465)</f>
        <v>0</v>
      </c>
    </row>
    <row r="429" spans="2:65" s="1" customFormat="1" ht="24" customHeight="1" x14ac:dyDescent="0.2">
      <c r="B429" s="77"/>
      <c r="C429" s="180" t="s">
        <v>494</v>
      </c>
      <c r="D429" s="180" t="s">
        <v>130</v>
      </c>
      <c r="E429" s="181" t="s">
        <v>495</v>
      </c>
      <c r="F429" s="182" t="s">
        <v>496</v>
      </c>
      <c r="G429" s="183" t="s">
        <v>165</v>
      </c>
      <c r="H429" s="184">
        <v>160.767</v>
      </c>
      <c r="I429" s="78"/>
      <c r="J429" s="185">
        <f>ROUND(I429*H429,2)</f>
        <v>0</v>
      </c>
      <c r="K429" s="182" t="s">
        <v>134</v>
      </c>
      <c r="L429" s="22"/>
      <c r="M429" s="79" t="s">
        <v>1</v>
      </c>
      <c r="N429" s="80" t="s">
        <v>36</v>
      </c>
      <c r="O429" s="81">
        <v>0.19800000000000001</v>
      </c>
      <c r="P429" s="81">
        <f>O429*H429</f>
        <v>31.831866000000002</v>
      </c>
      <c r="Q429" s="81">
        <v>0</v>
      </c>
      <c r="R429" s="81">
        <f>Q429*H429</f>
        <v>0</v>
      </c>
      <c r="S429" s="81">
        <v>3.175E-2</v>
      </c>
      <c r="T429" s="82">
        <f>S429*H429</f>
        <v>5.1043522499999998</v>
      </c>
      <c r="AR429" s="83" t="s">
        <v>245</v>
      </c>
      <c r="AT429" s="83" t="s">
        <v>130</v>
      </c>
      <c r="AU429" s="83" t="s">
        <v>81</v>
      </c>
      <c r="AY429" s="17" t="s">
        <v>128</v>
      </c>
      <c r="BE429" s="84">
        <f>IF(N429="základní",J429,0)</f>
        <v>0</v>
      </c>
      <c r="BF429" s="84">
        <f>IF(N429="snížená",J429,0)</f>
        <v>0</v>
      </c>
      <c r="BG429" s="84">
        <f>IF(N429="zákl. přenesená",J429,0)</f>
        <v>0</v>
      </c>
      <c r="BH429" s="84">
        <f>IF(N429="sníž. přenesená",J429,0)</f>
        <v>0</v>
      </c>
      <c r="BI429" s="84">
        <f>IF(N429="nulová",J429,0)</f>
        <v>0</v>
      </c>
      <c r="BJ429" s="17" t="s">
        <v>79</v>
      </c>
      <c r="BK429" s="84">
        <f>ROUND(I429*H429,2)</f>
        <v>0</v>
      </c>
      <c r="BL429" s="17" t="s">
        <v>245</v>
      </c>
      <c r="BM429" s="83" t="s">
        <v>497</v>
      </c>
    </row>
    <row r="430" spans="2:65" s="12" customFormat="1" ht="11.4" x14ac:dyDescent="0.2">
      <c r="B430" s="85"/>
      <c r="C430" s="186"/>
      <c r="D430" s="187" t="s">
        <v>137</v>
      </c>
      <c r="E430" s="188" t="s">
        <v>1</v>
      </c>
      <c r="F430" s="189" t="s">
        <v>142</v>
      </c>
      <c r="G430" s="186"/>
      <c r="H430" s="188" t="s">
        <v>1</v>
      </c>
      <c r="I430" s="78"/>
      <c r="J430" s="186"/>
      <c r="K430" s="186"/>
      <c r="L430" s="85"/>
      <c r="M430" s="87"/>
      <c r="N430" s="88"/>
      <c r="O430" s="88"/>
      <c r="P430" s="88"/>
      <c r="Q430" s="88"/>
      <c r="R430" s="88"/>
      <c r="S430" s="88"/>
      <c r="T430" s="89"/>
      <c r="AT430" s="86" t="s">
        <v>137</v>
      </c>
      <c r="AU430" s="86" t="s">
        <v>81</v>
      </c>
      <c r="AV430" s="12" t="s">
        <v>79</v>
      </c>
      <c r="AW430" s="12" t="s">
        <v>27</v>
      </c>
      <c r="AX430" s="12" t="s">
        <v>71</v>
      </c>
      <c r="AY430" s="86" t="s">
        <v>128</v>
      </c>
    </row>
    <row r="431" spans="2:65" s="12" customFormat="1" ht="11.4" x14ac:dyDescent="0.2">
      <c r="B431" s="85"/>
      <c r="C431" s="186"/>
      <c r="D431" s="187" t="s">
        <v>137</v>
      </c>
      <c r="E431" s="188" t="s">
        <v>1</v>
      </c>
      <c r="F431" s="189" t="s">
        <v>498</v>
      </c>
      <c r="G431" s="186"/>
      <c r="H431" s="188" t="s">
        <v>1</v>
      </c>
      <c r="I431" s="78"/>
      <c r="J431" s="186"/>
      <c r="K431" s="186"/>
      <c r="L431" s="85"/>
      <c r="M431" s="87"/>
      <c r="N431" s="88"/>
      <c r="O431" s="88"/>
      <c r="P431" s="88"/>
      <c r="Q431" s="88"/>
      <c r="R431" s="88"/>
      <c r="S431" s="88"/>
      <c r="T431" s="89"/>
      <c r="AT431" s="86" t="s">
        <v>137</v>
      </c>
      <c r="AU431" s="86" t="s">
        <v>81</v>
      </c>
      <c r="AV431" s="12" t="s">
        <v>79</v>
      </c>
      <c r="AW431" s="12" t="s">
        <v>27</v>
      </c>
      <c r="AX431" s="12" t="s">
        <v>71</v>
      </c>
      <c r="AY431" s="86" t="s">
        <v>128</v>
      </c>
    </row>
    <row r="432" spans="2:65" s="13" customFormat="1" ht="11.4" x14ac:dyDescent="0.2">
      <c r="B432" s="90"/>
      <c r="C432" s="190"/>
      <c r="D432" s="187" t="s">
        <v>137</v>
      </c>
      <c r="E432" s="191" t="s">
        <v>1</v>
      </c>
      <c r="F432" s="192" t="s">
        <v>499</v>
      </c>
      <c r="G432" s="190"/>
      <c r="H432" s="193">
        <v>2.9750000000000001</v>
      </c>
      <c r="I432" s="78"/>
      <c r="J432" s="190"/>
      <c r="K432" s="190"/>
      <c r="L432" s="90"/>
      <c r="M432" s="92"/>
      <c r="N432" s="93"/>
      <c r="O432" s="93"/>
      <c r="P432" s="93"/>
      <c r="Q432" s="93"/>
      <c r="R432" s="93"/>
      <c r="S432" s="93"/>
      <c r="T432" s="94"/>
      <c r="AT432" s="91" t="s">
        <v>137</v>
      </c>
      <c r="AU432" s="91" t="s">
        <v>81</v>
      </c>
      <c r="AV432" s="13" t="s">
        <v>81</v>
      </c>
      <c r="AW432" s="13" t="s">
        <v>27</v>
      </c>
      <c r="AX432" s="13" t="s">
        <v>71</v>
      </c>
      <c r="AY432" s="91" t="s">
        <v>128</v>
      </c>
    </row>
    <row r="433" spans="2:65" s="13" customFormat="1" ht="11.4" x14ac:dyDescent="0.2">
      <c r="B433" s="90"/>
      <c r="C433" s="190"/>
      <c r="D433" s="187" t="s">
        <v>137</v>
      </c>
      <c r="E433" s="191" t="s">
        <v>1</v>
      </c>
      <c r="F433" s="192" t="s">
        <v>500</v>
      </c>
      <c r="G433" s="190"/>
      <c r="H433" s="193">
        <v>1.19</v>
      </c>
      <c r="I433" s="78"/>
      <c r="J433" s="190"/>
      <c r="K433" s="190"/>
      <c r="L433" s="90"/>
      <c r="M433" s="92"/>
      <c r="N433" s="93"/>
      <c r="O433" s="93"/>
      <c r="P433" s="93"/>
      <c r="Q433" s="93"/>
      <c r="R433" s="93"/>
      <c r="S433" s="93"/>
      <c r="T433" s="94"/>
      <c r="AT433" s="91" t="s">
        <v>137</v>
      </c>
      <c r="AU433" s="91" t="s">
        <v>81</v>
      </c>
      <c r="AV433" s="13" t="s">
        <v>81</v>
      </c>
      <c r="AW433" s="13" t="s">
        <v>27</v>
      </c>
      <c r="AX433" s="13" t="s">
        <v>71</v>
      </c>
      <c r="AY433" s="91" t="s">
        <v>128</v>
      </c>
    </row>
    <row r="434" spans="2:65" s="13" customFormat="1" ht="11.4" x14ac:dyDescent="0.2">
      <c r="B434" s="90"/>
      <c r="C434" s="190"/>
      <c r="D434" s="187" t="s">
        <v>137</v>
      </c>
      <c r="E434" s="191" t="s">
        <v>1</v>
      </c>
      <c r="F434" s="192" t="s">
        <v>501</v>
      </c>
      <c r="G434" s="190"/>
      <c r="H434" s="193">
        <v>2.6779999999999999</v>
      </c>
      <c r="I434" s="78"/>
      <c r="J434" s="190"/>
      <c r="K434" s="190"/>
      <c r="L434" s="90"/>
      <c r="M434" s="92"/>
      <c r="N434" s="93"/>
      <c r="O434" s="93"/>
      <c r="P434" s="93"/>
      <c r="Q434" s="93"/>
      <c r="R434" s="93"/>
      <c r="S434" s="93"/>
      <c r="T434" s="94"/>
      <c r="AT434" s="91" t="s">
        <v>137</v>
      </c>
      <c r="AU434" s="91" t="s">
        <v>81</v>
      </c>
      <c r="AV434" s="13" t="s">
        <v>81</v>
      </c>
      <c r="AW434" s="13" t="s">
        <v>27</v>
      </c>
      <c r="AX434" s="13" t="s">
        <v>71</v>
      </c>
      <c r="AY434" s="91" t="s">
        <v>128</v>
      </c>
    </row>
    <row r="435" spans="2:65" s="13" customFormat="1" ht="11.4" x14ac:dyDescent="0.2">
      <c r="B435" s="90"/>
      <c r="C435" s="190"/>
      <c r="D435" s="187" t="s">
        <v>137</v>
      </c>
      <c r="E435" s="191" t="s">
        <v>1</v>
      </c>
      <c r="F435" s="192" t="s">
        <v>502</v>
      </c>
      <c r="G435" s="190"/>
      <c r="H435" s="193">
        <v>32.725000000000001</v>
      </c>
      <c r="I435" s="78"/>
      <c r="J435" s="190"/>
      <c r="K435" s="190"/>
      <c r="L435" s="90"/>
      <c r="M435" s="92"/>
      <c r="N435" s="93"/>
      <c r="O435" s="93"/>
      <c r="P435" s="93"/>
      <c r="Q435" s="93"/>
      <c r="R435" s="93"/>
      <c r="S435" s="93"/>
      <c r="T435" s="94"/>
      <c r="AT435" s="91" t="s">
        <v>137</v>
      </c>
      <c r="AU435" s="91" t="s">
        <v>81</v>
      </c>
      <c r="AV435" s="13" t="s">
        <v>81</v>
      </c>
      <c r="AW435" s="13" t="s">
        <v>27</v>
      </c>
      <c r="AX435" s="13" t="s">
        <v>71</v>
      </c>
      <c r="AY435" s="91" t="s">
        <v>128</v>
      </c>
    </row>
    <row r="436" spans="2:65" s="13" customFormat="1" ht="11.4" x14ac:dyDescent="0.2">
      <c r="B436" s="90"/>
      <c r="C436" s="190"/>
      <c r="D436" s="187" t="s">
        <v>137</v>
      </c>
      <c r="E436" s="191" t="s">
        <v>1</v>
      </c>
      <c r="F436" s="192" t="s">
        <v>171</v>
      </c>
      <c r="G436" s="190"/>
      <c r="H436" s="193">
        <v>-1.5760000000000001</v>
      </c>
      <c r="I436" s="78"/>
      <c r="J436" s="190"/>
      <c r="K436" s="190"/>
      <c r="L436" s="90"/>
      <c r="M436" s="92"/>
      <c r="N436" s="93"/>
      <c r="O436" s="93"/>
      <c r="P436" s="93"/>
      <c r="Q436" s="93"/>
      <c r="R436" s="93"/>
      <c r="S436" s="93"/>
      <c r="T436" s="94"/>
      <c r="AT436" s="91" t="s">
        <v>137</v>
      </c>
      <c r="AU436" s="91" t="s">
        <v>81</v>
      </c>
      <c r="AV436" s="13" t="s">
        <v>81</v>
      </c>
      <c r="AW436" s="13" t="s">
        <v>27</v>
      </c>
      <c r="AX436" s="13" t="s">
        <v>71</v>
      </c>
      <c r="AY436" s="91" t="s">
        <v>128</v>
      </c>
    </row>
    <row r="437" spans="2:65" s="13" customFormat="1" ht="11.4" x14ac:dyDescent="0.2">
      <c r="B437" s="90"/>
      <c r="C437" s="190"/>
      <c r="D437" s="187" t="s">
        <v>137</v>
      </c>
      <c r="E437" s="191" t="s">
        <v>1</v>
      </c>
      <c r="F437" s="192" t="s">
        <v>503</v>
      </c>
      <c r="G437" s="190"/>
      <c r="H437" s="193">
        <v>51.021000000000001</v>
      </c>
      <c r="I437" s="78"/>
      <c r="J437" s="190"/>
      <c r="K437" s="190"/>
      <c r="L437" s="90"/>
      <c r="M437" s="92"/>
      <c r="N437" s="93"/>
      <c r="O437" s="93"/>
      <c r="P437" s="93"/>
      <c r="Q437" s="93"/>
      <c r="R437" s="93"/>
      <c r="S437" s="93"/>
      <c r="T437" s="94"/>
      <c r="AT437" s="91" t="s">
        <v>137</v>
      </c>
      <c r="AU437" s="91" t="s">
        <v>81</v>
      </c>
      <c r="AV437" s="13" t="s">
        <v>81</v>
      </c>
      <c r="AW437" s="13" t="s">
        <v>27</v>
      </c>
      <c r="AX437" s="13" t="s">
        <v>71</v>
      </c>
      <c r="AY437" s="91" t="s">
        <v>128</v>
      </c>
    </row>
    <row r="438" spans="2:65" s="13" customFormat="1" ht="11.4" x14ac:dyDescent="0.2">
      <c r="B438" s="90"/>
      <c r="C438" s="190"/>
      <c r="D438" s="187" t="s">
        <v>137</v>
      </c>
      <c r="E438" s="191" t="s">
        <v>1</v>
      </c>
      <c r="F438" s="192" t="s">
        <v>504</v>
      </c>
      <c r="G438" s="190"/>
      <c r="H438" s="193">
        <v>-2.3639999999999999</v>
      </c>
      <c r="I438" s="78"/>
      <c r="J438" s="190"/>
      <c r="K438" s="190"/>
      <c r="L438" s="90"/>
      <c r="M438" s="92"/>
      <c r="N438" s="93"/>
      <c r="O438" s="93"/>
      <c r="P438" s="93"/>
      <c r="Q438" s="93"/>
      <c r="R438" s="93"/>
      <c r="S438" s="93"/>
      <c r="T438" s="94"/>
      <c r="AT438" s="91" t="s">
        <v>137</v>
      </c>
      <c r="AU438" s="91" t="s">
        <v>81</v>
      </c>
      <c r="AV438" s="13" t="s">
        <v>81</v>
      </c>
      <c r="AW438" s="13" t="s">
        <v>27</v>
      </c>
      <c r="AX438" s="13" t="s">
        <v>71</v>
      </c>
      <c r="AY438" s="91" t="s">
        <v>128</v>
      </c>
    </row>
    <row r="439" spans="2:65" s="13" customFormat="1" ht="11.4" x14ac:dyDescent="0.2">
      <c r="B439" s="90"/>
      <c r="C439" s="190"/>
      <c r="D439" s="187" t="s">
        <v>137</v>
      </c>
      <c r="E439" s="191" t="s">
        <v>1</v>
      </c>
      <c r="F439" s="192" t="s">
        <v>505</v>
      </c>
      <c r="G439" s="190"/>
      <c r="H439" s="193">
        <v>39.270000000000003</v>
      </c>
      <c r="I439" s="78"/>
      <c r="J439" s="190"/>
      <c r="K439" s="190"/>
      <c r="L439" s="90"/>
      <c r="M439" s="92"/>
      <c r="N439" s="93"/>
      <c r="O439" s="93"/>
      <c r="P439" s="93"/>
      <c r="Q439" s="93"/>
      <c r="R439" s="93"/>
      <c r="S439" s="93"/>
      <c r="T439" s="94"/>
      <c r="AT439" s="91" t="s">
        <v>137</v>
      </c>
      <c r="AU439" s="91" t="s">
        <v>81</v>
      </c>
      <c r="AV439" s="13" t="s">
        <v>81</v>
      </c>
      <c r="AW439" s="13" t="s">
        <v>27</v>
      </c>
      <c r="AX439" s="13" t="s">
        <v>71</v>
      </c>
      <c r="AY439" s="91" t="s">
        <v>128</v>
      </c>
    </row>
    <row r="440" spans="2:65" s="13" customFormat="1" ht="11.4" x14ac:dyDescent="0.2">
      <c r="B440" s="90"/>
      <c r="C440" s="190"/>
      <c r="D440" s="187" t="s">
        <v>137</v>
      </c>
      <c r="E440" s="191" t="s">
        <v>1</v>
      </c>
      <c r="F440" s="192" t="s">
        <v>506</v>
      </c>
      <c r="G440" s="190"/>
      <c r="H440" s="193">
        <v>-2.758</v>
      </c>
      <c r="I440" s="78"/>
      <c r="J440" s="190"/>
      <c r="K440" s="190"/>
      <c r="L440" s="90"/>
      <c r="M440" s="92"/>
      <c r="N440" s="93"/>
      <c r="O440" s="93"/>
      <c r="P440" s="93"/>
      <c r="Q440" s="93"/>
      <c r="R440" s="93"/>
      <c r="S440" s="93"/>
      <c r="T440" s="94"/>
      <c r="AT440" s="91" t="s">
        <v>137</v>
      </c>
      <c r="AU440" s="91" t="s">
        <v>81</v>
      </c>
      <c r="AV440" s="13" t="s">
        <v>81</v>
      </c>
      <c r="AW440" s="13" t="s">
        <v>27</v>
      </c>
      <c r="AX440" s="13" t="s">
        <v>71</v>
      </c>
      <c r="AY440" s="91" t="s">
        <v>128</v>
      </c>
    </row>
    <row r="441" spans="2:65" s="12" customFormat="1" ht="11.4" x14ac:dyDescent="0.2">
      <c r="B441" s="85"/>
      <c r="C441" s="186"/>
      <c r="D441" s="187" t="s">
        <v>137</v>
      </c>
      <c r="E441" s="188" t="s">
        <v>1</v>
      </c>
      <c r="F441" s="189" t="s">
        <v>507</v>
      </c>
      <c r="G441" s="186"/>
      <c r="H441" s="188" t="s">
        <v>1</v>
      </c>
      <c r="I441" s="78"/>
      <c r="J441" s="186"/>
      <c r="K441" s="186"/>
      <c r="L441" s="85"/>
      <c r="M441" s="87"/>
      <c r="N441" s="88"/>
      <c r="O441" s="88"/>
      <c r="P441" s="88"/>
      <c r="Q441" s="88"/>
      <c r="R441" s="88"/>
      <c r="S441" s="88"/>
      <c r="T441" s="89"/>
      <c r="AT441" s="86" t="s">
        <v>137</v>
      </c>
      <c r="AU441" s="86" t="s">
        <v>81</v>
      </c>
      <c r="AV441" s="12" t="s">
        <v>79</v>
      </c>
      <c r="AW441" s="12" t="s">
        <v>27</v>
      </c>
      <c r="AX441" s="12" t="s">
        <v>71</v>
      </c>
      <c r="AY441" s="86" t="s">
        <v>128</v>
      </c>
    </row>
    <row r="442" spans="2:65" s="13" customFormat="1" ht="11.4" x14ac:dyDescent="0.2">
      <c r="B442" s="90"/>
      <c r="C442" s="190"/>
      <c r="D442" s="187" t="s">
        <v>137</v>
      </c>
      <c r="E442" s="191" t="s">
        <v>1</v>
      </c>
      <c r="F442" s="192" t="s">
        <v>508</v>
      </c>
      <c r="G442" s="190"/>
      <c r="H442" s="193">
        <v>40.758000000000003</v>
      </c>
      <c r="I442" s="78"/>
      <c r="J442" s="190"/>
      <c r="K442" s="190"/>
      <c r="L442" s="90"/>
      <c r="M442" s="92"/>
      <c r="N442" s="93"/>
      <c r="O442" s="93"/>
      <c r="P442" s="93"/>
      <c r="Q442" s="93"/>
      <c r="R442" s="93"/>
      <c r="S442" s="93"/>
      <c r="T442" s="94"/>
      <c r="AT442" s="91" t="s">
        <v>137</v>
      </c>
      <c r="AU442" s="91" t="s">
        <v>81</v>
      </c>
      <c r="AV442" s="13" t="s">
        <v>81</v>
      </c>
      <c r="AW442" s="13" t="s">
        <v>27</v>
      </c>
      <c r="AX442" s="13" t="s">
        <v>71</v>
      </c>
      <c r="AY442" s="91" t="s">
        <v>128</v>
      </c>
    </row>
    <row r="443" spans="2:65" s="13" customFormat="1" ht="11.4" x14ac:dyDescent="0.2">
      <c r="B443" s="90"/>
      <c r="C443" s="190"/>
      <c r="D443" s="187" t="s">
        <v>137</v>
      </c>
      <c r="E443" s="191" t="s">
        <v>1</v>
      </c>
      <c r="F443" s="192" t="s">
        <v>509</v>
      </c>
      <c r="G443" s="190"/>
      <c r="H443" s="193">
        <v>-3.1520000000000001</v>
      </c>
      <c r="I443" s="78"/>
      <c r="J443" s="190"/>
      <c r="K443" s="190"/>
      <c r="L443" s="90"/>
      <c r="M443" s="92"/>
      <c r="N443" s="93"/>
      <c r="O443" s="93"/>
      <c r="P443" s="93"/>
      <c r="Q443" s="93"/>
      <c r="R443" s="93"/>
      <c r="S443" s="93"/>
      <c r="T443" s="94"/>
      <c r="AT443" s="91" t="s">
        <v>137</v>
      </c>
      <c r="AU443" s="91" t="s">
        <v>81</v>
      </c>
      <c r="AV443" s="13" t="s">
        <v>81</v>
      </c>
      <c r="AW443" s="13" t="s">
        <v>27</v>
      </c>
      <c r="AX443" s="13" t="s">
        <v>71</v>
      </c>
      <c r="AY443" s="91" t="s">
        <v>128</v>
      </c>
    </row>
    <row r="444" spans="2:65" s="14" customFormat="1" ht="11.4" x14ac:dyDescent="0.2">
      <c r="B444" s="95"/>
      <c r="C444" s="194"/>
      <c r="D444" s="187" t="s">
        <v>137</v>
      </c>
      <c r="E444" s="195" t="s">
        <v>1</v>
      </c>
      <c r="F444" s="196" t="s">
        <v>148</v>
      </c>
      <c r="G444" s="194"/>
      <c r="H444" s="197">
        <v>160.767</v>
      </c>
      <c r="I444" s="78"/>
      <c r="J444" s="194"/>
      <c r="K444" s="194"/>
      <c r="L444" s="95"/>
      <c r="M444" s="97"/>
      <c r="N444" s="98"/>
      <c r="O444" s="98"/>
      <c r="P444" s="98"/>
      <c r="Q444" s="98"/>
      <c r="R444" s="98"/>
      <c r="S444" s="98"/>
      <c r="T444" s="99"/>
      <c r="AT444" s="96" t="s">
        <v>137</v>
      </c>
      <c r="AU444" s="96" t="s">
        <v>81</v>
      </c>
      <c r="AV444" s="14" t="s">
        <v>135</v>
      </c>
      <c r="AW444" s="14" t="s">
        <v>27</v>
      </c>
      <c r="AX444" s="14" t="s">
        <v>79</v>
      </c>
      <c r="AY444" s="96" t="s">
        <v>128</v>
      </c>
    </row>
    <row r="445" spans="2:65" s="1" customFormat="1" ht="16.5" customHeight="1" x14ac:dyDescent="0.2">
      <c r="B445" s="77"/>
      <c r="C445" s="180" t="s">
        <v>510</v>
      </c>
      <c r="D445" s="180" t="s">
        <v>130</v>
      </c>
      <c r="E445" s="181" t="s">
        <v>511</v>
      </c>
      <c r="F445" s="182" t="s">
        <v>512</v>
      </c>
      <c r="G445" s="183" t="s">
        <v>165</v>
      </c>
      <c r="H445" s="184">
        <v>109.38200000000001</v>
      </c>
      <c r="I445" s="78"/>
      <c r="J445" s="185">
        <f>ROUND(I445*H445,2)</f>
        <v>0</v>
      </c>
      <c r="K445" s="182" t="s">
        <v>134</v>
      </c>
      <c r="L445" s="22"/>
      <c r="M445" s="79" t="s">
        <v>1</v>
      </c>
      <c r="N445" s="80" t="s">
        <v>36</v>
      </c>
      <c r="O445" s="81">
        <v>7.6999999999999999E-2</v>
      </c>
      <c r="P445" s="81">
        <f>O445*H445</f>
        <v>8.4224139999999998</v>
      </c>
      <c r="Q445" s="81">
        <v>0</v>
      </c>
      <c r="R445" s="81">
        <f>Q445*H445</f>
        <v>0</v>
      </c>
      <c r="S445" s="81">
        <v>2.5399999999999999E-2</v>
      </c>
      <c r="T445" s="82">
        <f>S445*H445</f>
        <v>2.7783028000000001</v>
      </c>
      <c r="AR445" s="83" t="s">
        <v>245</v>
      </c>
      <c r="AT445" s="83" t="s">
        <v>130</v>
      </c>
      <c r="AU445" s="83" t="s">
        <v>81</v>
      </c>
      <c r="AY445" s="17" t="s">
        <v>128</v>
      </c>
      <c r="BE445" s="84">
        <f>IF(N445="základní",J445,0)</f>
        <v>0</v>
      </c>
      <c r="BF445" s="84">
        <f>IF(N445="snížená",J445,0)</f>
        <v>0</v>
      </c>
      <c r="BG445" s="84">
        <f>IF(N445="zákl. přenesená",J445,0)</f>
        <v>0</v>
      </c>
      <c r="BH445" s="84">
        <f>IF(N445="sníž. přenesená",J445,0)</f>
        <v>0</v>
      </c>
      <c r="BI445" s="84">
        <f>IF(N445="nulová",J445,0)</f>
        <v>0</v>
      </c>
      <c r="BJ445" s="17" t="s">
        <v>79</v>
      </c>
      <c r="BK445" s="84">
        <f>ROUND(I445*H445,2)</f>
        <v>0</v>
      </c>
      <c r="BL445" s="17" t="s">
        <v>245</v>
      </c>
      <c r="BM445" s="83" t="s">
        <v>513</v>
      </c>
    </row>
    <row r="446" spans="2:65" s="12" customFormat="1" ht="11.4" x14ac:dyDescent="0.2">
      <c r="B446" s="85"/>
      <c r="C446" s="186"/>
      <c r="D446" s="187" t="s">
        <v>137</v>
      </c>
      <c r="E446" s="188" t="s">
        <v>1</v>
      </c>
      <c r="F446" s="189" t="s">
        <v>514</v>
      </c>
      <c r="G446" s="186"/>
      <c r="H446" s="188" t="s">
        <v>1</v>
      </c>
      <c r="I446" s="78"/>
      <c r="J446" s="186"/>
      <c r="K446" s="186"/>
      <c r="L446" s="85"/>
      <c r="M446" s="87"/>
      <c r="N446" s="88"/>
      <c r="O446" s="88"/>
      <c r="P446" s="88"/>
      <c r="Q446" s="88"/>
      <c r="R446" s="88"/>
      <c r="S446" s="88"/>
      <c r="T446" s="89"/>
      <c r="AT446" s="86" t="s">
        <v>137</v>
      </c>
      <c r="AU446" s="86" t="s">
        <v>81</v>
      </c>
      <c r="AV446" s="12" t="s">
        <v>79</v>
      </c>
      <c r="AW446" s="12" t="s">
        <v>27</v>
      </c>
      <c r="AX446" s="12" t="s">
        <v>71</v>
      </c>
      <c r="AY446" s="86" t="s">
        <v>128</v>
      </c>
    </row>
    <row r="447" spans="2:65" s="13" customFormat="1" ht="11.4" x14ac:dyDescent="0.2">
      <c r="B447" s="90"/>
      <c r="C447" s="190"/>
      <c r="D447" s="187" t="s">
        <v>137</v>
      </c>
      <c r="E447" s="191" t="s">
        <v>1</v>
      </c>
      <c r="F447" s="192" t="s">
        <v>515</v>
      </c>
      <c r="G447" s="190"/>
      <c r="H447" s="193">
        <v>115.133</v>
      </c>
      <c r="I447" s="78"/>
      <c r="J447" s="190"/>
      <c r="K447" s="190"/>
      <c r="L447" s="90"/>
      <c r="M447" s="92"/>
      <c r="N447" s="93"/>
      <c r="O447" s="93"/>
      <c r="P447" s="93"/>
      <c r="Q447" s="93"/>
      <c r="R447" s="93"/>
      <c r="S447" s="93"/>
      <c r="T447" s="94"/>
      <c r="AT447" s="91" t="s">
        <v>137</v>
      </c>
      <c r="AU447" s="91" t="s">
        <v>81</v>
      </c>
      <c r="AV447" s="13" t="s">
        <v>81</v>
      </c>
      <c r="AW447" s="13" t="s">
        <v>27</v>
      </c>
      <c r="AX447" s="13" t="s">
        <v>71</v>
      </c>
      <c r="AY447" s="91" t="s">
        <v>128</v>
      </c>
    </row>
    <row r="448" spans="2:65" s="13" customFormat="1" ht="11.4" x14ac:dyDescent="0.2">
      <c r="B448" s="90"/>
      <c r="C448" s="190"/>
      <c r="D448" s="187" t="s">
        <v>137</v>
      </c>
      <c r="E448" s="191" t="s">
        <v>1</v>
      </c>
      <c r="F448" s="192" t="s">
        <v>290</v>
      </c>
      <c r="G448" s="190"/>
      <c r="H448" s="193">
        <v>-24.3</v>
      </c>
      <c r="I448" s="78"/>
      <c r="J448" s="190"/>
      <c r="K448" s="190"/>
      <c r="L448" s="90"/>
      <c r="M448" s="92"/>
      <c r="N448" s="93"/>
      <c r="O448" s="93"/>
      <c r="P448" s="93"/>
      <c r="Q448" s="93"/>
      <c r="R448" s="93"/>
      <c r="S448" s="93"/>
      <c r="T448" s="94"/>
      <c r="AT448" s="91" t="s">
        <v>137</v>
      </c>
      <c r="AU448" s="91" t="s">
        <v>81</v>
      </c>
      <c r="AV448" s="13" t="s">
        <v>81</v>
      </c>
      <c r="AW448" s="13" t="s">
        <v>27</v>
      </c>
      <c r="AX448" s="13" t="s">
        <v>71</v>
      </c>
      <c r="AY448" s="91" t="s">
        <v>128</v>
      </c>
    </row>
    <row r="449" spans="2:51" s="13" customFormat="1" ht="11.4" x14ac:dyDescent="0.2">
      <c r="B449" s="90"/>
      <c r="C449" s="190"/>
      <c r="D449" s="187" t="s">
        <v>137</v>
      </c>
      <c r="E449" s="191" t="s">
        <v>1</v>
      </c>
      <c r="F449" s="192" t="s">
        <v>300</v>
      </c>
      <c r="G449" s="190"/>
      <c r="H449" s="193">
        <v>-8.64</v>
      </c>
      <c r="I449" s="78"/>
      <c r="J449" s="190"/>
      <c r="K449" s="190"/>
      <c r="L449" s="90"/>
      <c r="M449" s="92"/>
      <c r="N449" s="93"/>
      <c r="O449" s="93"/>
      <c r="P449" s="93"/>
      <c r="Q449" s="93"/>
      <c r="R449" s="93"/>
      <c r="S449" s="93"/>
      <c r="T449" s="94"/>
      <c r="AT449" s="91" t="s">
        <v>137</v>
      </c>
      <c r="AU449" s="91" t="s">
        <v>81</v>
      </c>
      <c r="AV449" s="13" t="s">
        <v>81</v>
      </c>
      <c r="AW449" s="13" t="s">
        <v>27</v>
      </c>
      <c r="AX449" s="13" t="s">
        <v>71</v>
      </c>
      <c r="AY449" s="91" t="s">
        <v>128</v>
      </c>
    </row>
    <row r="450" spans="2:51" s="13" customFormat="1" ht="11.4" x14ac:dyDescent="0.2">
      <c r="B450" s="90"/>
      <c r="C450" s="190"/>
      <c r="D450" s="187" t="s">
        <v>137</v>
      </c>
      <c r="E450" s="191" t="s">
        <v>1</v>
      </c>
      <c r="F450" s="192" t="s">
        <v>291</v>
      </c>
      <c r="G450" s="190"/>
      <c r="H450" s="193">
        <v>-8.1</v>
      </c>
      <c r="I450" s="78"/>
      <c r="J450" s="190"/>
      <c r="K450" s="190"/>
      <c r="L450" s="90"/>
      <c r="M450" s="92"/>
      <c r="N450" s="93"/>
      <c r="O450" s="93"/>
      <c r="P450" s="93"/>
      <c r="Q450" s="93"/>
      <c r="R450" s="93"/>
      <c r="S450" s="93"/>
      <c r="T450" s="94"/>
      <c r="AT450" s="91" t="s">
        <v>137</v>
      </c>
      <c r="AU450" s="91" t="s">
        <v>81</v>
      </c>
      <c r="AV450" s="13" t="s">
        <v>81</v>
      </c>
      <c r="AW450" s="13" t="s">
        <v>27</v>
      </c>
      <c r="AX450" s="13" t="s">
        <v>71</v>
      </c>
      <c r="AY450" s="91" t="s">
        <v>128</v>
      </c>
    </row>
    <row r="451" spans="2:51" s="13" customFormat="1" ht="11.4" x14ac:dyDescent="0.2">
      <c r="B451" s="90"/>
      <c r="C451" s="190"/>
      <c r="D451" s="187" t="s">
        <v>137</v>
      </c>
      <c r="E451" s="191" t="s">
        <v>1</v>
      </c>
      <c r="F451" s="192" t="s">
        <v>516</v>
      </c>
      <c r="G451" s="190"/>
      <c r="H451" s="193">
        <v>4.76</v>
      </c>
      <c r="I451" s="78"/>
      <c r="J451" s="190"/>
      <c r="K451" s="190"/>
      <c r="L451" s="90"/>
      <c r="M451" s="92"/>
      <c r="N451" s="93"/>
      <c r="O451" s="93"/>
      <c r="P451" s="93"/>
      <c r="Q451" s="93"/>
      <c r="R451" s="93"/>
      <c r="S451" s="93"/>
      <c r="T451" s="94"/>
      <c r="AT451" s="91" t="s">
        <v>137</v>
      </c>
      <c r="AU451" s="91" t="s">
        <v>81</v>
      </c>
      <c r="AV451" s="13" t="s">
        <v>81</v>
      </c>
      <c r="AW451" s="13" t="s">
        <v>27</v>
      </c>
      <c r="AX451" s="13" t="s">
        <v>71</v>
      </c>
      <c r="AY451" s="91" t="s">
        <v>128</v>
      </c>
    </row>
    <row r="452" spans="2:51" s="13" customFormat="1" ht="11.4" x14ac:dyDescent="0.2">
      <c r="B452" s="90"/>
      <c r="C452" s="190"/>
      <c r="D452" s="187" t="s">
        <v>137</v>
      </c>
      <c r="E452" s="191" t="s">
        <v>1</v>
      </c>
      <c r="F452" s="192" t="s">
        <v>293</v>
      </c>
      <c r="G452" s="190"/>
      <c r="H452" s="193">
        <v>-2.16</v>
      </c>
      <c r="I452" s="78"/>
      <c r="J452" s="190"/>
      <c r="K452" s="190"/>
      <c r="L452" s="90"/>
      <c r="M452" s="92"/>
      <c r="N452" s="93"/>
      <c r="O452" s="93"/>
      <c r="P452" s="93"/>
      <c r="Q452" s="93"/>
      <c r="R452" s="93"/>
      <c r="S452" s="93"/>
      <c r="T452" s="94"/>
      <c r="AT452" s="91" t="s">
        <v>137</v>
      </c>
      <c r="AU452" s="91" t="s">
        <v>81</v>
      </c>
      <c r="AV452" s="13" t="s">
        <v>81</v>
      </c>
      <c r="AW452" s="13" t="s">
        <v>27</v>
      </c>
      <c r="AX452" s="13" t="s">
        <v>71</v>
      </c>
      <c r="AY452" s="91" t="s">
        <v>128</v>
      </c>
    </row>
    <row r="453" spans="2:51" s="13" customFormat="1" ht="11.4" x14ac:dyDescent="0.2">
      <c r="B453" s="90"/>
      <c r="C453" s="190"/>
      <c r="D453" s="187" t="s">
        <v>137</v>
      </c>
      <c r="E453" s="191" t="s">
        <v>1</v>
      </c>
      <c r="F453" s="192" t="s">
        <v>517</v>
      </c>
      <c r="G453" s="190"/>
      <c r="H453" s="193">
        <v>8.5090000000000003</v>
      </c>
      <c r="I453" s="78"/>
      <c r="J453" s="190"/>
      <c r="K453" s="190"/>
      <c r="L453" s="90"/>
      <c r="M453" s="92"/>
      <c r="N453" s="93"/>
      <c r="O453" s="93"/>
      <c r="P453" s="93"/>
      <c r="Q453" s="93"/>
      <c r="R453" s="93"/>
      <c r="S453" s="93"/>
      <c r="T453" s="94"/>
      <c r="AT453" s="91" t="s">
        <v>137</v>
      </c>
      <c r="AU453" s="91" t="s">
        <v>81</v>
      </c>
      <c r="AV453" s="13" t="s">
        <v>81</v>
      </c>
      <c r="AW453" s="13" t="s">
        <v>27</v>
      </c>
      <c r="AX453" s="13" t="s">
        <v>71</v>
      </c>
      <c r="AY453" s="91" t="s">
        <v>128</v>
      </c>
    </row>
    <row r="454" spans="2:51" s="13" customFormat="1" ht="11.4" x14ac:dyDescent="0.2">
      <c r="B454" s="90"/>
      <c r="C454" s="190"/>
      <c r="D454" s="187" t="s">
        <v>137</v>
      </c>
      <c r="E454" s="191" t="s">
        <v>1</v>
      </c>
      <c r="F454" s="192" t="s">
        <v>518</v>
      </c>
      <c r="G454" s="190"/>
      <c r="H454" s="193">
        <v>-2.1749999999999998</v>
      </c>
      <c r="I454" s="78"/>
      <c r="J454" s="190"/>
      <c r="K454" s="190"/>
      <c r="L454" s="90"/>
      <c r="M454" s="92"/>
      <c r="N454" s="93"/>
      <c r="O454" s="93"/>
      <c r="P454" s="93"/>
      <c r="Q454" s="93"/>
      <c r="R454" s="93"/>
      <c r="S454" s="93"/>
      <c r="T454" s="94"/>
      <c r="AT454" s="91" t="s">
        <v>137</v>
      </c>
      <c r="AU454" s="91" t="s">
        <v>81</v>
      </c>
      <c r="AV454" s="13" t="s">
        <v>81</v>
      </c>
      <c r="AW454" s="13" t="s">
        <v>27</v>
      </c>
      <c r="AX454" s="13" t="s">
        <v>71</v>
      </c>
      <c r="AY454" s="91" t="s">
        <v>128</v>
      </c>
    </row>
    <row r="455" spans="2:51" s="13" customFormat="1" ht="11.4" x14ac:dyDescent="0.2">
      <c r="B455" s="90"/>
      <c r="C455" s="190"/>
      <c r="D455" s="187" t="s">
        <v>137</v>
      </c>
      <c r="E455" s="191" t="s">
        <v>1</v>
      </c>
      <c r="F455" s="192" t="s">
        <v>519</v>
      </c>
      <c r="G455" s="190"/>
      <c r="H455" s="193">
        <v>-2.25</v>
      </c>
      <c r="I455" s="78"/>
      <c r="J455" s="190"/>
      <c r="K455" s="190"/>
      <c r="L455" s="90"/>
      <c r="M455" s="92"/>
      <c r="N455" s="93"/>
      <c r="O455" s="93"/>
      <c r="P455" s="93"/>
      <c r="Q455" s="93"/>
      <c r="R455" s="93"/>
      <c r="S455" s="93"/>
      <c r="T455" s="94"/>
      <c r="AT455" s="91" t="s">
        <v>137</v>
      </c>
      <c r="AU455" s="91" t="s">
        <v>81</v>
      </c>
      <c r="AV455" s="13" t="s">
        <v>81</v>
      </c>
      <c r="AW455" s="13" t="s">
        <v>27</v>
      </c>
      <c r="AX455" s="13" t="s">
        <v>71</v>
      </c>
      <c r="AY455" s="91" t="s">
        <v>128</v>
      </c>
    </row>
    <row r="456" spans="2:51" s="13" customFormat="1" ht="11.4" x14ac:dyDescent="0.2">
      <c r="B456" s="90"/>
      <c r="C456" s="190"/>
      <c r="D456" s="187" t="s">
        <v>137</v>
      </c>
      <c r="E456" s="191" t="s">
        <v>1</v>
      </c>
      <c r="F456" s="192" t="s">
        <v>520</v>
      </c>
      <c r="G456" s="190"/>
      <c r="H456" s="193">
        <v>8.5530000000000008</v>
      </c>
      <c r="I456" s="78"/>
      <c r="J456" s="190"/>
      <c r="K456" s="190"/>
      <c r="L456" s="90"/>
      <c r="M456" s="92"/>
      <c r="N456" s="93"/>
      <c r="O456" s="93"/>
      <c r="P456" s="93"/>
      <c r="Q456" s="93"/>
      <c r="R456" s="93"/>
      <c r="S456" s="93"/>
      <c r="T456" s="94"/>
      <c r="AT456" s="91" t="s">
        <v>137</v>
      </c>
      <c r="AU456" s="91" t="s">
        <v>81</v>
      </c>
      <c r="AV456" s="13" t="s">
        <v>81</v>
      </c>
      <c r="AW456" s="13" t="s">
        <v>27</v>
      </c>
      <c r="AX456" s="13" t="s">
        <v>71</v>
      </c>
      <c r="AY456" s="91" t="s">
        <v>128</v>
      </c>
    </row>
    <row r="457" spans="2:51" s="13" customFormat="1" ht="11.4" x14ac:dyDescent="0.2">
      <c r="B457" s="90"/>
      <c r="C457" s="190"/>
      <c r="D457" s="187" t="s">
        <v>137</v>
      </c>
      <c r="E457" s="191" t="s">
        <v>1</v>
      </c>
      <c r="F457" s="192" t="s">
        <v>521</v>
      </c>
      <c r="G457" s="190"/>
      <c r="H457" s="193">
        <v>-4.5</v>
      </c>
      <c r="I457" s="78"/>
      <c r="J457" s="190"/>
      <c r="K457" s="190"/>
      <c r="L457" s="90"/>
      <c r="M457" s="92"/>
      <c r="N457" s="93"/>
      <c r="O457" s="93"/>
      <c r="P457" s="93"/>
      <c r="Q457" s="93"/>
      <c r="R457" s="93"/>
      <c r="S457" s="93"/>
      <c r="T457" s="94"/>
      <c r="AT457" s="91" t="s">
        <v>137</v>
      </c>
      <c r="AU457" s="91" t="s">
        <v>81</v>
      </c>
      <c r="AV457" s="13" t="s">
        <v>81</v>
      </c>
      <c r="AW457" s="13" t="s">
        <v>27</v>
      </c>
      <c r="AX457" s="13" t="s">
        <v>71</v>
      </c>
      <c r="AY457" s="91" t="s">
        <v>128</v>
      </c>
    </row>
    <row r="458" spans="2:51" s="13" customFormat="1" ht="11.4" x14ac:dyDescent="0.2">
      <c r="B458" s="90"/>
      <c r="C458" s="190"/>
      <c r="D458" s="187" t="s">
        <v>137</v>
      </c>
      <c r="E458" s="191" t="s">
        <v>1</v>
      </c>
      <c r="F458" s="192" t="s">
        <v>522</v>
      </c>
      <c r="G458" s="190"/>
      <c r="H458" s="193">
        <v>6.694</v>
      </c>
      <c r="I458" s="78"/>
      <c r="J458" s="190"/>
      <c r="K458" s="190"/>
      <c r="L458" s="90"/>
      <c r="M458" s="92"/>
      <c r="N458" s="93"/>
      <c r="O458" s="93"/>
      <c r="P458" s="93"/>
      <c r="Q458" s="93"/>
      <c r="R458" s="93"/>
      <c r="S458" s="93"/>
      <c r="T458" s="94"/>
      <c r="AT458" s="91" t="s">
        <v>137</v>
      </c>
      <c r="AU458" s="91" t="s">
        <v>81</v>
      </c>
      <c r="AV458" s="13" t="s">
        <v>81</v>
      </c>
      <c r="AW458" s="13" t="s">
        <v>27</v>
      </c>
      <c r="AX458" s="13" t="s">
        <v>71</v>
      </c>
      <c r="AY458" s="91" t="s">
        <v>128</v>
      </c>
    </row>
    <row r="459" spans="2:51" s="13" customFormat="1" ht="11.4" x14ac:dyDescent="0.2">
      <c r="B459" s="90"/>
      <c r="C459" s="190"/>
      <c r="D459" s="187" t="s">
        <v>137</v>
      </c>
      <c r="E459" s="191" t="s">
        <v>1</v>
      </c>
      <c r="F459" s="192" t="s">
        <v>297</v>
      </c>
      <c r="G459" s="190"/>
      <c r="H459" s="193">
        <v>-1.44</v>
      </c>
      <c r="I459" s="78"/>
      <c r="J459" s="190"/>
      <c r="K459" s="190"/>
      <c r="L459" s="90"/>
      <c r="M459" s="92"/>
      <c r="N459" s="93"/>
      <c r="O459" s="93"/>
      <c r="P459" s="93"/>
      <c r="Q459" s="93"/>
      <c r="R459" s="93"/>
      <c r="S459" s="93"/>
      <c r="T459" s="94"/>
      <c r="AT459" s="91" t="s">
        <v>137</v>
      </c>
      <c r="AU459" s="91" t="s">
        <v>81</v>
      </c>
      <c r="AV459" s="13" t="s">
        <v>81</v>
      </c>
      <c r="AW459" s="13" t="s">
        <v>27</v>
      </c>
      <c r="AX459" s="13" t="s">
        <v>71</v>
      </c>
      <c r="AY459" s="91" t="s">
        <v>128</v>
      </c>
    </row>
    <row r="460" spans="2:51" s="13" customFormat="1" ht="11.4" x14ac:dyDescent="0.2">
      <c r="B460" s="90"/>
      <c r="C460" s="190"/>
      <c r="D460" s="187" t="s">
        <v>137</v>
      </c>
      <c r="E460" s="191" t="s">
        <v>1</v>
      </c>
      <c r="F460" s="192" t="s">
        <v>523</v>
      </c>
      <c r="G460" s="190"/>
      <c r="H460" s="193">
        <v>6.843</v>
      </c>
      <c r="I460" s="78"/>
      <c r="J460" s="190"/>
      <c r="K460" s="190"/>
      <c r="L460" s="90"/>
      <c r="M460" s="92"/>
      <c r="N460" s="93"/>
      <c r="O460" s="93"/>
      <c r="P460" s="93"/>
      <c r="Q460" s="93"/>
      <c r="R460" s="93"/>
      <c r="S460" s="93"/>
      <c r="T460" s="94"/>
      <c r="AT460" s="91" t="s">
        <v>137</v>
      </c>
      <c r="AU460" s="91" t="s">
        <v>81</v>
      </c>
      <c r="AV460" s="13" t="s">
        <v>81</v>
      </c>
      <c r="AW460" s="13" t="s">
        <v>27</v>
      </c>
      <c r="AX460" s="13" t="s">
        <v>71</v>
      </c>
      <c r="AY460" s="91" t="s">
        <v>128</v>
      </c>
    </row>
    <row r="461" spans="2:51" s="13" customFormat="1" ht="11.4" x14ac:dyDescent="0.2">
      <c r="B461" s="90"/>
      <c r="C461" s="190"/>
      <c r="D461" s="187" t="s">
        <v>137</v>
      </c>
      <c r="E461" s="191" t="s">
        <v>1</v>
      </c>
      <c r="F461" s="192" t="s">
        <v>524</v>
      </c>
      <c r="G461" s="190"/>
      <c r="H461" s="193">
        <v>4.165</v>
      </c>
      <c r="I461" s="78"/>
      <c r="J461" s="190"/>
      <c r="K461" s="190"/>
      <c r="L461" s="90"/>
      <c r="M461" s="92"/>
      <c r="N461" s="93"/>
      <c r="O461" s="93"/>
      <c r="P461" s="93"/>
      <c r="Q461" s="93"/>
      <c r="R461" s="93"/>
      <c r="S461" s="93"/>
      <c r="T461" s="94"/>
      <c r="AT461" s="91" t="s">
        <v>137</v>
      </c>
      <c r="AU461" s="91" t="s">
        <v>81</v>
      </c>
      <c r="AV461" s="13" t="s">
        <v>81</v>
      </c>
      <c r="AW461" s="13" t="s">
        <v>27</v>
      </c>
      <c r="AX461" s="13" t="s">
        <v>71</v>
      </c>
      <c r="AY461" s="91" t="s">
        <v>128</v>
      </c>
    </row>
    <row r="462" spans="2:51" s="13" customFormat="1" ht="11.4" x14ac:dyDescent="0.2">
      <c r="B462" s="90"/>
      <c r="C462" s="190"/>
      <c r="D462" s="187" t="s">
        <v>137</v>
      </c>
      <c r="E462" s="191" t="s">
        <v>1</v>
      </c>
      <c r="F462" s="192" t="s">
        <v>525</v>
      </c>
      <c r="G462" s="190"/>
      <c r="H462" s="193">
        <v>-3.36</v>
      </c>
      <c r="I462" s="78"/>
      <c r="J462" s="190"/>
      <c r="K462" s="190"/>
      <c r="L462" s="90"/>
      <c r="M462" s="92"/>
      <c r="N462" s="93"/>
      <c r="O462" s="93"/>
      <c r="P462" s="93"/>
      <c r="Q462" s="93"/>
      <c r="R462" s="93"/>
      <c r="S462" s="93"/>
      <c r="T462" s="94"/>
      <c r="AT462" s="91" t="s">
        <v>137</v>
      </c>
      <c r="AU462" s="91" t="s">
        <v>81</v>
      </c>
      <c r="AV462" s="13" t="s">
        <v>81</v>
      </c>
      <c r="AW462" s="13" t="s">
        <v>27</v>
      </c>
      <c r="AX462" s="13" t="s">
        <v>71</v>
      </c>
      <c r="AY462" s="91" t="s">
        <v>128</v>
      </c>
    </row>
    <row r="463" spans="2:51" s="13" customFormat="1" ht="11.4" x14ac:dyDescent="0.2">
      <c r="B463" s="90"/>
      <c r="C463" s="190"/>
      <c r="D463" s="187" t="s">
        <v>137</v>
      </c>
      <c r="E463" s="191" t="s">
        <v>1</v>
      </c>
      <c r="F463" s="192" t="s">
        <v>526</v>
      </c>
      <c r="G463" s="190"/>
      <c r="H463" s="193">
        <v>13.09</v>
      </c>
      <c r="I463" s="78"/>
      <c r="J463" s="190"/>
      <c r="K463" s="190"/>
      <c r="L463" s="90"/>
      <c r="M463" s="92"/>
      <c r="N463" s="93"/>
      <c r="O463" s="93"/>
      <c r="P463" s="93"/>
      <c r="Q463" s="93"/>
      <c r="R463" s="93"/>
      <c r="S463" s="93"/>
      <c r="T463" s="94"/>
      <c r="AT463" s="91" t="s">
        <v>137</v>
      </c>
      <c r="AU463" s="91" t="s">
        <v>81</v>
      </c>
      <c r="AV463" s="13" t="s">
        <v>81</v>
      </c>
      <c r="AW463" s="13" t="s">
        <v>27</v>
      </c>
      <c r="AX463" s="13" t="s">
        <v>71</v>
      </c>
      <c r="AY463" s="91" t="s">
        <v>128</v>
      </c>
    </row>
    <row r="464" spans="2:51" s="13" customFormat="1" ht="11.4" x14ac:dyDescent="0.2">
      <c r="B464" s="90"/>
      <c r="C464" s="190"/>
      <c r="D464" s="187" t="s">
        <v>137</v>
      </c>
      <c r="E464" s="191" t="s">
        <v>1</v>
      </c>
      <c r="F464" s="192" t="s">
        <v>297</v>
      </c>
      <c r="G464" s="190"/>
      <c r="H464" s="193">
        <v>-1.44</v>
      </c>
      <c r="I464" s="78"/>
      <c r="J464" s="190"/>
      <c r="K464" s="190"/>
      <c r="L464" s="90"/>
      <c r="M464" s="92"/>
      <c r="N464" s="93"/>
      <c r="O464" s="93"/>
      <c r="P464" s="93"/>
      <c r="Q464" s="93"/>
      <c r="R464" s="93"/>
      <c r="S464" s="93"/>
      <c r="T464" s="94"/>
      <c r="AT464" s="91" t="s">
        <v>137</v>
      </c>
      <c r="AU464" s="91" t="s">
        <v>81</v>
      </c>
      <c r="AV464" s="13" t="s">
        <v>81</v>
      </c>
      <c r="AW464" s="13" t="s">
        <v>27</v>
      </c>
      <c r="AX464" s="13" t="s">
        <v>71</v>
      </c>
      <c r="AY464" s="91" t="s">
        <v>128</v>
      </c>
    </row>
    <row r="465" spans="2:65" s="14" customFormat="1" ht="11.4" x14ac:dyDescent="0.2">
      <c r="B465" s="95"/>
      <c r="C465" s="194"/>
      <c r="D465" s="187" t="s">
        <v>137</v>
      </c>
      <c r="E465" s="195" t="s">
        <v>1</v>
      </c>
      <c r="F465" s="196" t="s">
        <v>148</v>
      </c>
      <c r="G465" s="194"/>
      <c r="H465" s="197">
        <v>109.38200000000001</v>
      </c>
      <c r="I465" s="78"/>
      <c r="J465" s="194"/>
      <c r="K465" s="194"/>
      <c r="L465" s="95"/>
      <c r="M465" s="97"/>
      <c r="N465" s="98"/>
      <c r="O465" s="98"/>
      <c r="P465" s="98"/>
      <c r="Q465" s="98"/>
      <c r="R465" s="98"/>
      <c r="S465" s="98"/>
      <c r="T465" s="99"/>
      <c r="AT465" s="96" t="s">
        <v>137</v>
      </c>
      <c r="AU465" s="96" t="s">
        <v>81</v>
      </c>
      <c r="AV465" s="14" t="s">
        <v>135</v>
      </c>
      <c r="AW465" s="14" t="s">
        <v>27</v>
      </c>
      <c r="AX465" s="14" t="s">
        <v>79</v>
      </c>
      <c r="AY465" s="96" t="s">
        <v>128</v>
      </c>
    </row>
    <row r="466" spans="2:65" s="11" customFormat="1" ht="22.95" customHeight="1" x14ac:dyDescent="0.25">
      <c r="B466" s="69"/>
      <c r="C466" s="174"/>
      <c r="D466" s="175" t="s">
        <v>70</v>
      </c>
      <c r="E466" s="178" t="s">
        <v>527</v>
      </c>
      <c r="F466" s="178" t="s">
        <v>528</v>
      </c>
      <c r="G466" s="174"/>
      <c r="H466" s="174"/>
      <c r="I466" s="78"/>
      <c r="J466" s="179">
        <f>BK466</f>
        <v>0</v>
      </c>
      <c r="K466" s="174"/>
      <c r="L466" s="69"/>
      <c r="M466" s="71"/>
      <c r="N466" s="72"/>
      <c r="O466" s="72"/>
      <c r="P466" s="73">
        <f>SUM(P467:P529)</f>
        <v>35.223889999999997</v>
      </c>
      <c r="Q466" s="72"/>
      <c r="R466" s="73">
        <f>SUM(R467:R529)</f>
        <v>0</v>
      </c>
      <c r="S466" s="72"/>
      <c r="T466" s="74">
        <f>SUM(T467:T529)</f>
        <v>0.50748740000000003</v>
      </c>
      <c r="AR466" s="70" t="s">
        <v>81</v>
      </c>
      <c r="AT466" s="75" t="s">
        <v>70</v>
      </c>
      <c r="AU466" s="75" t="s">
        <v>79</v>
      </c>
      <c r="AY466" s="70" t="s">
        <v>128</v>
      </c>
      <c r="BK466" s="76">
        <f>SUM(BK467:BK529)</f>
        <v>0</v>
      </c>
    </row>
    <row r="467" spans="2:65" s="1" customFormat="1" ht="16.5" customHeight="1" x14ac:dyDescent="0.2">
      <c r="B467" s="77"/>
      <c r="C467" s="180" t="s">
        <v>529</v>
      </c>
      <c r="D467" s="180" t="s">
        <v>130</v>
      </c>
      <c r="E467" s="181" t="s">
        <v>530</v>
      </c>
      <c r="F467" s="182" t="s">
        <v>531</v>
      </c>
      <c r="G467" s="183" t="s">
        <v>199</v>
      </c>
      <c r="H467" s="184">
        <v>8.4499999999999993</v>
      </c>
      <c r="I467" s="78"/>
      <c r="J467" s="185">
        <f>ROUND(I467*H467,2)</f>
        <v>0</v>
      </c>
      <c r="K467" s="182" t="s">
        <v>134</v>
      </c>
      <c r="L467" s="22"/>
      <c r="M467" s="79" t="s">
        <v>1</v>
      </c>
      <c r="N467" s="80" t="s">
        <v>36</v>
      </c>
      <c r="O467" s="81">
        <v>0.153</v>
      </c>
      <c r="P467" s="81">
        <f>O467*H467</f>
        <v>1.2928499999999998</v>
      </c>
      <c r="Q467" s="81">
        <v>0</v>
      </c>
      <c r="R467" s="81">
        <f>Q467*H467</f>
        <v>0</v>
      </c>
      <c r="S467" s="81">
        <v>1.8699999999999999E-3</v>
      </c>
      <c r="T467" s="82">
        <f>S467*H467</f>
        <v>1.58015E-2</v>
      </c>
      <c r="AR467" s="83" t="s">
        <v>245</v>
      </c>
      <c r="AT467" s="83" t="s">
        <v>130</v>
      </c>
      <c r="AU467" s="83" t="s">
        <v>81</v>
      </c>
      <c r="AY467" s="17" t="s">
        <v>128</v>
      </c>
      <c r="BE467" s="84">
        <f>IF(N467="základní",J467,0)</f>
        <v>0</v>
      </c>
      <c r="BF467" s="84">
        <f>IF(N467="snížená",J467,0)</f>
        <v>0</v>
      </c>
      <c r="BG467" s="84">
        <f>IF(N467="zákl. přenesená",J467,0)</f>
        <v>0</v>
      </c>
      <c r="BH467" s="84">
        <f>IF(N467="sníž. přenesená",J467,0)</f>
        <v>0</v>
      </c>
      <c r="BI467" s="84">
        <f>IF(N467="nulová",J467,0)</f>
        <v>0</v>
      </c>
      <c r="BJ467" s="17" t="s">
        <v>79</v>
      </c>
      <c r="BK467" s="84">
        <f>ROUND(I467*H467,2)</f>
        <v>0</v>
      </c>
      <c r="BL467" s="17" t="s">
        <v>245</v>
      </c>
      <c r="BM467" s="83" t="s">
        <v>532</v>
      </c>
    </row>
    <row r="468" spans="2:65" s="12" customFormat="1" ht="11.4" x14ac:dyDescent="0.2">
      <c r="B468" s="85"/>
      <c r="C468" s="186"/>
      <c r="D468" s="187" t="s">
        <v>137</v>
      </c>
      <c r="E468" s="188" t="s">
        <v>1</v>
      </c>
      <c r="F468" s="189" t="s">
        <v>406</v>
      </c>
      <c r="G468" s="186"/>
      <c r="H468" s="188" t="s">
        <v>1</v>
      </c>
      <c r="I468" s="78"/>
      <c r="J468" s="186"/>
      <c r="K468" s="186"/>
      <c r="L468" s="85"/>
      <c r="M468" s="87"/>
      <c r="N468" s="88"/>
      <c r="O468" s="88"/>
      <c r="P468" s="88"/>
      <c r="Q468" s="88"/>
      <c r="R468" s="88"/>
      <c r="S468" s="88"/>
      <c r="T468" s="89"/>
      <c r="AT468" s="86" t="s">
        <v>137</v>
      </c>
      <c r="AU468" s="86" t="s">
        <v>81</v>
      </c>
      <c r="AV468" s="12" t="s">
        <v>79</v>
      </c>
      <c r="AW468" s="12" t="s">
        <v>27</v>
      </c>
      <c r="AX468" s="12" t="s">
        <v>71</v>
      </c>
      <c r="AY468" s="86" t="s">
        <v>128</v>
      </c>
    </row>
    <row r="469" spans="2:65" s="13" customFormat="1" ht="11.4" x14ac:dyDescent="0.2">
      <c r="B469" s="90"/>
      <c r="C469" s="190"/>
      <c r="D469" s="187" t="s">
        <v>137</v>
      </c>
      <c r="E469" s="191" t="s">
        <v>1</v>
      </c>
      <c r="F469" s="192" t="s">
        <v>533</v>
      </c>
      <c r="G469" s="190"/>
      <c r="H469" s="193">
        <v>8.4499999999999993</v>
      </c>
      <c r="I469" s="78"/>
      <c r="J469" s="190"/>
      <c r="K469" s="190"/>
      <c r="L469" s="90"/>
      <c r="M469" s="92"/>
      <c r="N469" s="93"/>
      <c r="O469" s="93"/>
      <c r="P469" s="93"/>
      <c r="Q469" s="93"/>
      <c r="R469" s="93"/>
      <c r="S469" s="93"/>
      <c r="T469" s="94"/>
      <c r="AT469" s="91" t="s">
        <v>137</v>
      </c>
      <c r="AU469" s="91" t="s">
        <v>81</v>
      </c>
      <c r="AV469" s="13" t="s">
        <v>81</v>
      </c>
      <c r="AW469" s="13" t="s">
        <v>27</v>
      </c>
      <c r="AX469" s="13" t="s">
        <v>71</v>
      </c>
      <c r="AY469" s="91" t="s">
        <v>128</v>
      </c>
    </row>
    <row r="470" spans="2:65" s="14" customFormat="1" ht="11.4" x14ac:dyDescent="0.2">
      <c r="B470" s="95"/>
      <c r="C470" s="194"/>
      <c r="D470" s="187" t="s">
        <v>137</v>
      </c>
      <c r="E470" s="195" t="s">
        <v>1</v>
      </c>
      <c r="F470" s="196" t="s">
        <v>148</v>
      </c>
      <c r="G470" s="194"/>
      <c r="H470" s="197">
        <v>8.4499999999999993</v>
      </c>
      <c r="I470" s="78"/>
      <c r="J470" s="194"/>
      <c r="K470" s="194"/>
      <c r="L470" s="95"/>
      <c r="M470" s="97"/>
      <c r="N470" s="98"/>
      <c r="O470" s="98"/>
      <c r="P470" s="98"/>
      <c r="Q470" s="98"/>
      <c r="R470" s="98"/>
      <c r="S470" s="98"/>
      <c r="T470" s="99"/>
      <c r="AT470" s="96" t="s">
        <v>137</v>
      </c>
      <c r="AU470" s="96" t="s">
        <v>81</v>
      </c>
      <c r="AV470" s="14" t="s">
        <v>135</v>
      </c>
      <c r="AW470" s="14" t="s">
        <v>27</v>
      </c>
      <c r="AX470" s="14" t="s">
        <v>79</v>
      </c>
      <c r="AY470" s="96" t="s">
        <v>128</v>
      </c>
    </row>
    <row r="471" spans="2:65" s="1" customFormat="1" ht="16.5" customHeight="1" x14ac:dyDescent="0.2">
      <c r="B471" s="77"/>
      <c r="C471" s="180" t="s">
        <v>534</v>
      </c>
      <c r="D471" s="180" t="s">
        <v>130</v>
      </c>
      <c r="E471" s="181" t="s">
        <v>535</v>
      </c>
      <c r="F471" s="182" t="s">
        <v>536</v>
      </c>
      <c r="G471" s="183" t="s">
        <v>199</v>
      </c>
      <c r="H471" s="184">
        <v>3.75</v>
      </c>
      <c r="I471" s="78"/>
      <c r="J471" s="185">
        <f>ROUND(I471*H471,2)</f>
        <v>0</v>
      </c>
      <c r="K471" s="182" t="s">
        <v>134</v>
      </c>
      <c r="L471" s="22"/>
      <c r="M471" s="79" t="s">
        <v>1</v>
      </c>
      <c r="N471" s="80" t="s">
        <v>36</v>
      </c>
      <c r="O471" s="81">
        <v>0.11899999999999999</v>
      </c>
      <c r="P471" s="81">
        <f>O471*H471</f>
        <v>0.44624999999999998</v>
      </c>
      <c r="Q471" s="81">
        <v>0</v>
      </c>
      <c r="R471" s="81">
        <f>Q471*H471</f>
        <v>0</v>
      </c>
      <c r="S471" s="81">
        <v>3.48E-3</v>
      </c>
      <c r="T471" s="82">
        <f>S471*H471</f>
        <v>1.3050000000000001E-2</v>
      </c>
      <c r="AR471" s="83" t="s">
        <v>245</v>
      </c>
      <c r="AT471" s="83" t="s">
        <v>130</v>
      </c>
      <c r="AU471" s="83" t="s">
        <v>81</v>
      </c>
      <c r="AY471" s="17" t="s">
        <v>128</v>
      </c>
      <c r="BE471" s="84">
        <f>IF(N471="základní",J471,0)</f>
        <v>0</v>
      </c>
      <c r="BF471" s="84">
        <f>IF(N471="snížená",J471,0)</f>
        <v>0</v>
      </c>
      <c r="BG471" s="84">
        <f>IF(N471="zákl. přenesená",J471,0)</f>
        <v>0</v>
      </c>
      <c r="BH471" s="84">
        <f>IF(N471="sníž. přenesená",J471,0)</f>
        <v>0</v>
      </c>
      <c r="BI471" s="84">
        <f>IF(N471="nulová",J471,0)</f>
        <v>0</v>
      </c>
      <c r="BJ471" s="17" t="s">
        <v>79</v>
      </c>
      <c r="BK471" s="84">
        <f>ROUND(I471*H471,2)</f>
        <v>0</v>
      </c>
      <c r="BL471" s="17" t="s">
        <v>245</v>
      </c>
      <c r="BM471" s="83" t="s">
        <v>537</v>
      </c>
    </row>
    <row r="472" spans="2:65" s="12" customFormat="1" ht="11.4" x14ac:dyDescent="0.2">
      <c r="B472" s="85"/>
      <c r="C472" s="186"/>
      <c r="D472" s="187" t="s">
        <v>137</v>
      </c>
      <c r="E472" s="188" t="s">
        <v>1</v>
      </c>
      <c r="F472" s="189" t="s">
        <v>460</v>
      </c>
      <c r="G472" s="186"/>
      <c r="H472" s="188" t="s">
        <v>1</v>
      </c>
      <c r="I472" s="78"/>
      <c r="J472" s="186"/>
      <c r="K472" s="186"/>
      <c r="L472" s="85"/>
      <c r="M472" s="87"/>
      <c r="N472" s="88"/>
      <c r="O472" s="88"/>
      <c r="P472" s="88"/>
      <c r="Q472" s="88"/>
      <c r="R472" s="88"/>
      <c r="S472" s="88"/>
      <c r="T472" s="89"/>
      <c r="AT472" s="86" t="s">
        <v>137</v>
      </c>
      <c r="AU472" s="86" t="s">
        <v>81</v>
      </c>
      <c r="AV472" s="12" t="s">
        <v>79</v>
      </c>
      <c r="AW472" s="12" t="s">
        <v>27</v>
      </c>
      <c r="AX472" s="12" t="s">
        <v>71</v>
      </c>
      <c r="AY472" s="86" t="s">
        <v>128</v>
      </c>
    </row>
    <row r="473" spans="2:65" s="13" customFormat="1" ht="11.4" x14ac:dyDescent="0.2">
      <c r="B473" s="90"/>
      <c r="C473" s="190"/>
      <c r="D473" s="187" t="s">
        <v>137</v>
      </c>
      <c r="E473" s="191" t="s">
        <v>1</v>
      </c>
      <c r="F473" s="192" t="s">
        <v>538</v>
      </c>
      <c r="G473" s="190"/>
      <c r="H473" s="193">
        <v>3.75</v>
      </c>
      <c r="I473" s="78"/>
      <c r="J473" s="190"/>
      <c r="K473" s="190"/>
      <c r="L473" s="90"/>
      <c r="M473" s="92"/>
      <c r="N473" s="93"/>
      <c r="O473" s="93"/>
      <c r="P473" s="93"/>
      <c r="Q473" s="93"/>
      <c r="R473" s="93"/>
      <c r="S473" s="93"/>
      <c r="T473" s="94"/>
      <c r="AT473" s="91" t="s">
        <v>137</v>
      </c>
      <c r="AU473" s="91" t="s">
        <v>81</v>
      </c>
      <c r="AV473" s="13" t="s">
        <v>81</v>
      </c>
      <c r="AW473" s="13" t="s">
        <v>27</v>
      </c>
      <c r="AX473" s="13" t="s">
        <v>71</v>
      </c>
      <c r="AY473" s="91" t="s">
        <v>128</v>
      </c>
    </row>
    <row r="474" spans="2:65" s="14" customFormat="1" ht="11.4" x14ac:dyDescent="0.2">
      <c r="B474" s="95"/>
      <c r="C474" s="194"/>
      <c r="D474" s="187" t="s">
        <v>137</v>
      </c>
      <c r="E474" s="195" t="s">
        <v>1</v>
      </c>
      <c r="F474" s="196" t="s">
        <v>148</v>
      </c>
      <c r="G474" s="194"/>
      <c r="H474" s="197">
        <v>3.75</v>
      </c>
      <c r="I474" s="78"/>
      <c r="J474" s="194"/>
      <c r="K474" s="194"/>
      <c r="L474" s="95"/>
      <c r="M474" s="97"/>
      <c r="N474" s="98"/>
      <c r="O474" s="98"/>
      <c r="P474" s="98"/>
      <c r="Q474" s="98"/>
      <c r="R474" s="98"/>
      <c r="S474" s="98"/>
      <c r="T474" s="99"/>
      <c r="AT474" s="96" t="s">
        <v>137</v>
      </c>
      <c r="AU474" s="96" t="s">
        <v>81</v>
      </c>
      <c r="AV474" s="14" t="s">
        <v>135</v>
      </c>
      <c r="AW474" s="14" t="s">
        <v>27</v>
      </c>
      <c r="AX474" s="14" t="s">
        <v>79</v>
      </c>
      <c r="AY474" s="96" t="s">
        <v>128</v>
      </c>
    </row>
    <row r="475" spans="2:65" s="1" customFormat="1" ht="16.5" customHeight="1" x14ac:dyDescent="0.2">
      <c r="B475" s="77"/>
      <c r="C475" s="180" t="s">
        <v>539</v>
      </c>
      <c r="D475" s="180" t="s">
        <v>130</v>
      </c>
      <c r="E475" s="181" t="s">
        <v>540</v>
      </c>
      <c r="F475" s="182" t="s">
        <v>541</v>
      </c>
      <c r="G475" s="183" t="s">
        <v>199</v>
      </c>
      <c r="H475" s="184">
        <v>11.5</v>
      </c>
      <c r="I475" s="78"/>
      <c r="J475" s="185">
        <f>ROUND(I475*H475,2)</f>
        <v>0</v>
      </c>
      <c r="K475" s="182" t="s">
        <v>134</v>
      </c>
      <c r="L475" s="22"/>
      <c r="M475" s="79" t="s">
        <v>1</v>
      </c>
      <c r="N475" s="80" t="s">
        <v>36</v>
      </c>
      <c r="O475" s="81">
        <v>0.104</v>
      </c>
      <c r="P475" s="81">
        <f>O475*H475</f>
        <v>1.196</v>
      </c>
      <c r="Q475" s="81">
        <v>0</v>
      </c>
      <c r="R475" s="81">
        <f>Q475*H475</f>
        <v>0</v>
      </c>
      <c r="S475" s="81">
        <v>1.6999999999999999E-3</v>
      </c>
      <c r="T475" s="82">
        <f>S475*H475</f>
        <v>1.9549999999999998E-2</v>
      </c>
      <c r="AR475" s="83" t="s">
        <v>245</v>
      </c>
      <c r="AT475" s="83" t="s">
        <v>130</v>
      </c>
      <c r="AU475" s="83" t="s">
        <v>81</v>
      </c>
      <c r="AY475" s="17" t="s">
        <v>128</v>
      </c>
      <c r="BE475" s="84">
        <f>IF(N475="základní",J475,0)</f>
        <v>0</v>
      </c>
      <c r="BF475" s="84">
        <f>IF(N475="snížená",J475,0)</f>
        <v>0</v>
      </c>
      <c r="BG475" s="84">
        <f>IF(N475="zákl. přenesená",J475,0)</f>
        <v>0</v>
      </c>
      <c r="BH475" s="84">
        <f>IF(N475="sníž. přenesená",J475,0)</f>
        <v>0</v>
      </c>
      <c r="BI475" s="84">
        <f>IF(N475="nulová",J475,0)</f>
        <v>0</v>
      </c>
      <c r="BJ475" s="17" t="s">
        <v>79</v>
      </c>
      <c r="BK475" s="84">
        <f>ROUND(I475*H475,2)</f>
        <v>0</v>
      </c>
      <c r="BL475" s="17" t="s">
        <v>245</v>
      </c>
      <c r="BM475" s="83" t="s">
        <v>542</v>
      </c>
    </row>
    <row r="476" spans="2:65" s="12" customFormat="1" ht="11.4" x14ac:dyDescent="0.2">
      <c r="B476" s="85"/>
      <c r="C476" s="186"/>
      <c r="D476" s="187" t="s">
        <v>137</v>
      </c>
      <c r="E476" s="188" t="s">
        <v>1</v>
      </c>
      <c r="F476" s="189" t="s">
        <v>406</v>
      </c>
      <c r="G476" s="186"/>
      <c r="H476" s="188" t="s">
        <v>1</v>
      </c>
      <c r="I476" s="78"/>
      <c r="J476" s="186"/>
      <c r="K476" s="186"/>
      <c r="L476" s="85"/>
      <c r="M476" s="87"/>
      <c r="N476" s="88"/>
      <c r="O476" s="88"/>
      <c r="P476" s="88"/>
      <c r="Q476" s="88"/>
      <c r="R476" s="88"/>
      <c r="S476" s="88"/>
      <c r="T476" s="89"/>
      <c r="AT476" s="86" t="s">
        <v>137</v>
      </c>
      <c r="AU476" s="86" t="s">
        <v>81</v>
      </c>
      <c r="AV476" s="12" t="s">
        <v>79</v>
      </c>
      <c r="AW476" s="12" t="s">
        <v>27</v>
      </c>
      <c r="AX476" s="12" t="s">
        <v>71</v>
      </c>
      <c r="AY476" s="86" t="s">
        <v>128</v>
      </c>
    </row>
    <row r="477" spans="2:65" s="13" customFormat="1" ht="11.4" x14ac:dyDescent="0.2">
      <c r="B477" s="90"/>
      <c r="C477" s="190"/>
      <c r="D477" s="187" t="s">
        <v>137</v>
      </c>
      <c r="E477" s="191" t="s">
        <v>1</v>
      </c>
      <c r="F477" s="192" t="s">
        <v>543</v>
      </c>
      <c r="G477" s="190"/>
      <c r="H477" s="193">
        <v>4.3499999999999996</v>
      </c>
      <c r="I477" s="78"/>
      <c r="J477" s="190"/>
      <c r="K477" s="190"/>
      <c r="L477" s="90"/>
      <c r="M477" s="92"/>
      <c r="N477" s="93"/>
      <c r="O477" s="93"/>
      <c r="P477" s="93"/>
      <c r="Q477" s="93"/>
      <c r="R477" s="93"/>
      <c r="S477" s="93"/>
      <c r="T477" s="94"/>
      <c r="AT477" s="91" t="s">
        <v>137</v>
      </c>
      <c r="AU477" s="91" t="s">
        <v>81</v>
      </c>
      <c r="AV477" s="13" t="s">
        <v>81</v>
      </c>
      <c r="AW477" s="13" t="s">
        <v>27</v>
      </c>
      <c r="AX477" s="13" t="s">
        <v>71</v>
      </c>
      <c r="AY477" s="91" t="s">
        <v>128</v>
      </c>
    </row>
    <row r="478" spans="2:65" s="12" customFormat="1" ht="11.4" x14ac:dyDescent="0.2">
      <c r="B478" s="85"/>
      <c r="C478" s="186"/>
      <c r="D478" s="187" t="s">
        <v>137</v>
      </c>
      <c r="E478" s="188" t="s">
        <v>1</v>
      </c>
      <c r="F478" s="189" t="s">
        <v>460</v>
      </c>
      <c r="G478" s="186"/>
      <c r="H478" s="188" t="s">
        <v>1</v>
      </c>
      <c r="I478" s="78"/>
      <c r="J478" s="186"/>
      <c r="K478" s="186"/>
      <c r="L478" s="85"/>
      <c r="M478" s="87"/>
      <c r="N478" s="88"/>
      <c r="O478" s="88"/>
      <c r="P478" s="88"/>
      <c r="Q478" s="88"/>
      <c r="R478" s="88"/>
      <c r="S478" s="88"/>
      <c r="T478" s="89"/>
      <c r="AT478" s="86" t="s">
        <v>137</v>
      </c>
      <c r="AU478" s="86" t="s">
        <v>81</v>
      </c>
      <c r="AV478" s="12" t="s">
        <v>79</v>
      </c>
      <c r="AW478" s="12" t="s">
        <v>27</v>
      </c>
      <c r="AX478" s="12" t="s">
        <v>71</v>
      </c>
      <c r="AY478" s="86" t="s">
        <v>128</v>
      </c>
    </row>
    <row r="479" spans="2:65" s="13" customFormat="1" ht="11.4" x14ac:dyDescent="0.2">
      <c r="B479" s="90"/>
      <c r="C479" s="190"/>
      <c r="D479" s="187" t="s">
        <v>137</v>
      </c>
      <c r="E479" s="191" t="s">
        <v>1</v>
      </c>
      <c r="F479" s="192" t="s">
        <v>544</v>
      </c>
      <c r="G479" s="190"/>
      <c r="H479" s="193">
        <v>7.15</v>
      </c>
      <c r="I479" s="78"/>
      <c r="J479" s="190"/>
      <c r="K479" s="190"/>
      <c r="L479" s="90"/>
      <c r="M479" s="92"/>
      <c r="N479" s="93"/>
      <c r="O479" s="93"/>
      <c r="P479" s="93"/>
      <c r="Q479" s="93"/>
      <c r="R479" s="93"/>
      <c r="S479" s="93"/>
      <c r="T479" s="94"/>
      <c r="AT479" s="91" t="s">
        <v>137</v>
      </c>
      <c r="AU479" s="91" t="s">
        <v>81</v>
      </c>
      <c r="AV479" s="13" t="s">
        <v>81</v>
      </c>
      <c r="AW479" s="13" t="s">
        <v>27</v>
      </c>
      <c r="AX479" s="13" t="s">
        <v>71</v>
      </c>
      <c r="AY479" s="91" t="s">
        <v>128</v>
      </c>
    </row>
    <row r="480" spans="2:65" s="14" customFormat="1" ht="11.4" x14ac:dyDescent="0.2">
      <c r="B480" s="95"/>
      <c r="C480" s="194"/>
      <c r="D480" s="187" t="s">
        <v>137</v>
      </c>
      <c r="E480" s="195" t="s">
        <v>1</v>
      </c>
      <c r="F480" s="196" t="s">
        <v>148</v>
      </c>
      <c r="G480" s="194"/>
      <c r="H480" s="197">
        <v>11.5</v>
      </c>
      <c r="I480" s="78"/>
      <c r="J480" s="194"/>
      <c r="K480" s="194"/>
      <c r="L480" s="95"/>
      <c r="M480" s="97"/>
      <c r="N480" s="98"/>
      <c r="O480" s="98"/>
      <c r="P480" s="98"/>
      <c r="Q480" s="98"/>
      <c r="R480" s="98"/>
      <c r="S480" s="98"/>
      <c r="T480" s="99"/>
      <c r="AT480" s="96" t="s">
        <v>137</v>
      </c>
      <c r="AU480" s="96" t="s">
        <v>81</v>
      </c>
      <c r="AV480" s="14" t="s">
        <v>135</v>
      </c>
      <c r="AW480" s="14" t="s">
        <v>27</v>
      </c>
      <c r="AX480" s="14" t="s">
        <v>79</v>
      </c>
      <c r="AY480" s="96" t="s">
        <v>128</v>
      </c>
    </row>
    <row r="481" spans="2:65" s="1" customFormat="1" ht="24" customHeight="1" x14ac:dyDescent="0.2">
      <c r="B481" s="77"/>
      <c r="C481" s="180" t="s">
        <v>545</v>
      </c>
      <c r="D481" s="180" t="s">
        <v>130</v>
      </c>
      <c r="E481" s="181" t="s">
        <v>546</v>
      </c>
      <c r="F481" s="182" t="s">
        <v>547</v>
      </c>
      <c r="G481" s="183" t="s">
        <v>199</v>
      </c>
      <c r="H481" s="184">
        <v>119.36</v>
      </c>
      <c r="I481" s="78"/>
      <c r="J481" s="185">
        <f>ROUND(I481*H481,2)</f>
        <v>0</v>
      </c>
      <c r="K481" s="182" t="s">
        <v>134</v>
      </c>
      <c r="L481" s="22"/>
      <c r="M481" s="79" t="s">
        <v>1</v>
      </c>
      <c r="N481" s="80" t="s">
        <v>36</v>
      </c>
      <c r="O481" s="81">
        <v>7.8E-2</v>
      </c>
      <c r="P481" s="81">
        <f>O481*H481</f>
        <v>9.3100799999999992</v>
      </c>
      <c r="Q481" s="81">
        <v>0</v>
      </c>
      <c r="R481" s="81">
        <f>Q481*H481</f>
        <v>0</v>
      </c>
      <c r="S481" s="81">
        <v>1.7700000000000001E-3</v>
      </c>
      <c r="T481" s="82">
        <f>S481*H481</f>
        <v>0.21126720000000002</v>
      </c>
      <c r="AR481" s="83" t="s">
        <v>245</v>
      </c>
      <c r="AT481" s="83" t="s">
        <v>130</v>
      </c>
      <c r="AU481" s="83" t="s">
        <v>81</v>
      </c>
      <c r="AY481" s="17" t="s">
        <v>128</v>
      </c>
      <c r="BE481" s="84">
        <f>IF(N481="základní",J481,0)</f>
        <v>0</v>
      </c>
      <c r="BF481" s="84">
        <f>IF(N481="snížená",J481,0)</f>
        <v>0</v>
      </c>
      <c r="BG481" s="84">
        <f>IF(N481="zákl. přenesená",J481,0)</f>
        <v>0</v>
      </c>
      <c r="BH481" s="84">
        <f>IF(N481="sníž. přenesená",J481,0)</f>
        <v>0</v>
      </c>
      <c r="BI481" s="84">
        <f>IF(N481="nulová",J481,0)</f>
        <v>0</v>
      </c>
      <c r="BJ481" s="17" t="s">
        <v>79</v>
      </c>
      <c r="BK481" s="84">
        <f>ROUND(I481*H481,2)</f>
        <v>0</v>
      </c>
      <c r="BL481" s="17" t="s">
        <v>245</v>
      </c>
      <c r="BM481" s="83" t="s">
        <v>548</v>
      </c>
    </row>
    <row r="482" spans="2:65" s="12" customFormat="1" ht="11.4" x14ac:dyDescent="0.2">
      <c r="B482" s="85"/>
      <c r="C482" s="186"/>
      <c r="D482" s="187" t="s">
        <v>137</v>
      </c>
      <c r="E482" s="188" t="s">
        <v>1</v>
      </c>
      <c r="F482" s="189" t="s">
        <v>406</v>
      </c>
      <c r="G482" s="186"/>
      <c r="H482" s="188" t="s">
        <v>1</v>
      </c>
      <c r="I482" s="78"/>
      <c r="J482" s="186"/>
      <c r="K482" s="186"/>
      <c r="L482" s="85"/>
      <c r="M482" s="87"/>
      <c r="N482" s="88"/>
      <c r="O482" s="88"/>
      <c r="P482" s="88"/>
      <c r="Q482" s="88"/>
      <c r="R482" s="88"/>
      <c r="S482" s="88"/>
      <c r="T482" s="89"/>
      <c r="AT482" s="86" t="s">
        <v>137</v>
      </c>
      <c r="AU482" s="86" t="s">
        <v>81</v>
      </c>
      <c r="AV482" s="12" t="s">
        <v>79</v>
      </c>
      <c r="AW482" s="12" t="s">
        <v>27</v>
      </c>
      <c r="AX482" s="12" t="s">
        <v>71</v>
      </c>
      <c r="AY482" s="86" t="s">
        <v>128</v>
      </c>
    </row>
    <row r="483" spans="2:65" s="13" customFormat="1" ht="11.4" x14ac:dyDescent="0.2">
      <c r="B483" s="90"/>
      <c r="C483" s="190"/>
      <c r="D483" s="187" t="s">
        <v>137</v>
      </c>
      <c r="E483" s="191" t="s">
        <v>1</v>
      </c>
      <c r="F483" s="192" t="s">
        <v>533</v>
      </c>
      <c r="G483" s="190"/>
      <c r="H483" s="193">
        <v>8.4499999999999993</v>
      </c>
      <c r="I483" s="78"/>
      <c r="J483" s="190"/>
      <c r="K483" s="190"/>
      <c r="L483" s="90"/>
      <c r="M483" s="92"/>
      <c r="N483" s="93"/>
      <c r="O483" s="93"/>
      <c r="P483" s="93"/>
      <c r="Q483" s="93"/>
      <c r="R483" s="93"/>
      <c r="S483" s="93"/>
      <c r="T483" s="94"/>
      <c r="AT483" s="91" t="s">
        <v>137</v>
      </c>
      <c r="AU483" s="91" t="s">
        <v>81</v>
      </c>
      <c r="AV483" s="13" t="s">
        <v>81</v>
      </c>
      <c r="AW483" s="13" t="s">
        <v>27</v>
      </c>
      <c r="AX483" s="13" t="s">
        <v>71</v>
      </c>
      <c r="AY483" s="91" t="s">
        <v>128</v>
      </c>
    </row>
    <row r="484" spans="2:65" s="12" customFormat="1" ht="11.4" x14ac:dyDescent="0.2">
      <c r="B484" s="85"/>
      <c r="C484" s="186"/>
      <c r="D484" s="187" t="s">
        <v>137</v>
      </c>
      <c r="E484" s="188" t="s">
        <v>1</v>
      </c>
      <c r="F484" s="189" t="s">
        <v>184</v>
      </c>
      <c r="G484" s="186"/>
      <c r="H484" s="188" t="s">
        <v>1</v>
      </c>
      <c r="I484" s="78"/>
      <c r="J484" s="186"/>
      <c r="K484" s="186"/>
      <c r="L484" s="85"/>
      <c r="M484" s="87"/>
      <c r="N484" s="88"/>
      <c r="O484" s="88"/>
      <c r="P484" s="88"/>
      <c r="Q484" s="88"/>
      <c r="R484" s="88"/>
      <c r="S484" s="88"/>
      <c r="T484" s="89"/>
      <c r="AT484" s="86" t="s">
        <v>137</v>
      </c>
      <c r="AU484" s="86" t="s">
        <v>81</v>
      </c>
      <c r="AV484" s="12" t="s">
        <v>79</v>
      </c>
      <c r="AW484" s="12" t="s">
        <v>27</v>
      </c>
      <c r="AX484" s="12" t="s">
        <v>71</v>
      </c>
      <c r="AY484" s="86" t="s">
        <v>128</v>
      </c>
    </row>
    <row r="485" spans="2:65" s="13" customFormat="1" ht="11.4" x14ac:dyDescent="0.2">
      <c r="B485" s="90"/>
      <c r="C485" s="190"/>
      <c r="D485" s="187" t="s">
        <v>137</v>
      </c>
      <c r="E485" s="191" t="s">
        <v>1</v>
      </c>
      <c r="F485" s="192" t="s">
        <v>549</v>
      </c>
      <c r="G485" s="190"/>
      <c r="H485" s="193">
        <v>27.22</v>
      </c>
      <c r="I485" s="78"/>
      <c r="J485" s="190"/>
      <c r="K485" s="190"/>
      <c r="L485" s="90"/>
      <c r="M485" s="92"/>
      <c r="N485" s="93"/>
      <c r="O485" s="93"/>
      <c r="P485" s="93"/>
      <c r="Q485" s="93"/>
      <c r="R485" s="93"/>
      <c r="S485" s="93"/>
      <c r="T485" s="94"/>
      <c r="AT485" s="91" t="s">
        <v>137</v>
      </c>
      <c r="AU485" s="91" t="s">
        <v>81</v>
      </c>
      <c r="AV485" s="13" t="s">
        <v>81</v>
      </c>
      <c r="AW485" s="13" t="s">
        <v>27</v>
      </c>
      <c r="AX485" s="13" t="s">
        <v>71</v>
      </c>
      <c r="AY485" s="91" t="s">
        <v>128</v>
      </c>
    </row>
    <row r="486" spans="2:65" s="13" customFormat="1" ht="11.4" x14ac:dyDescent="0.2">
      <c r="B486" s="90"/>
      <c r="C486" s="190"/>
      <c r="D486" s="187" t="s">
        <v>137</v>
      </c>
      <c r="E486" s="191" t="s">
        <v>1</v>
      </c>
      <c r="F486" s="192" t="s">
        <v>550</v>
      </c>
      <c r="G486" s="190"/>
      <c r="H486" s="193">
        <v>1.5</v>
      </c>
      <c r="I486" s="78"/>
      <c r="J486" s="190"/>
      <c r="K486" s="190"/>
      <c r="L486" s="90"/>
      <c r="M486" s="92"/>
      <c r="N486" s="93"/>
      <c r="O486" s="93"/>
      <c r="P486" s="93"/>
      <c r="Q486" s="93"/>
      <c r="R486" s="93"/>
      <c r="S486" s="93"/>
      <c r="T486" s="94"/>
      <c r="AT486" s="91" t="s">
        <v>137</v>
      </c>
      <c r="AU486" s="91" t="s">
        <v>81</v>
      </c>
      <c r="AV486" s="13" t="s">
        <v>81</v>
      </c>
      <c r="AW486" s="13" t="s">
        <v>27</v>
      </c>
      <c r="AX486" s="13" t="s">
        <v>71</v>
      </c>
      <c r="AY486" s="91" t="s">
        <v>128</v>
      </c>
    </row>
    <row r="487" spans="2:65" s="13" customFormat="1" ht="11.4" x14ac:dyDescent="0.2">
      <c r="B487" s="90"/>
      <c r="C487" s="190"/>
      <c r="D487" s="187" t="s">
        <v>137</v>
      </c>
      <c r="E487" s="191" t="s">
        <v>1</v>
      </c>
      <c r="F487" s="192" t="s">
        <v>551</v>
      </c>
      <c r="G487" s="190"/>
      <c r="H487" s="193">
        <v>9.99</v>
      </c>
      <c r="I487" s="78"/>
      <c r="J487" s="190"/>
      <c r="K487" s="190"/>
      <c r="L487" s="90"/>
      <c r="M487" s="92"/>
      <c r="N487" s="93"/>
      <c r="O487" s="93"/>
      <c r="P487" s="93"/>
      <c r="Q487" s="93"/>
      <c r="R487" s="93"/>
      <c r="S487" s="93"/>
      <c r="T487" s="94"/>
      <c r="AT487" s="91" t="s">
        <v>137</v>
      </c>
      <c r="AU487" s="91" t="s">
        <v>81</v>
      </c>
      <c r="AV487" s="13" t="s">
        <v>81</v>
      </c>
      <c r="AW487" s="13" t="s">
        <v>27</v>
      </c>
      <c r="AX487" s="13" t="s">
        <v>71</v>
      </c>
      <c r="AY487" s="91" t="s">
        <v>128</v>
      </c>
    </row>
    <row r="488" spans="2:65" s="12" customFormat="1" ht="11.4" x14ac:dyDescent="0.2">
      <c r="B488" s="85"/>
      <c r="C488" s="186"/>
      <c r="D488" s="187" t="s">
        <v>137</v>
      </c>
      <c r="E488" s="188" t="s">
        <v>1</v>
      </c>
      <c r="F488" s="189" t="s">
        <v>142</v>
      </c>
      <c r="G488" s="186"/>
      <c r="H488" s="188" t="s">
        <v>1</v>
      </c>
      <c r="I488" s="78"/>
      <c r="J488" s="186"/>
      <c r="K488" s="186"/>
      <c r="L488" s="85"/>
      <c r="M488" s="87"/>
      <c r="N488" s="88"/>
      <c r="O488" s="88"/>
      <c r="P488" s="88"/>
      <c r="Q488" s="88"/>
      <c r="R488" s="88"/>
      <c r="S488" s="88"/>
      <c r="T488" s="89"/>
      <c r="AT488" s="86" t="s">
        <v>137</v>
      </c>
      <c r="AU488" s="86" t="s">
        <v>81</v>
      </c>
      <c r="AV488" s="12" t="s">
        <v>79</v>
      </c>
      <c r="AW488" s="12" t="s">
        <v>27</v>
      </c>
      <c r="AX488" s="12" t="s">
        <v>71</v>
      </c>
      <c r="AY488" s="86" t="s">
        <v>128</v>
      </c>
    </row>
    <row r="489" spans="2:65" s="13" customFormat="1" ht="11.4" x14ac:dyDescent="0.2">
      <c r="B489" s="90"/>
      <c r="C489" s="190"/>
      <c r="D489" s="187" t="s">
        <v>137</v>
      </c>
      <c r="E489" s="191" t="s">
        <v>1</v>
      </c>
      <c r="F489" s="192" t="s">
        <v>552</v>
      </c>
      <c r="G489" s="190"/>
      <c r="H489" s="193">
        <v>72.2</v>
      </c>
      <c r="I489" s="78"/>
      <c r="J489" s="190"/>
      <c r="K489" s="190"/>
      <c r="L489" s="90"/>
      <c r="M489" s="92"/>
      <c r="N489" s="93"/>
      <c r="O489" s="93"/>
      <c r="P489" s="93"/>
      <c r="Q489" s="93"/>
      <c r="R489" s="93"/>
      <c r="S489" s="93"/>
      <c r="T489" s="94"/>
      <c r="AT489" s="91" t="s">
        <v>137</v>
      </c>
      <c r="AU489" s="91" t="s">
        <v>81</v>
      </c>
      <c r="AV489" s="13" t="s">
        <v>81</v>
      </c>
      <c r="AW489" s="13" t="s">
        <v>27</v>
      </c>
      <c r="AX489" s="13" t="s">
        <v>71</v>
      </c>
      <c r="AY489" s="91" t="s">
        <v>128</v>
      </c>
    </row>
    <row r="490" spans="2:65" s="14" customFormat="1" ht="11.4" x14ac:dyDescent="0.2">
      <c r="B490" s="95"/>
      <c r="C490" s="194"/>
      <c r="D490" s="187" t="s">
        <v>137</v>
      </c>
      <c r="E490" s="195" t="s">
        <v>1</v>
      </c>
      <c r="F490" s="196" t="s">
        <v>148</v>
      </c>
      <c r="G490" s="194"/>
      <c r="H490" s="197">
        <v>119.36</v>
      </c>
      <c r="I490" s="78"/>
      <c r="J490" s="194"/>
      <c r="K490" s="194"/>
      <c r="L490" s="95"/>
      <c r="M490" s="97"/>
      <c r="N490" s="98"/>
      <c r="O490" s="98"/>
      <c r="P490" s="98"/>
      <c r="Q490" s="98"/>
      <c r="R490" s="98"/>
      <c r="S490" s="98"/>
      <c r="T490" s="99"/>
      <c r="AT490" s="96" t="s">
        <v>137</v>
      </c>
      <c r="AU490" s="96" t="s">
        <v>81</v>
      </c>
      <c r="AV490" s="14" t="s">
        <v>135</v>
      </c>
      <c r="AW490" s="14" t="s">
        <v>27</v>
      </c>
      <c r="AX490" s="14" t="s">
        <v>79</v>
      </c>
      <c r="AY490" s="96" t="s">
        <v>128</v>
      </c>
    </row>
    <row r="491" spans="2:65" s="1" customFormat="1" ht="16.5" customHeight="1" x14ac:dyDescent="0.2">
      <c r="B491" s="77"/>
      <c r="C491" s="180" t="s">
        <v>553</v>
      </c>
      <c r="D491" s="180" t="s">
        <v>130</v>
      </c>
      <c r="E491" s="181" t="s">
        <v>554</v>
      </c>
      <c r="F491" s="182" t="s">
        <v>555</v>
      </c>
      <c r="G491" s="183" t="s">
        <v>199</v>
      </c>
      <c r="H491" s="184">
        <v>1.5</v>
      </c>
      <c r="I491" s="78"/>
      <c r="J491" s="185">
        <f>ROUND(I491*H491,2)</f>
        <v>0</v>
      </c>
      <c r="K491" s="182" t="s">
        <v>134</v>
      </c>
      <c r="L491" s="22"/>
      <c r="M491" s="79" t="s">
        <v>1</v>
      </c>
      <c r="N491" s="80" t="s">
        <v>36</v>
      </c>
      <c r="O491" s="81">
        <v>0.14599999999999999</v>
      </c>
      <c r="P491" s="81">
        <f>O491*H491</f>
        <v>0.21899999999999997</v>
      </c>
      <c r="Q491" s="81">
        <v>0</v>
      </c>
      <c r="R491" s="81">
        <f>Q491*H491</f>
        <v>0</v>
      </c>
      <c r="S491" s="81">
        <v>1.7700000000000001E-3</v>
      </c>
      <c r="T491" s="82">
        <f>S491*H491</f>
        <v>2.6550000000000002E-3</v>
      </c>
      <c r="AR491" s="83" t="s">
        <v>245</v>
      </c>
      <c r="AT491" s="83" t="s">
        <v>130</v>
      </c>
      <c r="AU491" s="83" t="s">
        <v>81</v>
      </c>
      <c r="AY491" s="17" t="s">
        <v>128</v>
      </c>
      <c r="BE491" s="84">
        <f>IF(N491="základní",J491,0)</f>
        <v>0</v>
      </c>
      <c r="BF491" s="84">
        <f>IF(N491="snížená",J491,0)</f>
        <v>0</v>
      </c>
      <c r="BG491" s="84">
        <f>IF(N491="zákl. přenesená",J491,0)</f>
        <v>0</v>
      </c>
      <c r="BH491" s="84">
        <f>IF(N491="sníž. přenesená",J491,0)</f>
        <v>0</v>
      </c>
      <c r="BI491" s="84">
        <f>IF(N491="nulová",J491,0)</f>
        <v>0</v>
      </c>
      <c r="BJ491" s="17" t="s">
        <v>79</v>
      </c>
      <c r="BK491" s="84">
        <f>ROUND(I491*H491,2)</f>
        <v>0</v>
      </c>
      <c r="BL491" s="17" t="s">
        <v>245</v>
      </c>
      <c r="BM491" s="83" t="s">
        <v>556</v>
      </c>
    </row>
    <row r="492" spans="2:65" s="12" customFormat="1" ht="11.4" x14ac:dyDescent="0.2">
      <c r="B492" s="85"/>
      <c r="C492" s="186"/>
      <c r="D492" s="187" t="s">
        <v>137</v>
      </c>
      <c r="E492" s="188" t="s">
        <v>1</v>
      </c>
      <c r="F492" s="189" t="s">
        <v>460</v>
      </c>
      <c r="G492" s="186"/>
      <c r="H492" s="188" t="s">
        <v>1</v>
      </c>
      <c r="I492" s="78"/>
      <c r="J492" s="186"/>
      <c r="K492" s="186"/>
      <c r="L492" s="85"/>
      <c r="M492" s="87"/>
      <c r="N492" s="88"/>
      <c r="O492" s="88"/>
      <c r="P492" s="88"/>
      <c r="Q492" s="88"/>
      <c r="R492" s="88"/>
      <c r="S492" s="88"/>
      <c r="T492" s="89"/>
      <c r="AT492" s="86" t="s">
        <v>137</v>
      </c>
      <c r="AU492" s="86" t="s">
        <v>81</v>
      </c>
      <c r="AV492" s="12" t="s">
        <v>79</v>
      </c>
      <c r="AW492" s="12" t="s">
        <v>27</v>
      </c>
      <c r="AX492" s="12" t="s">
        <v>71</v>
      </c>
      <c r="AY492" s="86" t="s">
        <v>128</v>
      </c>
    </row>
    <row r="493" spans="2:65" s="13" customFormat="1" ht="11.4" x14ac:dyDescent="0.2">
      <c r="B493" s="90"/>
      <c r="C493" s="190"/>
      <c r="D493" s="187" t="s">
        <v>137</v>
      </c>
      <c r="E493" s="191" t="s">
        <v>1</v>
      </c>
      <c r="F493" s="192" t="s">
        <v>550</v>
      </c>
      <c r="G493" s="190"/>
      <c r="H493" s="193">
        <v>1.5</v>
      </c>
      <c r="I493" s="78"/>
      <c r="J493" s="190"/>
      <c r="K493" s="190"/>
      <c r="L493" s="90"/>
      <c r="M493" s="92"/>
      <c r="N493" s="93"/>
      <c r="O493" s="93"/>
      <c r="P493" s="93"/>
      <c r="Q493" s="93"/>
      <c r="R493" s="93"/>
      <c r="S493" s="93"/>
      <c r="T493" s="94"/>
      <c r="AT493" s="91" t="s">
        <v>137</v>
      </c>
      <c r="AU493" s="91" t="s">
        <v>81</v>
      </c>
      <c r="AV493" s="13" t="s">
        <v>81</v>
      </c>
      <c r="AW493" s="13" t="s">
        <v>27</v>
      </c>
      <c r="AX493" s="13" t="s">
        <v>71</v>
      </c>
      <c r="AY493" s="91" t="s">
        <v>128</v>
      </c>
    </row>
    <row r="494" spans="2:65" s="14" customFormat="1" ht="11.4" x14ac:dyDescent="0.2">
      <c r="B494" s="95"/>
      <c r="C494" s="194"/>
      <c r="D494" s="187" t="s">
        <v>137</v>
      </c>
      <c r="E494" s="195" t="s">
        <v>1</v>
      </c>
      <c r="F494" s="196" t="s">
        <v>148</v>
      </c>
      <c r="G494" s="194"/>
      <c r="H494" s="197">
        <v>1.5</v>
      </c>
      <c r="I494" s="78"/>
      <c r="J494" s="194"/>
      <c r="K494" s="194"/>
      <c r="L494" s="95"/>
      <c r="M494" s="97"/>
      <c r="N494" s="98"/>
      <c r="O494" s="98"/>
      <c r="P494" s="98"/>
      <c r="Q494" s="98"/>
      <c r="R494" s="98"/>
      <c r="S494" s="98"/>
      <c r="T494" s="99"/>
      <c r="AT494" s="96" t="s">
        <v>137</v>
      </c>
      <c r="AU494" s="96" t="s">
        <v>81</v>
      </c>
      <c r="AV494" s="14" t="s">
        <v>135</v>
      </c>
      <c r="AW494" s="14" t="s">
        <v>27</v>
      </c>
      <c r="AX494" s="14" t="s">
        <v>79</v>
      </c>
      <c r="AY494" s="96" t="s">
        <v>128</v>
      </c>
    </row>
    <row r="495" spans="2:65" s="1" customFormat="1" ht="24" customHeight="1" x14ac:dyDescent="0.2">
      <c r="B495" s="77"/>
      <c r="C495" s="180" t="s">
        <v>557</v>
      </c>
      <c r="D495" s="180" t="s">
        <v>130</v>
      </c>
      <c r="E495" s="181" t="s">
        <v>558</v>
      </c>
      <c r="F495" s="182" t="s">
        <v>559</v>
      </c>
      <c r="G495" s="183" t="s">
        <v>199</v>
      </c>
      <c r="H495" s="184">
        <v>8.9499999999999993</v>
      </c>
      <c r="I495" s="78"/>
      <c r="J495" s="185">
        <f>ROUND(I495*H495,2)</f>
        <v>0</v>
      </c>
      <c r="K495" s="182" t="s">
        <v>134</v>
      </c>
      <c r="L495" s="22"/>
      <c r="M495" s="79" t="s">
        <v>1</v>
      </c>
      <c r="N495" s="80" t="s">
        <v>36</v>
      </c>
      <c r="O495" s="81">
        <v>0.43</v>
      </c>
      <c r="P495" s="81">
        <f>O495*H495</f>
        <v>3.8484999999999996</v>
      </c>
      <c r="Q495" s="81">
        <v>0</v>
      </c>
      <c r="R495" s="81">
        <f>Q495*H495</f>
        <v>0</v>
      </c>
      <c r="S495" s="81">
        <v>1.91E-3</v>
      </c>
      <c r="T495" s="82">
        <f>S495*H495</f>
        <v>1.7094499999999999E-2</v>
      </c>
      <c r="AR495" s="83" t="s">
        <v>245</v>
      </c>
      <c r="AT495" s="83" t="s">
        <v>130</v>
      </c>
      <c r="AU495" s="83" t="s">
        <v>81</v>
      </c>
      <c r="AY495" s="17" t="s">
        <v>128</v>
      </c>
      <c r="BE495" s="84">
        <f>IF(N495="základní",J495,0)</f>
        <v>0</v>
      </c>
      <c r="BF495" s="84">
        <f>IF(N495="snížená",J495,0)</f>
        <v>0</v>
      </c>
      <c r="BG495" s="84">
        <f>IF(N495="zákl. přenesená",J495,0)</f>
        <v>0</v>
      </c>
      <c r="BH495" s="84">
        <f>IF(N495="sníž. přenesená",J495,0)</f>
        <v>0</v>
      </c>
      <c r="BI495" s="84">
        <f>IF(N495="nulová",J495,0)</f>
        <v>0</v>
      </c>
      <c r="BJ495" s="17" t="s">
        <v>79</v>
      </c>
      <c r="BK495" s="84">
        <f>ROUND(I495*H495,2)</f>
        <v>0</v>
      </c>
      <c r="BL495" s="17" t="s">
        <v>245</v>
      </c>
      <c r="BM495" s="83" t="s">
        <v>560</v>
      </c>
    </row>
    <row r="496" spans="2:65" s="12" customFormat="1" ht="11.4" x14ac:dyDescent="0.2">
      <c r="B496" s="85"/>
      <c r="C496" s="186"/>
      <c r="D496" s="187" t="s">
        <v>137</v>
      </c>
      <c r="E496" s="188" t="s">
        <v>1</v>
      </c>
      <c r="F496" s="189" t="s">
        <v>184</v>
      </c>
      <c r="G496" s="186"/>
      <c r="H496" s="188" t="s">
        <v>1</v>
      </c>
      <c r="I496" s="78"/>
      <c r="J496" s="186"/>
      <c r="K496" s="186"/>
      <c r="L496" s="85"/>
      <c r="M496" s="87"/>
      <c r="N496" s="88"/>
      <c r="O496" s="88"/>
      <c r="P496" s="88"/>
      <c r="Q496" s="88"/>
      <c r="R496" s="88"/>
      <c r="S496" s="88"/>
      <c r="T496" s="89"/>
      <c r="AT496" s="86" t="s">
        <v>137</v>
      </c>
      <c r="AU496" s="86" t="s">
        <v>81</v>
      </c>
      <c r="AV496" s="12" t="s">
        <v>79</v>
      </c>
      <c r="AW496" s="12" t="s">
        <v>27</v>
      </c>
      <c r="AX496" s="12" t="s">
        <v>71</v>
      </c>
      <c r="AY496" s="86" t="s">
        <v>128</v>
      </c>
    </row>
    <row r="497" spans="2:65" s="13" customFormat="1" ht="11.4" x14ac:dyDescent="0.2">
      <c r="B497" s="90"/>
      <c r="C497" s="190"/>
      <c r="D497" s="187" t="s">
        <v>137</v>
      </c>
      <c r="E497" s="191" t="s">
        <v>1</v>
      </c>
      <c r="F497" s="192" t="s">
        <v>561</v>
      </c>
      <c r="G497" s="190"/>
      <c r="H497" s="193">
        <v>4.4000000000000004</v>
      </c>
      <c r="I497" s="78"/>
      <c r="J497" s="190"/>
      <c r="K497" s="190"/>
      <c r="L497" s="90"/>
      <c r="M497" s="92"/>
      <c r="N497" s="93"/>
      <c r="O497" s="93"/>
      <c r="P497" s="93"/>
      <c r="Q497" s="93"/>
      <c r="R497" s="93"/>
      <c r="S497" s="93"/>
      <c r="T497" s="94"/>
      <c r="AT497" s="91" t="s">
        <v>137</v>
      </c>
      <c r="AU497" s="91" t="s">
        <v>81</v>
      </c>
      <c r="AV497" s="13" t="s">
        <v>81</v>
      </c>
      <c r="AW497" s="13" t="s">
        <v>27</v>
      </c>
      <c r="AX497" s="13" t="s">
        <v>71</v>
      </c>
      <c r="AY497" s="91" t="s">
        <v>128</v>
      </c>
    </row>
    <row r="498" spans="2:65" s="13" customFormat="1" ht="11.4" x14ac:dyDescent="0.2">
      <c r="B498" s="90"/>
      <c r="C498" s="190"/>
      <c r="D498" s="187" t="s">
        <v>137</v>
      </c>
      <c r="E498" s="191" t="s">
        <v>1</v>
      </c>
      <c r="F498" s="192" t="s">
        <v>562</v>
      </c>
      <c r="G498" s="190"/>
      <c r="H498" s="193">
        <v>4.55</v>
      </c>
      <c r="I498" s="78"/>
      <c r="J498" s="190"/>
      <c r="K498" s="190"/>
      <c r="L498" s="90"/>
      <c r="M498" s="92"/>
      <c r="N498" s="93"/>
      <c r="O498" s="93"/>
      <c r="P498" s="93"/>
      <c r="Q498" s="93"/>
      <c r="R498" s="93"/>
      <c r="S498" s="93"/>
      <c r="T498" s="94"/>
      <c r="AT498" s="91" t="s">
        <v>137</v>
      </c>
      <c r="AU498" s="91" t="s">
        <v>81</v>
      </c>
      <c r="AV498" s="13" t="s">
        <v>81</v>
      </c>
      <c r="AW498" s="13" t="s">
        <v>27</v>
      </c>
      <c r="AX498" s="13" t="s">
        <v>71</v>
      </c>
      <c r="AY498" s="91" t="s">
        <v>128</v>
      </c>
    </row>
    <row r="499" spans="2:65" s="14" customFormat="1" ht="11.4" x14ac:dyDescent="0.2">
      <c r="B499" s="95"/>
      <c r="C499" s="194"/>
      <c r="D499" s="187" t="s">
        <v>137</v>
      </c>
      <c r="E499" s="195" t="s">
        <v>1</v>
      </c>
      <c r="F499" s="196" t="s">
        <v>148</v>
      </c>
      <c r="G499" s="194"/>
      <c r="H499" s="197">
        <v>8.9499999999999993</v>
      </c>
      <c r="I499" s="78"/>
      <c r="J499" s="194"/>
      <c r="K499" s="194"/>
      <c r="L499" s="95"/>
      <c r="M499" s="97"/>
      <c r="N499" s="98"/>
      <c r="O499" s="98"/>
      <c r="P499" s="98"/>
      <c r="Q499" s="98"/>
      <c r="R499" s="98"/>
      <c r="S499" s="98"/>
      <c r="T499" s="99"/>
      <c r="AT499" s="96" t="s">
        <v>137</v>
      </c>
      <c r="AU499" s="96" t="s">
        <v>81</v>
      </c>
      <c r="AV499" s="14" t="s">
        <v>135</v>
      </c>
      <c r="AW499" s="14" t="s">
        <v>27</v>
      </c>
      <c r="AX499" s="14" t="s">
        <v>79</v>
      </c>
      <c r="AY499" s="96" t="s">
        <v>128</v>
      </c>
    </row>
    <row r="500" spans="2:65" s="1" customFormat="1" ht="16.5" customHeight="1" x14ac:dyDescent="0.2">
      <c r="B500" s="77"/>
      <c r="C500" s="180" t="s">
        <v>563</v>
      </c>
      <c r="D500" s="180" t="s">
        <v>130</v>
      </c>
      <c r="E500" s="181" t="s">
        <v>564</v>
      </c>
      <c r="F500" s="182" t="s">
        <v>565</v>
      </c>
      <c r="G500" s="183" t="s">
        <v>199</v>
      </c>
      <c r="H500" s="184">
        <v>18.36</v>
      </c>
      <c r="I500" s="78"/>
      <c r="J500" s="185">
        <f>ROUND(I500*H500,2)</f>
        <v>0</v>
      </c>
      <c r="K500" s="182" t="s">
        <v>134</v>
      </c>
      <c r="L500" s="22"/>
      <c r="M500" s="79" t="s">
        <v>1</v>
      </c>
      <c r="N500" s="80" t="s">
        <v>36</v>
      </c>
      <c r="O500" s="81">
        <v>0.19500000000000001</v>
      </c>
      <c r="P500" s="81">
        <f>O500*H500</f>
        <v>3.5802</v>
      </c>
      <c r="Q500" s="81">
        <v>0</v>
      </c>
      <c r="R500" s="81">
        <f>Q500*H500</f>
        <v>0</v>
      </c>
      <c r="S500" s="81">
        <v>1.67E-3</v>
      </c>
      <c r="T500" s="82">
        <f>S500*H500</f>
        <v>3.06612E-2</v>
      </c>
      <c r="AR500" s="83" t="s">
        <v>245</v>
      </c>
      <c r="AT500" s="83" t="s">
        <v>130</v>
      </c>
      <c r="AU500" s="83" t="s">
        <v>81</v>
      </c>
      <c r="AY500" s="17" t="s">
        <v>128</v>
      </c>
      <c r="BE500" s="84">
        <f>IF(N500="základní",J500,0)</f>
        <v>0</v>
      </c>
      <c r="BF500" s="84">
        <f>IF(N500="snížená",J500,0)</f>
        <v>0</v>
      </c>
      <c r="BG500" s="84">
        <f>IF(N500="zákl. přenesená",J500,0)</f>
        <v>0</v>
      </c>
      <c r="BH500" s="84">
        <f>IF(N500="sníž. přenesená",J500,0)</f>
        <v>0</v>
      </c>
      <c r="BI500" s="84">
        <f>IF(N500="nulová",J500,0)</f>
        <v>0</v>
      </c>
      <c r="BJ500" s="17" t="s">
        <v>79</v>
      </c>
      <c r="BK500" s="84">
        <f>ROUND(I500*H500,2)</f>
        <v>0</v>
      </c>
      <c r="BL500" s="17" t="s">
        <v>245</v>
      </c>
      <c r="BM500" s="83" t="s">
        <v>566</v>
      </c>
    </row>
    <row r="501" spans="2:65" s="12" customFormat="1" ht="11.4" x14ac:dyDescent="0.2">
      <c r="B501" s="85"/>
      <c r="C501" s="186"/>
      <c r="D501" s="187" t="s">
        <v>137</v>
      </c>
      <c r="E501" s="188" t="s">
        <v>1</v>
      </c>
      <c r="F501" s="189" t="s">
        <v>184</v>
      </c>
      <c r="G501" s="186"/>
      <c r="H501" s="188" t="s">
        <v>1</v>
      </c>
      <c r="I501" s="78"/>
      <c r="J501" s="186"/>
      <c r="K501" s="186"/>
      <c r="L501" s="85"/>
      <c r="M501" s="87"/>
      <c r="N501" s="88"/>
      <c r="O501" s="88"/>
      <c r="P501" s="88"/>
      <c r="Q501" s="88"/>
      <c r="R501" s="88"/>
      <c r="S501" s="88"/>
      <c r="T501" s="89"/>
      <c r="AT501" s="86" t="s">
        <v>137</v>
      </c>
      <c r="AU501" s="86" t="s">
        <v>81</v>
      </c>
      <c r="AV501" s="12" t="s">
        <v>79</v>
      </c>
      <c r="AW501" s="12" t="s">
        <v>27</v>
      </c>
      <c r="AX501" s="12" t="s">
        <v>71</v>
      </c>
      <c r="AY501" s="86" t="s">
        <v>128</v>
      </c>
    </row>
    <row r="502" spans="2:65" s="13" customFormat="1" ht="11.4" x14ac:dyDescent="0.2">
      <c r="B502" s="90"/>
      <c r="C502" s="190"/>
      <c r="D502" s="187" t="s">
        <v>137</v>
      </c>
      <c r="E502" s="191" t="s">
        <v>1</v>
      </c>
      <c r="F502" s="192" t="s">
        <v>567</v>
      </c>
      <c r="G502" s="190"/>
      <c r="H502" s="193">
        <v>18.36</v>
      </c>
      <c r="I502" s="78"/>
      <c r="J502" s="190"/>
      <c r="K502" s="190"/>
      <c r="L502" s="90"/>
      <c r="M502" s="92"/>
      <c r="N502" s="93"/>
      <c r="O502" s="93"/>
      <c r="P502" s="93"/>
      <c r="Q502" s="93"/>
      <c r="R502" s="93"/>
      <c r="S502" s="93"/>
      <c r="T502" s="94"/>
      <c r="AT502" s="91" t="s">
        <v>137</v>
      </c>
      <c r="AU502" s="91" t="s">
        <v>81</v>
      </c>
      <c r="AV502" s="13" t="s">
        <v>81</v>
      </c>
      <c r="AW502" s="13" t="s">
        <v>27</v>
      </c>
      <c r="AX502" s="13" t="s">
        <v>71</v>
      </c>
      <c r="AY502" s="91" t="s">
        <v>128</v>
      </c>
    </row>
    <row r="503" spans="2:65" s="14" customFormat="1" ht="11.4" x14ac:dyDescent="0.2">
      <c r="B503" s="95"/>
      <c r="C503" s="194"/>
      <c r="D503" s="187" t="s">
        <v>137</v>
      </c>
      <c r="E503" s="195" t="s">
        <v>1</v>
      </c>
      <c r="F503" s="196" t="s">
        <v>148</v>
      </c>
      <c r="G503" s="194"/>
      <c r="H503" s="197">
        <v>18.36</v>
      </c>
      <c r="I503" s="78"/>
      <c r="J503" s="194"/>
      <c r="K503" s="194"/>
      <c r="L503" s="95"/>
      <c r="M503" s="97"/>
      <c r="N503" s="98"/>
      <c r="O503" s="98"/>
      <c r="P503" s="98"/>
      <c r="Q503" s="98"/>
      <c r="R503" s="98"/>
      <c r="S503" s="98"/>
      <c r="T503" s="99"/>
      <c r="AT503" s="96" t="s">
        <v>137</v>
      </c>
      <c r="AU503" s="96" t="s">
        <v>81</v>
      </c>
      <c r="AV503" s="14" t="s">
        <v>135</v>
      </c>
      <c r="AW503" s="14" t="s">
        <v>27</v>
      </c>
      <c r="AX503" s="14" t="s">
        <v>79</v>
      </c>
      <c r="AY503" s="96" t="s">
        <v>128</v>
      </c>
    </row>
    <row r="504" spans="2:65" s="1" customFormat="1" ht="16.5" customHeight="1" x14ac:dyDescent="0.2">
      <c r="B504" s="77"/>
      <c r="C504" s="180" t="s">
        <v>568</v>
      </c>
      <c r="D504" s="180" t="s">
        <v>130</v>
      </c>
      <c r="E504" s="181" t="s">
        <v>569</v>
      </c>
      <c r="F504" s="182" t="s">
        <v>570</v>
      </c>
      <c r="G504" s="183" t="s">
        <v>199</v>
      </c>
      <c r="H504" s="184">
        <v>39.4</v>
      </c>
      <c r="I504" s="78"/>
      <c r="J504" s="185">
        <f>ROUND(I504*H504,2)</f>
        <v>0</v>
      </c>
      <c r="K504" s="182" t="s">
        <v>134</v>
      </c>
      <c r="L504" s="22"/>
      <c r="M504" s="79" t="s">
        <v>1</v>
      </c>
      <c r="N504" s="80" t="s">
        <v>36</v>
      </c>
      <c r="O504" s="81">
        <v>0.17899999999999999</v>
      </c>
      <c r="P504" s="81">
        <f>O504*H504</f>
        <v>7.0525999999999991</v>
      </c>
      <c r="Q504" s="81">
        <v>0</v>
      </c>
      <c r="R504" s="81">
        <f>Q504*H504</f>
        <v>0</v>
      </c>
      <c r="S504" s="81">
        <v>1.75E-3</v>
      </c>
      <c r="T504" s="82">
        <f>S504*H504</f>
        <v>6.8949999999999997E-2</v>
      </c>
      <c r="AR504" s="83" t="s">
        <v>245</v>
      </c>
      <c r="AT504" s="83" t="s">
        <v>130</v>
      </c>
      <c r="AU504" s="83" t="s">
        <v>81</v>
      </c>
      <c r="AY504" s="17" t="s">
        <v>128</v>
      </c>
      <c r="BE504" s="84">
        <f>IF(N504="základní",J504,0)</f>
        <v>0</v>
      </c>
      <c r="BF504" s="84">
        <f>IF(N504="snížená",J504,0)</f>
        <v>0</v>
      </c>
      <c r="BG504" s="84">
        <f>IF(N504="zákl. přenesená",J504,0)</f>
        <v>0</v>
      </c>
      <c r="BH504" s="84">
        <f>IF(N504="sníž. přenesená",J504,0)</f>
        <v>0</v>
      </c>
      <c r="BI504" s="84">
        <f>IF(N504="nulová",J504,0)</f>
        <v>0</v>
      </c>
      <c r="BJ504" s="17" t="s">
        <v>79</v>
      </c>
      <c r="BK504" s="84">
        <f>ROUND(I504*H504,2)</f>
        <v>0</v>
      </c>
      <c r="BL504" s="17" t="s">
        <v>245</v>
      </c>
      <c r="BM504" s="83" t="s">
        <v>571</v>
      </c>
    </row>
    <row r="505" spans="2:65" s="12" customFormat="1" ht="11.4" x14ac:dyDescent="0.2">
      <c r="B505" s="85"/>
      <c r="C505" s="186"/>
      <c r="D505" s="187" t="s">
        <v>137</v>
      </c>
      <c r="E505" s="188" t="s">
        <v>1</v>
      </c>
      <c r="F505" s="189" t="s">
        <v>406</v>
      </c>
      <c r="G505" s="186"/>
      <c r="H505" s="188" t="s">
        <v>1</v>
      </c>
      <c r="I505" s="78"/>
      <c r="J505" s="186"/>
      <c r="K505" s="186"/>
      <c r="L505" s="85"/>
      <c r="M505" s="87"/>
      <c r="N505" s="88"/>
      <c r="O505" s="88"/>
      <c r="P505" s="88"/>
      <c r="Q505" s="88"/>
      <c r="R505" s="88"/>
      <c r="S505" s="88"/>
      <c r="T505" s="89"/>
      <c r="AT505" s="86" t="s">
        <v>137</v>
      </c>
      <c r="AU505" s="86" t="s">
        <v>81</v>
      </c>
      <c r="AV505" s="12" t="s">
        <v>79</v>
      </c>
      <c r="AW505" s="12" t="s">
        <v>27</v>
      </c>
      <c r="AX505" s="12" t="s">
        <v>71</v>
      </c>
      <c r="AY505" s="86" t="s">
        <v>128</v>
      </c>
    </row>
    <row r="506" spans="2:65" s="13" customFormat="1" ht="11.4" x14ac:dyDescent="0.2">
      <c r="B506" s="90"/>
      <c r="C506" s="190"/>
      <c r="D506" s="187" t="s">
        <v>137</v>
      </c>
      <c r="E506" s="191" t="s">
        <v>1</v>
      </c>
      <c r="F506" s="192" t="s">
        <v>543</v>
      </c>
      <c r="G506" s="190"/>
      <c r="H506" s="193">
        <v>4.3499999999999996</v>
      </c>
      <c r="I506" s="78"/>
      <c r="J506" s="190"/>
      <c r="K506" s="190"/>
      <c r="L506" s="90"/>
      <c r="M506" s="92"/>
      <c r="N506" s="93"/>
      <c r="O506" s="93"/>
      <c r="P506" s="93"/>
      <c r="Q506" s="93"/>
      <c r="R506" s="93"/>
      <c r="S506" s="93"/>
      <c r="T506" s="94"/>
      <c r="AT506" s="91" t="s">
        <v>137</v>
      </c>
      <c r="AU506" s="91" t="s">
        <v>81</v>
      </c>
      <c r="AV506" s="13" t="s">
        <v>81</v>
      </c>
      <c r="AW506" s="13" t="s">
        <v>27</v>
      </c>
      <c r="AX506" s="13" t="s">
        <v>71</v>
      </c>
      <c r="AY506" s="91" t="s">
        <v>128</v>
      </c>
    </row>
    <row r="507" spans="2:65" s="12" customFormat="1" ht="11.4" x14ac:dyDescent="0.2">
      <c r="B507" s="85"/>
      <c r="C507" s="186"/>
      <c r="D507" s="187" t="s">
        <v>137</v>
      </c>
      <c r="E507" s="188" t="s">
        <v>1</v>
      </c>
      <c r="F507" s="189" t="s">
        <v>460</v>
      </c>
      <c r="G507" s="186"/>
      <c r="H507" s="188" t="s">
        <v>1</v>
      </c>
      <c r="I507" s="78"/>
      <c r="J507" s="186"/>
      <c r="K507" s="186"/>
      <c r="L507" s="85"/>
      <c r="M507" s="87"/>
      <c r="N507" s="88"/>
      <c r="O507" s="88"/>
      <c r="P507" s="88"/>
      <c r="Q507" s="88"/>
      <c r="R507" s="88"/>
      <c r="S507" s="88"/>
      <c r="T507" s="89"/>
      <c r="AT507" s="86" t="s">
        <v>137</v>
      </c>
      <c r="AU507" s="86" t="s">
        <v>81</v>
      </c>
      <c r="AV507" s="12" t="s">
        <v>79</v>
      </c>
      <c r="AW507" s="12" t="s">
        <v>27</v>
      </c>
      <c r="AX507" s="12" t="s">
        <v>71</v>
      </c>
      <c r="AY507" s="86" t="s">
        <v>128</v>
      </c>
    </row>
    <row r="508" spans="2:65" s="13" customFormat="1" ht="11.4" x14ac:dyDescent="0.2">
      <c r="B508" s="90"/>
      <c r="C508" s="190"/>
      <c r="D508" s="187" t="s">
        <v>137</v>
      </c>
      <c r="E508" s="191" t="s">
        <v>1</v>
      </c>
      <c r="F508" s="192" t="s">
        <v>572</v>
      </c>
      <c r="G508" s="190"/>
      <c r="H508" s="193">
        <v>7.95</v>
      </c>
      <c r="I508" s="78"/>
      <c r="J508" s="190"/>
      <c r="K508" s="190"/>
      <c r="L508" s="90"/>
      <c r="M508" s="92"/>
      <c r="N508" s="93"/>
      <c r="O508" s="93"/>
      <c r="P508" s="93"/>
      <c r="Q508" s="93"/>
      <c r="R508" s="93"/>
      <c r="S508" s="93"/>
      <c r="T508" s="94"/>
      <c r="AT508" s="91" t="s">
        <v>137</v>
      </c>
      <c r="AU508" s="91" t="s">
        <v>81</v>
      </c>
      <c r="AV508" s="13" t="s">
        <v>81</v>
      </c>
      <c r="AW508" s="13" t="s">
        <v>27</v>
      </c>
      <c r="AX508" s="13" t="s">
        <v>71</v>
      </c>
      <c r="AY508" s="91" t="s">
        <v>128</v>
      </c>
    </row>
    <row r="509" spans="2:65" s="12" customFormat="1" ht="11.4" x14ac:dyDescent="0.2">
      <c r="B509" s="85"/>
      <c r="C509" s="186"/>
      <c r="D509" s="187" t="s">
        <v>137</v>
      </c>
      <c r="E509" s="188" t="s">
        <v>1</v>
      </c>
      <c r="F509" s="189" t="s">
        <v>184</v>
      </c>
      <c r="G509" s="186"/>
      <c r="H509" s="188" t="s">
        <v>1</v>
      </c>
      <c r="I509" s="78"/>
      <c r="J509" s="186"/>
      <c r="K509" s="186"/>
      <c r="L509" s="85"/>
      <c r="M509" s="87"/>
      <c r="N509" s="88"/>
      <c r="O509" s="88"/>
      <c r="P509" s="88"/>
      <c r="Q509" s="88"/>
      <c r="R509" s="88"/>
      <c r="S509" s="88"/>
      <c r="T509" s="89"/>
      <c r="AT509" s="86" t="s">
        <v>137</v>
      </c>
      <c r="AU509" s="86" t="s">
        <v>81</v>
      </c>
      <c r="AV509" s="12" t="s">
        <v>79</v>
      </c>
      <c r="AW509" s="12" t="s">
        <v>27</v>
      </c>
      <c r="AX509" s="12" t="s">
        <v>71</v>
      </c>
      <c r="AY509" s="86" t="s">
        <v>128</v>
      </c>
    </row>
    <row r="510" spans="2:65" s="13" customFormat="1" ht="11.4" x14ac:dyDescent="0.2">
      <c r="B510" s="90"/>
      <c r="C510" s="190"/>
      <c r="D510" s="187" t="s">
        <v>137</v>
      </c>
      <c r="E510" s="191" t="s">
        <v>1</v>
      </c>
      <c r="F510" s="192" t="s">
        <v>573</v>
      </c>
      <c r="G510" s="190"/>
      <c r="H510" s="193">
        <v>8.6999999999999993</v>
      </c>
      <c r="I510" s="78"/>
      <c r="J510" s="190"/>
      <c r="K510" s="190"/>
      <c r="L510" s="90"/>
      <c r="M510" s="92"/>
      <c r="N510" s="93"/>
      <c r="O510" s="93"/>
      <c r="P510" s="93"/>
      <c r="Q510" s="93"/>
      <c r="R510" s="93"/>
      <c r="S510" s="93"/>
      <c r="T510" s="94"/>
      <c r="AT510" s="91" t="s">
        <v>137</v>
      </c>
      <c r="AU510" s="91" t="s">
        <v>81</v>
      </c>
      <c r="AV510" s="13" t="s">
        <v>81</v>
      </c>
      <c r="AW510" s="13" t="s">
        <v>27</v>
      </c>
      <c r="AX510" s="13" t="s">
        <v>71</v>
      </c>
      <c r="AY510" s="91" t="s">
        <v>128</v>
      </c>
    </row>
    <row r="511" spans="2:65" s="13" customFormat="1" ht="11.4" x14ac:dyDescent="0.2">
      <c r="B511" s="90"/>
      <c r="C511" s="190"/>
      <c r="D511" s="187" t="s">
        <v>137</v>
      </c>
      <c r="E511" s="191" t="s">
        <v>1</v>
      </c>
      <c r="F511" s="192" t="s">
        <v>574</v>
      </c>
      <c r="G511" s="190"/>
      <c r="H511" s="193">
        <v>12</v>
      </c>
      <c r="I511" s="78"/>
      <c r="J511" s="190"/>
      <c r="K511" s="190"/>
      <c r="L511" s="90"/>
      <c r="M511" s="92"/>
      <c r="N511" s="93"/>
      <c r="O511" s="93"/>
      <c r="P511" s="93"/>
      <c r="Q511" s="93"/>
      <c r="R511" s="93"/>
      <c r="S511" s="93"/>
      <c r="T511" s="94"/>
      <c r="AT511" s="91" t="s">
        <v>137</v>
      </c>
      <c r="AU511" s="91" t="s">
        <v>81</v>
      </c>
      <c r="AV511" s="13" t="s">
        <v>81</v>
      </c>
      <c r="AW511" s="13" t="s">
        <v>27</v>
      </c>
      <c r="AX511" s="13" t="s">
        <v>71</v>
      </c>
      <c r="AY511" s="91" t="s">
        <v>128</v>
      </c>
    </row>
    <row r="512" spans="2:65" s="13" customFormat="1" ht="11.4" x14ac:dyDescent="0.2">
      <c r="B512" s="90"/>
      <c r="C512" s="190"/>
      <c r="D512" s="187" t="s">
        <v>137</v>
      </c>
      <c r="E512" s="191" t="s">
        <v>1</v>
      </c>
      <c r="F512" s="192" t="s">
        <v>575</v>
      </c>
      <c r="G512" s="190"/>
      <c r="H512" s="193">
        <v>6.4</v>
      </c>
      <c r="I512" s="78"/>
      <c r="J512" s="190"/>
      <c r="K512" s="190"/>
      <c r="L512" s="90"/>
      <c r="M512" s="92"/>
      <c r="N512" s="93"/>
      <c r="O512" s="93"/>
      <c r="P512" s="93"/>
      <c r="Q512" s="93"/>
      <c r="R512" s="93"/>
      <c r="S512" s="93"/>
      <c r="T512" s="94"/>
      <c r="AT512" s="91" t="s">
        <v>137</v>
      </c>
      <c r="AU512" s="91" t="s">
        <v>81</v>
      </c>
      <c r="AV512" s="13" t="s">
        <v>81</v>
      </c>
      <c r="AW512" s="13" t="s">
        <v>27</v>
      </c>
      <c r="AX512" s="13" t="s">
        <v>71</v>
      </c>
      <c r="AY512" s="91" t="s">
        <v>128</v>
      </c>
    </row>
    <row r="513" spans="2:65" s="14" customFormat="1" ht="11.4" x14ac:dyDescent="0.2">
      <c r="B513" s="95"/>
      <c r="C513" s="194"/>
      <c r="D513" s="187" t="s">
        <v>137</v>
      </c>
      <c r="E513" s="195" t="s">
        <v>1</v>
      </c>
      <c r="F513" s="196" t="s">
        <v>148</v>
      </c>
      <c r="G513" s="194"/>
      <c r="H513" s="197">
        <v>39.4</v>
      </c>
      <c r="I513" s="78"/>
      <c r="J513" s="194"/>
      <c r="K513" s="194"/>
      <c r="L513" s="95"/>
      <c r="M513" s="97"/>
      <c r="N513" s="98"/>
      <c r="O513" s="98"/>
      <c r="P513" s="98"/>
      <c r="Q513" s="98"/>
      <c r="R513" s="98"/>
      <c r="S513" s="98"/>
      <c r="T513" s="99"/>
      <c r="AT513" s="96" t="s">
        <v>137</v>
      </c>
      <c r="AU513" s="96" t="s">
        <v>81</v>
      </c>
      <c r="AV513" s="14" t="s">
        <v>135</v>
      </c>
      <c r="AW513" s="14" t="s">
        <v>27</v>
      </c>
      <c r="AX513" s="14" t="s">
        <v>79</v>
      </c>
      <c r="AY513" s="96" t="s">
        <v>128</v>
      </c>
    </row>
    <row r="514" spans="2:65" s="1" customFormat="1" ht="16.5" customHeight="1" x14ac:dyDescent="0.2">
      <c r="B514" s="77"/>
      <c r="C514" s="180" t="s">
        <v>576</v>
      </c>
      <c r="D514" s="180" t="s">
        <v>130</v>
      </c>
      <c r="E514" s="181" t="s">
        <v>577</v>
      </c>
      <c r="F514" s="182" t="s">
        <v>578</v>
      </c>
      <c r="G514" s="183" t="s">
        <v>199</v>
      </c>
      <c r="H514" s="184">
        <v>37.89</v>
      </c>
      <c r="I514" s="78"/>
      <c r="J514" s="185">
        <f>ROUND(I514*H514,2)</f>
        <v>0</v>
      </c>
      <c r="K514" s="182" t="s">
        <v>134</v>
      </c>
      <c r="L514" s="22"/>
      <c r="M514" s="79" t="s">
        <v>1</v>
      </c>
      <c r="N514" s="80" t="s">
        <v>36</v>
      </c>
      <c r="O514" s="81">
        <v>0.189</v>
      </c>
      <c r="P514" s="81">
        <f>O514*H514</f>
        <v>7.1612100000000005</v>
      </c>
      <c r="Q514" s="81">
        <v>0</v>
      </c>
      <c r="R514" s="81">
        <f>Q514*H514</f>
        <v>0</v>
      </c>
      <c r="S514" s="81">
        <v>2.5999999999999999E-3</v>
      </c>
      <c r="T514" s="82">
        <f>S514*H514</f>
        <v>9.851399999999999E-2</v>
      </c>
      <c r="AR514" s="83" t="s">
        <v>245</v>
      </c>
      <c r="AT514" s="83" t="s">
        <v>130</v>
      </c>
      <c r="AU514" s="83" t="s">
        <v>81</v>
      </c>
      <c r="AY514" s="17" t="s">
        <v>128</v>
      </c>
      <c r="BE514" s="84">
        <f>IF(N514="základní",J514,0)</f>
        <v>0</v>
      </c>
      <c r="BF514" s="84">
        <f>IF(N514="snížená",J514,0)</f>
        <v>0</v>
      </c>
      <c r="BG514" s="84">
        <f>IF(N514="zákl. přenesená",J514,0)</f>
        <v>0</v>
      </c>
      <c r="BH514" s="84">
        <f>IF(N514="sníž. přenesená",J514,0)</f>
        <v>0</v>
      </c>
      <c r="BI514" s="84">
        <f>IF(N514="nulová",J514,0)</f>
        <v>0</v>
      </c>
      <c r="BJ514" s="17" t="s">
        <v>79</v>
      </c>
      <c r="BK514" s="84">
        <f>ROUND(I514*H514,2)</f>
        <v>0</v>
      </c>
      <c r="BL514" s="17" t="s">
        <v>245</v>
      </c>
      <c r="BM514" s="83" t="s">
        <v>579</v>
      </c>
    </row>
    <row r="515" spans="2:65" s="12" customFormat="1" ht="11.4" x14ac:dyDescent="0.2">
      <c r="B515" s="85"/>
      <c r="C515" s="186"/>
      <c r="D515" s="187" t="s">
        <v>137</v>
      </c>
      <c r="E515" s="188" t="s">
        <v>1</v>
      </c>
      <c r="F515" s="189" t="s">
        <v>406</v>
      </c>
      <c r="G515" s="186"/>
      <c r="H515" s="188" t="s">
        <v>1</v>
      </c>
      <c r="I515" s="78"/>
      <c r="J515" s="186"/>
      <c r="K515" s="186"/>
      <c r="L515" s="85"/>
      <c r="M515" s="87"/>
      <c r="N515" s="88"/>
      <c r="O515" s="88"/>
      <c r="P515" s="88"/>
      <c r="Q515" s="88"/>
      <c r="R515" s="88"/>
      <c r="S515" s="88"/>
      <c r="T515" s="89"/>
      <c r="AT515" s="86" t="s">
        <v>137</v>
      </c>
      <c r="AU515" s="86" t="s">
        <v>81</v>
      </c>
      <c r="AV515" s="12" t="s">
        <v>79</v>
      </c>
      <c r="AW515" s="12" t="s">
        <v>27</v>
      </c>
      <c r="AX515" s="12" t="s">
        <v>71</v>
      </c>
      <c r="AY515" s="86" t="s">
        <v>128</v>
      </c>
    </row>
    <row r="516" spans="2:65" s="13" customFormat="1" ht="11.4" x14ac:dyDescent="0.2">
      <c r="B516" s="90"/>
      <c r="C516" s="190"/>
      <c r="D516" s="187" t="s">
        <v>137</v>
      </c>
      <c r="E516" s="191" t="s">
        <v>1</v>
      </c>
      <c r="F516" s="192" t="s">
        <v>533</v>
      </c>
      <c r="G516" s="190"/>
      <c r="H516" s="193">
        <v>8.4499999999999993</v>
      </c>
      <c r="I516" s="78"/>
      <c r="J516" s="190"/>
      <c r="K516" s="190"/>
      <c r="L516" s="90"/>
      <c r="M516" s="92"/>
      <c r="N516" s="93"/>
      <c r="O516" s="93"/>
      <c r="P516" s="93"/>
      <c r="Q516" s="93"/>
      <c r="R516" s="93"/>
      <c r="S516" s="93"/>
      <c r="T516" s="94"/>
      <c r="AT516" s="91" t="s">
        <v>137</v>
      </c>
      <c r="AU516" s="91" t="s">
        <v>81</v>
      </c>
      <c r="AV516" s="13" t="s">
        <v>81</v>
      </c>
      <c r="AW516" s="13" t="s">
        <v>27</v>
      </c>
      <c r="AX516" s="13" t="s">
        <v>71</v>
      </c>
      <c r="AY516" s="91" t="s">
        <v>128</v>
      </c>
    </row>
    <row r="517" spans="2:65" s="12" customFormat="1" ht="11.4" x14ac:dyDescent="0.2">
      <c r="B517" s="85"/>
      <c r="C517" s="186"/>
      <c r="D517" s="187" t="s">
        <v>137</v>
      </c>
      <c r="E517" s="188" t="s">
        <v>1</v>
      </c>
      <c r="F517" s="189" t="s">
        <v>460</v>
      </c>
      <c r="G517" s="186"/>
      <c r="H517" s="188" t="s">
        <v>1</v>
      </c>
      <c r="I517" s="78"/>
      <c r="J517" s="186"/>
      <c r="K517" s="186"/>
      <c r="L517" s="85"/>
      <c r="M517" s="87"/>
      <c r="N517" s="88"/>
      <c r="O517" s="88"/>
      <c r="P517" s="88"/>
      <c r="Q517" s="88"/>
      <c r="R517" s="88"/>
      <c r="S517" s="88"/>
      <c r="T517" s="89"/>
      <c r="AT517" s="86" t="s">
        <v>137</v>
      </c>
      <c r="AU517" s="86" t="s">
        <v>81</v>
      </c>
      <c r="AV517" s="12" t="s">
        <v>79</v>
      </c>
      <c r="AW517" s="12" t="s">
        <v>27</v>
      </c>
      <c r="AX517" s="12" t="s">
        <v>71</v>
      </c>
      <c r="AY517" s="86" t="s">
        <v>128</v>
      </c>
    </row>
    <row r="518" spans="2:65" s="13" customFormat="1" ht="11.4" x14ac:dyDescent="0.2">
      <c r="B518" s="90"/>
      <c r="C518" s="190"/>
      <c r="D518" s="187" t="s">
        <v>137</v>
      </c>
      <c r="E518" s="191" t="s">
        <v>1</v>
      </c>
      <c r="F518" s="192" t="s">
        <v>550</v>
      </c>
      <c r="G518" s="190"/>
      <c r="H518" s="193">
        <v>1.5</v>
      </c>
      <c r="I518" s="78"/>
      <c r="J518" s="190"/>
      <c r="K518" s="190"/>
      <c r="L518" s="90"/>
      <c r="M518" s="92"/>
      <c r="N518" s="93"/>
      <c r="O518" s="93"/>
      <c r="P518" s="93"/>
      <c r="Q518" s="93"/>
      <c r="R518" s="93"/>
      <c r="S518" s="93"/>
      <c r="T518" s="94"/>
      <c r="AT518" s="91" t="s">
        <v>137</v>
      </c>
      <c r="AU518" s="91" t="s">
        <v>81</v>
      </c>
      <c r="AV518" s="13" t="s">
        <v>81</v>
      </c>
      <c r="AW518" s="13" t="s">
        <v>27</v>
      </c>
      <c r="AX518" s="13" t="s">
        <v>71</v>
      </c>
      <c r="AY518" s="91" t="s">
        <v>128</v>
      </c>
    </row>
    <row r="519" spans="2:65" s="12" customFormat="1" ht="11.4" x14ac:dyDescent="0.2">
      <c r="B519" s="85"/>
      <c r="C519" s="186"/>
      <c r="D519" s="187" t="s">
        <v>137</v>
      </c>
      <c r="E519" s="188" t="s">
        <v>1</v>
      </c>
      <c r="F519" s="189" t="s">
        <v>184</v>
      </c>
      <c r="G519" s="186"/>
      <c r="H519" s="188" t="s">
        <v>1</v>
      </c>
      <c r="I519" s="78"/>
      <c r="J519" s="186"/>
      <c r="K519" s="186"/>
      <c r="L519" s="85"/>
      <c r="M519" s="87"/>
      <c r="N519" s="88"/>
      <c r="O519" s="88"/>
      <c r="P519" s="88"/>
      <c r="Q519" s="88"/>
      <c r="R519" s="88"/>
      <c r="S519" s="88"/>
      <c r="T519" s="89"/>
      <c r="AT519" s="86" t="s">
        <v>137</v>
      </c>
      <c r="AU519" s="86" t="s">
        <v>81</v>
      </c>
      <c r="AV519" s="12" t="s">
        <v>79</v>
      </c>
      <c r="AW519" s="12" t="s">
        <v>27</v>
      </c>
      <c r="AX519" s="12" t="s">
        <v>71</v>
      </c>
      <c r="AY519" s="86" t="s">
        <v>128</v>
      </c>
    </row>
    <row r="520" spans="2:65" s="13" customFormat="1" ht="11.4" x14ac:dyDescent="0.2">
      <c r="B520" s="90"/>
      <c r="C520" s="190"/>
      <c r="D520" s="187" t="s">
        <v>137</v>
      </c>
      <c r="E520" s="191" t="s">
        <v>1</v>
      </c>
      <c r="F520" s="192" t="s">
        <v>580</v>
      </c>
      <c r="G520" s="190"/>
      <c r="H520" s="193">
        <v>27.94</v>
      </c>
      <c r="I520" s="78"/>
      <c r="J520" s="190"/>
      <c r="K520" s="190"/>
      <c r="L520" s="90"/>
      <c r="M520" s="92"/>
      <c r="N520" s="93"/>
      <c r="O520" s="93"/>
      <c r="P520" s="93"/>
      <c r="Q520" s="93"/>
      <c r="R520" s="93"/>
      <c r="S520" s="93"/>
      <c r="T520" s="94"/>
      <c r="AT520" s="91" t="s">
        <v>137</v>
      </c>
      <c r="AU520" s="91" t="s">
        <v>81</v>
      </c>
      <c r="AV520" s="13" t="s">
        <v>81</v>
      </c>
      <c r="AW520" s="13" t="s">
        <v>27</v>
      </c>
      <c r="AX520" s="13" t="s">
        <v>71</v>
      </c>
      <c r="AY520" s="91" t="s">
        <v>128</v>
      </c>
    </row>
    <row r="521" spans="2:65" s="14" customFormat="1" ht="11.4" x14ac:dyDescent="0.2">
      <c r="B521" s="95"/>
      <c r="C521" s="194"/>
      <c r="D521" s="187" t="s">
        <v>137</v>
      </c>
      <c r="E521" s="195" t="s">
        <v>1</v>
      </c>
      <c r="F521" s="196" t="s">
        <v>148</v>
      </c>
      <c r="G521" s="194"/>
      <c r="H521" s="197">
        <v>37.89</v>
      </c>
      <c r="I521" s="78"/>
      <c r="J521" s="194"/>
      <c r="K521" s="194"/>
      <c r="L521" s="95"/>
      <c r="M521" s="97"/>
      <c r="N521" s="98"/>
      <c r="O521" s="98"/>
      <c r="P521" s="98"/>
      <c r="Q521" s="98"/>
      <c r="R521" s="98"/>
      <c r="S521" s="98"/>
      <c r="T521" s="99"/>
      <c r="AT521" s="96" t="s">
        <v>137</v>
      </c>
      <c r="AU521" s="96" t="s">
        <v>81</v>
      </c>
      <c r="AV521" s="14" t="s">
        <v>135</v>
      </c>
      <c r="AW521" s="14" t="s">
        <v>27</v>
      </c>
      <c r="AX521" s="14" t="s">
        <v>79</v>
      </c>
      <c r="AY521" s="96" t="s">
        <v>128</v>
      </c>
    </row>
    <row r="522" spans="2:65" s="1" customFormat="1" ht="16.5" customHeight="1" x14ac:dyDescent="0.2">
      <c r="B522" s="77"/>
      <c r="C522" s="180" t="s">
        <v>581</v>
      </c>
      <c r="D522" s="180" t="s">
        <v>130</v>
      </c>
      <c r="E522" s="181" t="s">
        <v>582</v>
      </c>
      <c r="F522" s="182" t="s">
        <v>583</v>
      </c>
      <c r="G522" s="183" t="s">
        <v>199</v>
      </c>
      <c r="H522" s="184">
        <v>7.6</v>
      </c>
      <c r="I522" s="78"/>
      <c r="J522" s="185">
        <f>ROUND(I522*H522,2)</f>
        <v>0</v>
      </c>
      <c r="K522" s="182" t="s">
        <v>134</v>
      </c>
      <c r="L522" s="22"/>
      <c r="M522" s="79" t="s">
        <v>1</v>
      </c>
      <c r="N522" s="80" t="s">
        <v>36</v>
      </c>
      <c r="O522" s="81">
        <v>0.14699999999999999</v>
      </c>
      <c r="P522" s="81">
        <f>O522*H522</f>
        <v>1.1172</v>
      </c>
      <c r="Q522" s="81">
        <v>0</v>
      </c>
      <c r="R522" s="81">
        <f>Q522*H522</f>
        <v>0</v>
      </c>
      <c r="S522" s="81">
        <v>3.9399999999999999E-3</v>
      </c>
      <c r="T522" s="82">
        <f>S522*H522</f>
        <v>2.9943999999999998E-2</v>
      </c>
      <c r="AR522" s="83" t="s">
        <v>245</v>
      </c>
      <c r="AT522" s="83" t="s">
        <v>130</v>
      </c>
      <c r="AU522" s="83" t="s">
        <v>81</v>
      </c>
      <c r="AY522" s="17" t="s">
        <v>128</v>
      </c>
      <c r="BE522" s="84">
        <f>IF(N522="základní",J522,0)</f>
        <v>0</v>
      </c>
      <c r="BF522" s="84">
        <f>IF(N522="snížená",J522,0)</f>
        <v>0</v>
      </c>
      <c r="BG522" s="84">
        <f>IF(N522="zákl. přenesená",J522,0)</f>
        <v>0</v>
      </c>
      <c r="BH522" s="84">
        <f>IF(N522="sníž. přenesená",J522,0)</f>
        <v>0</v>
      </c>
      <c r="BI522" s="84">
        <f>IF(N522="nulová",J522,0)</f>
        <v>0</v>
      </c>
      <c r="BJ522" s="17" t="s">
        <v>79</v>
      </c>
      <c r="BK522" s="84">
        <f>ROUND(I522*H522,2)</f>
        <v>0</v>
      </c>
      <c r="BL522" s="17" t="s">
        <v>245</v>
      </c>
      <c r="BM522" s="83" t="s">
        <v>584</v>
      </c>
    </row>
    <row r="523" spans="2:65" s="12" customFormat="1" ht="11.4" x14ac:dyDescent="0.2">
      <c r="B523" s="85"/>
      <c r="C523" s="186"/>
      <c r="D523" s="187" t="s">
        <v>137</v>
      </c>
      <c r="E523" s="188" t="s">
        <v>1</v>
      </c>
      <c r="F523" s="189" t="s">
        <v>406</v>
      </c>
      <c r="G523" s="186"/>
      <c r="H523" s="188" t="s">
        <v>1</v>
      </c>
      <c r="I523" s="78"/>
      <c r="J523" s="186"/>
      <c r="K523" s="186"/>
      <c r="L523" s="85"/>
      <c r="M523" s="87"/>
      <c r="N523" s="88"/>
      <c r="O523" s="88"/>
      <c r="P523" s="88"/>
      <c r="Q523" s="88"/>
      <c r="R523" s="88"/>
      <c r="S523" s="88"/>
      <c r="T523" s="89"/>
      <c r="AT523" s="86" t="s">
        <v>137</v>
      </c>
      <c r="AU523" s="86" t="s">
        <v>81</v>
      </c>
      <c r="AV523" s="12" t="s">
        <v>79</v>
      </c>
      <c r="AW523" s="12" t="s">
        <v>27</v>
      </c>
      <c r="AX523" s="12" t="s">
        <v>71</v>
      </c>
      <c r="AY523" s="86" t="s">
        <v>128</v>
      </c>
    </row>
    <row r="524" spans="2:65" s="13" customFormat="1" ht="11.4" x14ac:dyDescent="0.2">
      <c r="B524" s="90"/>
      <c r="C524" s="190"/>
      <c r="D524" s="187" t="s">
        <v>137</v>
      </c>
      <c r="E524" s="191" t="s">
        <v>1</v>
      </c>
      <c r="F524" s="192" t="s">
        <v>585</v>
      </c>
      <c r="G524" s="190"/>
      <c r="H524" s="193">
        <v>2.5</v>
      </c>
      <c r="I524" s="78"/>
      <c r="J524" s="190"/>
      <c r="K524" s="190"/>
      <c r="L524" s="90"/>
      <c r="M524" s="92"/>
      <c r="N524" s="93"/>
      <c r="O524" s="93"/>
      <c r="P524" s="93"/>
      <c r="Q524" s="93"/>
      <c r="R524" s="93"/>
      <c r="S524" s="93"/>
      <c r="T524" s="94"/>
      <c r="AT524" s="91" t="s">
        <v>137</v>
      </c>
      <c r="AU524" s="91" t="s">
        <v>81</v>
      </c>
      <c r="AV524" s="13" t="s">
        <v>81</v>
      </c>
      <c r="AW524" s="13" t="s">
        <v>27</v>
      </c>
      <c r="AX524" s="13" t="s">
        <v>71</v>
      </c>
      <c r="AY524" s="91" t="s">
        <v>128</v>
      </c>
    </row>
    <row r="525" spans="2:65" s="12" customFormat="1" ht="11.4" x14ac:dyDescent="0.2">
      <c r="B525" s="85"/>
      <c r="C525" s="186"/>
      <c r="D525" s="187" t="s">
        <v>137</v>
      </c>
      <c r="E525" s="188" t="s">
        <v>1</v>
      </c>
      <c r="F525" s="189" t="s">
        <v>460</v>
      </c>
      <c r="G525" s="186"/>
      <c r="H525" s="188" t="s">
        <v>1</v>
      </c>
      <c r="I525" s="78"/>
      <c r="J525" s="186"/>
      <c r="K525" s="186"/>
      <c r="L525" s="85"/>
      <c r="M525" s="87"/>
      <c r="N525" s="88"/>
      <c r="O525" s="88"/>
      <c r="P525" s="88"/>
      <c r="Q525" s="88"/>
      <c r="R525" s="88"/>
      <c r="S525" s="88"/>
      <c r="T525" s="89"/>
      <c r="AT525" s="86" t="s">
        <v>137</v>
      </c>
      <c r="AU525" s="86" t="s">
        <v>81</v>
      </c>
      <c r="AV525" s="12" t="s">
        <v>79</v>
      </c>
      <c r="AW525" s="12" t="s">
        <v>27</v>
      </c>
      <c r="AX525" s="12" t="s">
        <v>71</v>
      </c>
      <c r="AY525" s="86" t="s">
        <v>128</v>
      </c>
    </row>
    <row r="526" spans="2:65" s="13" customFormat="1" ht="11.4" x14ac:dyDescent="0.2">
      <c r="B526" s="90"/>
      <c r="C526" s="190"/>
      <c r="D526" s="187" t="s">
        <v>137</v>
      </c>
      <c r="E526" s="191" t="s">
        <v>1</v>
      </c>
      <c r="F526" s="192" t="s">
        <v>550</v>
      </c>
      <c r="G526" s="190"/>
      <c r="H526" s="193">
        <v>1.5</v>
      </c>
      <c r="I526" s="78"/>
      <c r="J526" s="190"/>
      <c r="K526" s="190"/>
      <c r="L526" s="90"/>
      <c r="M526" s="92"/>
      <c r="N526" s="93"/>
      <c r="O526" s="93"/>
      <c r="P526" s="93"/>
      <c r="Q526" s="93"/>
      <c r="R526" s="93"/>
      <c r="S526" s="93"/>
      <c r="T526" s="94"/>
      <c r="AT526" s="91" t="s">
        <v>137</v>
      </c>
      <c r="AU526" s="91" t="s">
        <v>81</v>
      </c>
      <c r="AV526" s="13" t="s">
        <v>81</v>
      </c>
      <c r="AW526" s="13" t="s">
        <v>27</v>
      </c>
      <c r="AX526" s="13" t="s">
        <v>71</v>
      </c>
      <c r="AY526" s="91" t="s">
        <v>128</v>
      </c>
    </row>
    <row r="527" spans="2:65" s="12" customFormat="1" ht="11.4" x14ac:dyDescent="0.2">
      <c r="B527" s="85"/>
      <c r="C527" s="186"/>
      <c r="D527" s="187" t="s">
        <v>137</v>
      </c>
      <c r="E527" s="188" t="s">
        <v>1</v>
      </c>
      <c r="F527" s="189" t="s">
        <v>184</v>
      </c>
      <c r="G527" s="186"/>
      <c r="H527" s="188" t="s">
        <v>1</v>
      </c>
      <c r="I527" s="78"/>
      <c r="J527" s="186"/>
      <c r="K527" s="186"/>
      <c r="L527" s="85"/>
      <c r="M527" s="87"/>
      <c r="N527" s="88"/>
      <c r="O527" s="88"/>
      <c r="P527" s="88"/>
      <c r="Q527" s="88"/>
      <c r="R527" s="88"/>
      <c r="S527" s="88"/>
      <c r="T527" s="89"/>
      <c r="AT527" s="86" t="s">
        <v>137</v>
      </c>
      <c r="AU527" s="86" t="s">
        <v>81</v>
      </c>
      <c r="AV527" s="12" t="s">
        <v>79</v>
      </c>
      <c r="AW527" s="12" t="s">
        <v>27</v>
      </c>
      <c r="AX527" s="12" t="s">
        <v>71</v>
      </c>
      <c r="AY527" s="86" t="s">
        <v>128</v>
      </c>
    </row>
    <row r="528" spans="2:65" s="13" customFormat="1" ht="11.4" x14ac:dyDescent="0.2">
      <c r="B528" s="90"/>
      <c r="C528" s="190"/>
      <c r="D528" s="187" t="s">
        <v>137</v>
      </c>
      <c r="E528" s="191" t="s">
        <v>1</v>
      </c>
      <c r="F528" s="192" t="s">
        <v>586</v>
      </c>
      <c r="G528" s="190"/>
      <c r="H528" s="193">
        <v>3.6</v>
      </c>
      <c r="I528" s="78"/>
      <c r="J528" s="190"/>
      <c r="K528" s="190"/>
      <c r="L528" s="90"/>
      <c r="M528" s="92"/>
      <c r="N528" s="93"/>
      <c r="O528" s="93"/>
      <c r="P528" s="93"/>
      <c r="Q528" s="93"/>
      <c r="R528" s="93"/>
      <c r="S528" s="93"/>
      <c r="T528" s="94"/>
      <c r="AT528" s="91" t="s">
        <v>137</v>
      </c>
      <c r="AU528" s="91" t="s">
        <v>81</v>
      </c>
      <c r="AV528" s="13" t="s">
        <v>81</v>
      </c>
      <c r="AW528" s="13" t="s">
        <v>27</v>
      </c>
      <c r="AX528" s="13" t="s">
        <v>71</v>
      </c>
      <c r="AY528" s="91" t="s">
        <v>128</v>
      </c>
    </row>
    <row r="529" spans="2:65" s="14" customFormat="1" ht="11.4" x14ac:dyDescent="0.2">
      <c r="B529" s="95"/>
      <c r="C529" s="194"/>
      <c r="D529" s="187" t="s">
        <v>137</v>
      </c>
      <c r="E529" s="195" t="s">
        <v>1</v>
      </c>
      <c r="F529" s="196" t="s">
        <v>148</v>
      </c>
      <c r="G529" s="194"/>
      <c r="H529" s="197">
        <v>7.6</v>
      </c>
      <c r="I529" s="78"/>
      <c r="J529" s="194"/>
      <c r="K529" s="194"/>
      <c r="L529" s="95"/>
      <c r="M529" s="97"/>
      <c r="N529" s="98"/>
      <c r="O529" s="98"/>
      <c r="P529" s="98"/>
      <c r="Q529" s="98"/>
      <c r="R529" s="98"/>
      <c r="S529" s="98"/>
      <c r="T529" s="99"/>
      <c r="AT529" s="96" t="s">
        <v>137</v>
      </c>
      <c r="AU529" s="96" t="s">
        <v>81</v>
      </c>
      <c r="AV529" s="14" t="s">
        <v>135</v>
      </c>
      <c r="AW529" s="14" t="s">
        <v>27</v>
      </c>
      <c r="AX529" s="14" t="s">
        <v>79</v>
      </c>
      <c r="AY529" s="96" t="s">
        <v>128</v>
      </c>
    </row>
    <row r="530" spans="2:65" s="11" customFormat="1" ht="22.95" customHeight="1" x14ac:dyDescent="0.25">
      <c r="B530" s="69"/>
      <c r="C530" s="174"/>
      <c r="D530" s="175" t="s">
        <v>70</v>
      </c>
      <c r="E530" s="178" t="s">
        <v>587</v>
      </c>
      <c r="F530" s="178" t="s">
        <v>588</v>
      </c>
      <c r="G530" s="174"/>
      <c r="H530" s="174"/>
      <c r="I530" s="78"/>
      <c r="J530" s="179">
        <f>BK530</f>
        <v>0</v>
      </c>
      <c r="K530" s="174"/>
      <c r="L530" s="69"/>
      <c r="M530" s="71"/>
      <c r="N530" s="72"/>
      <c r="O530" s="72"/>
      <c r="P530" s="73">
        <f>SUM(P531:P543)</f>
        <v>94.881702999999987</v>
      </c>
      <c r="Q530" s="72"/>
      <c r="R530" s="73">
        <f>SUM(R531:R543)</f>
        <v>0</v>
      </c>
      <c r="S530" s="72"/>
      <c r="T530" s="74">
        <f>SUM(T531:T543)</f>
        <v>4.7298749999999998</v>
      </c>
      <c r="AR530" s="70" t="s">
        <v>81</v>
      </c>
      <c r="AT530" s="75" t="s">
        <v>70</v>
      </c>
      <c r="AU530" s="75" t="s">
        <v>79</v>
      </c>
      <c r="AY530" s="70" t="s">
        <v>128</v>
      </c>
      <c r="BK530" s="76">
        <f>SUM(BK531:BK543)</f>
        <v>0</v>
      </c>
    </row>
    <row r="531" spans="2:65" s="1" customFormat="1" ht="24" customHeight="1" x14ac:dyDescent="0.2">
      <c r="B531" s="77"/>
      <c r="C531" s="180" t="s">
        <v>589</v>
      </c>
      <c r="D531" s="180" t="s">
        <v>130</v>
      </c>
      <c r="E531" s="181" t="s">
        <v>590</v>
      </c>
      <c r="F531" s="182" t="s">
        <v>591</v>
      </c>
      <c r="G531" s="183" t="s">
        <v>165</v>
      </c>
      <c r="H531" s="184">
        <v>13</v>
      </c>
      <c r="I531" s="78"/>
      <c r="J531" s="185">
        <f>ROUND(I531*H531,2)</f>
        <v>0</v>
      </c>
      <c r="K531" s="182" t="s">
        <v>134</v>
      </c>
      <c r="L531" s="22"/>
      <c r="M531" s="79" t="s">
        <v>1</v>
      </c>
      <c r="N531" s="80" t="s">
        <v>36</v>
      </c>
      <c r="O531" s="81">
        <v>0.255</v>
      </c>
      <c r="P531" s="81">
        <f>O531*H531</f>
        <v>3.3149999999999999</v>
      </c>
      <c r="Q531" s="81">
        <v>0</v>
      </c>
      <c r="R531" s="81">
        <f>Q531*H531</f>
        <v>0</v>
      </c>
      <c r="S531" s="81">
        <v>1.7780000000000001E-2</v>
      </c>
      <c r="T531" s="82">
        <f>S531*H531</f>
        <v>0.23114000000000001</v>
      </c>
      <c r="AR531" s="83" t="s">
        <v>245</v>
      </c>
      <c r="AT531" s="83" t="s">
        <v>130</v>
      </c>
      <c r="AU531" s="83" t="s">
        <v>81</v>
      </c>
      <c r="AY531" s="17" t="s">
        <v>128</v>
      </c>
      <c r="BE531" s="84">
        <f>IF(N531="základní",J531,0)</f>
        <v>0</v>
      </c>
      <c r="BF531" s="84">
        <f>IF(N531="snížená",J531,0)</f>
        <v>0</v>
      </c>
      <c r="BG531" s="84">
        <f>IF(N531="zákl. přenesená",J531,0)</f>
        <v>0</v>
      </c>
      <c r="BH531" s="84">
        <f>IF(N531="sníž. přenesená",J531,0)</f>
        <v>0</v>
      </c>
      <c r="BI531" s="84">
        <f>IF(N531="nulová",J531,0)</f>
        <v>0</v>
      </c>
      <c r="BJ531" s="17" t="s">
        <v>79</v>
      </c>
      <c r="BK531" s="84">
        <f>ROUND(I531*H531,2)</f>
        <v>0</v>
      </c>
      <c r="BL531" s="17" t="s">
        <v>245</v>
      </c>
      <c r="BM531" s="83" t="s">
        <v>592</v>
      </c>
    </row>
    <row r="532" spans="2:65" s="12" customFormat="1" ht="11.4" x14ac:dyDescent="0.2">
      <c r="B532" s="85"/>
      <c r="C532" s="186"/>
      <c r="D532" s="187" t="s">
        <v>137</v>
      </c>
      <c r="E532" s="188" t="s">
        <v>1</v>
      </c>
      <c r="F532" s="189" t="s">
        <v>460</v>
      </c>
      <c r="G532" s="186"/>
      <c r="H532" s="188" t="s">
        <v>1</v>
      </c>
      <c r="I532" s="78"/>
      <c r="J532" s="186"/>
      <c r="K532" s="186"/>
      <c r="L532" s="85"/>
      <c r="M532" s="87"/>
      <c r="N532" s="88"/>
      <c r="O532" s="88"/>
      <c r="P532" s="88"/>
      <c r="Q532" s="88"/>
      <c r="R532" s="88"/>
      <c r="S532" s="88"/>
      <c r="T532" s="89"/>
      <c r="AT532" s="86" t="s">
        <v>137</v>
      </c>
      <c r="AU532" s="86" t="s">
        <v>81</v>
      </c>
      <c r="AV532" s="12" t="s">
        <v>79</v>
      </c>
      <c r="AW532" s="12" t="s">
        <v>27</v>
      </c>
      <c r="AX532" s="12" t="s">
        <v>71</v>
      </c>
      <c r="AY532" s="86" t="s">
        <v>128</v>
      </c>
    </row>
    <row r="533" spans="2:65" s="13" customFormat="1" ht="11.4" x14ac:dyDescent="0.2">
      <c r="B533" s="90"/>
      <c r="C533" s="190"/>
      <c r="D533" s="187" t="s">
        <v>137</v>
      </c>
      <c r="E533" s="191" t="s">
        <v>1</v>
      </c>
      <c r="F533" s="192" t="s">
        <v>478</v>
      </c>
      <c r="G533" s="190"/>
      <c r="H533" s="193">
        <v>13</v>
      </c>
      <c r="I533" s="78"/>
      <c r="J533" s="190"/>
      <c r="K533" s="190"/>
      <c r="L533" s="90"/>
      <c r="M533" s="92"/>
      <c r="N533" s="93"/>
      <c r="O533" s="93"/>
      <c r="P533" s="93"/>
      <c r="Q533" s="93"/>
      <c r="R533" s="93"/>
      <c r="S533" s="93"/>
      <c r="T533" s="94"/>
      <c r="AT533" s="91" t="s">
        <v>137</v>
      </c>
      <c r="AU533" s="91" t="s">
        <v>81</v>
      </c>
      <c r="AV533" s="13" t="s">
        <v>81</v>
      </c>
      <c r="AW533" s="13" t="s">
        <v>27</v>
      </c>
      <c r="AX533" s="13" t="s">
        <v>71</v>
      </c>
      <c r="AY533" s="91" t="s">
        <v>128</v>
      </c>
    </row>
    <row r="534" spans="2:65" s="14" customFormat="1" ht="11.4" x14ac:dyDescent="0.2">
      <c r="B534" s="95"/>
      <c r="C534" s="194"/>
      <c r="D534" s="187" t="s">
        <v>137</v>
      </c>
      <c r="E534" s="195" t="s">
        <v>1</v>
      </c>
      <c r="F534" s="196" t="s">
        <v>148</v>
      </c>
      <c r="G534" s="194"/>
      <c r="H534" s="197">
        <v>13</v>
      </c>
      <c r="I534" s="78"/>
      <c r="J534" s="194"/>
      <c r="K534" s="194"/>
      <c r="L534" s="95"/>
      <c r="M534" s="97"/>
      <c r="N534" s="98"/>
      <c r="O534" s="98"/>
      <c r="P534" s="98"/>
      <c r="Q534" s="98"/>
      <c r="R534" s="98"/>
      <c r="S534" s="98"/>
      <c r="T534" s="99"/>
      <c r="AT534" s="96" t="s">
        <v>137</v>
      </c>
      <c r="AU534" s="96" t="s">
        <v>81</v>
      </c>
      <c r="AV534" s="14" t="s">
        <v>135</v>
      </c>
      <c r="AW534" s="14" t="s">
        <v>27</v>
      </c>
      <c r="AX534" s="14" t="s">
        <v>79</v>
      </c>
      <c r="AY534" s="96" t="s">
        <v>128</v>
      </c>
    </row>
    <row r="535" spans="2:65" s="1" customFormat="1" ht="24" customHeight="1" x14ac:dyDescent="0.2">
      <c r="B535" s="77"/>
      <c r="C535" s="180" t="s">
        <v>593</v>
      </c>
      <c r="D535" s="180" t="s">
        <v>130</v>
      </c>
      <c r="E535" s="181" t="s">
        <v>594</v>
      </c>
      <c r="F535" s="182" t="s">
        <v>595</v>
      </c>
      <c r="G535" s="183" t="s">
        <v>165</v>
      </c>
      <c r="H535" s="184">
        <v>299.803</v>
      </c>
      <c r="I535" s="78"/>
      <c r="J535" s="185">
        <f>ROUND(I535*H535,2)</f>
        <v>0</v>
      </c>
      <c r="K535" s="182" t="s">
        <v>1</v>
      </c>
      <c r="L535" s="22"/>
      <c r="M535" s="79" t="s">
        <v>1</v>
      </c>
      <c r="N535" s="80" t="s">
        <v>36</v>
      </c>
      <c r="O535" s="81">
        <v>0.30099999999999999</v>
      </c>
      <c r="P535" s="81">
        <f>O535*H535</f>
        <v>90.240702999999996</v>
      </c>
      <c r="Q535" s="81">
        <v>0</v>
      </c>
      <c r="R535" s="81">
        <f>Q535*H535</f>
        <v>0</v>
      </c>
      <c r="S535" s="81">
        <v>1.4999999999999999E-2</v>
      </c>
      <c r="T535" s="82">
        <f>S535*H535</f>
        <v>4.497045</v>
      </c>
      <c r="AR535" s="83" t="s">
        <v>245</v>
      </c>
      <c r="AT535" s="83" t="s">
        <v>130</v>
      </c>
      <c r="AU535" s="83" t="s">
        <v>81</v>
      </c>
      <c r="AY535" s="17" t="s">
        <v>128</v>
      </c>
      <c r="BE535" s="84">
        <f>IF(N535="základní",J535,0)</f>
        <v>0</v>
      </c>
      <c r="BF535" s="84">
        <f>IF(N535="snížená",J535,0)</f>
        <v>0</v>
      </c>
      <c r="BG535" s="84">
        <f>IF(N535="zákl. přenesená",J535,0)</f>
        <v>0</v>
      </c>
      <c r="BH535" s="84">
        <f>IF(N535="sníž. přenesená",J535,0)</f>
        <v>0</v>
      </c>
      <c r="BI535" s="84">
        <f>IF(N535="nulová",J535,0)</f>
        <v>0</v>
      </c>
      <c r="BJ535" s="17" t="s">
        <v>79</v>
      </c>
      <c r="BK535" s="84">
        <f>ROUND(I535*H535,2)</f>
        <v>0</v>
      </c>
      <c r="BL535" s="17" t="s">
        <v>245</v>
      </c>
      <c r="BM535" s="83" t="s">
        <v>596</v>
      </c>
    </row>
    <row r="536" spans="2:65" s="12" customFormat="1" ht="11.4" x14ac:dyDescent="0.2">
      <c r="B536" s="85"/>
      <c r="C536" s="186"/>
      <c r="D536" s="187" t="s">
        <v>137</v>
      </c>
      <c r="E536" s="188" t="s">
        <v>1</v>
      </c>
      <c r="F536" s="189" t="s">
        <v>142</v>
      </c>
      <c r="G536" s="186"/>
      <c r="H536" s="188" t="s">
        <v>1</v>
      </c>
      <c r="I536" s="78"/>
      <c r="J536" s="186"/>
      <c r="K536" s="186"/>
      <c r="L536" s="85"/>
      <c r="M536" s="87"/>
      <c r="N536" s="88"/>
      <c r="O536" s="88"/>
      <c r="P536" s="88"/>
      <c r="Q536" s="88"/>
      <c r="R536" s="88"/>
      <c r="S536" s="88"/>
      <c r="T536" s="89"/>
      <c r="AT536" s="86" t="s">
        <v>137</v>
      </c>
      <c r="AU536" s="86" t="s">
        <v>81</v>
      </c>
      <c r="AV536" s="12" t="s">
        <v>79</v>
      </c>
      <c r="AW536" s="12" t="s">
        <v>27</v>
      </c>
      <c r="AX536" s="12" t="s">
        <v>71</v>
      </c>
      <c r="AY536" s="86" t="s">
        <v>128</v>
      </c>
    </row>
    <row r="537" spans="2:65" s="13" customFormat="1" ht="11.4" x14ac:dyDescent="0.2">
      <c r="B537" s="90"/>
      <c r="C537" s="190"/>
      <c r="D537" s="187" t="s">
        <v>137</v>
      </c>
      <c r="E537" s="191" t="s">
        <v>1</v>
      </c>
      <c r="F537" s="192" t="s">
        <v>237</v>
      </c>
      <c r="G537" s="190"/>
      <c r="H537" s="193">
        <v>299.803</v>
      </c>
      <c r="I537" s="78"/>
      <c r="J537" s="190"/>
      <c r="K537" s="190"/>
      <c r="L537" s="90"/>
      <c r="M537" s="92"/>
      <c r="N537" s="93"/>
      <c r="O537" s="93"/>
      <c r="P537" s="93"/>
      <c r="Q537" s="93"/>
      <c r="R537" s="93"/>
      <c r="S537" s="93"/>
      <c r="T537" s="94"/>
      <c r="AT537" s="91" t="s">
        <v>137</v>
      </c>
      <c r="AU537" s="91" t="s">
        <v>81</v>
      </c>
      <c r="AV537" s="13" t="s">
        <v>81</v>
      </c>
      <c r="AW537" s="13" t="s">
        <v>27</v>
      </c>
      <c r="AX537" s="13" t="s">
        <v>71</v>
      </c>
      <c r="AY537" s="91" t="s">
        <v>128</v>
      </c>
    </row>
    <row r="538" spans="2:65" s="14" customFormat="1" ht="11.4" x14ac:dyDescent="0.2">
      <c r="B538" s="95"/>
      <c r="C538" s="194"/>
      <c r="D538" s="187" t="s">
        <v>137</v>
      </c>
      <c r="E538" s="195" t="s">
        <v>1</v>
      </c>
      <c r="F538" s="196" t="s">
        <v>148</v>
      </c>
      <c r="G538" s="194"/>
      <c r="H538" s="197">
        <v>299.803</v>
      </c>
      <c r="I538" s="78"/>
      <c r="J538" s="194"/>
      <c r="K538" s="194"/>
      <c r="L538" s="95"/>
      <c r="M538" s="97"/>
      <c r="N538" s="98"/>
      <c r="O538" s="98"/>
      <c r="P538" s="98"/>
      <c r="Q538" s="98"/>
      <c r="R538" s="98"/>
      <c r="S538" s="98"/>
      <c r="T538" s="99"/>
      <c r="AT538" s="96" t="s">
        <v>137</v>
      </c>
      <c r="AU538" s="96" t="s">
        <v>81</v>
      </c>
      <c r="AV538" s="14" t="s">
        <v>135</v>
      </c>
      <c r="AW538" s="14" t="s">
        <v>27</v>
      </c>
      <c r="AX538" s="14" t="s">
        <v>79</v>
      </c>
      <c r="AY538" s="96" t="s">
        <v>128</v>
      </c>
    </row>
    <row r="539" spans="2:65" s="1" customFormat="1" ht="24" customHeight="1" x14ac:dyDescent="0.2">
      <c r="B539" s="77"/>
      <c r="C539" s="180" t="s">
        <v>597</v>
      </c>
      <c r="D539" s="180" t="s">
        <v>130</v>
      </c>
      <c r="E539" s="181" t="s">
        <v>598</v>
      </c>
      <c r="F539" s="182" t="s">
        <v>599</v>
      </c>
      <c r="G539" s="183" t="s">
        <v>165</v>
      </c>
      <c r="H539" s="184">
        <v>13</v>
      </c>
      <c r="I539" s="78"/>
      <c r="J539" s="185">
        <f>ROUND(I539*H539,2)</f>
        <v>0</v>
      </c>
      <c r="K539" s="182" t="s">
        <v>134</v>
      </c>
      <c r="L539" s="22"/>
      <c r="M539" s="79" t="s">
        <v>1</v>
      </c>
      <c r="N539" s="80" t="s">
        <v>36</v>
      </c>
      <c r="O539" s="81">
        <v>6.7000000000000004E-2</v>
      </c>
      <c r="P539" s="81">
        <f>O539*H539</f>
        <v>0.871</v>
      </c>
      <c r="Q539" s="81">
        <v>0</v>
      </c>
      <c r="R539" s="81">
        <f>Q539*H539</f>
        <v>0</v>
      </c>
      <c r="S539" s="81">
        <v>0</v>
      </c>
      <c r="T539" s="82">
        <f>S539*H539</f>
        <v>0</v>
      </c>
      <c r="AR539" s="83" t="s">
        <v>245</v>
      </c>
      <c r="AT539" s="83" t="s">
        <v>130</v>
      </c>
      <c r="AU539" s="83" t="s">
        <v>81</v>
      </c>
      <c r="AY539" s="17" t="s">
        <v>128</v>
      </c>
      <c r="BE539" s="84">
        <f>IF(N539="základní",J539,0)</f>
        <v>0</v>
      </c>
      <c r="BF539" s="84">
        <f>IF(N539="snížená",J539,0)</f>
        <v>0</v>
      </c>
      <c r="BG539" s="84">
        <f>IF(N539="zákl. přenesená",J539,0)</f>
        <v>0</v>
      </c>
      <c r="BH539" s="84">
        <f>IF(N539="sníž. přenesená",J539,0)</f>
        <v>0</v>
      </c>
      <c r="BI539" s="84">
        <f>IF(N539="nulová",J539,0)</f>
        <v>0</v>
      </c>
      <c r="BJ539" s="17" t="s">
        <v>79</v>
      </c>
      <c r="BK539" s="84">
        <f>ROUND(I539*H539,2)</f>
        <v>0</v>
      </c>
      <c r="BL539" s="17" t="s">
        <v>245</v>
      </c>
      <c r="BM539" s="83" t="s">
        <v>600</v>
      </c>
    </row>
    <row r="540" spans="2:65" s="1" customFormat="1" ht="24" customHeight="1" x14ac:dyDescent="0.2">
      <c r="B540" s="77"/>
      <c r="C540" s="180" t="s">
        <v>601</v>
      </c>
      <c r="D540" s="180" t="s">
        <v>130</v>
      </c>
      <c r="E540" s="181" t="s">
        <v>602</v>
      </c>
      <c r="F540" s="182" t="s">
        <v>603</v>
      </c>
      <c r="G540" s="183" t="s">
        <v>165</v>
      </c>
      <c r="H540" s="184">
        <v>13</v>
      </c>
      <c r="I540" s="78"/>
      <c r="J540" s="185">
        <f>ROUND(I540*H540,2)</f>
        <v>0</v>
      </c>
      <c r="K540" s="182" t="s">
        <v>134</v>
      </c>
      <c r="L540" s="22"/>
      <c r="M540" s="79" t="s">
        <v>1</v>
      </c>
      <c r="N540" s="80" t="s">
        <v>36</v>
      </c>
      <c r="O540" s="81">
        <v>3.5000000000000003E-2</v>
      </c>
      <c r="P540" s="81">
        <f>O540*H540</f>
        <v>0.45500000000000007</v>
      </c>
      <c r="Q540" s="81">
        <v>0</v>
      </c>
      <c r="R540" s="81">
        <f>Q540*H540</f>
        <v>0</v>
      </c>
      <c r="S540" s="81">
        <v>1.2999999999999999E-4</v>
      </c>
      <c r="T540" s="82">
        <f>S540*H540</f>
        <v>1.6899999999999999E-3</v>
      </c>
      <c r="AR540" s="83" t="s">
        <v>245</v>
      </c>
      <c r="AT540" s="83" t="s">
        <v>130</v>
      </c>
      <c r="AU540" s="83" t="s">
        <v>81</v>
      </c>
      <c r="AY540" s="17" t="s">
        <v>128</v>
      </c>
      <c r="BE540" s="84">
        <f>IF(N540="základní",J540,0)</f>
        <v>0</v>
      </c>
      <c r="BF540" s="84">
        <f>IF(N540="snížená",J540,0)</f>
        <v>0</v>
      </c>
      <c r="BG540" s="84">
        <f>IF(N540="zákl. přenesená",J540,0)</f>
        <v>0</v>
      </c>
      <c r="BH540" s="84">
        <f>IF(N540="sníž. přenesená",J540,0)</f>
        <v>0</v>
      </c>
      <c r="BI540" s="84">
        <f>IF(N540="nulová",J540,0)</f>
        <v>0</v>
      </c>
      <c r="BJ540" s="17" t="s">
        <v>79</v>
      </c>
      <c r="BK540" s="84">
        <f>ROUND(I540*H540,2)</f>
        <v>0</v>
      </c>
      <c r="BL540" s="17" t="s">
        <v>245</v>
      </c>
      <c r="BM540" s="83" t="s">
        <v>604</v>
      </c>
    </row>
    <row r="541" spans="2:65" s="12" customFormat="1" ht="11.4" x14ac:dyDescent="0.2">
      <c r="B541" s="85"/>
      <c r="C541" s="186"/>
      <c r="D541" s="187" t="s">
        <v>137</v>
      </c>
      <c r="E541" s="188" t="s">
        <v>1</v>
      </c>
      <c r="F541" s="189" t="s">
        <v>460</v>
      </c>
      <c r="G541" s="186"/>
      <c r="H541" s="188" t="s">
        <v>1</v>
      </c>
      <c r="I541" s="78"/>
      <c r="J541" s="186"/>
      <c r="K541" s="186"/>
      <c r="L541" s="85"/>
      <c r="M541" s="87"/>
      <c r="N541" s="88"/>
      <c r="O541" s="88"/>
      <c r="P541" s="88"/>
      <c r="Q541" s="88"/>
      <c r="R541" s="88"/>
      <c r="S541" s="88"/>
      <c r="T541" s="89"/>
      <c r="AT541" s="86" t="s">
        <v>137</v>
      </c>
      <c r="AU541" s="86" t="s">
        <v>81</v>
      </c>
      <c r="AV541" s="12" t="s">
        <v>79</v>
      </c>
      <c r="AW541" s="12" t="s">
        <v>27</v>
      </c>
      <c r="AX541" s="12" t="s">
        <v>71</v>
      </c>
      <c r="AY541" s="86" t="s">
        <v>128</v>
      </c>
    </row>
    <row r="542" spans="2:65" s="13" customFormat="1" ht="11.4" x14ac:dyDescent="0.2">
      <c r="B542" s="90"/>
      <c r="C542" s="190"/>
      <c r="D542" s="187" t="s">
        <v>137</v>
      </c>
      <c r="E542" s="191" t="s">
        <v>1</v>
      </c>
      <c r="F542" s="192" t="s">
        <v>478</v>
      </c>
      <c r="G542" s="190"/>
      <c r="H542" s="193">
        <v>13</v>
      </c>
      <c r="I542" s="78"/>
      <c r="J542" s="190"/>
      <c r="K542" s="190"/>
      <c r="L542" s="90"/>
      <c r="M542" s="92"/>
      <c r="N542" s="93"/>
      <c r="O542" s="93"/>
      <c r="P542" s="93"/>
      <c r="Q542" s="93"/>
      <c r="R542" s="93"/>
      <c r="S542" s="93"/>
      <c r="T542" s="94"/>
      <c r="AT542" s="91" t="s">
        <v>137</v>
      </c>
      <c r="AU542" s="91" t="s">
        <v>81</v>
      </c>
      <c r="AV542" s="13" t="s">
        <v>81</v>
      </c>
      <c r="AW542" s="13" t="s">
        <v>27</v>
      </c>
      <c r="AX542" s="13" t="s">
        <v>71</v>
      </c>
      <c r="AY542" s="91" t="s">
        <v>128</v>
      </c>
    </row>
    <row r="543" spans="2:65" s="14" customFormat="1" ht="11.4" x14ac:dyDescent="0.2">
      <c r="B543" s="95"/>
      <c r="C543" s="194"/>
      <c r="D543" s="187" t="s">
        <v>137</v>
      </c>
      <c r="E543" s="195" t="s">
        <v>1</v>
      </c>
      <c r="F543" s="196" t="s">
        <v>148</v>
      </c>
      <c r="G543" s="194"/>
      <c r="H543" s="197">
        <v>13</v>
      </c>
      <c r="I543" s="78"/>
      <c r="J543" s="194"/>
      <c r="K543" s="194"/>
      <c r="L543" s="95"/>
      <c r="M543" s="97"/>
      <c r="N543" s="98"/>
      <c r="O543" s="98"/>
      <c r="P543" s="98"/>
      <c r="Q543" s="98"/>
      <c r="R543" s="98"/>
      <c r="S543" s="98"/>
      <c r="T543" s="99"/>
      <c r="AT543" s="96" t="s">
        <v>137</v>
      </c>
      <c r="AU543" s="96" t="s">
        <v>81</v>
      </c>
      <c r="AV543" s="14" t="s">
        <v>135</v>
      </c>
      <c r="AW543" s="14" t="s">
        <v>27</v>
      </c>
      <c r="AX543" s="14" t="s">
        <v>79</v>
      </c>
      <c r="AY543" s="96" t="s">
        <v>128</v>
      </c>
    </row>
    <row r="544" spans="2:65" s="11" customFormat="1" ht="22.95" customHeight="1" x14ac:dyDescent="0.25">
      <c r="B544" s="69"/>
      <c r="C544" s="174"/>
      <c r="D544" s="175" t="s">
        <v>70</v>
      </c>
      <c r="E544" s="178" t="s">
        <v>605</v>
      </c>
      <c r="F544" s="178" t="s">
        <v>606</v>
      </c>
      <c r="G544" s="174"/>
      <c r="H544" s="174"/>
      <c r="I544" s="78"/>
      <c r="J544" s="179">
        <f>BK544</f>
        <v>0</v>
      </c>
      <c r="K544" s="174"/>
      <c r="L544" s="69"/>
      <c r="M544" s="71"/>
      <c r="N544" s="72"/>
      <c r="O544" s="72"/>
      <c r="P544" s="73">
        <f>SUM(P545:P559)</f>
        <v>12.505000000000001</v>
      </c>
      <c r="Q544" s="72"/>
      <c r="R544" s="73">
        <f>SUM(R545:R559)</f>
        <v>0</v>
      </c>
      <c r="S544" s="72"/>
      <c r="T544" s="74">
        <f>SUM(T545:T559)</f>
        <v>0.98624999999999996</v>
      </c>
      <c r="AR544" s="70" t="s">
        <v>81</v>
      </c>
      <c r="AT544" s="75" t="s">
        <v>70</v>
      </c>
      <c r="AU544" s="75" t="s">
        <v>79</v>
      </c>
      <c r="AY544" s="70" t="s">
        <v>128</v>
      </c>
      <c r="BK544" s="76">
        <f>SUM(BK545:BK559)</f>
        <v>0</v>
      </c>
    </row>
    <row r="545" spans="2:65" s="1" customFormat="1" ht="16.5" customHeight="1" x14ac:dyDescent="0.2">
      <c r="B545" s="77"/>
      <c r="C545" s="180" t="s">
        <v>607</v>
      </c>
      <c r="D545" s="180" t="s">
        <v>130</v>
      </c>
      <c r="E545" s="181" t="s">
        <v>608</v>
      </c>
      <c r="F545" s="182" t="s">
        <v>609</v>
      </c>
      <c r="G545" s="183" t="s">
        <v>165</v>
      </c>
      <c r="H545" s="184">
        <v>25</v>
      </c>
      <c r="I545" s="78"/>
      <c r="J545" s="185">
        <f>ROUND(I545*H545,2)</f>
        <v>0</v>
      </c>
      <c r="K545" s="182" t="s">
        <v>134</v>
      </c>
      <c r="L545" s="22"/>
      <c r="M545" s="79" t="s">
        <v>1</v>
      </c>
      <c r="N545" s="80" t="s">
        <v>36</v>
      </c>
      <c r="O545" s="81">
        <v>0.25</v>
      </c>
      <c r="P545" s="81">
        <f>O545*H545</f>
        <v>6.25</v>
      </c>
      <c r="Q545" s="81">
        <v>0</v>
      </c>
      <c r="R545" s="81">
        <f>Q545*H545</f>
        <v>0</v>
      </c>
      <c r="S545" s="81">
        <v>2.4649999999999998E-2</v>
      </c>
      <c r="T545" s="82">
        <f>S545*H545</f>
        <v>0.61624999999999996</v>
      </c>
      <c r="AR545" s="83" t="s">
        <v>245</v>
      </c>
      <c r="AT545" s="83" t="s">
        <v>130</v>
      </c>
      <c r="AU545" s="83" t="s">
        <v>81</v>
      </c>
      <c r="AY545" s="17" t="s">
        <v>128</v>
      </c>
      <c r="BE545" s="84">
        <f>IF(N545="základní",J545,0)</f>
        <v>0</v>
      </c>
      <c r="BF545" s="84">
        <f>IF(N545="snížená",J545,0)</f>
        <v>0</v>
      </c>
      <c r="BG545" s="84">
        <f>IF(N545="zákl. přenesená",J545,0)</f>
        <v>0</v>
      </c>
      <c r="BH545" s="84">
        <f>IF(N545="sníž. přenesená",J545,0)</f>
        <v>0</v>
      </c>
      <c r="BI545" s="84">
        <f>IF(N545="nulová",J545,0)</f>
        <v>0</v>
      </c>
      <c r="BJ545" s="17" t="s">
        <v>79</v>
      </c>
      <c r="BK545" s="84">
        <f>ROUND(I545*H545,2)</f>
        <v>0</v>
      </c>
      <c r="BL545" s="17" t="s">
        <v>245</v>
      </c>
      <c r="BM545" s="83" t="s">
        <v>610</v>
      </c>
    </row>
    <row r="546" spans="2:65" s="12" customFormat="1" ht="11.4" x14ac:dyDescent="0.2">
      <c r="B546" s="85"/>
      <c r="C546" s="186"/>
      <c r="D546" s="187" t="s">
        <v>137</v>
      </c>
      <c r="E546" s="188" t="s">
        <v>1</v>
      </c>
      <c r="F546" s="189" t="s">
        <v>184</v>
      </c>
      <c r="G546" s="186"/>
      <c r="H546" s="188" t="s">
        <v>1</v>
      </c>
      <c r="I546" s="78"/>
      <c r="J546" s="186"/>
      <c r="K546" s="186"/>
      <c r="L546" s="85"/>
      <c r="M546" s="87"/>
      <c r="N546" s="88"/>
      <c r="O546" s="88"/>
      <c r="P546" s="88"/>
      <c r="Q546" s="88"/>
      <c r="R546" s="88"/>
      <c r="S546" s="88"/>
      <c r="T546" s="89"/>
      <c r="AT546" s="86" t="s">
        <v>137</v>
      </c>
      <c r="AU546" s="86" t="s">
        <v>81</v>
      </c>
      <c r="AV546" s="12" t="s">
        <v>79</v>
      </c>
      <c r="AW546" s="12" t="s">
        <v>27</v>
      </c>
      <c r="AX546" s="12" t="s">
        <v>71</v>
      </c>
      <c r="AY546" s="86" t="s">
        <v>128</v>
      </c>
    </row>
    <row r="547" spans="2:65" s="13" customFormat="1" ht="11.4" x14ac:dyDescent="0.2">
      <c r="B547" s="90"/>
      <c r="C547" s="190"/>
      <c r="D547" s="187" t="s">
        <v>137</v>
      </c>
      <c r="E547" s="191" t="s">
        <v>1</v>
      </c>
      <c r="F547" s="192" t="s">
        <v>611</v>
      </c>
      <c r="G547" s="190"/>
      <c r="H547" s="193">
        <v>25</v>
      </c>
      <c r="I547" s="78"/>
      <c r="J547" s="190"/>
      <c r="K547" s="190"/>
      <c r="L547" s="90"/>
      <c r="M547" s="92"/>
      <c r="N547" s="93"/>
      <c r="O547" s="93"/>
      <c r="P547" s="93"/>
      <c r="Q547" s="93"/>
      <c r="R547" s="93"/>
      <c r="S547" s="93"/>
      <c r="T547" s="94"/>
      <c r="AT547" s="91" t="s">
        <v>137</v>
      </c>
      <c r="AU547" s="91" t="s">
        <v>81</v>
      </c>
      <c r="AV547" s="13" t="s">
        <v>81</v>
      </c>
      <c r="AW547" s="13" t="s">
        <v>27</v>
      </c>
      <c r="AX547" s="13" t="s">
        <v>71</v>
      </c>
      <c r="AY547" s="91" t="s">
        <v>128</v>
      </c>
    </row>
    <row r="548" spans="2:65" s="14" customFormat="1" ht="11.4" x14ac:dyDescent="0.2">
      <c r="B548" s="95"/>
      <c r="C548" s="194"/>
      <c r="D548" s="187" t="s">
        <v>137</v>
      </c>
      <c r="E548" s="195" t="s">
        <v>1</v>
      </c>
      <c r="F548" s="196" t="s">
        <v>148</v>
      </c>
      <c r="G548" s="194"/>
      <c r="H548" s="197">
        <v>25</v>
      </c>
      <c r="I548" s="78"/>
      <c r="J548" s="194"/>
      <c r="K548" s="194"/>
      <c r="L548" s="95"/>
      <c r="M548" s="97"/>
      <c r="N548" s="98"/>
      <c r="O548" s="98"/>
      <c r="P548" s="98"/>
      <c r="Q548" s="98"/>
      <c r="R548" s="98"/>
      <c r="S548" s="98"/>
      <c r="T548" s="99"/>
      <c r="AT548" s="96" t="s">
        <v>137</v>
      </c>
      <c r="AU548" s="96" t="s">
        <v>81</v>
      </c>
      <c r="AV548" s="14" t="s">
        <v>135</v>
      </c>
      <c r="AW548" s="14" t="s">
        <v>27</v>
      </c>
      <c r="AX548" s="14" t="s">
        <v>79</v>
      </c>
      <c r="AY548" s="96" t="s">
        <v>128</v>
      </c>
    </row>
    <row r="549" spans="2:65" s="1" customFormat="1" ht="24" customHeight="1" x14ac:dyDescent="0.2">
      <c r="B549" s="77"/>
      <c r="C549" s="180" t="s">
        <v>612</v>
      </c>
      <c r="D549" s="180" t="s">
        <v>130</v>
      </c>
      <c r="E549" s="181" t="s">
        <v>613</v>
      </c>
      <c r="F549" s="182" t="s">
        <v>614</v>
      </c>
      <c r="G549" s="183" t="s">
        <v>165</v>
      </c>
      <c r="H549" s="184">
        <v>25</v>
      </c>
      <c r="I549" s="78"/>
      <c r="J549" s="185">
        <f>ROUND(I549*H549,2)</f>
        <v>0</v>
      </c>
      <c r="K549" s="182" t="s">
        <v>134</v>
      </c>
      <c r="L549" s="22"/>
      <c r="M549" s="79" t="s">
        <v>1</v>
      </c>
      <c r="N549" s="80" t="s">
        <v>36</v>
      </c>
      <c r="O549" s="81">
        <v>8.6999999999999994E-2</v>
      </c>
      <c r="P549" s="81">
        <f>O549*H549</f>
        <v>2.1749999999999998</v>
      </c>
      <c r="Q549" s="81">
        <v>0</v>
      </c>
      <c r="R549" s="81">
        <f>Q549*H549</f>
        <v>0</v>
      </c>
      <c r="S549" s="81">
        <v>8.0000000000000002E-3</v>
      </c>
      <c r="T549" s="82">
        <f>S549*H549</f>
        <v>0.2</v>
      </c>
      <c r="AR549" s="83" t="s">
        <v>245</v>
      </c>
      <c r="AT549" s="83" t="s">
        <v>130</v>
      </c>
      <c r="AU549" s="83" t="s">
        <v>81</v>
      </c>
      <c r="AY549" s="17" t="s">
        <v>128</v>
      </c>
      <c r="BE549" s="84">
        <f>IF(N549="základní",J549,0)</f>
        <v>0</v>
      </c>
      <c r="BF549" s="84">
        <f>IF(N549="snížená",J549,0)</f>
        <v>0</v>
      </c>
      <c r="BG549" s="84">
        <f>IF(N549="zákl. přenesená",J549,0)</f>
        <v>0</v>
      </c>
      <c r="BH549" s="84">
        <f>IF(N549="sníž. přenesená",J549,0)</f>
        <v>0</v>
      </c>
      <c r="BI549" s="84">
        <f>IF(N549="nulová",J549,0)</f>
        <v>0</v>
      </c>
      <c r="BJ549" s="17" t="s">
        <v>79</v>
      </c>
      <c r="BK549" s="84">
        <f>ROUND(I549*H549,2)</f>
        <v>0</v>
      </c>
      <c r="BL549" s="17" t="s">
        <v>245</v>
      </c>
      <c r="BM549" s="83" t="s">
        <v>615</v>
      </c>
    </row>
    <row r="550" spans="2:65" s="12" customFormat="1" ht="11.4" x14ac:dyDescent="0.2">
      <c r="B550" s="85"/>
      <c r="C550" s="186"/>
      <c r="D550" s="187" t="s">
        <v>137</v>
      </c>
      <c r="E550" s="188" t="s">
        <v>1</v>
      </c>
      <c r="F550" s="189" t="s">
        <v>184</v>
      </c>
      <c r="G550" s="186"/>
      <c r="H550" s="188" t="s">
        <v>1</v>
      </c>
      <c r="I550" s="78"/>
      <c r="J550" s="186"/>
      <c r="K550" s="186"/>
      <c r="L550" s="85"/>
      <c r="M550" s="87"/>
      <c r="N550" s="88"/>
      <c r="O550" s="88"/>
      <c r="P550" s="88"/>
      <c r="Q550" s="88"/>
      <c r="R550" s="88"/>
      <c r="S550" s="88"/>
      <c r="T550" s="89"/>
      <c r="AT550" s="86" t="s">
        <v>137</v>
      </c>
      <c r="AU550" s="86" t="s">
        <v>81</v>
      </c>
      <c r="AV550" s="12" t="s">
        <v>79</v>
      </c>
      <c r="AW550" s="12" t="s">
        <v>27</v>
      </c>
      <c r="AX550" s="12" t="s">
        <v>71</v>
      </c>
      <c r="AY550" s="86" t="s">
        <v>128</v>
      </c>
    </row>
    <row r="551" spans="2:65" s="13" customFormat="1" ht="11.4" x14ac:dyDescent="0.2">
      <c r="B551" s="90"/>
      <c r="C551" s="190"/>
      <c r="D551" s="187" t="s">
        <v>137</v>
      </c>
      <c r="E551" s="191" t="s">
        <v>1</v>
      </c>
      <c r="F551" s="192" t="s">
        <v>611</v>
      </c>
      <c r="G551" s="190"/>
      <c r="H551" s="193">
        <v>25</v>
      </c>
      <c r="I551" s="78"/>
      <c r="J551" s="190"/>
      <c r="K551" s="190"/>
      <c r="L551" s="90"/>
      <c r="M551" s="92"/>
      <c r="N551" s="93"/>
      <c r="O551" s="93"/>
      <c r="P551" s="93"/>
      <c r="Q551" s="93"/>
      <c r="R551" s="93"/>
      <c r="S551" s="93"/>
      <c r="T551" s="94"/>
      <c r="AT551" s="91" t="s">
        <v>137</v>
      </c>
      <c r="AU551" s="91" t="s">
        <v>81</v>
      </c>
      <c r="AV551" s="13" t="s">
        <v>81</v>
      </c>
      <c r="AW551" s="13" t="s">
        <v>27</v>
      </c>
      <c r="AX551" s="13" t="s">
        <v>71</v>
      </c>
      <c r="AY551" s="91" t="s">
        <v>128</v>
      </c>
    </row>
    <row r="552" spans="2:65" s="14" customFormat="1" ht="11.4" x14ac:dyDescent="0.2">
      <c r="B552" s="95"/>
      <c r="C552" s="194"/>
      <c r="D552" s="187" t="s">
        <v>137</v>
      </c>
      <c r="E552" s="195" t="s">
        <v>1</v>
      </c>
      <c r="F552" s="196" t="s">
        <v>148</v>
      </c>
      <c r="G552" s="194"/>
      <c r="H552" s="197">
        <v>25</v>
      </c>
      <c r="I552" s="78"/>
      <c r="J552" s="194"/>
      <c r="K552" s="194"/>
      <c r="L552" s="95"/>
      <c r="M552" s="97"/>
      <c r="N552" s="98"/>
      <c r="O552" s="98"/>
      <c r="P552" s="98"/>
      <c r="Q552" s="98"/>
      <c r="R552" s="98"/>
      <c r="S552" s="98"/>
      <c r="T552" s="99"/>
      <c r="AT552" s="96" t="s">
        <v>137</v>
      </c>
      <c r="AU552" s="96" t="s">
        <v>81</v>
      </c>
      <c r="AV552" s="14" t="s">
        <v>135</v>
      </c>
      <c r="AW552" s="14" t="s">
        <v>27</v>
      </c>
      <c r="AX552" s="14" t="s">
        <v>79</v>
      </c>
      <c r="AY552" s="96" t="s">
        <v>128</v>
      </c>
    </row>
    <row r="553" spans="2:65" s="1" customFormat="1" ht="24" customHeight="1" x14ac:dyDescent="0.2">
      <c r="B553" s="77"/>
      <c r="C553" s="180" t="s">
        <v>616</v>
      </c>
      <c r="D553" s="180" t="s">
        <v>130</v>
      </c>
      <c r="E553" s="181" t="s">
        <v>617</v>
      </c>
      <c r="F553" s="182" t="s">
        <v>618</v>
      </c>
      <c r="G553" s="183" t="s">
        <v>619</v>
      </c>
      <c r="H553" s="184">
        <v>34</v>
      </c>
      <c r="I553" s="78"/>
      <c r="J553" s="185">
        <f>ROUND(I553*H553,2)</f>
        <v>0</v>
      </c>
      <c r="K553" s="182" t="s">
        <v>134</v>
      </c>
      <c r="L553" s="22"/>
      <c r="M553" s="79" t="s">
        <v>1</v>
      </c>
      <c r="N553" s="80" t="s">
        <v>36</v>
      </c>
      <c r="O553" s="81">
        <v>0.12</v>
      </c>
      <c r="P553" s="81">
        <f>O553*H553</f>
        <v>4.08</v>
      </c>
      <c r="Q553" s="81">
        <v>0</v>
      </c>
      <c r="R553" s="81">
        <f>Q553*H553</f>
        <v>0</v>
      </c>
      <c r="S553" s="81">
        <v>5.0000000000000001E-3</v>
      </c>
      <c r="T553" s="82">
        <f>S553*H553</f>
        <v>0.17</v>
      </c>
      <c r="AR553" s="83" t="s">
        <v>245</v>
      </c>
      <c r="AT553" s="83" t="s">
        <v>130</v>
      </c>
      <c r="AU553" s="83" t="s">
        <v>81</v>
      </c>
      <c r="AY553" s="17" t="s">
        <v>128</v>
      </c>
      <c r="BE553" s="84">
        <f>IF(N553="základní",J553,0)</f>
        <v>0</v>
      </c>
      <c r="BF553" s="84">
        <f>IF(N553="snížená",J553,0)</f>
        <v>0</v>
      </c>
      <c r="BG553" s="84">
        <f>IF(N553="zákl. přenesená",J553,0)</f>
        <v>0</v>
      </c>
      <c r="BH553" s="84">
        <f>IF(N553="sníž. přenesená",J553,0)</f>
        <v>0</v>
      </c>
      <c r="BI553" s="84">
        <f>IF(N553="nulová",J553,0)</f>
        <v>0</v>
      </c>
      <c r="BJ553" s="17" t="s">
        <v>79</v>
      </c>
      <c r="BK553" s="84">
        <f>ROUND(I553*H553,2)</f>
        <v>0</v>
      </c>
      <c r="BL553" s="17" t="s">
        <v>245</v>
      </c>
      <c r="BM553" s="83" t="s">
        <v>620</v>
      </c>
    </row>
    <row r="554" spans="2:65" s="12" customFormat="1" ht="11.4" x14ac:dyDescent="0.2">
      <c r="B554" s="85"/>
      <c r="C554" s="186"/>
      <c r="D554" s="187" t="s">
        <v>137</v>
      </c>
      <c r="E554" s="188" t="s">
        <v>1</v>
      </c>
      <c r="F554" s="189" t="s">
        <v>184</v>
      </c>
      <c r="G554" s="186"/>
      <c r="H554" s="188" t="s">
        <v>1</v>
      </c>
      <c r="I554" s="78"/>
      <c r="J554" s="186"/>
      <c r="K554" s="186"/>
      <c r="L554" s="85"/>
      <c r="M554" s="87"/>
      <c r="N554" s="88"/>
      <c r="O554" s="88"/>
      <c r="P554" s="88"/>
      <c r="Q554" s="88"/>
      <c r="R554" s="88"/>
      <c r="S554" s="88"/>
      <c r="T554" s="89"/>
      <c r="AT554" s="86" t="s">
        <v>137</v>
      </c>
      <c r="AU554" s="86" t="s">
        <v>81</v>
      </c>
      <c r="AV554" s="12" t="s">
        <v>79</v>
      </c>
      <c r="AW554" s="12" t="s">
        <v>27</v>
      </c>
      <c r="AX554" s="12" t="s">
        <v>71</v>
      </c>
      <c r="AY554" s="86" t="s">
        <v>128</v>
      </c>
    </row>
    <row r="555" spans="2:65" s="13" customFormat="1" ht="11.4" x14ac:dyDescent="0.2">
      <c r="B555" s="90"/>
      <c r="C555" s="190"/>
      <c r="D555" s="187" t="s">
        <v>137</v>
      </c>
      <c r="E555" s="191" t="s">
        <v>1</v>
      </c>
      <c r="F555" s="192" t="s">
        <v>226</v>
      </c>
      <c r="G555" s="190"/>
      <c r="H555" s="193">
        <v>12</v>
      </c>
      <c r="I555" s="78"/>
      <c r="J555" s="190"/>
      <c r="K555" s="190"/>
      <c r="L555" s="90"/>
      <c r="M555" s="92"/>
      <c r="N555" s="93"/>
      <c r="O555" s="93"/>
      <c r="P555" s="93"/>
      <c r="Q555" s="93"/>
      <c r="R555" s="93"/>
      <c r="S555" s="93"/>
      <c r="T555" s="94"/>
      <c r="AT555" s="91" t="s">
        <v>137</v>
      </c>
      <c r="AU555" s="91" t="s">
        <v>81</v>
      </c>
      <c r="AV555" s="13" t="s">
        <v>81</v>
      </c>
      <c r="AW555" s="13" t="s">
        <v>27</v>
      </c>
      <c r="AX555" s="13" t="s">
        <v>71</v>
      </c>
      <c r="AY555" s="91" t="s">
        <v>128</v>
      </c>
    </row>
    <row r="556" spans="2:65" s="12" customFormat="1" ht="11.4" x14ac:dyDescent="0.2">
      <c r="B556" s="85"/>
      <c r="C556" s="186"/>
      <c r="D556" s="187" t="s">
        <v>137</v>
      </c>
      <c r="E556" s="188" t="s">
        <v>1</v>
      </c>
      <c r="F556" s="189" t="s">
        <v>142</v>
      </c>
      <c r="G556" s="186"/>
      <c r="H556" s="188" t="s">
        <v>1</v>
      </c>
      <c r="I556" s="78"/>
      <c r="J556" s="186"/>
      <c r="K556" s="186"/>
      <c r="L556" s="85"/>
      <c r="M556" s="87"/>
      <c r="N556" s="88"/>
      <c r="O556" s="88"/>
      <c r="P556" s="88"/>
      <c r="Q556" s="88"/>
      <c r="R556" s="88"/>
      <c r="S556" s="88"/>
      <c r="T556" s="89"/>
      <c r="AT556" s="86" t="s">
        <v>137</v>
      </c>
      <c r="AU556" s="86" t="s">
        <v>81</v>
      </c>
      <c r="AV556" s="12" t="s">
        <v>79</v>
      </c>
      <c r="AW556" s="12" t="s">
        <v>27</v>
      </c>
      <c r="AX556" s="12" t="s">
        <v>71</v>
      </c>
      <c r="AY556" s="86" t="s">
        <v>128</v>
      </c>
    </row>
    <row r="557" spans="2:65" s="13" customFormat="1" ht="11.4" x14ac:dyDescent="0.2">
      <c r="B557" s="90"/>
      <c r="C557" s="190"/>
      <c r="D557" s="187" t="s">
        <v>137</v>
      </c>
      <c r="E557" s="191" t="s">
        <v>1</v>
      </c>
      <c r="F557" s="192" t="s">
        <v>305</v>
      </c>
      <c r="G557" s="190"/>
      <c r="H557" s="193">
        <v>22</v>
      </c>
      <c r="I557" s="78"/>
      <c r="J557" s="190"/>
      <c r="K557" s="190"/>
      <c r="L557" s="90"/>
      <c r="M557" s="92"/>
      <c r="N557" s="93"/>
      <c r="O557" s="93"/>
      <c r="P557" s="93"/>
      <c r="Q557" s="93"/>
      <c r="R557" s="93"/>
      <c r="S557" s="93"/>
      <c r="T557" s="94"/>
      <c r="AT557" s="91" t="s">
        <v>137</v>
      </c>
      <c r="AU557" s="91" t="s">
        <v>81</v>
      </c>
      <c r="AV557" s="13" t="s">
        <v>81</v>
      </c>
      <c r="AW557" s="13" t="s">
        <v>27</v>
      </c>
      <c r="AX557" s="13" t="s">
        <v>71</v>
      </c>
      <c r="AY557" s="91" t="s">
        <v>128</v>
      </c>
    </row>
    <row r="558" spans="2:65" s="14" customFormat="1" ht="11.4" x14ac:dyDescent="0.2">
      <c r="B558" s="95"/>
      <c r="C558" s="194"/>
      <c r="D558" s="187" t="s">
        <v>137</v>
      </c>
      <c r="E558" s="195" t="s">
        <v>1</v>
      </c>
      <c r="F558" s="196" t="s">
        <v>148</v>
      </c>
      <c r="G558" s="194"/>
      <c r="H558" s="197">
        <v>34</v>
      </c>
      <c r="I558" s="78"/>
      <c r="J558" s="194"/>
      <c r="K558" s="194"/>
      <c r="L558" s="95"/>
      <c r="M558" s="97"/>
      <c r="N558" s="98"/>
      <c r="O558" s="98"/>
      <c r="P558" s="98"/>
      <c r="Q558" s="98"/>
      <c r="R558" s="98"/>
      <c r="S558" s="98"/>
      <c r="T558" s="99"/>
      <c r="AT558" s="96" t="s">
        <v>137</v>
      </c>
      <c r="AU558" s="96" t="s">
        <v>81</v>
      </c>
      <c r="AV558" s="14" t="s">
        <v>135</v>
      </c>
      <c r="AW558" s="14" t="s">
        <v>27</v>
      </c>
      <c r="AX558" s="14" t="s">
        <v>79</v>
      </c>
      <c r="AY558" s="96" t="s">
        <v>128</v>
      </c>
    </row>
    <row r="559" spans="2:65" s="1" customFormat="1" ht="48" customHeight="1" x14ac:dyDescent="0.2">
      <c r="B559" s="77"/>
      <c r="C559" s="180" t="s">
        <v>621</v>
      </c>
      <c r="D559" s="180" t="s">
        <v>130</v>
      </c>
      <c r="E559" s="181" t="s">
        <v>622</v>
      </c>
      <c r="F559" s="182" t="s">
        <v>623</v>
      </c>
      <c r="G559" s="183" t="s">
        <v>431</v>
      </c>
      <c r="H559" s="184">
        <v>1</v>
      </c>
      <c r="I559" s="78"/>
      <c r="J559" s="185">
        <f>ROUND(I559*H559,2)</f>
        <v>0</v>
      </c>
      <c r="K559" s="182" t="s">
        <v>1</v>
      </c>
      <c r="L559" s="22"/>
      <c r="M559" s="79" t="s">
        <v>1</v>
      </c>
      <c r="N559" s="80" t="s">
        <v>36</v>
      </c>
      <c r="O559" s="81">
        <v>0</v>
      </c>
      <c r="P559" s="81">
        <f>O559*H559</f>
        <v>0</v>
      </c>
      <c r="Q559" s="81">
        <v>0</v>
      </c>
      <c r="R559" s="81">
        <f>Q559*H559</f>
        <v>0</v>
      </c>
      <c r="S559" s="81">
        <v>0</v>
      </c>
      <c r="T559" s="82">
        <f>S559*H559</f>
        <v>0</v>
      </c>
      <c r="AR559" s="83" t="s">
        <v>245</v>
      </c>
      <c r="AT559" s="83" t="s">
        <v>130</v>
      </c>
      <c r="AU559" s="83" t="s">
        <v>81</v>
      </c>
      <c r="AY559" s="17" t="s">
        <v>128</v>
      </c>
      <c r="BE559" s="84">
        <f>IF(N559="základní",J559,0)</f>
        <v>0</v>
      </c>
      <c r="BF559" s="84">
        <f>IF(N559="snížená",J559,0)</f>
        <v>0</v>
      </c>
      <c r="BG559" s="84">
        <f>IF(N559="zákl. přenesená",J559,0)</f>
        <v>0</v>
      </c>
      <c r="BH559" s="84">
        <f>IF(N559="sníž. přenesená",J559,0)</f>
        <v>0</v>
      </c>
      <c r="BI559" s="84">
        <f>IF(N559="nulová",J559,0)</f>
        <v>0</v>
      </c>
      <c r="BJ559" s="17" t="s">
        <v>79</v>
      </c>
      <c r="BK559" s="84">
        <f>ROUND(I559*H559,2)</f>
        <v>0</v>
      </c>
      <c r="BL559" s="17" t="s">
        <v>245</v>
      </c>
      <c r="BM559" s="83" t="s">
        <v>624</v>
      </c>
    </row>
    <row r="560" spans="2:65" s="11" customFormat="1" ht="22.95" customHeight="1" x14ac:dyDescent="0.25">
      <c r="B560" s="69"/>
      <c r="C560" s="174"/>
      <c r="D560" s="175" t="s">
        <v>70</v>
      </c>
      <c r="E560" s="178" t="s">
        <v>625</v>
      </c>
      <c r="F560" s="178" t="s">
        <v>626</v>
      </c>
      <c r="G560" s="174"/>
      <c r="H560" s="174"/>
      <c r="I560" s="78"/>
      <c r="J560" s="179">
        <f>BK560</f>
        <v>0</v>
      </c>
      <c r="K560" s="174"/>
      <c r="L560" s="69"/>
      <c r="M560" s="71"/>
      <c r="N560" s="72"/>
      <c r="O560" s="72"/>
      <c r="P560" s="73">
        <f>SUM(P561:P578)</f>
        <v>236.43909500000001</v>
      </c>
      <c r="Q560" s="72"/>
      <c r="R560" s="73">
        <f>SUM(R561:R578)</f>
        <v>0</v>
      </c>
      <c r="S560" s="72"/>
      <c r="T560" s="74">
        <f>SUM(T561:T578)</f>
        <v>18.428319000000002</v>
      </c>
      <c r="AR560" s="70" t="s">
        <v>81</v>
      </c>
      <c r="AT560" s="75" t="s">
        <v>70</v>
      </c>
      <c r="AU560" s="75" t="s">
        <v>79</v>
      </c>
      <c r="AY560" s="70" t="s">
        <v>128</v>
      </c>
      <c r="BK560" s="76">
        <f>SUM(BK561:BK578)</f>
        <v>0</v>
      </c>
    </row>
    <row r="561" spans="2:65" s="1" customFormat="1" ht="16.5" customHeight="1" x14ac:dyDescent="0.2">
      <c r="B561" s="77"/>
      <c r="C561" s="180" t="s">
        <v>627</v>
      </c>
      <c r="D561" s="180" t="s">
        <v>130</v>
      </c>
      <c r="E561" s="181" t="s">
        <v>628</v>
      </c>
      <c r="F561" s="182" t="s">
        <v>629</v>
      </c>
      <c r="G561" s="183" t="s">
        <v>165</v>
      </c>
      <c r="H561" s="184">
        <v>277.02199999999999</v>
      </c>
      <c r="I561" s="78"/>
      <c r="J561" s="185">
        <f>ROUND(I561*H561,2)</f>
        <v>0</v>
      </c>
      <c r="K561" s="182" t="s">
        <v>134</v>
      </c>
      <c r="L561" s="22"/>
      <c r="M561" s="79" t="s">
        <v>1</v>
      </c>
      <c r="N561" s="80" t="s">
        <v>36</v>
      </c>
      <c r="O561" s="81">
        <v>0.51</v>
      </c>
      <c r="P561" s="81">
        <f>O561*H561</f>
        <v>141.28121999999999</v>
      </c>
      <c r="Q561" s="81">
        <v>0</v>
      </c>
      <c r="R561" s="81">
        <f>Q561*H561</f>
        <v>0</v>
      </c>
      <c r="S561" s="81">
        <v>5.0000000000000001E-3</v>
      </c>
      <c r="T561" s="82">
        <f>S561*H561</f>
        <v>1.3851100000000001</v>
      </c>
      <c r="AR561" s="83" t="s">
        <v>245</v>
      </c>
      <c r="AT561" s="83" t="s">
        <v>130</v>
      </c>
      <c r="AU561" s="83" t="s">
        <v>81</v>
      </c>
      <c r="AY561" s="17" t="s">
        <v>128</v>
      </c>
      <c r="BE561" s="84">
        <f>IF(N561="základní",J561,0)</f>
        <v>0</v>
      </c>
      <c r="BF561" s="84">
        <f>IF(N561="snížená",J561,0)</f>
        <v>0</v>
      </c>
      <c r="BG561" s="84">
        <f>IF(N561="zákl. přenesená",J561,0)</f>
        <v>0</v>
      </c>
      <c r="BH561" s="84">
        <f>IF(N561="sníž. přenesená",J561,0)</f>
        <v>0</v>
      </c>
      <c r="BI561" s="84">
        <f>IF(N561="nulová",J561,0)</f>
        <v>0</v>
      </c>
      <c r="BJ561" s="17" t="s">
        <v>79</v>
      </c>
      <c r="BK561" s="84">
        <f>ROUND(I561*H561,2)</f>
        <v>0</v>
      </c>
      <c r="BL561" s="17" t="s">
        <v>245</v>
      </c>
      <c r="BM561" s="83" t="s">
        <v>630</v>
      </c>
    </row>
    <row r="562" spans="2:65" s="12" customFormat="1" ht="11.4" x14ac:dyDescent="0.2">
      <c r="B562" s="85"/>
      <c r="C562" s="186"/>
      <c r="D562" s="187" t="s">
        <v>137</v>
      </c>
      <c r="E562" s="188" t="s">
        <v>1</v>
      </c>
      <c r="F562" s="189" t="s">
        <v>142</v>
      </c>
      <c r="G562" s="186"/>
      <c r="H562" s="188" t="s">
        <v>1</v>
      </c>
      <c r="I562" s="78"/>
      <c r="J562" s="186"/>
      <c r="K562" s="186"/>
      <c r="L562" s="85"/>
      <c r="M562" s="87"/>
      <c r="N562" s="88"/>
      <c r="O562" s="88"/>
      <c r="P562" s="88"/>
      <c r="Q562" s="88"/>
      <c r="R562" s="88"/>
      <c r="S562" s="88"/>
      <c r="T562" s="89"/>
      <c r="AT562" s="86" t="s">
        <v>137</v>
      </c>
      <c r="AU562" s="86" t="s">
        <v>81</v>
      </c>
      <c r="AV562" s="12" t="s">
        <v>79</v>
      </c>
      <c r="AW562" s="12" t="s">
        <v>27</v>
      </c>
      <c r="AX562" s="12" t="s">
        <v>71</v>
      </c>
      <c r="AY562" s="86" t="s">
        <v>128</v>
      </c>
    </row>
    <row r="563" spans="2:65" s="13" customFormat="1" ht="11.4" x14ac:dyDescent="0.2">
      <c r="B563" s="90"/>
      <c r="C563" s="190"/>
      <c r="D563" s="187" t="s">
        <v>137</v>
      </c>
      <c r="E563" s="191" t="s">
        <v>1</v>
      </c>
      <c r="F563" s="192" t="s">
        <v>631</v>
      </c>
      <c r="G563" s="190"/>
      <c r="H563" s="193">
        <v>7.4249999999999998</v>
      </c>
      <c r="I563" s="78"/>
      <c r="J563" s="190"/>
      <c r="K563" s="190"/>
      <c r="L563" s="90"/>
      <c r="M563" s="92"/>
      <c r="N563" s="93"/>
      <c r="O563" s="93"/>
      <c r="P563" s="93"/>
      <c r="Q563" s="93"/>
      <c r="R563" s="93"/>
      <c r="S563" s="93"/>
      <c r="T563" s="94"/>
      <c r="AT563" s="91" t="s">
        <v>137</v>
      </c>
      <c r="AU563" s="91" t="s">
        <v>81</v>
      </c>
      <c r="AV563" s="13" t="s">
        <v>81</v>
      </c>
      <c r="AW563" s="13" t="s">
        <v>27</v>
      </c>
      <c r="AX563" s="13" t="s">
        <v>71</v>
      </c>
      <c r="AY563" s="91" t="s">
        <v>128</v>
      </c>
    </row>
    <row r="564" spans="2:65" s="13" customFormat="1" ht="11.4" x14ac:dyDescent="0.2">
      <c r="B564" s="90"/>
      <c r="C564" s="190"/>
      <c r="D564" s="187" t="s">
        <v>137</v>
      </c>
      <c r="E564" s="191" t="s">
        <v>1</v>
      </c>
      <c r="F564" s="192" t="s">
        <v>632</v>
      </c>
      <c r="G564" s="190"/>
      <c r="H564" s="193">
        <v>13.5</v>
      </c>
      <c r="I564" s="78"/>
      <c r="J564" s="190"/>
      <c r="K564" s="190"/>
      <c r="L564" s="90"/>
      <c r="M564" s="92"/>
      <c r="N564" s="93"/>
      <c r="O564" s="93"/>
      <c r="P564" s="93"/>
      <c r="Q564" s="93"/>
      <c r="R564" s="93"/>
      <c r="S564" s="93"/>
      <c r="T564" s="94"/>
      <c r="AT564" s="91" t="s">
        <v>137</v>
      </c>
      <c r="AU564" s="91" t="s">
        <v>81</v>
      </c>
      <c r="AV564" s="13" t="s">
        <v>81</v>
      </c>
      <c r="AW564" s="13" t="s">
        <v>27</v>
      </c>
      <c r="AX564" s="13" t="s">
        <v>71</v>
      </c>
      <c r="AY564" s="91" t="s">
        <v>128</v>
      </c>
    </row>
    <row r="565" spans="2:65" s="13" customFormat="1" ht="11.4" x14ac:dyDescent="0.2">
      <c r="B565" s="90"/>
      <c r="C565" s="190"/>
      <c r="D565" s="187" t="s">
        <v>137</v>
      </c>
      <c r="E565" s="191" t="s">
        <v>1</v>
      </c>
      <c r="F565" s="192" t="s">
        <v>633</v>
      </c>
      <c r="G565" s="190"/>
      <c r="H565" s="193">
        <v>157.298</v>
      </c>
      <c r="I565" s="78"/>
      <c r="J565" s="190"/>
      <c r="K565" s="190"/>
      <c r="L565" s="90"/>
      <c r="M565" s="92"/>
      <c r="N565" s="93"/>
      <c r="O565" s="93"/>
      <c r="P565" s="93"/>
      <c r="Q565" s="93"/>
      <c r="R565" s="93"/>
      <c r="S565" s="93"/>
      <c r="T565" s="94"/>
      <c r="AT565" s="91" t="s">
        <v>137</v>
      </c>
      <c r="AU565" s="91" t="s">
        <v>81</v>
      </c>
      <c r="AV565" s="13" t="s">
        <v>81</v>
      </c>
      <c r="AW565" s="13" t="s">
        <v>27</v>
      </c>
      <c r="AX565" s="13" t="s">
        <v>71</v>
      </c>
      <c r="AY565" s="91" t="s">
        <v>128</v>
      </c>
    </row>
    <row r="566" spans="2:65" s="13" customFormat="1" ht="11.4" x14ac:dyDescent="0.2">
      <c r="B566" s="90"/>
      <c r="C566" s="190"/>
      <c r="D566" s="187" t="s">
        <v>137</v>
      </c>
      <c r="E566" s="191" t="s">
        <v>1</v>
      </c>
      <c r="F566" s="192" t="s">
        <v>634</v>
      </c>
      <c r="G566" s="190"/>
      <c r="H566" s="193">
        <v>4.6379999999999999</v>
      </c>
      <c r="I566" s="78"/>
      <c r="J566" s="190"/>
      <c r="K566" s="190"/>
      <c r="L566" s="90"/>
      <c r="M566" s="92"/>
      <c r="N566" s="93"/>
      <c r="O566" s="93"/>
      <c r="P566" s="93"/>
      <c r="Q566" s="93"/>
      <c r="R566" s="93"/>
      <c r="S566" s="93"/>
      <c r="T566" s="94"/>
      <c r="AT566" s="91" t="s">
        <v>137</v>
      </c>
      <c r="AU566" s="91" t="s">
        <v>81</v>
      </c>
      <c r="AV566" s="13" t="s">
        <v>81</v>
      </c>
      <c r="AW566" s="13" t="s">
        <v>27</v>
      </c>
      <c r="AX566" s="13" t="s">
        <v>71</v>
      </c>
      <c r="AY566" s="91" t="s">
        <v>128</v>
      </c>
    </row>
    <row r="567" spans="2:65" s="13" customFormat="1" ht="11.4" x14ac:dyDescent="0.2">
      <c r="B567" s="90"/>
      <c r="C567" s="190"/>
      <c r="D567" s="187" t="s">
        <v>137</v>
      </c>
      <c r="E567" s="191" t="s">
        <v>1</v>
      </c>
      <c r="F567" s="192" t="s">
        <v>635</v>
      </c>
      <c r="G567" s="190"/>
      <c r="H567" s="193">
        <v>3.71</v>
      </c>
      <c r="I567" s="78"/>
      <c r="J567" s="190"/>
      <c r="K567" s="190"/>
      <c r="L567" s="90"/>
      <c r="M567" s="92"/>
      <c r="N567" s="93"/>
      <c r="O567" s="93"/>
      <c r="P567" s="93"/>
      <c r="Q567" s="93"/>
      <c r="R567" s="93"/>
      <c r="S567" s="93"/>
      <c r="T567" s="94"/>
      <c r="AT567" s="91" t="s">
        <v>137</v>
      </c>
      <c r="AU567" s="91" t="s">
        <v>81</v>
      </c>
      <c r="AV567" s="13" t="s">
        <v>81</v>
      </c>
      <c r="AW567" s="13" t="s">
        <v>27</v>
      </c>
      <c r="AX567" s="13" t="s">
        <v>71</v>
      </c>
      <c r="AY567" s="91" t="s">
        <v>128</v>
      </c>
    </row>
    <row r="568" spans="2:65" s="13" customFormat="1" ht="11.4" x14ac:dyDescent="0.2">
      <c r="B568" s="90"/>
      <c r="C568" s="190"/>
      <c r="D568" s="187" t="s">
        <v>137</v>
      </c>
      <c r="E568" s="191" t="s">
        <v>1</v>
      </c>
      <c r="F568" s="192" t="s">
        <v>636</v>
      </c>
      <c r="G568" s="190"/>
      <c r="H568" s="193">
        <v>6.0949999999999998</v>
      </c>
      <c r="I568" s="78"/>
      <c r="J568" s="190"/>
      <c r="K568" s="190"/>
      <c r="L568" s="90"/>
      <c r="M568" s="92"/>
      <c r="N568" s="93"/>
      <c r="O568" s="93"/>
      <c r="P568" s="93"/>
      <c r="Q568" s="93"/>
      <c r="R568" s="93"/>
      <c r="S568" s="93"/>
      <c r="T568" s="94"/>
      <c r="AT568" s="91" t="s">
        <v>137</v>
      </c>
      <c r="AU568" s="91" t="s">
        <v>81</v>
      </c>
      <c r="AV568" s="13" t="s">
        <v>81</v>
      </c>
      <c r="AW568" s="13" t="s">
        <v>27</v>
      </c>
      <c r="AX568" s="13" t="s">
        <v>71</v>
      </c>
      <c r="AY568" s="91" t="s">
        <v>128</v>
      </c>
    </row>
    <row r="569" spans="2:65" s="13" customFormat="1" ht="11.4" x14ac:dyDescent="0.2">
      <c r="B569" s="90"/>
      <c r="C569" s="190"/>
      <c r="D569" s="187" t="s">
        <v>137</v>
      </c>
      <c r="E569" s="191" t="s">
        <v>1</v>
      </c>
      <c r="F569" s="192" t="s">
        <v>637</v>
      </c>
      <c r="G569" s="190"/>
      <c r="H569" s="193">
        <v>8.6630000000000003</v>
      </c>
      <c r="I569" s="78"/>
      <c r="J569" s="190"/>
      <c r="K569" s="190"/>
      <c r="L569" s="90"/>
      <c r="M569" s="92"/>
      <c r="N569" s="93"/>
      <c r="O569" s="93"/>
      <c r="P569" s="93"/>
      <c r="Q569" s="93"/>
      <c r="R569" s="93"/>
      <c r="S569" s="93"/>
      <c r="T569" s="94"/>
      <c r="AT569" s="91" t="s">
        <v>137</v>
      </c>
      <c r="AU569" s="91" t="s">
        <v>81</v>
      </c>
      <c r="AV569" s="13" t="s">
        <v>81</v>
      </c>
      <c r="AW569" s="13" t="s">
        <v>27</v>
      </c>
      <c r="AX569" s="13" t="s">
        <v>71</v>
      </c>
      <c r="AY569" s="91" t="s">
        <v>128</v>
      </c>
    </row>
    <row r="570" spans="2:65" s="13" customFormat="1" ht="11.4" x14ac:dyDescent="0.2">
      <c r="B570" s="90"/>
      <c r="C570" s="190"/>
      <c r="D570" s="187" t="s">
        <v>137</v>
      </c>
      <c r="E570" s="191" t="s">
        <v>1</v>
      </c>
      <c r="F570" s="192" t="s">
        <v>638</v>
      </c>
      <c r="G570" s="190"/>
      <c r="H570" s="193">
        <v>19.693999999999999</v>
      </c>
      <c r="I570" s="78"/>
      <c r="J570" s="190"/>
      <c r="K570" s="190"/>
      <c r="L570" s="90"/>
      <c r="M570" s="92"/>
      <c r="N570" s="93"/>
      <c r="O570" s="93"/>
      <c r="P570" s="93"/>
      <c r="Q570" s="93"/>
      <c r="R570" s="93"/>
      <c r="S570" s="93"/>
      <c r="T570" s="94"/>
      <c r="AT570" s="91" t="s">
        <v>137</v>
      </c>
      <c r="AU570" s="91" t="s">
        <v>81</v>
      </c>
      <c r="AV570" s="13" t="s">
        <v>81</v>
      </c>
      <c r="AW570" s="13" t="s">
        <v>27</v>
      </c>
      <c r="AX570" s="13" t="s">
        <v>71</v>
      </c>
      <c r="AY570" s="91" t="s">
        <v>128</v>
      </c>
    </row>
    <row r="571" spans="2:65" s="13" customFormat="1" ht="11.4" x14ac:dyDescent="0.2">
      <c r="B571" s="90"/>
      <c r="C571" s="190"/>
      <c r="D571" s="187" t="s">
        <v>137</v>
      </c>
      <c r="E571" s="191" t="s">
        <v>1</v>
      </c>
      <c r="F571" s="192" t="s">
        <v>639</v>
      </c>
      <c r="G571" s="190"/>
      <c r="H571" s="193">
        <v>19.591000000000001</v>
      </c>
      <c r="I571" s="78"/>
      <c r="J571" s="190"/>
      <c r="K571" s="190"/>
      <c r="L571" s="90"/>
      <c r="M571" s="92"/>
      <c r="N571" s="93"/>
      <c r="O571" s="93"/>
      <c r="P571" s="93"/>
      <c r="Q571" s="93"/>
      <c r="R571" s="93"/>
      <c r="S571" s="93"/>
      <c r="T571" s="94"/>
      <c r="AT571" s="91" t="s">
        <v>137</v>
      </c>
      <c r="AU571" s="91" t="s">
        <v>81</v>
      </c>
      <c r="AV571" s="13" t="s">
        <v>81</v>
      </c>
      <c r="AW571" s="13" t="s">
        <v>27</v>
      </c>
      <c r="AX571" s="13" t="s">
        <v>71</v>
      </c>
      <c r="AY571" s="91" t="s">
        <v>128</v>
      </c>
    </row>
    <row r="572" spans="2:65" s="13" customFormat="1" ht="11.4" x14ac:dyDescent="0.2">
      <c r="B572" s="90"/>
      <c r="C572" s="190"/>
      <c r="D572" s="187" t="s">
        <v>137</v>
      </c>
      <c r="E572" s="191" t="s">
        <v>1</v>
      </c>
      <c r="F572" s="192" t="s">
        <v>640</v>
      </c>
      <c r="G572" s="190"/>
      <c r="H572" s="193">
        <v>8.0220000000000002</v>
      </c>
      <c r="I572" s="78"/>
      <c r="J572" s="190"/>
      <c r="K572" s="190"/>
      <c r="L572" s="90"/>
      <c r="M572" s="92"/>
      <c r="N572" s="93"/>
      <c r="O572" s="93"/>
      <c r="P572" s="93"/>
      <c r="Q572" s="93"/>
      <c r="R572" s="93"/>
      <c r="S572" s="93"/>
      <c r="T572" s="94"/>
      <c r="AT572" s="91" t="s">
        <v>137</v>
      </c>
      <c r="AU572" s="91" t="s">
        <v>81</v>
      </c>
      <c r="AV572" s="13" t="s">
        <v>81</v>
      </c>
      <c r="AW572" s="13" t="s">
        <v>27</v>
      </c>
      <c r="AX572" s="13" t="s">
        <v>71</v>
      </c>
      <c r="AY572" s="91" t="s">
        <v>128</v>
      </c>
    </row>
    <row r="573" spans="2:65" s="13" customFormat="1" ht="11.4" x14ac:dyDescent="0.2">
      <c r="B573" s="90"/>
      <c r="C573" s="190"/>
      <c r="D573" s="187" t="s">
        <v>137</v>
      </c>
      <c r="E573" s="191" t="s">
        <v>1</v>
      </c>
      <c r="F573" s="192" t="s">
        <v>641</v>
      </c>
      <c r="G573" s="190"/>
      <c r="H573" s="193">
        <v>7.7359999999999998</v>
      </c>
      <c r="I573" s="78"/>
      <c r="J573" s="190"/>
      <c r="K573" s="190"/>
      <c r="L573" s="90"/>
      <c r="M573" s="92"/>
      <c r="N573" s="93"/>
      <c r="O573" s="93"/>
      <c r="P573" s="93"/>
      <c r="Q573" s="93"/>
      <c r="R573" s="93"/>
      <c r="S573" s="93"/>
      <c r="T573" s="94"/>
      <c r="AT573" s="91" t="s">
        <v>137</v>
      </c>
      <c r="AU573" s="91" t="s">
        <v>81</v>
      </c>
      <c r="AV573" s="13" t="s">
        <v>81</v>
      </c>
      <c r="AW573" s="13" t="s">
        <v>27</v>
      </c>
      <c r="AX573" s="13" t="s">
        <v>71</v>
      </c>
      <c r="AY573" s="91" t="s">
        <v>128</v>
      </c>
    </row>
    <row r="574" spans="2:65" s="13" customFormat="1" ht="11.4" x14ac:dyDescent="0.2">
      <c r="B574" s="90"/>
      <c r="C574" s="190"/>
      <c r="D574" s="187" t="s">
        <v>137</v>
      </c>
      <c r="E574" s="191" t="s">
        <v>1</v>
      </c>
      <c r="F574" s="192" t="s">
        <v>642</v>
      </c>
      <c r="G574" s="190"/>
      <c r="H574" s="193">
        <v>16.3</v>
      </c>
      <c r="I574" s="78"/>
      <c r="J574" s="190"/>
      <c r="K574" s="190"/>
      <c r="L574" s="90"/>
      <c r="M574" s="92"/>
      <c r="N574" s="93"/>
      <c r="O574" s="93"/>
      <c r="P574" s="93"/>
      <c r="Q574" s="93"/>
      <c r="R574" s="93"/>
      <c r="S574" s="93"/>
      <c r="T574" s="94"/>
      <c r="AT574" s="91" t="s">
        <v>137</v>
      </c>
      <c r="AU574" s="91" t="s">
        <v>81</v>
      </c>
      <c r="AV574" s="13" t="s">
        <v>81</v>
      </c>
      <c r="AW574" s="13" t="s">
        <v>27</v>
      </c>
      <c r="AX574" s="13" t="s">
        <v>71</v>
      </c>
      <c r="AY574" s="91" t="s">
        <v>128</v>
      </c>
    </row>
    <row r="575" spans="2:65" s="13" customFormat="1" ht="11.4" x14ac:dyDescent="0.2">
      <c r="B575" s="90"/>
      <c r="C575" s="190"/>
      <c r="D575" s="187" t="s">
        <v>137</v>
      </c>
      <c r="E575" s="191" t="s">
        <v>1</v>
      </c>
      <c r="F575" s="192" t="s">
        <v>643</v>
      </c>
      <c r="G575" s="190"/>
      <c r="H575" s="193">
        <v>4.3499999999999996</v>
      </c>
      <c r="I575" s="78"/>
      <c r="J575" s="190"/>
      <c r="K575" s="190"/>
      <c r="L575" s="90"/>
      <c r="M575" s="92"/>
      <c r="N575" s="93"/>
      <c r="O575" s="93"/>
      <c r="P575" s="93"/>
      <c r="Q575" s="93"/>
      <c r="R575" s="93"/>
      <c r="S575" s="93"/>
      <c r="T575" s="94"/>
      <c r="AT575" s="91" t="s">
        <v>137</v>
      </c>
      <c r="AU575" s="91" t="s">
        <v>81</v>
      </c>
      <c r="AV575" s="13" t="s">
        <v>81</v>
      </c>
      <c r="AW575" s="13" t="s">
        <v>27</v>
      </c>
      <c r="AX575" s="13" t="s">
        <v>71</v>
      </c>
      <c r="AY575" s="91" t="s">
        <v>128</v>
      </c>
    </row>
    <row r="576" spans="2:65" s="14" customFormat="1" ht="11.4" x14ac:dyDescent="0.2">
      <c r="B576" s="95"/>
      <c r="C576" s="194"/>
      <c r="D576" s="187" t="s">
        <v>137</v>
      </c>
      <c r="E576" s="195" t="s">
        <v>1</v>
      </c>
      <c r="F576" s="196" t="s">
        <v>148</v>
      </c>
      <c r="G576" s="194"/>
      <c r="H576" s="197">
        <v>277.02199999999999</v>
      </c>
      <c r="I576" s="78"/>
      <c r="J576" s="194"/>
      <c r="K576" s="194"/>
      <c r="L576" s="95"/>
      <c r="M576" s="97"/>
      <c r="N576" s="98"/>
      <c r="O576" s="98"/>
      <c r="P576" s="98"/>
      <c r="Q576" s="98"/>
      <c r="R576" s="98"/>
      <c r="S576" s="98"/>
      <c r="T576" s="99"/>
      <c r="AT576" s="96" t="s">
        <v>137</v>
      </c>
      <c r="AU576" s="96" t="s">
        <v>81</v>
      </c>
      <c r="AV576" s="14" t="s">
        <v>135</v>
      </c>
      <c r="AW576" s="14" t="s">
        <v>27</v>
      </c>
      <c r="AX576" s="14" t="s">
        <v>79</v>
      </c>
      <c r="AY576" s="96" t="s">
        <v>128</v>
      </c>
    </row>
    <row r="577" spans="2:65" s="1" customFormat="1" ht="24" customHeight="1" x14ac:dyDescent="0.2">
      <c r="B577" s="77"/>
      <c r="C577" s="180" t="s">
        <v>644</v>
      </c>
      <c r="D577" s="180" t="s">
        <v>130</v>
      </c>
      <c r="E577" s="181" t="s">
        <v>645</v>
      </c>
      <c r="F577" s="182" t="s">
        <v>646</v>
      </c>
      <c r="G577" s="183" t="s">
        <v>165</v>
      </c>
      <c r="H577" s="184">
        <v>299.803</v>
      </c>
      <c r="I577" s="78"/>
      <c r="J577" s="185">
        <f>ROUND(I577*H577,2)</f>
        <v>0</v>
      </c>
      <c r="K577" s="182" t="s">
        <v>134</v>
      </c>
      <c r="L577" s="22"/>
      <c r="M577" s="79" t="s">
        <v>1</v>
      </c>
      <c r="N577" s="80" t="s">
        <v>36</v>
      </c>
      <c r="O577" s="81">
        <v>0.22500000000000001</v>
      </c>
      <c r="P577" s="81">
        <f>O577*H577</f>
        <v>67.455674999999999</v>
      </c>
      <c r="Q577" s="81">
        <v>0</v>
      </c>
      <c r="R577" s="81">
        <f>Q577*H577</f>
        <v>0</v>
      </c>
      <c r="S577" s="81">
        <v>5.5E-2</v>
      </c>
      <c r="T577" s="82">
        <f>S577*H577</f>
        <v>16.489165</v>
      </c>
      <c r="AR577" s="83" t="s">
        <v>245</v>
      </c>
      <c r="AT577" s="83" t="s">
        <v>130</v>
      </c>
      <c r="AU577" s="83" t="s">
        <v>81</v>
      </c>
      <c r="AY577" s="17" t="s">
        <v>128</v>
      </c>
      <c r="BE577" s="84">
        <f>IF(N577="základní",J577,0)</f>
        <v>0</v>
      </c>
      <c r="BF577" s="84">
        <f>IF(N577="snížená",J577,0)</f>
        <v>0</v>
      </c>
      <c r="BG577" s="84">
        <f>IF(N577="zákl. přenesená",J577,0)</f>
        <v>0</v>
      </c>
      <c r="BH577" s="84">
        <f>IF(N577="sníž. přenesená",J577,0)</f>
        <v>0</v>
      </c>
      <c r="BI577" s="84">
        <f>IF(N577="nulová",J577,0)</f>
        <v>0</v>
      </c>
      <c r="BJ577" s="17" t="s">
        <v>79</v>
      </c>
      <c r="BK577" s="84">
        <f>ROUND(I577*H577,2)</f>
        <v>0</v>
      </c>
      <c r="BL577" s="17" t="s">
        <v>245</v>
      </c>
      <c r="BM577" s="83" t="s">
        <v>647</v>
      </c>
    </row>
    <row r="578" spans="2:65" s="1" customFormat="1" ht="16.5" customHeight="1" x14ac:dyDescent="0.2">
      <c r="B578" s="77"/>
      <c r="C578" s="180" t="s">
        <v>426</v>
      </c>
      <c r="D578" s="180" t="s">
        <v>130</v>
      </c>
      <c r="E578" s="181" t="s">
        <v>648</v>
      </c>
      <c r="F578" s="182" t="s">
        <v>649</v>
      </c>
      <c r="G578" s="183" t="s">
        <v>165</v>
      </c>
      <c r="H578" s="184">
        <v>277.02199999999999</v>
      </c>
      <c r="I578" s="78"/>
      <c r="J578" s="185">
        <f>ROUND(I578*H578,2)</f>
        <v>0</v>
      </c>
      <c r="K578" s="182" t="s">
        <v>134</v>
      </c>
      <c r="L578" s="22"/>
      <c r="M578" s="79" t="s">
        <v>1</v>
      </c>
      <c r="N578" s="80" t="s">
        <v>36</v>
      </c>
      <c r="O578" s="81">
        <v>0.1</v>
      </c>
      <c r="P578" s="81">
        <f>O578*H578</f>
        <v>27.702200000000001</v>
      </c>
      <c r="Q578" s="81">
        <v>0</v>
      </c>
      <c r="R578" s="81">
        <f>Q578*H578</f>
        <v>0</v>
      </c>
      <c r="S578" s="81">
        <v>2E-3</v>
      </c>
      <c r="T578" s="82">
        <f>S578*H578</f>
        <v>0.55404399999999998</v>
      </c>
      <c r="AR578" s="83" t="s">
        <v>245</v>
      </c>
      <c r="AT578" s="83" t="s">
        <v>130</v>
      </c>
      <c r="AU578" s="83" t="s">
        <v>81</v>
      </c>
      <c r="AY578" s="17" t="s">
        <v>128</v>
      </c>
      <c r="BE578" s="84">
        <f>IF(N578="základní",J578,0)</f>
        <v>0</v>
      </c>
      <c r="BF578" s="84">
        <f>IF(N578="snížená",J578,0)</f>
        <v>0</v>
      </c>
      <c r="BG578" s="84">
        <f>IF(N578="zákl. přenesená",J578,0)</f>
        <v>0</v>
      </c>
      <c r="BH578" s="84">
        <f>IF(N578="sníž. přenesená",J578,0)</f>
        <v>0</v>
      </c>
      <c r="BI578" s="84">
        <f>IF(N578="nulová",J578,0)</f>
        <v>0</v>
      </c>
      <c r="BJ578" s="17" t="s">
        <v>79</v>
      </c>
      <c r="BK578" s="84">
        <f>ROUND(I578*H578,2)</f>
        <v>0</v>
      </c>
      <c r="BL578" s="17" t="s">
        <v>245</v>
      </c>
      <c r="BM578" s="83" t="s">
        <v>650</v>
      </c>
    </row>
    <row r="579" spans="2:65" s="11" customFormat="1" ht="22.95" customHeight="1" x14ac:dyDescent="0.25">
      <c r="B579" s="69"/>
      <c r="C579" s="174"/>
      <c r="D579" s="175" t="s">
        <v>70</v>
      </c>
      <c r="E579" s="178" t="s">
        <v>651</v>
      </c>
      <c r="F579" s="178" t="s">
        <v>652</v>
      </c>
      <c r="G579" s="174"/>
      <c r="H579" s="174"/>
      <c r="I579" s="78"/>
      <c r="J579" s="179">
        <f>BK579</f>
        <v>0</v>
      </c>
      <c r="K579" s="174"/>
      <c r="L579" s="69"/>
      <c r="M579" s="71"/>
      <c r="N579" s="72"/>
      <c r="O579" s="72"/>
      <c r="P579" s="73">
        <f>SUM(P580:P600)</f>
        <v>33.86374</v>
      </c>
      <c r="Q579" s="72"/>
      <c r="R579" s="73">
        <f>SUM(R580:R600)</f>
        <v>0</v>
      </c>
      <c r="S579" s="72"/>
      <c r="T579" s="74">
        <f>SUM(T580:T600)</f>
        <v>0.91293399999999991</v>
      </c>
      <c r="AR579" s="70" t="s">
        <v>81</v>
      </c>
      <c r="AT579" s="75" t="s">
        <v>70</v>
      </c>
      <c r="AU579" s="75" t="s">
        <v>79</v>
      </c>
      <c r="AY579" s="70" t="s">
        <v>128</v>
      </c>
      <c r="BK579" s="76">
        <f>SUM(BK580:BK600)</f>
        <v>0</v>
      </c>
    </row>
    <row r="580" spans="2:65" s="1" customFormat="1" ht="24" customHeight="1" x14ac:dyDescent="0.2">
      <c r="B580" s="77"/>
      <c r="C580" s="180" t="s">
        <v>437</v>
      </c>
      <c r="D580" s="180" t="s">
        <v>130</v>
      </c>
      <c r="E580" s="181" t="s">
        <v>653</v>
      </c>
      <c r="F580" s="182" t="s">
        <v>654</v>
      </c>
      <c r="G580" s="183" t="s">
        <v>165</v>
      </c>
      <c r="H580" s="184">
        <v>225.62799999999999</v>
      </c>
      <c r="I580" s="78"/>
      <c r="J580" s="185">
        <f>ROUND(I580*H580,2)</f>
        <v>0</v>
      </c>
      <c r="K580" s="182" t="s">
        <v>134</v>
      </c>
      <c r="L580" s="22"/>
      <c r="M580" s="79" t="s">
        <v>1</v>
      </c>
      <c r="N580" s="80" t="s">
        <v>36</v>
      </c>
      <c r="O580" s="81">
        <v>0.105</v>
      </c>
      <c r="P580" s="81">
        <f>O580*H580</f>
        <v>23.690939999999998</v>
      </c>
      <c r="Q580" s="81">
        <v>0</v>
      </c>
      <c r="R580" s="81">
        <f>Q580*H580</f>
        <v>0</v>
      </c>
      <c r="S580" s="81">
        <v>2.5000000000000001E-3</v>
      </c>
      <c r="T580" s="82">
        <f>S580*H580</f>
        <v>0.56406999999999996</v>
      </c>
      <c r="AR580" s="83" t="s">
        <v>245</v>
      </c>
      <c r="AT580" s="83" t="s">
        <v>130</v>
      </c>
      <c r="AU580" s="83" t="s">
        <v>81</v>
      </c>
      <c r="AY580" s="17" t="s">
        <v>128</v>
      </c>
      <c r="BE580" s="84">
        <f>IF(N580="základní",J580,0)</f>
        <v>0</v>
      </c>
      <c r="BF580" s="84">
        <f>IF(N580="snížená",J580,0)</f>
        <v>0</v>
      </c>
      <c r="BG580" s="84">
        <f>IF(N580="zákl. přenesená",J580,0)</f>
        <v>0</v>
      </c>
      <c r="BH580" s="84">
        <f>IF(N580="sníž. přenesená",J580,0)</f>
        <v>0</v>
      </c>
      <c r="BI580" s="84">
        <f>IF(N580="nulová",J580,0)</f>
        <v>0</v>
      </c>
      <c r="BJ580" s="17" t="s">
        <v>79</v>
      </c>
      <c r="BK580" s="84">
        <f>ROUND(I580*H580,2)</f>
        <v>0</v>
      </c>
      <c r="BL580" s="17" t="s">
        <v>245</v>
      </c>
      <c r="BM580" s="83" t="s">
        <v>655</v>
      </c>
    </row>
    <row r="581" spans="2:65" s="12" customFormat="1" ht="11.4" x14ac:dyDescent="0.2">
      <c r="B581" s="85"/>
      <c r="C581" s="186"/>
      <c r="D581" s="187" t="s">
        <v>137</v>
      </c>
      <c r="E581" s="188" t="s">
        <v>1</v>
      </c>
      <c r="F581" s="189" t="s">
        <v>184</v>
      </c>
      <c r="G581" s="186"/>
      <c r="H581" s="188" t="s">
        <v>1</v>
      </c>
      <c r="I581" s="78"/>
      <c r="J581" s="186"/>
      <c r="K581" s="186"/>
      <c r="L581" s="85"/>
      <c r="M581" s="87"/>
      <c r="N581" s="88"/>
      <c r="O581" s="88"/>
      <c r="P581" s="88"/>
      <c r="Q581" s="88"/>
      <c r="R581" s="88"/>
      <c r="S581" s="88"/>
      <c r="T581" s="89"/>
      <c r="AT581" s="86" t="s">
        <v>137</v>
      </c>
      <c r="AU581" s="86" t="s">
        <v>81</v>
      </c>
      <c r="AV581" s="12" t="s">
        <v>79</v>
      </c>
      <c r="AW581" s="12" t="s">
        <v>27</v>
      </c>
      <c r="AX581" s="12" t="s">
        <v>71</v>
      </c>
      <c r="AY581" s="86" t="s">
        <v>128</v>
      </c>
    </row>
    <row r="582" spans="2:65" s="13" customFormat="1" ht="11.4" x14ac:dyDescent="0.2">
      <c r="B582" s="90"/>
      <c r="C582" s="190"/>
      <c r="D582" s="187" t="s">
        <v>137</v>
      </c>
      <c r="E582" s="191" t="s">
        <v>1</v>
      </c>
      <c r="F582" s="192" t="s">
        <v>656</v>
      </c>
      <c r="G582" s="190"/>
      <c r="H582" s="193">
        <v>48.158000000000001</v>
      </c>
      <c r="I582" s="78"/>
      <c r="J582" s="190"/>
      <c r="K582" s="190"/>
      <c r="L582" s="90"/>
      <c r="M582" s="92"/>
      <c r="N582" s="93"/>
      <c r="O582" s="93"/>
      <c r="P582" s="93"/>
      <c r="Q582" s="93"/>
      <c r="R582" s="93"/>
      <c r="S582" s="93"/>
      <c r="T582" s="94"/>
      <c r="AT582" s="91" t="s">
        <v>137</v>
      </c>
      <c r="AU582" s="91" t="s">
        <v>81</v>
      </c>
      <c r="AV582" s="13" t="s">
        <v>81</v>
      </c>
      <c r="AW582" s="13" t="s">
        <v>27</v>
      </c>
      <c r="AX582" s="13" t="s">
        <v>71</v>
      </c>
      <c r="AY582" s="91" t="s">
        <v>128</v>
      </c>
    </row>
    <row r="583" spans="2:65" s="12" customFormat="1" ht="11.4" x14ac:dyDescent="0.2">
      <c r="B583" s="85"/>
      <c r="C583" s="186"/>
      <c r="D583" s="187" t="s">
        <v>137</v>
      </c>
      <c r="E583" s="188" t="s">
        <v>1</v>
      </c>
      <c r="F583" s="189" t="s">
        <v>142</v>
      </c>
      <c r="G583" s="186"/>
      <c r="H583" s="188" t="s">
        <v>1</v>
      </c>
      <c r="I583" s="78"/>
      <c r="J583" s="186"/>
      <c r="K583" s="186"/>
      <c r="L583" s="85"/>
      <c r="M583" s="87"/>
      <c r="N583" s="88"/>
      <c r="O583" s="88"/>
      <c r="P583" s="88"/>
      <c r="Q583" s="88"/>
      <c r="R583" s="88"/>
      <c r="S583" s="88"/>
      <c r="T583" s="89"/>
      <c r="AT583" s="86" t="s">
        <v>137</v>
      </c>
      <c r="AU583" s="86" t="s">
        <v>81</v>
      </c>
      <c r="AV583" s="12" t="s">
        <v>79</v>
      </c>
      <c r="AW583" s="12" t="s">
        <v>27</v>
      </c>
      <c r="AX583" s="12" t="s">
        <v>71</v>
      </c>
      <c r="AY583" s="86" t="s">
        <v>128</v>
      </c>
    </row>
    <row r="584" spans="2:65" s="13" customFormat="1" ht="11.4" x14ac:dyDescent="0.2">
      <c r="B584" s="90"/>
      <c r="C584" s="190"/>
      <c r="D584" s="187" t="s">
        <v>137</v>
      </c>
      <c r="E584" s="191" t="s">
        <v>1</v>
      </c>
      <c r="F584" s="192" t="s">
        <v>657</v>
      </c>
      <c r="G584" s="190"/>
      <c r="H584" s="193">
        <v>62.61</v>
      </c>
      <c r="I584" s="78"/>
      <c r="J584" s="190"/>
      <c r="K584" s="190"/>
      <c r="L584" s="90"/>
      <c r="M584" s="92"/>
      <c r="N584" s="93"/>
      <c r="O584" s="93"/>
      <c r="P584" s="93"/>
      <c r="Q584" s="93"/>
      <c r="R584" s="93"/>
      <c r="S584" s="93"/>
      <c r="T584" s="94"/>
      <c r="AT584" s="91" t="s">
        <v>137</v>
      </c>
      <c r="AU584" s="91" t="s">
        <v>81</v>
      </c>
      <c r="AV584" s="13" t="s">
        <v>81</v>
      </c>
      <c r="AW584" s="13" t="s">
        <v>27</v>
      </c>
      <c r="AX584" s="13" t="s">
        <v>71</v>
      </c>
      <c r="AY584" s="91" t="s">
        <v>128</v>
      </c>
    </row>
    <row r="585" spans="2:65" s="13" customFormat="1" ht="11.4" x14ac:dyDescent="0.2">
      <c r="B585" s="90"/>
      <c r="C585" s="190"/>
      <c r="D585" s="187" t="s">
        <v>137</v>
      </c>
      <c r="E585" s="191" t="s">
        <v>1</v>
      </c>
      <c r="F585" s="192" t="s">
        <v>658</v>
      </c>
      <c r="G585" s="190"/>
      <c r="H585" s="193">
        <v>95.17</v>
      </c>
      <c r="I585" s="78"/>
      <c r="J585" s="190"/>
      <c r="K585" s="190"/>
      <c r="L585" s="90"/>
      <c r="M585" s="92"/>
      <c r="N585" s="93"/>
      <c r="O585" s="93"/>
      <c r="P585" s="93"/>
      <c r="Q585" s="93"/>
      <c r="R585" s="93"/>
      <c r="S585" s="93"/>
      <c r="T585" s="94"/>
      <c r="AT585" s="91" t="s">
        <v>137</v>
      </c>
      <c r="AU585" s="91" t="s">
        <v>81</v>
      </c>
      <c r="AV585" s="13" t="s">
        <v>81</v>
      </c>
      <c r="AW585" s="13" t="s">
        <v>27</v>
      </c>
      <c r="AX585" s="13" t="s">
        <v>71</v>
      </c>
      <c r="AY585" s="91" t="s">
        <v>128</v>
      </c>
    </row>
    <row r="586" spans="2:65" s="13" customFormat="1" ht="11.4" x14ac:dyDescent="0.2">
      <c r="B586" s="90"/>
      <c r="C586" s="190"/>
      <c r="D586" s="187" t="s">
        <v>137</v>
      </c>
      <c r="E586" s="191" t="s">
        <v>1</v>
      </c>
      <c r="F586" s="192" t="s">
        <v>659</v>
      </c>
      <c r="G586" s="190"/>
      <c r="H586" s="193">
        <v>19.690000000000001</v>
      </c>
      <c r="I586" s="78"/>
      <c r="J586" s="190"/>
      <c r="K586" s="190"/>
      <c r="L586" s="90"/>
      <c r="M586" s="92"/>
      <c r="N586" s="93"/>
      <c r="O586" s="93"/>
      <c r="P586" s="93"/>
      <c r="Q586" s="93"/>
      <c r="R586" s="93"/>
      <c r="S586" s="93"/>
      <c r="T586" s="94"/>
      <c r="AT586" s="91" t="s">
        <v>137</v>
      </c>
      <c r="AU586" s="91" t="s">
        <v>81</v>
      </c>
      <c r="AV586" s="13" t="s">
        <v>81</v>
      </c>
      <c r="AW586" s="13" t="s">
        <v>27</v>
      </c>
      <c r="AX586" s="13" t="s">
        <v>71</v>
      </c>
      <c r="AY586" s="91" t="s">
        <v>128</v>
      </c>
    </row>
    <row r="587" spans="2:65" s="14" customFormat="1" ht="11.4" x14ac:dyDescent="0.2">
      <c r="B587" s="95"/>
      <c r="C587" s="194"/>
      <c r="D587" s="187" t="s">
        <v>137</v>
      </c>
      <c r="E587" s="195" t="s">
        <v>1</v>
      </c>
      <c r="F587" s="196" t="s">
        <v>148</v>
      </c>
      <c r="G587" s="194"/>
      <c r="H587" s="197">
        <v>225.62799999999999</v>
      </c>
      <c r="I587" s="78"/>
      <c r="J587" s="194"/>
      <c r="K587" s="194"/>
      <c r="L587" s="95"/>
      <c r="M587" s="97"/>
      <c r="N587" s="98"/>
      <c r="O587" s="98"/>
      <c r="P587" s="98"/>
      <c r="Q587" s="98"/>
      <c r="R587" s="98"/>
      <c r="S587" s="98"/>
      <c r="T587" s="99"/>
      <c r="AT587" s="96" t="s">
        <v>137</v>
      </c>
      <c r="AU587" s="96" t="s">
        <v>81</v>
      </c>
      <c r="AV587" s="14" t="s">
        <v>135</v>
      </c>
      <c r="AW587" s="14" t="s">
        <v>27</v>
      </c>
      <c r="AX587" s="14" t="s">
        <v>79</v>
      </c>
      <c r="AY587" s="96" t="s">
        <v>128</v>
      </c>
    </row>
    <row r="588" spans="2:65" s="1" customFormat="1" ht="24" customHeight="1" x14ac:dyDescent="0.2">
      <c r="B588" s="77"/>
      <c r="C588" s="180" t="s">
        <v>443</v>
      </c>
      <c r="D588" s="180" t="s">
        <v>130</v>
      </c>
      <c r="E588" s="181" t="s">
        <v>660</v>
      </c>
      <c r="F588" s="182" t="s">
        <v>661</v>
      </c>
      <c r="G588" s="183" t="s">
        <v>165</v>
      </c>
      <c r="H588" s="184">
        <v>101.76</v>
      </c>
      <c r="I588" s="78"/>
      <c r="J588" s="185">
        <f>ROUND(I588*H588,2)</f>
        <v>0</v>
      </c>
      <c r="K588" s="182" t="s">
        <v>134</v>
      </c>
      <c r="L588" s="22"/>
      <c r="M588" s="79" t="s">
        <v>1</v>
      </c>
      <c r="N588" s="80" t="s">
        <v>36</v>
      </c>
      <c r="O588" s="81">
        <v>0.05</v>
      </c>
      <c r="P588" s="81">
        <f>O588*H588</f>
        <v>5.088000000000001</v>
      </c>
      <c r="Q588" s="81">
        <v>0</v>
      </c>
      <c r="R588" s="81">
        <f>Q588*H588</f>
        <v>0</v>
      </c>
      <c r="S588" s="81">
        <v>3.0000000000000001E-3</v>
      </c>
      <c r="T588" s="82">
        <f>S588*H588</f>
        <v>0.30528</v>
      </c>
      <c r="AR588" s="83" t="s">
        <v>245</v>
      </c>
      <c r="AT588" s="83" t="s">
        <v>130</v>
      </c>
      <c r="AU588" s="83" t="s">
        <v>81</v>
      </c>
      <c r="AY588" s="17" t="s">
        <v>128</v>
      </c>
      <c r="BE588" s="84">
        <f>IF(N588="základní",J588,0)</f>
        <v>0</v>
      </c>
      <c r="BF588" s="84">
        <f>IF(N588="snížená",J588,0)</f>
        <v>0</v>
      </c>
      <c r="BG588" s="84">
        <f>IF(N588="zákl. přenesená",J588,0)</f>
        <v>0</v>
      </c>
      <c r="BH588" s="84">
        <f>IF(N588="sníž. přenesená",J588,0)</f>
        <v>0</v>
      </c>
      <c r="BI588" s="84">
        <f>IF(N588="nulová",J588,0)</f>
        <v>0</v>
      </c>
      <c r="BJ588" s="17" t="s">
        <v>79</v>
      </c>
      <c r="BK588" s="84">
        <f>ROUND(I588*H588,2)</f>
        <v>0</v>
      </c>
      <c r="BL588" s="17" t="s">
        <v>245</v>
      </c>
      <c r="BM588" s="83" t="s">
        <v>662</v>
      </c>
    </row>
    <row r="589" spans="2:65" s="12" customFormat="1" ht="11.4" x14ac:dyDescent="0.2">
      <c r="B589" s="85"/>
      <c r="C589" s="186"/>
      <c r="D589" s="187" t="s">
        <v>137</v>
      </c>
      <c r="E589" s="188" t="s">
        <v>1</v>
      </c>
      <c r="F589" s="189" t="s">
        <v>663</v>
      </c>
      <c r="G589" s="186"/>
      <c r="H589" s="188" t="s">
        <v>1</v>
      </c>
      <c r="I589" s="78"/>
      <c r="J589" s="186"/>
      <c r="K589" s="186"/>
      <c r="L589" s="85"/>
      <c r="M589" s="87"/>
      <c r="N589" s="88"/>
      <c r="O589" s="88"/>
      <c r="P589" s="88"/>
      <c r="Q589" s="88"/>
      <c r="R589" s="88"/>
      <c r="S589" s="88"/>
      <c r="T589" s="89"/>
      <c r="AT589" s="86" t="s">
        <v>137</v>
      </c>
      <c r="AU589" s="86" t="s">
        <v>81</v>
      </c>
      <c r="AV589" s="12" t="s">
        <v>79</v>
      </c>
      <c r="AW589" s="12" t="s">
        <v>27</v>
      </c>
      <c r="AX589" s="12" t="s">
        <v>71</v>
      </c>
      <c r="AY589" s="86" t="s">
        <v>128</v>
      </c>
    </row>
    <row r="590" spans="2:65" s="13" customFormat="1" ht="11.4" x14ac:dyDescent="0.2">
      <c r="B590" s="90"/>
      <c r="C590" s="190"/>
      <c r="D590" s="187" t="s">
        <v>137</v>
      </c>
      <c r="E590" s="191" t="s">
        <v>1</v>
      </c>
      <c r="F590" s="192" t="s">
        <v>657</v>
      </c>
      <c r="G590" s="190"/>
      <c r="H590" s="193">
        <v>62.61</v>
      </c>
      <c r="I590" s="78"/>
      <c r="J590" s="190"/>
      <c r="K590" s="190"/>
      <c r="L590" s="90"/>
      <c r="M590" s="92"/>
      <c r="N590" s="93"/>
      <c r="O590" s="93"/>
      <c r="P590" s="93"/>
      <c r="Q590" s="93"/>
      <c r="R590" s="93"/>
      <c r="S590" s="93"/>
      <c r="T590" s="94"/>
      <c r="AT590" s="91" t="s">
        <v>137</v>
      </c>
      <c r="AU590" s="91" t="s">
        <v>81</v>
      </c>
      <c r="AV590" s="13" t="s">
        <v>81</v>
      </c>
      <c r="AW590" s="13" t="s">
        <v>27</v>
      </c>
      <c r="AX590" s="13" t="s">
        <v>71</v>
      </c>
      <c r="AY590" s="91" t="s">
        <v>128</v>
      </c>
    </row>
    <row r="591" spans="2:65" s="13" customFormat="1" ht="11.4" x14ac:dyDescent="0.2">
      <c r="B591" s="90"/>
      <c r="C591" s="190"/>
      <c r="D591" s="187" t="s">
        <v>137</v>
      </c>
      <c r="E591" s="191" t="s">
        <v>1</v>
      </c>
      <c r="F591" s="192" t="s">
        <v>664</v>
      </c>
      <c r="G591" s="190"/>
      <c r="H591" s="193">
        <v>39.15</v>
      </c>
      <c r="I591" s="78"/>
      <c r="J591" s="190"/>
      <c r="K591" s="190"/>
      <c r="L591" s="90"/>
      <c r="M591" s="92"/>
      <c r="N591" s="93"/>
      <c r="O591" s="93"/>
      <c r="P591" s="93"/>
      <c r="Q591" s="93"/>
      <c r="R591" s="93"/>
      <c r="S591" s="93"/>
      <c r="T591" s="94"/>
      <c r="AT591" s="91" t="s">
        <v>137</v>
      </c>
      <c r="AU591" s="91" t="s">
        <v>81</v>
      </c>
      <c r="AV591" s="13" t="s">
        <v>81</v>
      </c>
      <c r="AW591" s="13" t="s">
        <v>27</v>
      </c>
      <c r="AX591" s="13" t="s">
        <v>71</v>
      </c>
      <c r="AY591" s="91" t="s">
        <v>128</v>
      </c>
    </row>
    <row r="592" spans="2:65" s="14" customFormat="1" ht="11.4" x14ac:dyDescent="0.2">
      <c r="B592" s="95"/>
      <c r="C592" s="194"/>
      <c r="D592" s="187" t="s">
        <v>137</v>
      </c>
      <c r="E592" s="195" t="s">
        <v>1</v>
      </c>
      <c r="F592" s="196" t="s">
        <v>148</v>
      </c>
      <c r="G592" s="194"/>
      <c r="H592" s="197">
        <v>101.76</v>
      </c>
      <c r="I592" s="78"/>
      <c r="J592" s="194"/>
      <c r="K592" s="194"/>
      <c r="L592" s="95"/>
      <c r="M592" s="97"/>
      <c r="N592" s="98"/>
      <c r="O592" s="98"/>
      <c r="P592" s="98"/>
      <c r="Q592" s="98"/>
      <c r="R592" s="98"/>
      <c r="S592" s="98"/>
      <c r="T592" s="99"/>
      <c r="AT592" s="96" t="s">
        <v>137</v>
      </c>
      <c r="AU592" s="96" t="s">
        <v>81</v>
      </c>
      <c r="AV592" s="14" t="s">
        <v>135</v>
      </c>
      <c r="AW592" s="14" t="s">
        <v>27</v>
      </c>
      <c r="AX592" s="14" t="s">
        <v>79</v>
      </c>
      <c r="AY592" s="96" t="s">
        <v>128</v>
      </c>
    </row>
    <row r="593" spans="2:65" s="1" customFormat="1" ht="16.5" customHeight="1" x14ac:dyDescent="0.2">
      <c r="B593" s="77"/>
      <c r="C593" s="180" t="s">
        <v>665</v>
      </c>
      <c r="D593" s="180" t="s">
        <v>130</v>
      </c>
      <c r="E593" s="181" t="s">
        <v>666</v>
      </c>
      <c r="F593" s="182" t="s">
        <v>667</v>
      </c>
      <c r="G593" s="183" t="s">
        <v>199</v>
      </c>
      <c r="H593" s="184">
        <v>145.28</v>
      </c>
      <c r="I593" s="78"/>
      <c r="J593" s="185">
        <f>ROUND(I593*H593,2)</f>
        <v>0</v>
      </c>
      <c r="K593" s="182" t="s">
        <v>134</v>
      </c>
      <c r="L593" s="22"/>
      <c r="M593" s="79" t="s">
        <v>1</v>
      </c>
      <c r="N593" s="80" t="s">
        <v>36</v>
      </c>
      <c r="O593" s="81">
        <v>3.5000000000000003E-2</v>
      </c>
      <c r="P593" s="81">
        <f>O593*H593</f>
        <v>5.0848000000000004</v>
      </c>
      <c r="Q593" s="81">
        <v>0</v>
      </c>
      <c r="R593" s="81">
        <f>Q593*H593</f>
        <v>0</v>
      </c>
      <c r="S593" s="81">
        <v>2.9999999999999997E-4</v>
      </c>
      <c r="T593" s="82">
        <f>S593*H593</f>
        <v>4.3583999999999998E-2</v>
      </c>
      <c r="AR593" s="83" t="s">
        <v>245</v>
      </c>
      <c r="AT593" s="83" t="s">
        <v>130</v>
      </c>
      <c r="AU593" s="83" t="s">
        <v>81</v>
      </c>
      <c r="AY593" s="17" t="s">
        <v>128</v>
      </c>
      <c r="BE593" s="84">
        <f>IF(N593="základní",J593,0)</f>
        <v>0</v>
      </c>
      <c r="BF593" s="84">
        <f>IF(N593="snížená",J593,0)</f>
        <v>0</v>
      </c>
      <c r="BG593" s="84">
        <f>IF(N593="zákl. přenesená",J593,0)</f>
        <v>0</v>
      </c>
      <c r="BH593" s="84">
        <f>IF(N593="sníž. přenesená",J593,0)</f>
        <v>0</v>
      </c>
      <c r="BI593" s="84">
        <f>IF(N593="nulová",J593,0)</f>
        <v>0</v>
      </c>
      <c r="BJ593" s="17" t="s">
        <v>79</v>
      </c>
      <c r="BK593" s="84">
        <f>ROUND(I593*H593,2)</f>
        <v>0</v>
      </c>
      <c r="BL593" s="17" t="s">
        <v>245</v>
      </c>
      <c r="BM593" s="83" t="s">
        <v>668</v>
      </c>
    </row>
    <row r="594" spans="2:65" s="12" customFormat="1" ht="11.4" x14ac:dyDescent="0.2">
      <c r="B594" s="85"/>
      <c r="C594" s="186"/>
      <c r="D594" s="187" t="s">
        <v>137</v>
      </c>
      <c r="E594" s="188" t="s">
        <v>1</v>
      </c>
      <c r="F594" s="189" t="s">
        <v>184</v>
      </c>
      <c r="G594" s="186"/>
      <c r="H594" s="188" t="s">
        <v>1</v>
      </c>
      <c r="I594" s="78"/>
      <c r="J594" s="186"/>
      <c r="K594" s="186"/>
      <c r="L594" s="85"/>
      <c r="M594" s="87"/>
      <c r="N594" s="88"/>
      <c r="O594" s="88"/>
      <c r="P594" s="88"/>
      <c r="Q594" s="88"/>
      <c r="R594" s="88"/>
      <c r="S594" s="88"/>
      <c r="T594" s="89"/>
      <c r="AT594" s="86" t="s">
        <v>137</v>
      </c>
      <c r="AU594" s="86" t="s">
        <v>81</v>
      </c>
      <c r="AV594" s="12" t="s">
        <v>79</v>
      </c>
      <c r="AW594" s="12" t="s">
        <v>27</v>
      </c>
      <c r="AX594" s="12" t="s">
        <v>71</v>
      </c>
      <c r="AY594" s="86" t="s">
        <v>128</v>
      </c>
    </row>
    <row r="595" spans="2:65" s="13" customFormat="1" ht="11.4" x14ac:dyDescent="0.2">
      <c r="B595" s="90"/>
      <c r="C595" s="190"/>
      <c r="D595" s="187" t="s">
        <v>137</v>
      </c>
      <c r="E595" s="191" t="s">
        <v>1</v>
      </c>
      <c r="F595" s="192" t="s">
        <v>669</v>
      </c>
      <c r="G595" s="190"/>
      <c r="H595" s="193">
        <v>56.06</v>
      </c>
      <c r="I595" s="78"/>
      <c r="J595" s="190"/>
      <c r="K595" s="190"/>
      <c r="L595" s="90"/>
      <c r="M595" s="92"/>
      <c r="N595" s="93"/>
      <c r="O595" s="93"/>
      <c r="P595" s="93"/>
      <c r="Q595" s="93"/>
      <c r="R595" s="93"/>
      <c r="S595" s="93"/>
      <c r="T595" s="94"/>
      <c r="AT595" s="91" t="s">
        <v>137</v>
      </c>
      <c r="AU595" s="91" t="s">
        <v>81</v>
      </c>
      <c r="AV595" s="13" t="s">
        <v>81</v>
      </c>
      <c r="AW595" s="13" t="s">
        <v>27</v>
      </c>
      <c r="AX595" s="13" t="s">
        <v>71</v>
      </c>
      <c r="AY595" s="91" t="s">
        <v>128</v>
      </c>
    </row>
    <row r="596" spans="2:65" s="12" customFormat="1" ht="11.4" x14ac:dyDescent="0.2">
      <c r="B596" s="85"/>
      <c r="C596" s="186"/>
      <c r="D596" s="187" t="s">
        <v>137</v>
      </c>
      <c r="E596" s="188" t="s">
        <v>1</v>
      </c>
      <c r="F596" s="189" t="s">
        <v>142</v>
      </c>
      <c r="G596" s="186"/>
      <c r="H596" s="188" t="s">
        <v>1</v>
      </c>
      <c r="I596" s="78"/>
      <c r="J596" s="186"/>
      <c r="K596" s="186"/>
      <c r="L596" s="85"/>
      <c r="M596" s="87"/>
      <c r="N596" s="88"/>
      <c r="O596" s="88"/>
      <c r="P596" s="88"/>
      <c r="Q596" s="88"/>
      <c r="R596" s="88"/>
      <c r="S596" s="88"/>
      <c r="T596" s="89"/>
      <c r="AT596" s="86" t="s">
        <v>137</v>
      </c>
      <c r="AU596" s="86" t="s">
        <v>81</v>
      </c>
      <c r="AV596" s="12" t="s">
        <v>79</v>
      </c>
      <c r="AW596" s="12" t="s">
        <v>27</v>
      </c>
      <c r="AX596" s="12" t="s">
        <v>71</v>
      </c>
      <c r="AY596" s="86" t="s">
        <v>128</v>
      </c>
    </row>
    <row r="597" spans="2:65" s="13" customFormat="1" ht="11.4" x14ac:dyDescent="0.2">
      <c r="B597" s="90"/>
      <c r="C597" s="190"/>
      <c r="D597" s="187" t="s">
        <v>137</v>
      </c>
      <c r="E597" s="191" t="s">
        <v>1</v>
      </c>
      <c r="F597" s="192" t="s">
        <v>670</v>
      </c>
      <c r="G597" s="190"/>
      <c r="H597" s="193">
        <v>31.4</v>
      </c>
      <c r="I597" s="78"/>
      <c r="J597" s="190"/>
      <c r="K597" s="190"/>
      <c r="L597" s="90"/>
      <c r="M597" s="92"/>
      <c r="N597" s="93"/>
      <c r="O597" s="93"/>
      <c r="P597" s="93"/>
      <c r="Q597" s="93"/>
      <c r="R597" s="93"/>
      <c r="S597" s="93"/>
      <c r="T597" s="94"/>
      <c r="AT597" s="91" t="s">
        <v>137</v>
      </c>
      <c r="AU597" s="91" t="s">
        <v>81</v>
      </c>
      <c r="AV597" s="13" t="s">
        <v>81</v>
      </c>
      <c r="AW597" s="13" t="s">
        <v>27</v>
      </c>
      <c r="AX597" s="13" t="s">
        <v>71</v>
      </c>
      <c r="AY597" s="91" t="s">
        <v>128</v>
      </c>
    </row>
    <row r="598" spans="2:65" s="13" customFormat="1" ht="11.4" x14ac:dyDescent="0.2">
      <c r="B598" s="90"/>
      <c r="C598" s="190"/>
      <c r="D598" s="187" t="s">
        <v>137</v>
      </c>
      <c r="E598" s="191" t="s">
        <v>1</v>
      </c>
      <c r="F598" s="192" t="s">
        <v>671</v>
      </c>
      <c r="G598" s="190"/>
      <c r="H598" s="193">
        <v>40</v>
      </c>
      <c r="I598" s="78"/>
      <c r="J598" s="190"/>
      <c r="K598" s="190"/>
      <c r="L598" s="90"/>
      <c r="M598" s="92"/>
      <c r="N598" s="93"/>
      <c r="O598" s="93"/>
      <c r="P598" s="93"/>
      <c r="Q598" s="93"/>
      <c r="R598" s="93"/>
      <c r="S598" s="93"/>
      <c r="T598" s="94"/>
      <c r="AT598" s="91" t="s">
        <v>137</v>
      </c>
      <c r="AU598" s="91" t="s">
        <v>81</v>
      </c>
      <c r="AV598" s="13" t="s">
        <v>81</v>
      </c>
      <c r="AW598" s="13" t="s">
        <v>27</v>
      </c>
      <c r="AX598" s="13" t="s">
        <v>71</v>
      </c>
      <c r="AY598" s="91" t="s">
        <v>128</v>
      </c>
    </row>
    <row r="599" spans="2:65" s="13" customFormat="1" ht="11.4" x14ac:dyDescent="0.2">
      <c r="B599" s="90"/>
      <c r="C599" s="190"/>
      <c r="D599" s="187" t="s">
        <v>137</v>
      </c>
      <c r="E599" s="191" t="s">
        <v>1</v>
      </c>
      <c r="F599" s="192" t="s">
        <v>672</v>
      </c>
      <c r="G599" s="190"/>
      <c r="H599" s="193">
        <v>17.82</v>
      </c>
      <c r="I599" s="78"/>
      <c r="J599" s="190"/>
      <c r="K599" s="190"/>
      <c r="L599" s="90"/>
      <c r="M599" s="92"/>
      <c r="N599" s="93"/>
      <c r="O599" s="93"/>
      <c r="P599" s="93"/>
      <c r="Q599" s="93"/>
      <c r="R599" s="93"/>
      <c r="S599" s="93"/>
      <c r="T599" s="94"/>
      <c r="AT599" s="91" t="s">
        <v>137</v>
      </c>
      <c r="AU599" s="91" t="s">
        <v>81</v>
      </c>
      <c r="AV599" s="13" t="s">
        <v>81</v>
      </c>
      <c r="AW599" s="13" t="s">
        <v>27</v>
      </c>
      <c r="AX599" s="13" t="s">
        <v>71</v>
      </c>
      <c r="AY599" s="91" t="s">
        <v>128</v>
      </c>
    </row>
    <row r="600" spans="2:65" s="14" customFormat="1" ht="11.4" x14ac:dyDescent="0.2">
      <c r="B600" s="95"/>
      <c r="C600" s="194"/>
      <c r="D600" s="187" t="s">
        <v>137</v>
      </c>
      <c r="E600" s="195" t="s">
        <v>1</v>
      </c>
      <c r="F600" s="196" t="s">
        <v>148</v>
      </c>
      <c r="G600" s="194"/>
      <c r="H600" s="197">
        <v>145.28</v>
      </c>
      <c r="I600" s="78"/>
      <c r="J600" s="194"/>
      <c r="K600" s="194"/>
      <c r="L600" s="95"/>
      <c r="M600" s="97"/>
      <c r="N600" s="98"/>
      <c r="O600" s="98"/>
      <c r="P600" s="98"/>
      <c r="Q600" s="98"/>
      <c r="R600" s="98"/>
      <c r="S600" s="98"/>
      <c r="T600" s="99"/>
      <c r="AT600" s="96" t="s">
        <v>137</v>
      </c>
      <c r="AU600" s="96" t="s">
        <v>81</v>
      </c>
      <c r="AV600" s="14" t="s">
        <v>135</v>
      </c>
      <c r="AW600" s="14" t="s">
        <v>27</v>
      </c>
      <c r="AX600" s="14" t="s">
        <v>79</v>
      </c>
      <c r="AY600" s="96" t="s">
        <v>128</v>
      </c>
    </row>
    <row r="601" spans="2:65" s="11" customFormat="1" ht="25.95" customHeight="1" x14ac:dyDescent="0.25">
      <c r="B601" s="69"/>
      <c r="C601" s="174"/>
      <c r="D601" s="175" t="s">
        <v>70</v>
      </c>
      <c r="E601" s="176" t="s">
        <v>673</v>
      </c>
      <c r="F601" s="176" t="s">
        <v>674</v>
      </c>
      <c r="G601" s="174"/>
      <c r="H601" s="174"/>
      <c r="I601" s="78"/>
      <c r="J601" s="177">
        <f>BK601</f>
        <v>0</v>
      </c>
      <c r="K601" s="174"/>
      <c r="L601" s="69"/>
      <c r="M601" s="71"/>
      <c r="N601" s="72"/>
      <c r="O601" s="72"/>
      <c r="P601" s="73">
        <f>SUM(P602:P603)</f>
        <v>0</v>
      </c>
      <c r="Q601" s="72"/>
      <c r="R601" s="73">
        <f>SUM(R602:R603)</f>
        <v>0</v>
      </c>
      <c r="S601" s="72"/>
      <c r="T601" s="74">
        <f>SUM(T602:T603)</f>
        <v>0</v>
      </c>
      <c r="AR601" s="70" t="s">
        <v>172</v>
      </c>
      <c r="AT601" s="75" t="s">
        <v>70</v>
      </c>
      <c r="AU601" s="75" t="s">
        <v>71</v>
      </c>
      <c r="AY601" s="70" t="s">
        <v>128</v>
      </c>
      <c r="BK601" s="76">
        <f>SUM(BK602:BK603)</f>
        <v>0</v>
      </c>
    </row>
    <row r="602" spans="2:65" s="1" customFormat="1" ht="16.5" customHeight="1" x14ac:dyDescent="0.2">
      <c r="B602" s="77"/>
      <c r="C602" s="180" t="s">
        <v>675</v>
      </c>
      <c r="D602" s="180" t="s">
        <v>130</v>
      </c>
      <c r="E602" s="181" t="s">
        <v>676</v>
      </c>
      <c r="F602" s="182" t="s">
        <v>677</v>
      </c>
      <c r="G602" s="183" t="s">
        <v>431</v>
      </c>
      <c r="H602" s="184">
        <v>1</v>
      </c>
      <c r="I602" s="78"/>
      <c r="J602" s="185">
        <f>ROUND(I602*H602,2)</f>
        <v>0</v>
      </c>
      <c r="K602" s="182" t="s">
        <v>1</v>
      </c>
      <c r="L602" s="22"/>
      <c r="M602" s="79" t="s">
        <v>1</v>
      </c>
      <c r="N602" s="80" t="s">
        <v>36</v>
      </c>
      <c r="O602" s="81">
        <v>0</v>
      </c>
      <c r="P602" s="81">
        <f>O602*H602</f>
        <v>0</v>
      </c>
      <c r="Q602" s="81">
        <v>0</v>
      </c>
      <c r="R602" s="81">
        <f>Q602*H602</f>
        <v>0</v>
      </c>
      <c r="S602" s="81">
        <v>0</v>
      </c>
      <c r="T602" s="82">
        <f>S602*H602</f>
        <v>0</v>
      </c>
      <c r="AR602" s="83" t="s">
        <v>678</v>
      </c>
      <c r="AT602" s="83" t="s">
        <v>130</v>
      </c>
      <c r="AU602" s="83" t="s">
        <v>79</v>
      </c>
      <c r="AY602" s="17" t="s">
        <v>128</v>
      </c>
      <c r="BE602" s="84">
        <f>IF(N602="základní",J602,0)</f>
        <v>0</v>
      </c>
      <c r="BF602" s="84">
        <f>IF(N602="snížená",J602,0)</f>
        <v>0</v>
      </c>
      <c r="BG602" s="84">
        <f>IF(N602="zákl. přenesená",J602,0)</f>
        <v>0</v>
      </c>
      <c r="BH602" s="84">
        <f>IF(N602="sníž. přenesená",J602,0)</f>
        <v>0</v>
      </c>
      <c r="BI602" s="84">
        <f>IF(N602="nulová",J602,0)</f>
        <v>0</v>
      </c>
      <c r="BJ602" s="17" t="s">
        <v>79</v>
      </c>
      <c r="BK602" s="84">
        <f>ROUND(I602*H602,2)</f>
        <v>0</v>
      </c>
      <c r="BL602" s="17" t="s">
        <v>678</v>
      </c>
      <c r="BM602" s="83" t="s">
        <v>679</v>
      </c>
    </row>
    <row r="603" spans="2:65" s="1" customFormat="1" ht="24" customHeight="1" x14ac:dyDescent="0.2">
      <c r="B603" s="77"/>
      <c r="C603" s="180" t="s">
        <v>680</v>
      </c>
      <c r="D603" s="180" t="s">
        <v>130</v>
      </c>
      <c r="E603" s="181" t="s">
        <v>681</v>
      </c>
      <c r="F603" s="182" t="s">
        <v>682</v>
      </c>
      <c r="G603" s="183" t="s">
        <v>431</v>
      </c>
      <c r="H603" s="184">
        <v>1</v>
      </c>
      <c r="I603" s="78"/>
      <c r="J603" s="185">
        <f>ROUND(I603*H603,2)</f>
        <v>0</v>
      </c>
      <c r="K603" s="182" t="s">
        <v>1</v>
      </c>
      <c r="L603" s="22"/>
      <c r="M603" s="108" t="s">
        <v>1</v>
      </c>
      <c r="N603" s="109" t="s">
        <v>36</v>
      </c>
      <c r="O603" s="110">
        <v>0</v>
      </c>
      <c r="P603" s="110">
        <f>O603*H603</f>
        <v>0</v>
      </c>
      <c r="Q603" s="110">
        <v>0</v>
      </c>
      <c r="R603" s="110">
        <f>Q603*H603</f>
        <v>0</v>
      </c>
      <c r="S603" s="110">
        <v>0</v>
      </c>
      <c r="T603" s="111">
        <f>S603*H603</f>
        <v>0</v>
      </c>
      <c r="AR603" s="83" t="s">
        <v>678</v>
      </c>
      <c r="AT603" s="83" t="s">
        <v>130</v>
      </c>
      <c r="AU603" s="83" t="s">
        <v>79</v>
      </c>
      <c r="AY603" s="17" t="s">
        <v>128</v>
      </c>
      <c r="BE603" s="84">
        <f>IF(N603="základní",J603,0)</f>
        <v>0</v>
      </c>
      <c r="BF603" s="84">
        <f>IF(N603="snížená",J603,0)</f>
        <v>0</v>
      </c>
      <c r="BG603" s="84">
        <f>IF(N603="zákl. přenesená",J603,0)</f>
        <v>0</v>
      </c>
      <c r="BH603" s="84">
        <f>IF(N603="sníž. přenesená",J603,0)</f>
        <v>0</v>
      </c>
      <c r="BI603" s="84">
        <f>IF(N603="nulová",J603,0)</f>
        <v>0</v>
      </c>
      <c r="BJ603" s="17" t="s">
        <v>79</v>
      </c>
      <c r="BK603" s="84">
        <f>ROUND(I603*H603,2)</f>
        <v>0</v>
      </c>
      <c r="BL603" s="17" t="s">
        <v>678</v>
      </c>
      <c r="BM603" s="83" t="s">
        <v>683</v>
      </c>
    </row>
    <row r="604" spans="2:65" s="1" customFormat="1" ht="6.9" customHeight="1" x14ac:dyDescent="0.2">
      <c r="B604" s="25"/>
      <c r="C604" s="129"/>
      <c r="D604" s="129"/>
      <c r="E604" s="129"/>
      <c r="F604" s="129"/>
      <c r="G604" s="129"/>
      <c r="H604" s="129"/>
      <c r="I604" s="78"/>
      <c r="J604" s="129"/>
      <c r="K604" s="129"/>
      <c r="L604" s="22"/>
    </row>
  </sheetData>
  <autoFilter ref="C135:K603"/>
  <mergeCells count="8">
    <mergeCell ref="E126:H126"/>
    <mergeCell ref="E128:H128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2"/>
  <sheetViews>
    <sheetView showGridLines="0" topLeftCell="A117" workbookViewId="0">
      <selection activeCell="I123" sqref="I123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46" x14ac:dyDescent="0.2">
      <c r="A1" s="60"/>
    </row>
    <row r="2" spans="1:46" ht="36.9" customHeight="1" x14ac:dyDescent="0.2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84</v>
      </c>
    </row>
    <row r="3" spans="1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ht="24.9" customHeight="1" x14ac:dyDescent="0.2">
      <c r="B4" s="20"/>
      <c r="C4" s="60"/>
      <c r="D4" s="112" t="s">
        <v>85</v>
      </c>
      <c r="E4" s="60"/>
      <c r="F4" s="60"/>
      <c r="G4" s="60"/>
      <c r="H4" s="60"/>
      <c r="I4" s="60"/>
      <c r="J4" s="60"/>
      <c r="K4" s="60"/>
      <c r="L4" s="20"/>
      <c r="M4" s="61" t="s">
        <v>10</v>
      </c>
      <c r="AT4" s="17" t="s">
        <v>3</v>
      </c>
    </row>
    <row r="5" spans="1:46" ht="6.9" customHeight="1" x14ac:dyDescent="0.2">
      <c r="B5" s="20"/>
      <c r="C5" s="60"/>
      <c r="D5" s="60"/>
      <c r="E5" s="60"/>
      <c r="F5" s="60"/>
      <c r="G5" s="60"/>
      <c r="H5" s="60"/>
      <c r="I5" s="60"/>
      <c r="J5" s="60"/>
      <c r="K5" s="60"/>
      <c r="L5" s="20"/>
    </row>
    <row r="6" spans="1:46" ht="12" customHeight="1" x14ac:dyDescent="0.2">
      <c r="B6" s="20"/>
      <c r="C6" s="60"/>
      <c r="D6" s="115" t="s">
        <v>14</v>
      </c>
      <c r="E6" s="60"/>
      <c r="F6" s="60"/>
      <c r="G6" s="60"/>
      <c r="H6" s="60"/>
      <c r="I6" s="60"/>
      <c r="J6" s="60"/>
      <c r="K6" s="60"/>
      <c r="L6" s="20"/>
    </row>
    <row r="7" spans="1:46" ht="16.5" customHeight="1" x14ac:dyDescent="0.2">
      <c r="B7" s="20"/>
      <c r="C7" s="60"/>
      <c r="D7" s="60"/>
      <c r="E7" s="243" t="str">
        <f>'Rekapitulace stavby'!K6</f>
        <v>MŠ Komárov - demolice stávající přístavby vč. zpevněných ploch</v>
      </c>
      <c r="F7" s="244"/>
      <c r="G7" s="244"/>
      <c r="H7" s="244"/>
      <c r="I7" s="60"/>
      <c r="J7" s="60"/>
      <c r="K7" s="60"/>
      <c r="L7" s="20"/>
    </row>
    <row r="8" spans="1:46" s="1" customFormat="1" ht="12" customHeight="1" x14ac:dyDescent="0.2">
      <c r="B8" s="22"/>
      <c r="C8" s="118"/>
      <c r="D8" s="115" t="s">
        <v>86</v>
      </c>
      <c r="E8" s="118"/>
      <c r="F8" s="118"/>
      <c r="G8" s="118"/>
      <c r="H8" s="118"/>
      <c r="I8" s="118"/>
      <c r="J8" s="118"/>
      <c r="K8" s="118"/>
      <c r="L8" s="22"/>
    </row>
    <row r="9" spans="1:46" s="1" customFormat="1" ht="36.9" customHeight="1" x14ac:dyDescent="0.2">
      <c r="B9" s="22"/>
      <c r="C9" s="118"/>
      <c r="D9" s="118"/>
      <c r="E9" s="238" t="s">
        <v>684</v>
      </c>
      <c r="F9" s="245"/>
      <c r="G9" s="245"/>
      <c r="H9" s="245"/>
      <c r="I9" s="118"/>
      <c r="J9" s="118"/>
      <c r="K9" s="118"/>
      <c r="L9" s="22"/>
    </row>
    <row r="10" spans="1:46" s="1" customFormat="1" x14ac:dyDescent="0.2">
      <c r="B10" s="22"/>
      <c r="C10" s="118"/>
      <c r="D10" s="118"/>
      <c r="E10" s="118"/>
      <c r="F10" s="118"/>
      <c r="G10" s="118"/>
      <c r="H10" s="118"/>
      <c r="I10" s="118"/>
      <c r="J10" s="118"/>
      <c r="K10" s="118"/>
      <c r="L10" s="22"/>
    </row>
    <row r="11" spans="1:46" s="1" customFormat="1" ht="12" customHeight="1" x14ac:dyDescent="0.2">
      <c r="B11" s="22"/>
      <c r="C11" s="118"/>
      <c r="D11" s="115" t="s">
        <v>16</v>
      </c>
      <c r="E11" s="118"/>
      <c r="F11" s="116" t="s">
        <v>1</v>
      </c>
      <c r="G11" s="118"/>
      <c r="H11" s="118"/>
      <c r="I11" s="115" t="s">
        <v>17</v>
      </c>
      <c r="J11" s="116" t="s">
        <v>1</v>
      </c>
      <c r="K11" s="118"/>
      <c r="L11" s="22"/>
    </row>
    <row r="12" spans="1:46" s="1" customFormat="1" ht="12" customHeight="1" x14ac:dyDescent="0.2">
      <c r="B12" s="22"/>
      <c r="C12" s="118"/>
      <c r="D12" s="115" t="s">
        <v>18</v>
      </c>
      <c r="E12" s="118"/>
      <c r="F12" s="116" t="s">
        <v>19</v>
      </c>
      <c r="G12" s="118"/>
      <c r="H12" s="118"/>
      <c r="I12" s="115" t="s">
        <v>20</v>
      </c>
      <c r="J12" s="141"/>
      <c r="K12" s="118"/>
      <c r="L12" s="22"/>
    </row>
    <row r="13" spans="1:46" s="1" customFormat="1" ht="10.95" customHeight="1" x14ac:dyDescent="0.2">
      <c r="B13" s="22"/>
      <c r="C13" s="118"/>
      <c r="D13" s="118"/>
      <c r="E13" s="118"/>
      <c r="F13" s="118"/>
      <c r="G13" s="118"/>
      <c r="H13" s="118"/>
      <c r="I13" s="118"/>
      <c r="J13" s="118"/>
      <c r="K13" s="118"/>
      <c r="L13" s="22"/>
    </row>
    <row r="14" spans="1:46" s="1" customFormat="1" ht="12" customHeight="1" x14ac:dyDescent="0.2">
      <c r="B14" s="22"/>
      <c r="C14" s="118"/>
      <c r="D14" s="115" t="s">
        <v>21</v>
      </c>
      <c r="E14" s="118"/>
      <c r="F14" s="118"/>
      <c r="G14" s="118"/>
      <c r="H14" s="118"/>
      <c r="I14" s="115" t="s">
        <v>22</v>
      </c>
      <c r="J14" s="116" t="s">
        <v>1</v>
      </c>
      <c r="K14" s="118"/>
      <c r="L14" s="22"/>
    </row>
    <row r="15" spans="1:46" s="1" customFormat="1" ht="18" customHeight="1" x14ac:dyDescent="0.2">
      <c r="B15" s="22"/>
      <c r="C15" s="118"/>
      <c r="D15" s="118"/>
      <c r="E15" s="116" t="s">
        <v>23</v>
      </c>
      <c r="F15" s="118"/>
      <c r="G15" s="118"/>
      <c r="H15" s="118"/>
      <c r="I15" s="115" t="s">
        <v>24</v>
      </c>
      <c r="J15" s="116" t="s">
        <v>1</v>
      </c>
      <c r="K15" s="118"/>
      <c r="L15" s="22"/>
    </row>
    <row r="16" spans="1:46" s="1" customFormat="1" ht="6.9" customHeight="1" x14ac:dyDescent="0.2">
      <c r="B16" s="22"/>
      <c r="C16" s="118"/>
      <c r="D16" s="118"/>
      <c r="E16" s="118"/>
      <c r="F16" s="118"/>
      <c r="G16" s="118"/>
      <c r="H16" s="118"/>
      <c r="I16" s="118"/>
      <c r="J16" s="118"/>
      <c r="K16" s="118"/>
      <c r="L16" s="22"/>
    </row>
    <row r="17" spans="2:12" s="1" customFormat="1" ht="12" customHeight="1" x14ac:dyDescent="0.2">
      <c r="B17" s="22"/>
      <c r="C17" s="118"/>
      <c r="D17" s="115" t="s">
        <v>25</v>
      </c>
      <c r="E17" s="118"/>
      <c r="F17" s="118"/>
      <c r="G17" s="118"/>
      <c r="H17" s="118"/>
      <c r="I17" s="115" t="s">
        <v>22</v>
      </c>
      <c r="J17" s="116" t="s">
        <v>1</v>
      </c>
      <c r="K17" s="118"/>
      <c r="L17" s="22"/>
    </row>
    <row r="18" spans="2:12" s="1" customFormat="1" ht="18" customHeight="1" x14ac:dyDescent="0.2">
      <c r="B18" s="22"/>
      <c r="C18" s="118"/>
      <c r="D18" s="118"/>
      <c r="E18" s="116"/>
      <c r="F18" s="118"/>
      <c r="G18" s="118"/>
      <c r="H18" s="118"/>
      <c r="I18" s="115" t="s">
        <v>24</v>
      </c>
      <c r="J18" s="116" t="s">
        <v>1</v>
      </c>
      <c r="K18" s="118"/>
      <c r="L18" s="22"/>
    </row>
    <row r="19" spans="2:12" s="1" customFormat="1" ht="6.9" customHeight="1" x14ac:dyDescent="0.2">
      <c r="B19" s="22"/>
      <c r="C19" s="118"/>
      <c r="D19" s="118"/>
      <c r="E19" s="118"/>
      <c r="F19" s="118"/>
      <c r="G19" s="118"/>
      <c r="H19" s="118"/>
      <c r="I19" s="118"/>
      <c r="J19" s="118"/>
      <c r="K19" s="118"/>
      <c r="L19" s="22"/>
    </row>
    <row r="20" spans="2:12" s="1" customFormat="1" ht="12" customHeight="1" x14ac:dyDescent="0.2">
      <c r="B20" s="22"/>
      <c r="C20" s="118"/>
      <c r="D20" s="115" t="s">
        <v>26</v>
      </c>
      <c r="E20" s="118"/>
      <c r="F20" s="118"/>
      <c r="G20" s="118"/>
      <c r="H20" s="118"/>
      <c r="I20" s="115" t="s">
        <v>22</v>
      </c>
      <c r="J20" s="116" t="s">
        <v>1</v>
      </c>
      <c r="K20" s="118"/>
      <c r="L20" s="22"/>
    </row>
    <row r="21" spans="2:12" s="1" customFormat="1" ht="18" customHeight="1" x14ac:dyDescent="0.2">
      <c r="B21" s="22"/>
      <c r="C21" s="118"/>
      <c r="D21" s="118"/>
      <c r="E21" s="116"/>
      <c r="F21" s="118"/>
      <c r="G21" s="118"/>
      <c r="H21" s="118"/>
      <c r="I21" s="115" t="s">
        <v>24</v>
      </c>
      <c r="J21" s="116" t="s">
        <v>1</v>
      </c>
      <c r="K21" s="118"/>
      <c r="L21" s="22"/>
    </row>
    <row r="22" spans="2:12" s="1" customFormat="1" ht="6.9" customHeight="1" x14ac:dyDescent="0.2">
      <c r="B22" s="22"/>
      <c r="C22" s="118"/>
      <c r="D22" s="118"/>
      <c r="E22" s="118"/>
      <c r="F22" s="118"/>
      <c r="G22" s="118"/>
      <c r="H22" s="118"/>
      <c r="I22" s="118"/>
      <c r="J22" s="118"/>
      <c r="K22" s="118"/>
      <c r="L22" s="22"/>
    </row>
    <row r="23" spans="2:12" s="1" customFormat="1" ht="12" customHeight="1" x14ac:dyDescent="0.2">
      <c r="B23" s="22"/>
      <c r="C23" s="118"/>
      <c r="D23" s="115" t="s">
        <v>28</v>
      </c>
      <c r="E23" s="118"/>
      <c r="F23" s="118"/>
      <c r="G23" s="118"/>
      <c r="H23" s="118"/>
      <c r="I23" s="115" t="s">
        <v>22</v>
      </c>
      <c r="J23" s="116" t="str">
        <f>IF('Rekapitulace stavby'!AN19="","",'Rekapitulace stavby'!AN19)</f>
        <v/>
      </c>
      <c r="K23" s="118"/>
      <c r="L23" s="22"/>
    </row>
    <row r="24" spans="2:12" s="1" customFormat="1" ht="18" customHeight="1" x14ac:dyDescent="0.2">
      <c r="B24" s="22"/>
      <c r="C24" s="118"/>
      <c r="D24" s="118"/>
      <c r="E24" s="116" t="str">
        <f>IF('Rekapitulace stavby'!E20="","",'Rekapitulace stavby'!E20)</f>
        <v xml:space="preserve"> </v>
      </c>
      <c r="F24" s="118"/>
      <c r="G24" s="118"/>
      <c r="H24" s="118"/>
      <c r="I24" s="115" t="s">
        <v>24</v>
      </c>
      <c r="J24" s="116" t="str">
        <f>IF('Rekapitulace stavby'!AN20="","",'Rekapitulace stavby'!AN20)</f>
        <v/>
      </c>
      <c r="K24" s="118"/>
      <c r="L24" s="22"/>
    </row>
    <row r="25" spans="2:12" s="1" customFormat="1" ht="6.9" customHeight="1" x14ac:dyDescent="0.2">
      <c r="B25" s="22"/>
      <c r="C25" s="118"/>
      <c r="D25" s="118"/>
      <c r="E25" s="118"/>
      <c r="F25" s="118"/>
      <c r="G25" s="118"/>
      <c r="H25" s="118"/>
      <c r="I25" s="118"/>
      <c r="J25" s="118"/>
      <c r="K25" s="118"/>
      <c r="L25" s="22"/>
    </row>
    <row r="26" spans="2:12" s="1" customFormat="1" ht="12" customHeight="1" x14ac:dyDescent="0.2">
      <c r="B26" s="22"/>
      <c r="C26" s="118"/>
      <c r="D26" s="115" t="s">
        <v>30</v>
      </c>
      <c r="E26" s="118"/>
      <c r="F26" s="118"/>
      <c r="G26" s="118"/>
      <c r="H26" s="118"/>
      <c r="I26" s="118"/>
      <c r="J26" s="118"/>
      <c r="K26" s="118"/>
      <c r="L26" s="22"/>
    </row>
    <row r="27" spans="2:12" s="7" customFormat="1" ht="16.5" customHeight="1" x14ac:dyDescent="0.2">
      <c r="B27" s="62"/>
      <c r="C27" s="142"/>
      <c r="D27" s="142"/>
      <c r="E27" s="226" t="s">
        <v>1</v>
      </c>
      <c r="F27" s="226"/>
      <c r="G27" s="226"/>
      <c r="H27" s="226"/>
      <c r="I27" s="142"/>
      <c r="J27" s="142"/>
      <c r="K27" s="142"/>
      <c r="L27" s="62"/>
    </row>
    <row r="28" spans="2:12" s="1" customFormat="1" ht="6.9" customHeight="1" x14ac:dyDescent="0.2">
      <c r="B28" s="22"/>
      <c r="C28" s="118"/>
      <c r="D28" s="118"/>
      <c r="E28" s="118"/>
      <c r="F28" s="118"/>
      <c r="G28" s="118"/>
      <c r="H28" s="118"/>
      <c r="I28" s="118"/>
      <c r="J28" s="118"/>
      <c r="K28" s="118"/>
      <c r="L28" s="22"/>
    </row>
    <row r="29" spans="2:12" s="1" customFormat="1" ht="6.9" customHeight="1" x14ac:dyDescent="0.2">
      <c r="B29" s="22"/>
      <c r="C29" s="118"/>
      <c r="D29" s="143"/>
      <c r="E29" s="143"/>
      <c r="F29" s="143"/>
      <c r="G29" s="143"/>
      <c r="H29" s="143"/>
      <c r="I29" s="143"/>
      <c r="J29" s="143"/>
      <c r="K29" s="143"/>
      <c r="L29" s="22"/>
    </row>
    <row r="30" spans="2:12" s="1" customFormat="1" ht="25.35" customHeight="1" x14ac:dyDescent="0.2">
      <c r="B30" s="22"/>
      <c r="C30" s="118"/>
      <c r="D30" s="144" t="s">
        <v>31</v>
      </c>
      <c r="E30" s="118"/>
      <c r="F30" s="118"/>
      <c r="G30" s="118"/>
      <c r="H30" s="118"/>
      <c r="I30" s="118"/>
      <c r="J30" s="145">
        <f>ROUND(J119, 2)</f>
        <v>0</v>
      </c>
      <c r="K30" s="118"/>
      <c r="L30" s="22"/>
    </row>
    <row r="31" spans="2:12" s="1" customFormat="1" ht="6.9" customHeight="1" x14ac:dyDescent="0.2">
      <c r="B31" s="22"/>
      <c r="C31" s="118"/>
      <c r="D31" s="143"/>
      <c r="E31" s="143"/>
      <c r="F31" s="143"/>
      <c r="G31" s="143"/>
      <c r="H31" s="143"/>
      <c r="I31" s="143"/>
      <c r="J31" s="143"/>
      <c r="K31" s="143"/>
      <c r="L31" s="22"/>
    </row>
    <row r="32" spans="2:12" s="1" customFormat="1" ht="14.4" customHeight="1" x14ac:dyDescent="0.2">
      <c r="B32" s="22"/>
      <c r="C32" s="118"/>
      <c r="D32" s="118"/>
      <c r="E32" s="118"/>
      <c r="F32" s="146" t="s">
        <v>33</v>
      </c>
      <c r="G32" s="118"/>
      <c r="H32" s="118"/>
      <c r="I32" s="146" t="s">
        <v>32</v>
      </c>
      <c r="J32" s="146" t="s">
        <v>34</v>
      </c>
      <c r="K32" s="118"/>
      <c r="L32" s="22"/>
    </row>
    <row r="33" spans="2:12" s="1" customFormat="1" ht="14.4" customHeight="1" x14ac:dyDescent="0.2">
      <c r="B33" s="22"/>
      <c r="C33" s="118"/>
      <c r="D33" s="147" t="s">
        <v>35</v>
      </c>
      <c r="E33" s="115" t="s">
        <v>36</v>
      </c>
      <c r="F33" s="148">
        <f>ROUND((SUM(BE119:BE141)),  2)</f>
        <v>0</v>
      </c>
      <c r="G33" s="118"/>
      <c r="H33" s="118"/>
      <c r="I33" s="149">
        <v>0.21</v>
      </c>
      <c r="J33" s="148">
        <f>ROUND(((SUM(BE119:BE141))*I33),  2)</f>
        <v>0</v>
      </c>
      <c r="K33" s="118"/>
      <c r="L33" s="22"/>
    </row>
    <row r="34" spans="2:12" s="1" customFormat="1" ht="14.4" customHeight="1" x14ac:dyDescent="0.2">
      <c r="B34" s="22"/>
      <c r="C34" s="118"/>
      <c r="D34" s="118"/>
      <c r="E34" s="115" t="s">
        <v>37</v>
      </c>
      <c r="F34" s="148">
        <f>ROUND((SUM(BF119:BF141)),  2)</f>
        <v>0</v>
      </c>
      <c r="G34" s="118"/>
      <c r="H34" s="118"/>
      <c r="I34" s="149">
        <v>0.15</v>
      </c>
      <c r="J34" s="148">
        <f>ROUND(((SUM(BF119:BF141))*I34),  2)</f>
        <v>0</v>
      </c>
      <c r="K34" s="118"/>
      <c r="L34" s="22"/>
    </row>
    <row r="35" spans="2:12" s="1" customFormat="1" ht="14.4" hidden="1" customHeight="1" x14ac:dyDescent="0.2">
      <c r="B35" s="22"/>
      <c r="C35" s="118"/>
      <c r="D35" s="118"/>
      <c r="E35" s="115" t="s">
        <v>38</v>
      </c>
      <c r="F35" s="148">
        <f>ROUND((SUM(BG119:BG141)),  2)</f>
        <v>0</v>
      </c>
      <c r="G35" s="118"/>
      <c r="H35" s="118"/>
      <c r="I35" s="149">
        <v>0.21</v>
      </c>
      <c r="J35" s="148">
        <f>0</f>
        <v>0</v>
      </c>
      <c r="K35" s="118"/>
      <c r="L35" s="22"/>
    </row>
    <row r="36" spans="2:12" s="1" customFormat="1" ht="14.4" hidden="1" customHeight="1" x14ac:dyDescent="0.2">
      <c r="B36" s="22"/>
      <c r="C36" s="118"/>
      <c r="D36" s="118"/>
      <c r="E36" s="115" t="s">
        <v>39</v>
      </c>
      <c r="F36" s="148">
        <f>ROUND((SUM(BH119:BH141)),  2)</f>
        <v>0</v>
      </c>
      <c r="G36" s="118"/>
      <c r="H36" s="118"/>
      <c r="I36" s="149">
        <v>0.15</v>
      </c>
      <c r="J36" s="148">
        <f>0</f>
        <v>0</v>
      </c>
      <c r="K36" s="118"/>
      <c r="L36" s="22"/>
    </row>
    <row r="37" spans="2:12" s="1" customFormat="1" ht="14.4" hidden="1" customHeight="1" x14ac:dyDescent="0.2">
      <c r="B37" s="22"/>
      <c r="C37" s="118"/>
      <c r="D37" s="118"/>
      <c r="E37" s="115" t="s">
        <v>40</v>
      </c>
      <c r="F37" s="148">
        <f>ROUND((SUM(BI119:BI141)),  2)</f>
        <v>0</v>
      </c>
      <c r="G37" s="118"/>
      <c r="H37" s="118"/>
      <c r="I37" s="149">
        <v>0</v>
      </c>
      <c r="J37" s="148">
        <f>0</f>
        <v>0</v>
      </c>
      <c r="K37" s="118"/>
      <c r="L37" s="22"/>
    </row>
    <row r="38" spans="2:12" s="1" customFormat="1" ht="6.9" customHeight="1" x14ac:dyDescent="0.2">
      <c r="B38" s="22"/>
      <c r="C38" s="118"/>
      <c r="D38" s="118"/>
      <c r="E38" s="118"/>
      <c r="F38" s="118"/>
      <c r="G38" s="118"/>
      <c r="H38" s="118"/>
      <c r="I38" s="118"/>
      <c r="J38" s="118"/>
      <c r="K38" s="118"/>
      <c r="L38" s="22"/>
    </row>
    <row r="39" spans="2:12" s="1" customFormat="1" ht="25.35" customHeight="1" x14ac:dyDescent="0.2">
      <c r="B39" s="22"/>
      <c r="C39" s="150"/>
      <c r="D39" s="151" t="s">
        <v>41</v>
      </c>
      <c r="E39" s="135"/>
      <c r="F39" s="135"/>
      <c r="G39" s="152" t="s">
        <v>42</v>
      </c>
      <c r="H39" s="153" t="s">
        <v>43</v>
      </c>
      <c r="I39" s="135"/>
      <c r="J39" s="154">
        <f>SUM(J30:J37)</f>
        <v>0</v>
      </c>
      <c r="K39" s="155"/>
      <c r="L39" s="22"/>
    </row>
    <row r="40" spans="2:12" s="1" customFormat="1" ht="14.4" customHeight="1" x14ac:dyDescent="0.2">
      <c r="B40" s="22"/>
      <c r="C40" s="118"/>
      <c r="D40" s="118"/>
      <c r="E40" s="118"/>
      <c r="F40" s="118"/>
      <c r="G40" s="118"/>
      <c r="H40" s="118"/>
      <c r="I40" s="118"/>
      <c r="J40" s="118"/>
      <c r="K40" s="118"/>
      <c r="L40" s="22"/>
    </row>
    <row r="41" spans="2:12" ht="14.4" customHeight="1" x14ac:dyDescent="0.2">
      <c r="B41" s="20"/>
      <c r="C41" s="60"/>
      <c r="D41" s="60"/>
      <c r="E41" s="60"/>
      <c r="F41" s="60"/>
      <c r="G41" s="60"/>
      <c r="H41" s="60"/>
      <c r="I41" s="60"/>
      <c r="J41" s="60"/>
      <c r="K41" s="60"/>
      <c r="L41" s="20"/>
    </row>
    <row r="42" spans="2:12" ht="14.4" customHeight="1" x14ac:dyDescent="0.2">
      <c r="B42" s="20"/>
      <c r="C42" s="60"/>
      <c r="D42" s="60"/>
      <c r="E42" s="60"/>
      <c r="F42" s="60"/>
      <c r="G42" s="60"/>
      <c r="H42" s="60"/>
      <c r="I42" s="60"/>
      <c r="J42" s="60"/>
      <c r="K42" s="60"/>
      <c r="L42" s="20"/>
    </row>
    <row r="43" spans="2:12" ht="14.4" customHeight="1" x14ac:dyDescent="0.2">
      <c r="B43" s="20"/>
      <c r="C43" s="60"/>
      <c r="D43" s="60"/>
      <c r="E43" s="60"/>
      <c r="F43" s="60"/>
      <c r="G43" s="60"/>
      <c r="H43" s="60"/>
      <c r="I43" s="60"/>
      <c r="J43" s="60"/>
      <c r="K43" s="60"/>
      <c r="L43" s="20"/>
    </row>
    <row r="44" spans="2:12" ht="14.4" customHeight="1" x14ac:dyDescent="0.2">
      <c r="B44" s="20"/>
      <c r="C44" s="60"/>
      <c r="D44" s="60"/>
      <c r="E44" s="60"/>
      <c r="F44" s="60"/>
      <c r="G44" s="60"/>
      <c r="H44" s="60"/>
      <c r="I44" s="60"/>
      <c r="J44" s="60"/>
      <c r="K44" s="60"/>
      <c r="L44" s="20"/>
    </row>
    <row r="45" spans="2:12" ht="14.4" customHeight="1" x14ac:dyDescent="0.2">
      <c r="B45" s="20"/>
      <c r="C45" s="60"/>
      <c r="D45" s="60"/>
      <c r="E45" s="60"/>
      <c r="F45" s="60"/>
      <c r="G45" s="60"/>
      <c r="H45" s="60"/>
      <c r="I45" s="60"/>
      <c r="J45" s="60"/>
      <c r="K45" s="60"/>
      <c r="L45" s="20"/>
    </row>
    <row r="46" spans="2:12" ht="14.4" customHeight="1" x14ac:dyDescent="0.2">
      <c r="B46" s="20"/>
      <c r="C46" s="60"/>
      <c r="D46" s="60"/>
      <c r="E46" s="60"/>
      <c r="F46" s="60"/>
      <c r="G46" s="60"/>
      <c r="H46" s="60"/>
      <c r="I46" s="60"/>
      <c r="J46" s="60"/>
      <c r="K46" s="60"/>
      <c r="L46" s="20"/>
    </row>
    <row r="47" spans="2:12" ht="14.4" customHeight="1" x14ac:dyDescent="0.2">
      <c r="B47" s="20"/>
      <c r="C47" s="60"/>
      <c r="D47" s="60"/>
      <c r="E47" s="60"/>
      <c r="F47" s="60"/>
      <c r="G47" s="60"/>
      <c r="H47" s="60"/>
      <c r="I47" s="60"/>
      <c r="J47" s="60"/>
      <c r="K47" s="60"/>
      <c r="L47" s="20"/>
    </row>
    <row r="48" spans="2:12" ht="14.4" customHeight="1" x14ac:dyDescent="0.2">
      <c r="B48" s="20"/>
      <c r="C48" s="60"/>
      <c r="D48" s="60"/>
      <c r="E48" s="60"/>
      <c r="F48" s="60"/>
      <c r="G48" s="60"/>
      <c r="H48" s="60"/>
      <c r="I48" s="60"/>
      <c r="J48" s="60"/>
      <c r="K48" s="60"/>
      <c r="L48" s="20"/>
    </row>
    <row r="49" spans="2:12" ht="14.4" customHeight="1" x14ac:dyDescent="0.2">
      <c r="B49" s="20"/>
      <c r="C49" s="60"/>
      <c r="D49" s="60"/>
      <c r="E49" s="60"/>
      <c r="F49" s="60"/>
      <c r="G49" s="60"/>
      <c r="H49" s="60"/>
      <c r="I49" s="60"/>
      <c r="J49" s="60"/>
      <c r="K49" s="60"/>
      <c r="L49" s="20"/>
    </row>
    <row r="50" spans="2:12" s="1" customFormat="1" ht="14.4" customHeight="1" x14ac:dyDescent="0.2">
      <c r="B50" s="22"/>
      <c r="C50" s="118"/>
      <c r="D50" s="126" t="s">
        <v>44</v>
      </c>
      <c r="E50" s="127"/>
      <c r="F50" s="127"/>
      <c r="G50" s="126" t="s">
        <v>45</v>
      </c>
      <c r="H50" s="127"/>
      <c r="I50" s="127"/>
      <c r="J50" s="127"/>
      <c r="K50" s="127"/>
      <c r="L50" s="22"/>
    </row>
    <row r="51" spans="2:12" x14ac:dyDescent="0.2">
      <c r="B51" s="20"/>
      <c r="C51" s="60"/>
      <c r="D51" s="60"/>
      <c r="E51" s="60"/>
      <c r="F51" s="60"/>
      <c r="G51" s="60"/>
      <c r="H51" s="60"/>
      <c r="I51" s="60"/>
      <c r="J51" s="60"/>
      <c r="K51" s="60"/>
      <c r="L51" s="20"/>
    </row>
    <row r="52" spans="2:12" x14ac:dyDescent="0.2">
      <c r="B52" s="20"/>
      <c r="C52" s="60"/>
      <c r="D52" s="60"/>
      <c r="E52" s="60"/>
      <c r="F52" s="60"/>
      <c r="G52" s="60"/>
      <c r="H52" s="60"/>
      <c r="I52" s="60"/>
      <c r="J52" s="60"/>
      <c r="K52" s="60"/>
      <c r="L52" s="20"/>
    </row>
    <row r="53" spans="2:12" x14ac:dyDescent="0.2">
      <c r="B53" s="20"/>
      <c r="C53" s="60"/>
      <c r="D53" s="60"/>
      <c r="E53" s="60"/>
      <c r="F53" s="60"/>
      <c r="G53" s="60"/>
      <c r="H53" s="60"/>
      <c r="I53" s="60"/>
      <c r="J53" s="60"/>
      <c r="K53" s="60"/>
      <c r="L53" s="20"/>
    </row>
    <row r="54" spans="2:12" x14ac:dyDescent="0.2">
      <c r="B54" s="20"/>
      <c r="C54" s="60"/>
      <c r="D54" s="60"/>
      <c r="E54" s="60"/>
      <c r="F54" s="60"/>
      <c r="G54" s="60"/>
      <c r="H54" s="60"/>
      <c r="I54" s="60"/>
      <c r="J54" s="60"/>
      <c r="K54" s="60"/>
      <c r="L54" s="20"/>
    </row>
    <row r="55" spans="2:12" x14ac:dyDescent="0.2">
      <c r="B55" s="20"/>
      <c r="C55" s="60"/>
      <c r="D55" s="60"/>
      <c r="E55" s="60"/>
      <c r="F55" s="60"/>
      <c r="G55" s="60"/>
      <c r="H55" s="60"/>
      <c r="I55" s="60"/>
      <c r="J55" s="60"/>
      <c r="K55" s="60"/>
      <c r="L55" s="20"/>
    </row>
    <row r="56" spans="2:12" x14ac:dyDescent="0.2">
      <c r="B56" s="20"/>
      <c r="C56" s="60"/>
      <c r="D56" s="60"/>
      <c r="E56" s="60"/>
      <c r="F56" s="60"/>
      <c r="G56" s="60"/>
      <c r="H56" s="60"/>
      <c r="I56" s="60"/>
      <c r="J56" s="60"/>
      <c r="K56" s="60"/>
      <c r="L56" s="20"/>
    </row>
    <row r="57" spans="2:12" x14ac:dyDescent="0.2">
      <c r="B57" s="20"/>
      <c r="C57" s="60"/>
      <c r="D57" s="60"/>
      <c r="E57" s="60"/>
      <c r="F57" s="60"/>
      <c r="G57" s="60"/>
      <c r="H57" s="60"/>
      <c r="I57" s="60"/>
      <c r="J57" s="60"/>
      <c r="K57" s="60"/>
      <c r="L57" s="20"/>
    </row>
    <row r="58" spans="2:12" x14ac:dyDescent="0.2">
      <c r="B58" s="20"/>
      <c r="C58" s="60"/>
      <c r="D58" s="60"/>
      <c r="E58" s="60"/>
      <c r="F58" s="60"/>
      <c r="G58" s="60"/>
      <c r="H58" s="60"/>
      <c r="I58" s="60"/>
      <c r="J58" s="60"/>
      <c r="K58" s="60"/>
      <c r="L58" s="20"/>
    </row>
    <row r="59" spans="2:12" x14ac:dyDescent="0.2">
      <c r="B59" s="20"/>
      <c r="C59" s="60"/>
      <c r="D59" s="60"/>
      <c r="E59" s="60"/>
      <c r="F59" s="60"/>
      <c r="G59" s="60"/>
      <c r="H59" s="60"/>
      <c r="I59" s="60"/>
      <c r="J59" s="60"/>
      <c r="K59" s="60"/>
      <c r="L59" s="20"/>
    </row>
    <row r="60" spans="2:12" x14ac:dyDescent="0.2">
      <c r="B60" s="20"/>
      <c r="C60" s="60"/>
      <c r="D60" s="60"/>
      <c r="E60" s="60"/>
      <c r="F60" s="60"/>
      <c r="G60" s="60"/>
      <c r="H60" s="60"/>
      <c r="I60" s="60"/>
      <c r="J60" s="60"/>
      <c r="K60" s="60"/>
      <c r="L60" s="20"/>
    </row>
    <row r="61" spans="2:12" s="1" customFormat="1" ht="13.2" x14ac:dyDescent="0.2">
      <c r="B61" s="22"/>
      <c r="C61" s="118"/>
      <c r="D61" s="128" t="s">
        <v>46</v>
      </c>
      <c r="E61" s="120"/>
      <c r="F61" s="156" t="s">
        <v>47</v>
      </c>
      <c r="G61" s="128" t="s">
        <v>46</v>
      </c>
      <c r="H61" s="120"/>
      <c r="I61" s="120"/>
      <c r="J61" s="157" t="s">
        <v>47</v>
      </c>
      <c r="K61" s="120"/>
      <c r="L61" s="22"/>
    </row>
    <row r="62" spans="2:12" x14ac:dyDescent="0.2">
      <c r="B62" s="20"/>
      <c r="C62" s="60"/>
      <c r="D62" s="60"/>
      <c r="E62" s="60"/>
      <c r="F62" s="60"/>
      <c r="G62" s="60"/>
      <c r="H62" s="60"/>
      <c r="I62" s="60"/>
      <c r="J62" s="60"/>
      <c r="K62" s="60"/>
      <c r="L62" s="20"/>
    </row>
    <row r="63" spans="2:12" x14ac:dyDescent="0.2">
      <c r="B63" s="20"/>
      <c r="C63" s="60"/>
      <c r="D63" s="60"/>
      <c r="E63" s="60"/>
      <c r="F63" s="60"/>
      <c r="G63" s="60"/>
      <c r="H63" s="60"/>
      <c r="I63" s="60"/>
      <c r="J63" s="60"/>
      <c r="K63" s="60"/>
      <c r="L63" s="20"/>
    </row>
    <row r="64" spans="2:12" x14ac:dyDescent="0.2">
      <c r="B64" s="20"/>
      <c r="C64" s="60"/>
      <c r="D64" s="60"/>
      <c r="E64" s="60"/>
      <c r="F64" s="60"/>
      <c r="G64" s="60"/>
      <c r="H64" s="60"/>
      <c r="I64" s="60"/>
      <c r="J64" s="60"/>
      <c r="K64" s="60"/>
      <c r="L64" s="20"/>
    </row>
    <row r="65" spans="2:12" s="1" customFormat="1" ht="13.2" x14ac:dyDescent="0.2">
      <c r="B65" s="22"/>
      <c r="C65" s="118"/>
      <c r="D65" s="126" t="s">
        <v>48</v>
      </c>
      <c r="E65" s="127"/>
      <c r="F65" s="127"/>
      <c r="G65" s="126" t="s">
        <v>49</v>
      </c>
      <c r="H65" s="127"/>
      <c r="I65" s="127"/>
      <c r="J65" s="127"/>
      <c r="K65" s="127"/>
      <c r="L65" s="22"/>
    </row>
    <row r="66" spans="2:12" x14ac:dyDescent="0.2">
      <c r="B66" s="20"/>
      <c r="C66" s="60"/>
      <c r="D66" s="60"/>
      <c r="E66" s="60"/>
      <c r="F66" s="60"/>
      <c r="G66" s="60"/>
      <c r="H66" s="60"/>
      <c r="I66" s="60"/>
      <c r="J66" s="60"/>
      <c r="K66" s="60"/>
      <c r="L66" s="20"/>
    </row>
    <row r="67" spans="2:12" x14ac:dyDescent="0.2">
      <c r="B67" s="20"/>
      <c r="C67" s="60"/>
      <c r="D67" s="60"/>
      <c r="E67" s="60"/>
      <c r="F67" s="60"/>
      <c r="G67" s="60"/>
      <c r="H67" s="60"/>
      <c r="I67" s="60"/>
      <c r="J67" s="60"/>
      <c r="K67" s="60"/>
      <c r="L67" s="20"/>
    </row>
    <row r="68" spans="2:12" x14ac:dyDescent="0.2">
      <c r="B68" s="20"/>
      <c r="C68" s="60"/>
      <c r="D68" s="60"/>
      <c r="E68" s="60"/>
      <c r="F68" s="60"/>
      <c r="G68" s="60"/>
      <c r="H68" s="60"/>
      <c r="I68" s="60"/>
      <c r="J68" s="60"/>
      <c r="K68" s="60"/>
      <c r="L68" s="20"/>
    </row>
    <row r="69" spans="2:12" x14ac:dyDescent="0.2">
      <c r="B69" s="20"/>
      <c r="C69" s="60"/>
      <c r="D69" s="60"/>
      <c r="E69" s="60"/>
      <c r="F69" s="60"/>
      <c r="G69" s="60"/>
      <c r="H69" s="60"/>
      <c r="I69" s="60"/>
      <c r="J69" s="60"/>
      <c r="K69" s="60"/>
      <c r="L69" s="20"/>
    </row>
    <row r="70" spans="2:12" x14ac:dyDescent="0.2">
      <c r="B70" s="20"/>
      <c r="C70" s="60"/>
      <c r="D70" s="60"/>
      <c r="E70" s="60"/>
      <c r="F70" s="60"/>
      <c r="G70" s="60"/>
      <c r="H70" s="60"/>
      <c r="I70" s="60"/>
      <c r="J70" s="60"/>
      <c r="K70" s="60"/>
      <c r="L70" s="20"/>
    </row>
    <row r="71" spans="2:12" x14ac:dyDescent="0.2">
      <c r="B71" s="20"/>
      <c r="C71" s="60"/>
      <c r="D71" s="60"/>
      <c r="E71" s="60"/>
      <c r="F71" s="60"/>
      <c r="G71" s="60"/>
      <c r="H71" s="60"/>
      <c r="I71" s="60"/>
      <c r="J71" s="60"/>
      <c r="K71" s="60"/>
      <c r="L71" s="20"/>
    </row>
    <row r="72" spans="2:12" x14ac:dyDescent="0.2">
      <c r="B72" s="20"/>
      <c r="C72" s="60"/>
      <c r="D72" s="60"/>
      <c r="E72" s="60"/>
      <c r="F72" s="60"/>
      <c r="G72" s="60"/>
      <c r="H72" s="60"/>
      <c r="I72" s="60"/>
      <c r="J72" s="60"/>
      <c r="K72" s="60"/>
      <c r="L72" s="20"/>
    </row>
    <row r="73" spans="2:12" x14ac:dyDescent="0.2">
      <c r="B73" s="20"/>
      <c r="C73" s="60"/>
      <c r="D73" s="60"/>
      <c r="E73" s="60"/>
      <c r="F73" s="60"/>
      <c r="G73" s="60"/>
      <c r="H73" s="60"/>
      <c r="I73" s="60"/>
      <c r="J73" s="60"/>
      <c r="K73" s="60"/>
      <c r="L73" s="20"/>
    </row>
    <row r="74" spans="2:12" x14ac:dyDescent="0.2">
      <c r="B74" s="20"/>
      <c r="C74" s="60"/>
      <c r="D74" s="60"/>
      <c r="E74" s="60"/>
      <c r="F74" s="60"/>
      <c r="G74" s="60"/>
      <c r="H74" s="60"/>
      <c r="I74" s="60"/>
      <c r="J74" s="60"/>
      <c r="K74" s="60"/>
      <c r="L74" s="20"/>
    </row>
    <row r="75" spans="2:12" x14ac:dyDescent="0.2">
      <c r="B75" s="20"/>
      <c r="C75" s="60"/>
      <c r="D75" s="60"/>
      <c r="E75" s="60"/>
      <c r="F75" s="60"/>
      <c r="G75" s="60"/>
      <c r="H75" s="60"/>
      <c r="I75" s="60"/>
      <c r="J75" s="60"/>
      <c r="K75" s="60"/>
      <c r="L75" s="20"/>
    </row>
    <row r="76" spans="2:12" s="1" customFormat="1" ht="13.2" x14ac:dyDescent="0.2">
      <c r="B76" s="22"/>
      <c r="C76" s="118"/>
      <c r="D76" s="128" t="s">
        <v>46</v>
      </c>
      <c r="E76" s="120"/>
      <c r="F76" s="156" t="s">
        <v>47</v>
      </c>
      <c r="G76" s="128" t="s">
        <v>46</v>
      </c>
      <c r="H76" s="120"/>
      <c r="I76" s="120"/>
      <c r="J76" s="157" t="s">
        <v>47</v>
      </c>
      <c r="K76" s="120"/>
      <c r="L76" s="22"/>
    </row>
    <row r="77" spans="2:12" s="1" customFormat="1" ht="14.4" customHeight="1" x14ac:dyDescent="0.2">
      <c r="B77" s="25"/>
      <c r="C77" s="129"/>
      <c r="D77" s="129"/>
      <c r="E77" s="129"/>
      <c r="F77" s="129"/>
      <c r="G77" s="129"/>
      <c r="H77" s="129"/>
      <c r="I77" s="129"/>
      <c r="J77" s="129"/>
      <c r="K77" s="129"/>
      <c r="L77" s="22"/>
    </row>
    <row r="78" spans="2:12" x14ac:dyDescent="0.2">
      <c r="C78" s="60"/>
      <c r="D78" s="60"/>
      <c r="E78" s="60"/>
      <c r="F78" s="60"/>
      <c r="G78" s="60"/>
      <c r="H78" s="60"/>
      <c r="I78" s="60"/>
      <c r="J78" s="60"/>
      <c r="K78" s="60"/>
    </row>
    <row r="79" spans="2:12" x14ac:dyDescent="0.2">
      <c r="C79" s="60"/>
      <c r="D79" s="60"/>
      <c r="E79" s="60"/>
      <c r="F79" s="60"/>
      <c r="G79" s="60"/>
      <c r="H79" s="60"/>
      <c r="I79" s="60"/>
      <c r="J79" s="60"/>
      <c r="K79" s="60"/>
    </row>
    <row r="80" spans="2:12" x14ac:dyDescent="0.2">
      <c r="C80" s="60"/>
      <c r="D80" s="60"/>
      <c r="E80" s="60"/>
      <c r="F80" s="60"/>
      <c r="G80" s="60"/>
      <c r="H80" s="60"/>
      <c r="I80" s="60"/>
      <c r="J80" s="60"/>
      <c r="K80" s="60"/>
    </row>
    <row r="81" spans="2:47" s="1" customFormat="1" ht="6.9" customHeight="1" x14ac:dyDescent="0.2">
      <c r="B81" s="27"/>
      <c r="C81" s="130"/>
      <c r="D81" s="130"/>
      <c r="E81" s="130"/>
      <c r="F81" s="130"/>
      <c r="G81" s="130"/>
      <c r="H81" s="130"/>
      <c r="I81" s="130"/>
      <c r="J81" s="130"/>
      <c r="K81" s="130"/>
      <c r="L81" s="22"/>
    </row>
    <row r="82" spans="2:47" s="1" customFormat="1" ht="24.9" customHeight="1" x14ac:dyDescent="0.2">
      <c r="B82" s="22"/>
      <c r="C82" s="112" t="s">
        <v>88</v>
      </c>
      <c r="D82" s="118"/>
      <c r="E82" s="118"/>
      <c r="F82" s="118"/>
      <c r="G82" s="118"/>
      <c r="H82" s="118"/>
      <c r="I82" s="118"/>
      <c r="J82" s="118"/>
      <c r="K82" s="118"/>
      <c r="L82" s="22"/>
    </row>
    <row r="83" spans="2:47" s="1" customFormat="1" ht="6.9" customHeight="1" x14ac:dyDescent="0.2">
      <c r="B83" s="22"/>
      <c r="C83" s="118"/>
      <c r="D83" s="118"/>
      <c r="E83" s="118"/>
      <c r="F83" s="118"/>
      <c r="G83" s="118"/>
      <c r="H83" s="118"/>
      <c r="I83" s="118"/>
      <c r="J83" s="118"/>
      <c r="K83" s="118"/>
      <c r="L83" s="22"/>
    </row>
    <row r="84" spans="2:47" s="1" customFormat="1" ht="12" customHeight="1" x14ac:dyDescent="0.2">
      <c r="B84" s="22"/>
      <c r="C84" s="115" t="s">
        <v>14</v>
      </c>
      <c r="D84" s="118"/>
      <c r="E84" s="118"/>
      <c r="F84" s="118"/>
      <c r="G84" s="118"/>
      <c r="H84" s="118"/>
      <c r="I84" s="118"/>
      <c r="J84" s="118"/>
      <c r="K84" s="118"/>
      <c r="L84" s="22"/>
    </row>
    <row r="85" spans="2:47" s="1" customFormat="1" ht="16.5" customHeight="1" x14ac:dyDescent="0.2">
      <c r="B85" s="22"/>
      <c r="C85" s="118"/>
      <c r="D85" s="118"/>
      <c r="E85" s="243" t="str">
        <f>E7</f>
        <v>MŠ Komárov - demolice stávající přístavby vč. zpevněných ploch</v>
      </c>
      <c r="F85" s="244"/>
      <c r="G85" s="244"/>
      <c r="H85" s="244"/>
      <c r="I85" s="118"/>
      <c r="J85" s="118"/>
      <c r="K85" s="118"/>
      <c r="L85" s="22"/>
    </row>
    <row r="86" spans="2:47" s="1" customFormat="1" ht="12" customHeight="1" x14ac:dyDescent="0.2">
      <c r="B86" s="22"/>
      <c r="C86" s="115" t="s">
        <v>86</v>
      </c>
      <c r="D86" s="118"/>
      <c r="E86" s="118"/>
      <c r="F86" s="118"/>
      <c r="G86" s="118"/>
      <c r="H86" s="118"/>
      <c r="I86" s="118"/>
      <c r="J86" s="118"/>
      <c r="K86" s="118"/>
      <c r="L86" s="22"/>
    </row>
    <row r="87" spans="2:47" s="1" customFormat="1" ht="16.5" customHeight="1" x14ac:dyDescent="0.2">
      <c r="B87" s="22"/>
      <c r="C87" s="118"/>
      <c r="D87" s="118"/>
      <c r="E87" s="238" t="str">
        <f>E9</f>
        <v>02 - Zpevněné plochy - bourací práce</v>
      </c>
      <c r="F87" s="245"/>
      <c r="G87" s="245"/>
      <c r="H87" s="245"/>
      <c r="I87" s="118"/>
      <c r="J87" s="118"/>
      <c r="K87" s="118"/>
      <c r="L87" s="22"/>
    </row>
    <row r="88" spans="2:47" s="1" customFormat="1" ht="6.9" customHeight="1" x14ac:dyDescent="0.2">
      <c r="B88" s="22"/>
      <c r="C88" s="118"/>
      <c r="D88" s="118"/>
      <c r="E88" s="118"/>
      <c r="F88" s="118"/>
      <c r="G88" s="118"/>
      <c r="H88" s="118"/>
      <c r="I88" s="118"/>
      <c r="J88" s="118"/>
      <c r="K88" s="118"/>
      <c r="L88" s="22"/>
    </row>
    <row r="89" spans="2:47" s="1" customFormat="1" ht="12" customHeight="1" x14ac:dyDescent="0.2">
      <c r="B89" s="22"/>
      <c r="C89" s="115" t="s">
        <v>18</v>
      </c>
      <c r="D89" s="118"/>
      <c r="E89" s="118"/>
      <c r="F89" s="116" t="str">
        <f>F12</f>
        <v>k.ú. Komárov u Opavy, parc.č. 145, 146</v>
      </c>
      <c r="G89" s="118"/>
      <c r="H89" s="118"/>
      <c r="I89" s="115" t="s">
        <v>20</v>
      </c>
      <c r="J89" s="141" t="str">
        <f>IF(J12="","",J12)</f>
        <v/>
      </c>
      <c r="K89" s="118"/>
      <c r="L89" s="22"/>
    </row>
    <row r="90" spans="2:47" s="1" customFormat="1" ht="6.9" customHeight="1" x14ac:dyDescent="0.2">
      <c r="B90" s="22"/>
      <c r="C90" s="118"/>
      <c r="D90" s="118"/>
      <c r="E90" s="118"/>
      <c r="F90" s="118"/>
      <c r="G90" s="118"/>
      <c r="H90" s="118"/>
      <c r="I90" s="118"/>
      <c r="J90" s="118"/>
      <c r="K90" s="118"/>
      <c r="L90" s="22"/>
    </row>
    <row r="91" spans="2:47" s="1" customFormat="1" ht="27.9" customHeight="1" x14ac:dyDescent="0.2">
      <c r="B91" s="22"/>
      <c r="C91" s="115" t="s">
        <v>21</v>
      </c>
      <c r="D91" s="118"/>
      <c r="E91" s="118"/>
      <c r="F91" s="116" t="str">
        <f>E15</f>
        <v>Statutární město Opava</v>
      </c>
      <c r="G91" s="118"/>
      <c r="H91" s="118"/>
      <c r="I91" s="115" t="s">
        <v>26</v>
      </c>
      <c r="J91" s="158">
        <f>E21</f>
        <v>0</v>
      </c>
      <c r="K91" s="118"/>
      <c r="L91" s="22"/>
    </row>
    <row r="92" spans="2:47" s="1" customFormat="1" ht="15.15" customHeight="1" x14ac:dyDescent="0.2">
      <c r="B92" s="22"/>
      <c r="C92" s="115" t="s">
        <v>25</v>
      </c>
      <c r="D92" s="118"/>
      <c r="E92" s="118"/>
      <c r="F92" s="116" t="str">
        <f>IF(E18="","",E18)</f>
        <v/>
      </c>
      <c r="G92" s="118"/>
      <c r="H92" s="118"/>
      <c r="I92" s="115" t="s">
        <v>28</v>
      </c>
      <c r="J92" s="158" t="str">
        <f>E24</f>
        <v xml:space="preserve"> </v>
      </c>
      <c r="K92" s="118"/>
      <c r="L92" s="22"/>
    </row>
    <row r="93" spans="2:47" s="1" customFormat="1" ht="10.35" customHeight="1" x14ac:dyDescent="0.2">
      <c r="B93" s="22"/>
      <c r="C93" s="118"/>
      <c r="D93" s="118"/>
      <c r="E93" s="118"/>
      <c r="F93" s="118"/>
      <c r="G93" s="118"/>
      <c r="H93" s="118"/>
      <c r="I93" s="118"/>
      <c r="J93" s="118"/>
      <c r="K93" s="118"/>
      <c r="L93" s="22"/>
    </row>
    <row r="94" spans="2:47" s="1" customFormat="1" ht="29.25" customHeight="1" x14ac:dyDescent="0.2">
      <c r="B94" s="22"/>
      <c r="C94" s="159" t="s">
        <v>89</v>
      </c>
      <c r="D94" s="150"/>
      <c r="E94" s="150"/>
      <c r="F94" s="150"/>
      <c r="G94" s="150"/>
      <c r="H94" s="150"/>
      <c r="I94" s="150"/>
      <c r="J94" s="160" t="s">
        <v>90</v>
      </c>
      <c r="K94" s="150"/>
      <c r="L94" s="22"/>
    </row>
    <row r="95" spans="2:47" s="1" customFormat="1" ht="10.35" customHeight="1" x14ac:dyDescent="0.2">
      <c r="B95" s="22"/>
      <c r="C95" s="118"/>
      <c r="D95" s="118"/>
      <c r="E95" s="118"/>
      <c r="F95" s="118"/>
      <c r="G95" s="118"/>
      <c r="H95" s="118"/>
      <c r="I95" s="118"/>
      <c r="J95" s="118"/>
      <c r="K95" s="118"/>
      <c r="L95" s="22"/>
    </row>
    <row r="96" spans="2:47" s="1" customFormat="1" ht="22.95" customHeight="1" x14ac:dyDescent="0.2">
      <c r="B96" s="22"/>
      <c r="C96" s="161" t="s">
        <v>91</v>
      </c>
      <c r="D96" s="118"/>
      <c r="E96" s="118"/>
      <c r="F96" s="118"/>
      <c r="G96" s="118"/>
      <c r="H96" s="118"/>
      <c r="I96" s="118"/>
      <c r="J96" s="145">
        <f>J119</f>
        <v>0</v>
      </c>
      <c r="K96" s="118"/>
      <c r="L96" s="22"/>
      <c r="AU96" s="17" t="s">
        <v>92</v>
      </c>
    </row>
    <row r="97" spans="2:12" s="8" customFormat="1" ht="24.9" customHeight="1" x14ac:dyDescent="0.2">
      <c r="B97" s="63"/>
      <c r="C97" s="162"/>
      <c r="D97" s="163" t="s">
        <v>93</v>
      </c>
      <c r="E97" s="164"/>
      <c r="F97" s="164"/>
      <c r="G97" s="164"/>
      <c r="H97" s="164"/>
      <c r="I97" s="164"/>
      <c r="J97" s="165">
        <f>J120</f>
        <v>0</v>
      </c>
      <c r="K97" s="162"/>
      <c r="L97" s="63"/>
    </row>
    <row r="98" spans="2:12" s="9" customFormat="1" ht="19.95" customHeight="1" x14ac:dyDescent="0.2">
      <c r="B98" s="64"/>
      <c r="C98" s="166"/>
      <c r="D98" s="167" t="s">
        <v>94</v>
      </c>
      <c r="E98" s="168"/>
      <c r="F98" s="168"/>
      <c r="G98" s="168"/>
      <c r="H98" s="168"/>
      <c r="I98" s="168"/>
      <c r="J98" s="169">
        <f>J121</f>
        <v>0</v>
      </c>
      <c r="K98" s="166"/>
      <c r="L98" s="64"/>
    </row>
    <row r="99" spans="2:12" s="9" customFormat="1" ht="19.95" customHeight="1" x14ac:dyDescent="0.2">
      <c r="B99" s="64"/>
      <c r="C99" s="166"/>
      <c r="D99" s="167" t="s">
        <v>96</v>
      </c>
      <c r="E99" s="168"/>
      <c r="F99" s="168"/>
      <c r="G99" s="168"/>
      <c r="H99" s="168"/>
      <c r="I99" s="168"/>
      <c r="J99" s="169">
        <f>J128</f>
        <v>0</v>
      </c>
      <c r="K99" s="166"/>
      <c r="L99" s="64"/>
    </row>
    <row r="100" spans="2:12" s="1" customFormat="1" ht="21.75" customHeight="1" x14ac:dyDescent="0.2">
      <c r="B100" s="22"/>
      <c r="C100" s="118"/>
      <c r="D100" s="118"/>
      <c r="E100" s="118"/>
      <c r="F100" s="118"/>
      <c r="G100" s="118"/>
      <c r="H100" s="118"/>
      <c r="I100" s="118"/>
      <c r="J100" s="118"/>
      <c r="K100" s="118"/>
      <c r="L100" s="22"/>
    </row>
    <row r="101" spans="2:12" s="1" customFormat="1" ht="6.9" customHeight="1" x14ac:dyDescent="0.2">
      <c r="B101" s="25"/>
      <c r="C101" s="129"/>
      <c r="D101" s="129"/>
      <c r="E101" s="129"/>
      <c r="F101" s="129"/>
      <c r="G101" s="129"/>
      <c r="H101" s="129"/>
      <c r="I101" s="129"/>
      <c r="J101" s="129"/>
      <c r="K101" s="129"/>
      <c r="L101" s="22"/>
    </row>
    <row r="102" spans="2:12" x14ac:dyDescent="0.2">
      <c r="C102" s="60"/>
      <c r="D102" s="60"/>
      <c r="E102" s="60"/>
      <c r="F102" s="60"/>
      <c r="G102" s="60"/>
      <c r="H102" s="60"/>
      <c r="I102" s="60"/>
      <c r="J102" s="60"/>
      <c r="K102" s="60"/>
    </row>
    <row r="103" spans="2:12" x14ac:dyDescent="0.2">
      <c r="C103" s="60"/>
      <c r="D103" s="60"/>
      <c r="E103" s="60"/>
      <c r="F103" s="60"/>
      <c r="G103" s="60"/>
      <c r="H103" s="60"/>
      <c r="I103" s="60"/>
      <c r="J103" s="60"/>
      <c r="K103" s="60"/>
    </row>
    <row r="104" spans="2:12" x14ac:dyDescent="0.2">
      <c r="C104" s="60"/>
      <c r="D104" s="60"/>
      <c r="E104" s="60"/>
      <c r="F104" s="60"/>
      <c r="G104" s="60"/>
      <c r="H104" s="60"/>
      <c r="I104" s="60"/>
      <c r="J104" s="60"/>
      <c r="K104" s="60"/>
    </row>
    <row r="105" spans="2:12" s="1" customFormat="1" ht="6.9" customHeight="1" x14ac:dyDescent="0.2">
      <c r="B105" s="27"/>
      <c r="C105" s="130"/>
      <c r="D105" s="130"/>
      <c r="E105" s="130"/>
      <c r="F105" s="130"/>
      <c r="G105" s="130"/>
      <c r="H105" s="130"/>
      <c r="I105" s="130"/>
      <c r="J105" s="130"/>
      <c r="K105" s="130"/>
      <c r="L105" s="22"/>
    </row>
    <row r="106" spans="2:12" s="1" customFormat="1" ht="24.9" customHeight="1" x14ac:dyDescent="0.2">
      <c r="B106" s="22"/>
      <c r="C106" s="112" t="s">
        <v>113</v>
      </c>
      <c r="D106" s="118"/>
      <c r="E106" s="118"/>
      <c r="F106" s="118"/>
      <c r="G106" s="118"/>
      <c r="H106" s="118"/>
      <c r="I106" s="118"/>
      <c r="J106" s="118"/>
      <c r="K106" s="118"/>
      <c r="L106" s="22"/>
    </row>
    <row r="107" spans="2:12" s="1" customFormat="1" ht="6.9" customHeight="1" x14ac:dyDescent="0.2">
      <c r="B107" s="22"/>
      <c r="C107" s="118"/>
      <c r="D107" s="118"/>
      <c r="E107" s="118"/>
      <c r="F107" s="118"/>
      <c r="G107" s="118"/>
      <c r="H107" s="118"/>
      <c r="I107" s="118"/>
      <c r="J107" s="118"/>
      <c r="K107" s="118"/>
      <c r="L107" s="22"/>
    </row>
    <row r="108" spans="2:12" s="1" customFormat="1" ht="12" customHeight="1" x14ac:dyDescent="0.2">
      <c r="B108" s="22"/>
      <c r="C108" s="115" t="s">
        <v>14</v>
      </c>
      <c r="D108" s="118"/>
      <c r="E108" s="118"/>
      <c r="F108" s="118"/>
      <c r="G108" s="118"/>
      <c r="H108" s="118"/>
      <c r="I108" s="118"/>
      <c r="J108" s="118"/>
      <c r="K108" s="118"/>
      <c r="L108" s="22"/>
    </row>
    <row r="109" spans="2:12" s="1" customFormat="1" ht="16.5" customHeight="1" x14ac:dyDescent="0.2">
      <c r="B109" s="22"/>
      <c r="C109" s="118"/>
      <c r="D109" s="118"/>
      <c r="E109" s="243" t="str">
        <f>E7</f>
        <v>MŠ Komárov - demolice stávající přístavby vč. zpevněných ploch</v>
      </c>
      <c r="F109" s="244"/>
      <c r="G109" s="244"/>
      <c r="H109" s="244"/>
      <c r="I109" s="118"/>
      <c r="J109" s="118"/>
      <c r="K109" s="118"/>
      <c r="L109" s="22"/>
    </row>
    <row r="110" spans="2:12" s="1" customFormat="1" ht="12" customHeight="1" x14ac:dyDescent="0.2">
      <c r="B110" s="22"/>
      <c r="C110" s="115" t="s">
        <v>86</v>
      </c>
      <c r="D110" s="118"/>
      <c r="E110" s="118"/>
      <c r="F110" s="118"/>
      <c r="G110" s="118"/>
      <c r="H110" s="118"/>
      <c r="I110" s="118"/>
      <c r="J110" s="118"/>
      <c r="K110" s="118"/>
      <c r="L110" s="22"/>
    </row>
    <row r="111" spans="2:12" s="1" customFormat="1" ht="16.5" customHeight="1" x14ac:dyDescent="0.2">
      <c r="B111" s="22"/>
      <c r="C111" s="118"/>
      <c r="D111" s="118"/>
      <c r="E111" s="238" t="str">
        <f>E9</f>
        <v>02 - Zpevněné plochy - bourací práce</v>
      </c>
      <c r="F111" s="245"/>
      <c r="G111" s="245"/>
      <c r="H111" s="245"/>
      <c r="I111" s="118"/>
      <c r="J111" s="118"/>
      <c r="K111" s="118"/>
      <c r="L111" s="22"/>
    </row>
    <row r="112" spans="2:12" s="1" customFormat="1" ht="6.9" customHeight="1" x14ac:dyDescent="0.2">
      <c r="B112" s="22"/>
      <c r="C112" s="118"/>
      <c r="D112" s="118"/>
      <c r="E112" s="118"/>
      <c r="F112" s="118"/>
      <c r="G112" s="118"/>
      <c r="H112" s="118"/>
      <c r="I112" s="118"/>
      <c r="J112" s="118"/>
      <c r="K112" s="118"/>
      <c r="L112" s="22"/>
    </row>
    <row r="113" spans="2:65" s="1" customFormat="1" ht="12" customHeight="1" x14ac:dyDescent="0.2">
      <c r="B113" s="22"/>
      <c r="C113" s="115" t="s">
        <v>18</v>
      </c>
      <c r="D113" s="118"/>
      <c r="E113" s="118"/>
      <c r="F113" s="116" t="str">
        <f>F12</f>
        <v>k.ú. Komárov u Opavy, parc.č. 145, 146</v>
      </c>
      <c r="G113" s="118"/>
      <c r="H113" s="118"/>
      <c r="I113" s="115" t="s">
        <v>20</v>
      </c>
      <c r="J113" s="141" t="str">
        <f>IF(J12="","",J12)</f>
        <v/>
      </c>
      <c r="K113" s="118"/>
      <c r="L113" s="22"/>
    </row>
    <row r="114" spans="2:65" s="1" customFormat="1" ht="6.9" customHeight="1" x14ac:dyDescent="0.2">
      <c r="B114" s="22"/>
      <c r="C114" s="118"/>
      <c r="D114" s="118"/>
      <c r="E114" s="118"/>
      <c r="F114" s="118"/>
      <c r="G114" s="118"/>
      <c r="H114" s="118"/>
      <c r="I114" s="118"/>
      <c r="J114" s="118"/>
      <c r="K114" s="118"/>
      <c r="L114" s="22"/>
    </row>
    <row r="115" spans="2:65" s="1" customFormat="1" ht="27.9" customHeight="1" x14ac:dyDescent="0.2">
      <c r="B115" s="22"/>
      <c r="C115" s="115" t="s">
        <v>21</v>
      </c>
      <c r="D115" s="118"/>
      <c r="E115" s="118"/>
      <c r="F115" s="116" t="str">
        <f>E15</f>
        <v>Statutární město Opava</v>
      </c>
      <c r="G115" s="118"/>
      <c r="H115" s="118"/>
      <c r="I115" s="115" t="s">
        <v>26</v>
      </c>
      <c r="J115" s="158">
        <f>E21</f>
        <v>0</v>
      </c>
      <c r="K115" s="118"/>
      <c r="L115" s="22"/>
    </row>
    <row r="116" spans="2:65" s="1" customFormat="1" ht="15.15" customHeight="1" x14ac:dyDescent="0.2">
      <c r="B116" s="22"/>
      <c r="C116" s="115" t="s">
        <v>25</v>
      </c>
      <c r="D116" s="118"/>
      <c r="E116" s="118"/>
      <c r="F116" s="116" t="str">
        <f>IF(E18="","",E18)</f>
        <v/>
      </c>
      <c r="G116" s="118"/>
      <c r="H116" s="118"/>
      <c r="I116" s="115" t="s">
        <v>28</v>
      </c>
      <c r="J116" s="158" t="str">
        <f>E24</f>
        <v xml:space="preserve"> </v>
      </c>
      <c r="K116" s="118"/>
      <c r="L116" s="22"/>
    </row>
    <row r="117" spans="2:65" s="1" customFormat="1" ht="10.35" customHeight="1" x14ac:dyDescent="0.2">
      <c r="B117" s="22"/>
      <c r="C117" s="118"/>
      <c r="D117" s="118"/>
      <c r="E117" s="118"/>
      <c r="F117" s="118"/>
      <c r="G117" s="118"/>
      <c r="H117" s="118"/>
      <c r="I117" s="118"/>
      <c r="J117" s="118"/>
      <c r="K117" s="118"/>
      <c r="L117" s="22"/>
    </row>
    <row r="118" spans="2:65" s="10" customFormat="1" ht="29.25" customHeight="1" x14ac:dyDescent="0.2">
      <c r="B118" s="65"/>
      <c r="C118" s="170" t="s">
        <v>114</v>
      </c>
      <c r="D118" s="171" t="s">
        <v>56</v>
      </c>
      <c r="E118" s="171" t="s">
        <v>52</v>
      </c>
      <c r="F118" s="171" t="s">
        <v>53</v>
      </c>
      <c r="G118" s="171" t="s">
        <v>115</v>
      </c>
      <c r="H118" s="171" t="s">
        <v>116</v>
      </c>
      <c r="I118" s="171" t="s">
        <v>117</v>
      </c>
      <c r="J118" s="171" t="s">
        <v>90</v>
      </c>
      <c r="K118" s="172" t="s">
        <v>118</v>
      </c>
      <c r="L118" s="65"/>
      <c r="M118" s="36" t="s">
        <v>1</v>
      </c>
      <c r="N118" s="37" t="s">
        <v>35</v>
      </c>
      <c r="O118" s="37" t="s">
        <v>119</v>
      </c>
      <c r="P118" s="37" t="s">
        <v>120</v>
      </c>
      <c r="Q118" s="37" t="s">
        <v>121</v>
      </c>
      <c r="R118" s="37" t="s">
        <v>122</v>
      </c>
      <c r="S118" s="37" t="s">
        <v>123</v>
      </c>
      <c r="T118" s="38" t="s">
        <v>124</v>
      </c>
    </row>
    <row r="119" spans="2:65" s="1" customFormat="1" ht="22.95" customHeight="1" x14ac:dyDescent="0.3">
      <c r="B119" s="22"/>
      <c r="C119" s="136" t="s">
        <v>125</v>
      </c>
      <c r="D119" s="118"/>
      <c r="E119" s="118"/>
      <c r="F119" s="118"/>
      <c r="G119" s="118"/>
      <c r="H119" s="118"/>
      <c r="I119" s="118"/>
      <c r="J119" s="173">
        <f>BK119</f>
        <v>0</v>
      </c>
      <c r="K119" s="118"/>
      <c r="L119" s="22"/>
      <c r="M119" s="39"/>
      <c r="N119" s="31"/>
      <c r="O119" s="31"/>
      <c r="P119" s="66">
        <f>P120</f>
        <v>395.69579999999996</v>
      </c>
      <c r="Q119" s="31"/>
      <c r="R119" s="66">
        <f>R120</f>
        <v>0</v>
      </c>
      <c r="S119" s="31"/>
      <c r="T119" s="67">
        <f>T120</f>
        <v>223.92000000000002</v>
      </c>
      <c r="AT119" s="17" t="s">
        <v>70</v>
      </c>
      <c r="AU119" s="17" t="s">
        <v>92</v>
      </c>
      <c r="BK119" s="68">
        <f>BK120</f>
        <v>0</v>
      </c>
    </row>
    <row r="120" spans="2:65" s="11" customFormat="1" ht="25.95" customHeight="1" x14ac:dyDescent="0.25">
      <c r="B120" s="69"/>
      <c r="C120" s="174"/>
      <c r="D120" s="175" t="s">
        <v>70</v>
      </c>
      <c r="E120" s="176" t="s">
        <v>126</v>
      </c>
      <c r="F120" s="176" t="s">
        <v>127</v>
      </c>
      <c r="G120" s="174"/>
      <c r="H120" s="174"/>
      <c r="I120" s="174"/>
      <c r="J120" s="177">
        <f>BK120</f>
        <v>0</v>
      </c>
      <c r="K120" s="174"/>
      <c r="L120" s="69"/>
      <c r="M120" s="71"/>
      <c r="N120" s="72"/>
      <c r="O120" s="72"/>
      <c r="P120" s="73">
        <f>P121+P128</f>
        <v>395.69579999999996</v>
      </c>
      <c r="Q120" s="72"/>
      <c r="R120" s="73">
        <f>R121+R128</f>
        <v>0</v>
      </c>
      <c r="S120" s="72"/>
      <c r="T120" s="74">
        <f>T121+T128</f>
        <v>223.92000000000002</v>
      </c>
      <c r="AR120" s="70" t="s">
        <v>79</v>
      </c>
      <c r="AT120" s="75" t="s">
        <v>70</v>
      </c>
      <c r="AU120" s="75" t="s">
        <v>71</v>
      </c>
      <c r="AY120" s="70" t="s">
        <v>128</v>
      </c>
      <c r="BK120" s="76">
        <f>BK121+BK128</f>
        <v>0</v>
      </c>
    </row>
    <row r="121" spans="2:65" s="11" customFormat="1" ht="22.95" customHeight="1" x14ac:dyDescent="0.25">
      <c r="B121" s="69"/>
      <c r="C121" s="174"/>
      <c r="D121" s="175" t="s">
        <v>70</v>
      </c>
      <c r="E121" s="178" t="s">
        <v>79</v>
      </c>
      <c r="F121" s="178" t="s">
        <v>129</v>
      </c>
      <c r="G121" s="174"/>
      <c r="H121" s="174"/>
      <c r="I121" s="174"/>
      <c r="J121" s="179">
        <f>BK121</f>
        <v>0</v>
      </c>
      <c r="K121" s="174"/>
      <c r="L121" s="69"/>
      <c r="M121" s="71"/>
      <c r="N121" s="72"/>
      <c r="O121" s="72"/>
      <c r="P121" s="73">
        <f>SUM(P122:P127)</f>
        <v>345.04899999999998</v>
      </c>
      <c r="Q121" s="72"/>
      <c r="R121" s="73">
        <f>SUM(R122:R127)</f>
        <v>0</v>
      </c>
      <c r="S121" s="72"/>
      <c r="T121" s="74">
        <f>SUM(T122:T127)</f>
        <v>223.92000000000002</v>
      </c>
      <c r="AR121" s="70" t="s">
        <v>79</v>
      </c>
      <c r="AT121" s="75" t="s">
        <v>70</v>
      </c>
      <c r="AU121" s="75" t="s">
        <v>79</v>
      </c>
      <c r="AY121" s="70" t="s">
        <v>128</v>
      </c>
      <c r="BK121" s="76">
        <f>SUM(BK122:BK127)</f>
        <v>0</v>
      </c>
    </row>
    <row r="122" spans="2:65" s="1" customFormat="1" ht="24" customHeight="1" x14ac:dyDescent="0.2">
      <c r="B122" s="77"/>
      <c r="C122" s="180" t="s">
        <v>79</v>
      </c>
      <c r="D122" s="180" t="s">
        <v>130</v>
      </c>
      <c r="E122" s="181" t="s">
        <v>685</v>
      </c>
      <c r="F122" s="182" t="s">
        <v>686</v>
      </c>
      <c r="G122" s="183" t="s">
        <v>165</v>
      </c>
      <c r="H122" s="184">
        <v>16</v>
      </c>
      <c r="I122" s="78"/>
      <c r="J122" s="185">
        <f>ROUND(I122*H122,2)</f>
        <v>0</v>
      </c>
      <c r="K122" s="182" t="s">
        <v>134</v>
      </c>
      <c r="L122" s="22"/>
      <c r="M122" s="79" t="s">
        <v>1</v>
      </c>
      <c r="N122" s="80" t="s">
        <v>36</v>
      </c>
      <c r="O122" s="81">
        <v>0.20799999999999999</v>
      </c>
      <c r="P122" s="81">
        <f>O122*H122</f>
        <v>3.3279999999999998</v>
      </c>
      <c r="Q122" s="81">
        <v>0</v>
      </c>
      <c r="R122" s="81">
        <f>Q122*H122</f>
        <v>0</v>
      </c>
      <c r="S122" s="81">
        <v>0.255</v>
      </c>
      <c r="T122" s="82">
        <f>S122*H122</f>
        <v>4.08</v>
      </c>
      <c r="AR122" s="83" t="s">
        <v>135</v>
      </c>
      <c r="AT122" s="83" t="s">
        <v>130</v>
      </c>
      <c r="AU122" s="83" t="s">
        <v>81</v>
      </c>
      <c r="AY122" s="17" t="s">
        <v>128</v>
      </c>
      <c r="BE122" s="84">
        <f>IF(N122="základní",J122,0)</f>
        <v>0</v>
      </c>
      <c r="BF122" s="84">
        <f>IF(N122="snížená",J122,0)</f>
        <v>0</v>
      </c>
      <c r="BG122" s="84">
        <f>IF(N122="zákl. přenesená",J122,0)</f>
        <v>0</v>
      </c>
      <c r="BH122" s="84">
        <f>IF(N122="sníž. přenesená",J122,0)</f>
        <v>0</v>
      </c>
      <c r="BI122" s="84">
        <f>IF(N122="nulová",J122,0)</f>
        <v>0</v>
      </c>
      <c r="BJ122" s="17" t="s">
        <v>79</v>
      </c>
      <c r="BK122" s="84">
        <f>ROUND(I122*H122,2)</f>
        <v>0</v>
      </c>
      <c r="BL122" s="17" t="s">
        <v>135</v>
      </c>
      <c r="BM122" s="83" t="s">
        <v>687</v>
      </c>
    </row>
    <row r="123" spans="2:65" s="1" customFormat="1" ht="24" customHeight="1" x14ac:dyDescent="0.2">
      <c r="B123" s="77"/>
      <c r="C123" s="180" t="s">
        <v>81</v>
      </c>
      <c r="D123" s="180" t="s">
        <v>130</v>
      </c>
      <c r="E123" s="181" t="s">
        <v>688</v>
      </c>
      <c r="F123" s="182" t="s">
        <v>689</v>
      </c>
      <c r="G123" s="183" t="s">
        <v>165</v>
      </c>
      <c r="H123" s="184">
        <v>313</v>
      </c>
      <c r="I123" s="78"/>
      <c r="J123" s="185">
        <f>ROUND(I123*H123,2)</f>
        <v>0</v>
      </c>
      <c r="K123" s="182" t="s">
        <v>134</v>
      </c>
      <c r="L123" s="22"/>
      <c r="M123" s="79" t="s">
        <v>1</v>
      </c>
      <c r="N123" s="80" t="s">
        <v>36</v>
      </c>
      <c r="O123" s="81">
        <v>0.27200000000000002</v>
      </c>
      <c r="P123" s="81">
        <f>O123*H123</f>
        <v>85.13600000000001</v>
      </c>
      <c r="Q123" s="81">
        <v>0</v>
      </c>
      <c r="R123" s="81">
        <f>Q123*H123</f>
        <v>0</v>
      </c>
      <c r="S123" s="81">
        <v>0.26</v>
      </c>
      <c r="T123" s="82">
        <f>S123*H123</f>
        <v>81.38000000000001</v>
      </c>
      <c r="AR123" s="83" t="s">
        <v>135</v>
      </c>
      <c r="AT123" s="83" t="s">
        <v>130</v>
      </c>
      <c r="AU123" s="83" t="s">
        <v>81</v>
      </c>
      <c r="AY123" s="17" t="s">
        <v>128</v>
      </c>
      <c r="BE123" s="84">
        <f>IF(N123="základní",J123,0)</f>
        <v>0</v>
      </c>
      <c r="BF123" s="84">
        <f>IF(N123="snížená",J123,0)</f>
        <v>0</v>
      </c>
      <c r="BG123" s="84">
        <f>IF(N123="zákl. přenesená",J123,0)</f>
        <v>0</v>
      </c>
      <c r="BH123" s="84">
        <f>IF(N123="sníž. přenesená",J123,0)</f>
        <v>0</v>
      </c>
      <c r="BI123" s="84">
        <f>IF(N123="nulová",J123,0)</f>
        <v>0</v>
      </c>
      <c r="BJ123" s="17" t="s">
        <v>79</v>
      </c>
      <c r="BK123" s="84">
        <f>ROUND(I123*H123,2)</f>
        <v>0</v>
      </c>
      <c r="BL123" s="17" t="s">
        <v>135</v>
      </c>
      <c r="BM123" s="83" t="s">
        <v>690</v>
      </c>
    </row>
    <row r="124" spans="2:65" s="1" customFormat="1" ht="24" customHeight="1" x14ac:dyDescent="0.2">
      <c r="B124" s="77"/>
      <c r="C124" s="180" t="s">
        <v>153</v>
      </c>
      <c r="D124" s="180" t="s">
        <v>130</v>
      </c>
      <c r="E124" s="181" t="s">
        <v>691</v>
      </c>
      <c r="F124" s="182" t="s">
        <v>692</v>
      </c>
      <c r="G124" s="183" t="s">
        <v>165</v>
      </c>
      <c r="H124" s="184">
        <v>329</v>
      </c>
      <c r="I124" s="78"/>
      <c r="J124" s="185">
        <f>ROUND(I124*H124,2)</f>
        <v>0</v>
      </c>
      <c r="K124" s="182" t="s">
        <v>134</v>
      </c>
      <c r="L124" s="22"/>
      <c r="M124" s="79" t="s">
        <v>1</v>
      </c>
      <c r="N124" s="80" t="s">
        <v>36</v>
      </c>
      <c r="O124" s="81">
        <v>0.69499999999999995</v>
      </c>
      <c r="P124" s="81">
        <f>O124*H124</f>
        <v>228.65499999999997</v>
      </c>
      <c r="Q124" s="81">
        <v>0</v>
      </c>
      <c r="R124" s="81">
        <f>Q124*H124</f>
        <v>0</v>
      </c>
      <c r="S124" s="81">
        <v>0.28999999999999998</v>
      </c>
      <c r="T124" s="82">
        <f>S124*H124</f>
        <v>95.41</v>
      </c>
      <c r="AR124" s="83" t="s">
        <v>135</v>
      </c>
      <c r="AT124" s="83" t="s">
        <v>130</v>
      </c>
      <c r="AU124" s="83" t="s">
        <v>81</v>
      </c>
      <c r="AY124" s="17" t="s">
        <v>128</v>
      </c>
      <c r="BE124" s="84">
        <f>IF(N124="základní",J124,0)</f>
        <v>0</v>
      </c>
      <c r="BF124" s="84">
        <f>IF(N124="snížená",J124,0)</f>
        <v>0</v>
      </c>
      <c r="BG124" s="84">
        <f>IF(N124="zákl. přenesená",J124,0)</f>
        <v>0</v>
      </c>
      <c r="BH124" s="84">
        <f>IF(N124="sníž. přenesená",J124,0)</f>
        <v>0</v>
      </c>
      <c r="BI124" s="84">
        <f>IF(N124="nulová",J124,0)</f>
        <v>0</v>
      </c>
      <c r="BJ124" s="17" t="s">
        <v>79</v>
      </c>
      <c r="BK124" s="84">
        <f>ROUND(I124*H124,2)</f>
        <v>0</v>
      </c>
      <c r="BL124" s="17" t="s">
        <v>135</v>
      </c>
      <c r="BM124" s="83" t="s">
        <v>693</v>
      </c>
    </row>
    <row r="125" spans="2:65" s="13" customFormat="1" ht="11.4" x14ac:dyDescent="0.2">
      <c r="B125" s="90"/>
      <c r="C125" s="190"/>
      <c r="D125" s="187" t="s">
        <v>137</v>
      </c>
      <c r="E125" s="191" t="s">
        <v>1</v>
      </c>
      <c r="F125" s="192" t="s">
        <v>694</v>
      </c>
      <c r="G125" s="190"/>
      <c r="H125" s="193">
        <v>329</v>
      </c>
      <c r="I125" s="78"/>
      <c r="J125" s="190"/>
      <c r="K125" s="190"/>
      <c r="L125" s="90"/>
      <c r="M125" s="92"/>
      <c r="N125" s="93"/>
      <c r="O125" s="93"/>
      <c r="P125" s="93"/>
      <c r="Q125" s="93"/>
      <c r="R125" s="93"/>
      <c r="S125" s="93"/>
      <c r="T125" s="94"/>
      <c r="AT125" s="91" t="s">
        <v>137</v>
      </c>
      <c r="AU125" s="91" t="s">
        <v>81</v>
      </c>
      <c r="AV125" s="13" t="s">
        <v>81</v>
      </c>
      <c r="AW125" s="13" t="s">
        <v>27</v>
      </c>
      <c r="AX125" s="13" t="s">
        <v>71</v>
      </c>
      <c r="AY125" s="91" t="s">
        <v>128</v>
      </c>
    </row>
    <row r="126" spans="2:65" s="14" customFormat="1" ht="11.4" x14ac:dyDescent="0.2">
      <c r="B126" s="95"/>
      <c r="C126" s="194"/>
      <c r="D126" s="187" t="s">
        <v>137</v>
      </c>
      <c r="E126" s="195" t="s">
        <v>1</v>
      </c>
      <c r="F126" s="196" t="s">
        <v>148</v>
      </c>
      <c r="G126" s="194"/>
      <c r="H126" s="197">
        <v>329</v>
      </c>
      <c r="I126" s="78"/>
      <c r="J126" s="194"/>
      <c r="K126" s="194"/>
      <c r="L126" s="95"/>
      <c r="M126" s="97"/>
      <c r="N126" s="98"/>
      <c r="O126" s="98"/>
      <c r="P126" s="98"/>
      <c r="Q126" s="98"/>
      <c r="R126" s="98"/>
      <c r="S126" s="98"/>
      <c r="T126" s="99"/>
      <c r="AT126" s="96" t="s">
        <v>137</v>
      </c>
      <c r="AU126" s="96" t="s">
        <v>81</v>
      </c>
      <c r="AV126" s="14" t="s">
        <v>135</v>
      </c>
      <c r="AW126" s="14" t="s">
        <v>27</v>
      </c>
      <c r="AX126" s="14" t="s">
        <v>79</v>
      </c>
      <c r="AY126" s="96" t="s">
        <v>128</v>
      </c>
    </row>
    <row r="127" spans="2:65" s="1" customFormat="1" ht="16.5" customHeight="1" x14ac:dyDescent="0.2">
      <c r="B127" s="77"/>
      <c r="C127" s="180" t="s">
        <v>135</v>
      </c>
      <c r="D127" s="180" t="s">
        <v>130</v>
      </c>
      <c r="E127" s="181" t="s">
        <v>695</v>
      </c>
      <c r="F127" s="182" t="s">
        <v>696</v>
      </c>
      <c r="G127" s="183" t="s">
        <v>199</v>
      </c>
      <c r="H127" s="184">
        <v>210</v>
      </c>
      <c r="I127" s="78"/>
      <c r="J127" s="185">
        <f>ROUND(I127*H127,2)</f>
        <v>0</v>
      </c>
      <c r="K127" s="182" t="s">
        <v>134</v>
      </c>
      <c r="L127" s="22"/>
      <c r="M127" s="79" t="s">
        <v>1</v>
      </c>
      <c r="N127" s="80" t="s">
        <v>36</v>
      </c>
      <c r="O127" s="81">
        <v>0.13300000000000001</v>
      </c>
      <c r="P127" s="81">
        <f>O127*H127</f>
        <v>27.93</v>
      </c>
      <c r="Q127" s="81">
        <v>0</v>
      </c>
      <c r="R127" s="81">
        <f>Q127*H127</f>
        <v>0</v>
      </c>
      <c r="S127" s="81">
        <v>0.20499999999999999</v>
      </c>
      <c r="T127" s="82">
        <f>S127*H127</f>
        <v>43.05</v>
      </c>
      <c r="AR127" s="83" t="s">
        <v>135</v>
      </c>
      <c r="AT127" s="83" t="s">
        <v>130</v>
      </c>
      <c r="AU127" s="83" t="s">
        <v>81</v>
      </c>
      <c r="AY127" s="17" t="s">
        <v>128</v>
      </c>
      <c r="BE127" s="84">
        <f>IF(N127="základní",J127,0)</f>
        <v>0</v>
      </c>
      <c r="BF127" s="84">
        <f>IF(N127="snížená",J127,0)</f>
        <v>0</v>
      </c>
      <c r="BG127" s="84">
        <f>IF(N127="zákl. přenesená",J127,0)</f>
        <v>0</v>
      </c>
      <c r="BH127" s="84">
        <f>IF(N127="sníž. přenesená",J127,0)</f>
        <v>0</v>
      </c>
      <c r="BI127" s="84">
        <f>IF(N127="nulová",J127,0)</f>
        <v>0</v>
      </c>
      <c r="BJ127" s="17" t="s">
        <v>79</v>
      </c>
      <c r="BK127" s="84">
        <f>ROUND(I127*H127,2)</f>
        <v>0</v>
      </c>
      <c r="BL127" s="17" t="s">
        <v>135</v>
      </c>
      <c r="BM127" s="83" t="s">
        <v>697</v>
      </c>
    </row>
    <row r="128" spans="2:65" s="11" customFormat="1" ht="22.95" customHeight="1" x14ac:dyDescent="0.25">
      <c r="B128" s="69"/>
      <c r="C128" s="174"/>
      <c r="D128" s="175" t="s">
        <v>70</v>
      </c>
      <c r="E128" s="178" t="s">
        <v>347</v>
      </c>
      <c r="F128" s="178" t="s">
        <v>348</v>
      </c>
      <c r="G128" s="174"/>
      <c r="H128" s="174"/>
      <c r="I128" s="78"/>
      <c r="J128" s="179">
        <f>BK128</f>
        <v>0</v>
      </c>
      <c r="K128" s="174"/>
      <c r="L128" s="69"/>
      <c r="M128" s="71"/>
      <c r="N128" s="72"/>
      <c r="O128" s="72"/>
      <c r="P128" s="73">
        <f>SUM(P129:P141)</f>
        <v>50.646799999999999</v>
      </c>
      <c r="Q128" s="72"/>
      <c r="R128" s="73">
        <f>SUM(R129:R141)</f>
        <v>0</v>
      </c>
      <c r="S128" s="72"/>
      <c r="T128" s="74">
        <f>SUM(T129:T141)</f>
        <v>0</v>
      </c>
      <c r="AR128" s="70" t="s">
        <v>79</v>
      </c>
      <c r="AT128" s="75" t="s">
        <v>70</v>
      </c>
      <c r="AU128" s="75" t="s">
        <v>79</v>
      </c>
      <c r="AY128" s="70" t="s">
        <v>128</v>
      </c>
      <c r="BK128" s="76">
        <f>SUM(BK129:BK141)</f>
        <v>0</v>
      </c>
    </row>
    <row r="129" spans="2:65" s="1" customFormat="1" ht="16.5" customHeight="1" x14ac:dyDescent="0.2">
      <c r="B129" s="77"/>
      <c r="C129" s="180" t="s">
        <v>172</v>
      </c>
      <c r="D129" s="180" t="s">
        <v>130</v>
      </c>
      <c r="E129" s="181" t="s">
        <v>698</v>
      </c>
      <c r="F129" s="182" t="s">
        <v>699</v>
      </c>
      <c r="G129" s="183" t="s">
        <v>157</v>
      </c>
      <c r="H129" s="184">
        <v>95.41</v>
      </c>
      <c r="I129" s="78"/>
      <c r="J129" s="185">
        <f>ROUND(I129*H129,2)</f>
        <v>0</v>
      </c>
      <c r="K129" s="182" t="s">
        <v>134</v>
      </c>
      <c r="L129" s="22"/>
      <c r="M129" s="79" t="s">
        <v>1</v>
      </c>
      <c r="N129" s="80" t="s">
        <v>36</v>
      </c>
      <c r="O129" s="81">
        <v>0.03</v>
      </c>
      <c r="P129" s="81">
        <f>O129*H129</f>
        <v>2.8622999999999998</v>
      </c>
      <c r="Q129" s="81">
        <v>0</v>
      </c>
      <c r="R129" s="81">
        <f>Q129*H129</f>
        <v>0</v>
      </c>
      <c r="S129" s="81">
        <v>0</v>
      </c>
      <c r="T129" s="82">
        <f>S129*H129</f>
        <v>0</v>
      </c>
      <c r="AR129" s="83" t="s">
        <v>135</v>
      </c>
      <c r="AT129" s="83" t="s">
        <v>130</v>
      </c>
      <c r="AU129" s="83" t="s">
        <v>81</v>
      </c>
      <c r="AY129" s="17" t="s">
        <v>128</v>
      </c>
      <c r="BE129" s="84">
        <f>IF(N129="základní",J129,0)</f>
        <v>0</v>
      </c>
      <c r="BF129" s="84">
        <f>IF(N129="snížená",J129,0)</f>
        <v>0</v>
      </c>
      <c r="BG129" s="84">
        <f>IF(N129="zákl. přenesená",J129,0)</f>
        <v>0</v>
      </c>
      <c r="BH129" s="84">
        <f>IF(N129="sníž. přenesená",J129,0)</f>
        <v>0</v>
      </c>
      <c r="BI129" s="84">
        <f>IF(N129="nulová",J129,0)</f>
        <v>0</v>
      </c>
      <c r="BJ129" s="17" t="s">
        <v>79</v>
      </c>
      <c r="BK129" s="84">
        <f>ROUND(I129*H129,2)</f>
        <v>0</v>
      </c>
      <c r="BL129" s="17" t="s">
        <v>135</v>
      </c>
      <c r="BM129" s="83" t="s">
        <v>700</v>
      </c>
    </row>
    <row r="130" spans="2:65" s="1" customFormat="1" ht="24" customHeight="1" x14ac:dyDescent="0.2">
      <c r="B130" s="77"/>
      <c r="C130" s="180" t="s">
        <v>178</v>
      </c>
      <c r="D130" s="180" t="s">
        <v>130</v>
      </c>
      <c r="E130" s="181" t="s">
        <v>701</v>
      </c>
      <c r="F130" s="182" t="s">
        <v>702</v>
      </c>
      <c r="G130" s="183" t="s">
        <v>157</v>
      </c>
      <c r="H130" s="184">
        <v>1335.74</v>
      </c>
      <c r="I130" s="78"/>
      <c r="J130" s="185">
        <f>ROUND(I130*H130,2)</f>
        <v>0</v>
      </c>
      <c r="K130" s="182" t="s">
        <v>134</v>
      </c>
      <c r="L130" s="22"/>
      <c r="M130" s="79" t="s">
        <v>1</v>
      </c>
      <c r="N130" s="80" t="s">
        <v>36</v>
      </c>
      <c r="O130" s="81">
        <v>2E-3</v>
      </c>
      <c r="P130" s="81">
        <f>O130*H130</f>
        <v>2.6714799999999999</v>
      </c>
      <c r="Q130" s="81">
        <v>0</v>
      </c>
      <c r="R130" s="81">
        <f>Q130*H130</f>
        <v>0</v>
      </c>
      <c r="S130" s="81">
        <v>0</v>
      </c>
      <c r="T130" s="82">
        <f>S130*H130</f>
        <v>0</v>
      </c>
      <c r="AR130" s="83" t="s">
        <v>135</v>
      </c>
      <c r="AT130" s="83" t="s">
        <v>130</v>
      </c>
      <c r="AU130" s="83" t="s">
        <v>81</v>
      </c>
      <c r="AY130" s="17" t="s">
        <v>128</v>
      </c>
      <c r="BE130" s="84">
        <f>IF(N130="základní",J130,0)</f>
        <v>0</v>
      </c>
      <c r="BF130" s="84">
        <f>IF(N130="snížená",J130,0)</f>
        <v>0</v>
      </c>
      <c r="BG130" s="84">
        <f>IF(N130="zákl. přenesená",J130,0)</f>
        <v>0</v>
      </c>
      <c r="BH130" s="84">
        <f>IF(N130="sníž. přenesená",J130,0)</f>
        <v>0</v>
      </c>
      <c r="BI130" s="84">
        <f>IF(N130="nulová",J130,0)</f>
        <v>0</v>
      </c>
      <c r="BJ130" s="17" t="s">
        <v>79</v>
      </c>
      <c r="BK130" s="84">
        <f>ROUND(I130*H130,2)</f>
        <v>0</v>
      </c>
      <c r="BL130" s="17" t="s">
        <v>135</v>
      </c>
      <c r="BM130" s="83" t="s">
        <v>703</v>
      </c>
    </row>
    <row r="131" spans="2:65" s="13" customFormat="1" ht="11.4" x14ac:dyDescent="0.2">
      <c r="B131" s="90"/>
      <c r="C131" s="190"/>
      <c r="D131" s="187" t="s">
        <v>137</v>
      </c>
      <c r="E131" s="190"/>
      <c r="F131" s="192" t="s">
        <v>704</v>
      </c>
      <c r="G131" s="190"/>
      <c r="H131" s="193">
        <v>1335.74</v>
      </c>
      <c r="I131" s="78"/>
      <c r="J131" s="190"/>
      <c r="K131" s="190"/>
      <c r="L131" s="90"/>
      <c r="M131" s="92"/>
      <c r="N131" s="93"/>
      <c r="O131" s="93"/>
      <c r="P131" s="93"/>
      <c r="Q131" s="93"/>
      <c r="R131" s="93"/>
      <c r="S131" s="93"/>
      <c r="T131" s="94"/>
      <c r="AT131" s="91" t="s">
        <v>137</v>
      </c>
      <c r="AU131" s="91" t="s">
        <v>81</v>
      </c>
      <c r="AV131" s="13" t="s">
        <v>81</v>
      </c>
      <c r="AW131" s="13" t="s">
        <v>3</v>
      </c>
      <c r="AX131" s="13" t="s">
        <v>79</v>
      </c>
      <c r="AY131" s="91" t="s">
        <v>128</v>
      </c>
    </row>
    <row r="132" spans="2:65" s="1" customFormat="1" ht="16.5" customHeight="1" x14ac:dyDescent="0.2">
      <c r="B132" s="77"/>
      <c r="C132" s="180" t="s">
        <v>196</v>
      </c>
      <c r="D132" s="180" t="s">
        <v>130</v>
      </c>
      <c r="E132" s="181" t="s">
        <v>705</v>
      </c>
      <c r="F132" s="182" t="s">
        <v>706</v>
      </c>
      <c r="G132" s="183" t="s">
        <v>157</v>
      </c>
      <c r="H132" s="184">
        <v>128.51</v>
      </c>
      <c r="I132" s="78"/>
      <c r="J132" s="185">
        <f>ROUND(I132*H132,2)</f>
        <v>0</v>
      </c>
      <c r="K132" s="182" t="s">
        <v>134</v>
      </c>
      <c r="L132" s="22"/>
      <c r="M132" s="79" t="s">
        <v>1</v>
      </c>
      <c r="N132" s="80" t="s">
        <v>36</v>
      </c>
      <c r="O132" s="81">
        <v>3.2000000000000001E-2</v>
      </c>
      <c r="P132" s="81">
        <f>O132*H132</f>
        <v>4.1123199999999995</v>
      </c>
      <c r="Q132" s="81">
        <v>0</v>
      </c>
      <c r="R132" s="81">
        <f>Q132*H132</f>
        <v>0</v>
      </c>
      <c r="S132" s="81">
        <v>0</v>
      </c>
      <c r="T132" s="82">
        <f>S132*H132</f>
        <v>0</v>
      </c>
      <c r="AR132" s="83" t="s">
        <v>135</v>
      </c>
      <c r="AT132" s="83" t="s">
        <v>130</v>
      </c>
      <c r="AU132" s="83" t="s">
        <v>81</v>
      </c>
      <c r="AY132" s="17" t="s">
        <v>128</v>
      </c>
      <c r="BE132" s="84">
        <f>IF(N132="základní",J132,0)</f>
        <v>0</v>
      </c>
      <c r="BF132" s="84">
        <f>IF(N132="snížená",J132,0)</f>
        <v>0</v>
      </c>
      <c r="BG132" s="84">
        <f>IF(N132="zákl. přenesená",J132,0)</f>
        <v>0</v>
      </c>
      <c r="BH132" s="84">
        <f>IF(N132="sníž. přenesená",J132,0)</f>
        <v>0</v>
      </c>
      <c r="BI132" s="84">
        <f>IF(N132="nulová",J132,0)</f>
        <v>0</v>
      </c>
      <c r="BJ132" s="17" t="s">
        <v>79</v>
      </c>
      <c r="BK132" s="84">
        <f>ROUND(I132*H132,2)</f>
        <v>0</v>
      </c>
      <c r="BL132" s="17" t="s">
        <v>135</v>
      </c>
      <c r="BM132" s="83" t="s">
        <v>707</v>
      </c>
    </row>
    <row r="133" spans="2:65" s="13" customFormat="1" ht="11.4" x14ac:dyDescent="0.2">
      <c r="B133" s="90"/>
      <c r="C133" s="190"/>
      <c r="D133" s="187" t="s">
        <v>137</v>
      </c>
      <c r="E133" s="191" t="s">
        <v>1</v>
      </c>
      <c r="F133" s="192" t="s">
        <v>708</v>
      </c>
      <c r="G133" s="190"/>
      <c r="H133" s="193">
        <v>128.51</v>
      </c>
      <c r="I133" s="78"/>
      <c r="J133" s="190"/>
      <c r="K133" s="190"/>
      <c r="L133" s="90"/>
      <c r="M133" s="92"/>
      <c r="N133" s="93"/>
      <c r="O133" s="93"/>
      <c r="P133" s="93"/>
      <c r="Q133" s="93"/>
      <c r="R133" s="93"/>
      <c r="S133" s="93"/>
      <c r="T133" s="94"/>
      <c r="AT133" s="91" t="s">
        <v>137</v>
      </c>
      <c r="AU133" s="91" t="s">
        <v>81</v>
      </c>
      <c r="AV133" s="13" t="s">
        <v>81</v>
      </c>
      <c r="AW133" s="13" t="s">
        <v>27</v>
      </c>
      <c r="AX133" s="13" t="s">
        <v>71</v>
      </c>
      <c r="AY133" s="91" t="s">
        <v>128</v>
      </c>
    </row>
    <row r="134" spans="2:65" s="14" customFormat="1" ht="11.4" x14ac:dyDescent="0.2">
      <c r="B134" s="95"/>
      <c r="C134" s="194"/>
      <c r="D134" s="187" t="s">
        <v>137</v>
      </c>
      <c r="E134" s="195" t="s">
        <v>1</v>
      </c>
      <c r="F134" s="196" t="s">
        <v>148</v>
      </c>
      <c r="G134" s="194"/>
      <c r="H134" s="197">
        <v>128.51</v>
      </c>
      <c r="I134" s="78"/>
      <c r="J134" s="194"/>
      <c r="K134" s="194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137</v>
      </c>
      <c r="AU134" s="96" t="s">
        <v>81</v>
      </c>
      <c r="AV134" s="14" t="s">
        <v>135</v>
      </c>
      <c r="AW134" s="14" t="s">
        <v>27</v>
      </c>
      <c r="AX134" s="14" t="s">
        <v>79</v>
      </c>
      <c r="AY134" s="96" t="s">
        <v>128</v>
      </c>
    </row>
    <row r="135" spans="2:65" s="1" customFormat="1" ht="24" customHeight="1" x14ac:dyDescent="0.2">
      <c r="B135" s="77"/>
      <c r="C135" s="180" t="s">
        <v>158</v>
      </c>
      <c r="D135" s="180" t="s">
        <v>130</v>
      </c>
      <c r="E135" s="181" t="s">
        <v>709</v>
      </c>
      <c r="F135" s="182" t="s">
        <v>710</v>
      </c>
      <c r="G135" s="183" t="s">
        <v>157</v>
      </c>
      <c r="H135" s="184">
        <v>1799.14</v>
      </c>
      <c r="I135" s="78"/>
      <c r="J135" s="185">
        <f>ROUND(I135*H135,2)</f>
        <v>0</v>
      </c>
      <c r="K135" s="182" t="s">
        <v>134</v>
      </c>
      <c r="L135" s="22"/>
      <c r="M135" s="79" t="s">
        <v>1</v>
      </c>
      <c r="N135" s="80" t="s">
        <v>36</v>
      </c>
      <c r="O135" s="81">
        <v>3.0000000000000001E-3</v>
      </c>
      <c r="P135" s="81">
        <f>O135*H135</f>
        <v>5.3974200000000003</v>
      </c>
      <c r="Q135" s="81">
        <v>0</v>
      </c>
      <c r="R135" s="81">
        <f>Q135*H135</f>
        <v>0</v>
      </c>
      <c r="S135" s="81">
        <v>0</v>
      </c>
      <c r="T135" s="82">
        <f>S135*H135</f>
        <v>0</v>
      </c>
      <c r="AR135" s="83" t="s">
        <v>135</v>
      </c>
      <c r="AT135" s="83" t="s">
        <v>130</v>
      </c>
      <c r="AU135" s="83" t="s">
        <v>81</v>
      </c>
      <c r="AY135" s="17" t="s">
        <v>128</v>
      </c>
      <c r="BE135" s="84">
        <f>IF(N135="základní",J135,0)</f>
        <v>0</v>
      </c>
      <c r="BF135" s="84">
        <f>IF(N135="snížená",J135,0)</f>
        <v>0</v>
      </c>
      <c r="BG135" s="84">
        <f>IF(N135="zákl. přenesená",J135,0)</f>
        <v>0</v>
      </c>
      <c r="BH135" s="84">
        <f>IF(N135="sníž. přenesená",J135,0)</f>
        <v>0</v>
      </c>
      <c r="BI135" s="84">
        <f>IF(N135="nulová",J135,0)</f>
        <v>0</v>
      </c>
      <c r="BJ135" s="17" t="s">
        <v>79</v>
      </c>
      <c r="BK135" s="84">
        <f>ROUND(I135*H135,2)</f>
        <v>0</v>
      </c>
      <c r="BL135" s="17" t="s">
        <v>135</v>
      </c>
      <c r="BM135" s="83" t="s">
        <v>711</v>
      </c>
    </row>
    <row r="136" spans="2:65" s="13" customFormat="1" ht="11.4" x14ac:dyDescent="0.2">
      <c r="B136" s="90"/>
      <c r="C136" s="190"/>
      <c r="D136" s="187" t="s">
        <v>137</v>
      </c>
      <c r="E136" s="190"/>
      <c r="F136" s="192" t="s">
        <v>712</v>
      </c>
      <c r="G136" s="190"/>
      <c r="H136" s="193">
        <v>1799.14</v>
      </c>
      <c r="I136" s="78"/>
      <c r="J136" s="190"/>
      <c r="K136" s="190"/>
      <c r="L136" s="90"/>
      <c r="M136" s="92"/>
      <c r="N136" s="93"/>
      <c r="O136" s="93"/>
      <c r="P136" s="93"/>
      <c r="Q136" s="93"/>
      <c r="R136" s="93"/>
      <c r="S136" s="93"/>
      <c r="T136" s="94"/>
      <c r="AT136" s="91" t="s">
        <v>137</v>
      </c>
      <c r="AU136" s="91" t="s">
        <v>81</v>
      </c>
      <c r="AV136" s="13" t="s">
        <v>81</v>
      </c>
      <c r="AW136" s="13" t="s">
        <v>3</v>
      </c>
      <c r="AX136" s="13" t="s">
        <v>79</v>
      </c>
      <c r="AY136" s="91" t="s">
        <v>128</v>
      </c>
    </row>
    <row r="137" spans="2:65" s="1" customFormat="1" ht="24" customHeight="1" x14ac:dyDescent="0.2">
      <c r="B137" s="77"/>
      <c r="C137" s="180" t="s">
        <v>161</v>
      </c>
      <c r="D137" s="180" t="s">
        <v>130</v>
      </c>
      <c r="E137" s="181" t="s">
        <v>713</v>
      </c>
      <c r="F137" s="182" t="s">
        <v>714</v>
      </c>
      <c r="G137" s="183" t="s">
        <v>157</v>
      </c>
      <c r="H137" s="184">
        <v>223.92</v>
      </c>
      <c r="I137" s="78"/>
      <c r="J137" s="185">
        <f>ROUND(I137*H137,2)</f>
        <v>0</v>
      </c>
      <c r="K137" s="182" t="s">
        <v>134</v>
      </c>
      <c r="L137" s="22"/>
      <c r="M137" s="79" t="s">
        <v>1</v>
      </c>
      <c r="N137" s="80" t="s">
        <v>36</v>
      </c>
      <c r="O137" s="81">
        <v>0.159</v>
      </c>
      <c r="P137" s="81">
        <f>O137*H137</f>
        <v>35.603279999999998</v>
      </c>
      <c r="Q137" s="81">
        <v>0</v>
      </c>
      <c r="R137" s="81">
        <f>Q137*H137</f>
        <v>0</v>
      </c>
      <c r="S137" s="81">
        <v>0</v>
      </c>
      <c r="T137" s="82">
        <f>S137*H137</f>
        <v>0</v>
      </c>
      <c r="AR137" s="83" t="s">
        <v>135</v>
      </c>
      <c r="AT137" s="83" t="s">
        <v>130</v>
      </c>
      <c r="AU137" s="83" t="s">
        <v>81</v>
      </c>
      <c r="AY137" s="17" t="s">
        <v>128</v>
      </c>
      <c r="BE137" s="84">
        <f>IF(N137="základní",J137,0)</f>
        <v>0</v>
      </c>
      <c r="BF137" s="84">
        <f>IF(N137="snížená",J137,0)</f>
        <v>0</v>
      </c>
      <c r="BG137" s="84">
        <f>IF(N137="zákl. přenesená",J137,0)</f>
        <v>0</v>
      </c>
      <c r="BH137" s="84">
        <f>IF(N137="sníž. přenesená",J137,0)</f>
        <v>0</v>
      </c>
      <c r="BI137" s="84">
        <f>IF(N137="nulová",J137,0)</f>
        <v>0</v>
      </c>
      <c r="BJ137" s="17" t="s">
        <v>79</v>
      </c>
      <c r="BK137" s="84">
        <f>ROUND(I137*H137,2)</f>
        <v>0</v>
      </c>
      <c r="BL137" s="17" t="s">
        <v>135</v>
      </c>
      <c r="BM137" s="83" t="s">
        <v>715</v>
      </c>
    </row>
    <row r="138" spans="2:65" s="13" customFormat="1" ht="11.4" x14ac:dyDescent="0.2">
      <c r="B138" s="90"/>
      <c r="C138" s="190"/>
      <c r="D138" s="187" t="s">
        <v>137</v>
      </c>
      <c r="E138" s="191" t="s">
        <v>1</v>
      </c>
      <c r="F138" s="192" t="s">
        <v>716</v>
      </c>
      <c r="G138" s="190"/>
      <c r="H138" s="193">
        <v>223.92</v>
      </c>
      <c r="I138" s="78"/>
      <c r="J138" s="190"/>
      <c r="K138" s="190"/>
      <c r="L138" s="90"/>
      <c r="M138" s="92"/>
      <c r="N138" s="93"/>
      <c r="O138" s="93"/>
      <c r="P138" s="93"/>
      <c r="Q138" s="93"/>
      <c r="R138" s="93"/>
      <c r="S138" s="93"/>
      <c r="T138" s="94"/>
      <c r="AT138" s="91" t="s">
        <v>137</v>
      </c>
      <c r="AU138" s="91" t="s">
        <v>81</v>
      </c>
      <c r="AV138" s="13" t="s">
        <v>81</v>
      </c>
      <c r="AW138" s="13" t="s">
        <v>27</v>
      </c>
      <c r="AX138" s="13" t="s">
        <v>71</v>
      </c>
      <c r="AY138" s="91" t="s">
        <v>128</v>
      </c>
    </row>
    <row r="139" spans="2:65" s="14" customFormat="1" ht="11.4" x14ac:dyDescent="0.2">
      <c r="B139" s="95"/>
      <c r="C139" s="194"/>
      <c r="D139" s="187" t="s">
        <v>137</v>
      </c>
      <c r="E139" s="195" t="s">
        <v>1</v>
      </c>
      <c r="F139" s="196" t="s">
        <v>148</v>
      </c>
      <c r="G139" s="194"/>
      <c r="H139" s="197">
        <v>223.92</v>
      </c>
      <c r="I139" s="78"/>
      <c r="J139" s="194"/>
      <c r="K139" s="194"/>
      <c r="L139" s="95"/>
      <c r="M139" s="97"/>
      <c r="N139" s="98"/>
      <c r="O139" s="98"/>
      <c r="P139" s="98"/>
      <c r="Q139" s="98"/>
      <c r="R139" s="98"/>
      <c r="S139" s="98"/>
      <c r="T139" s="99"/>
      <c r="AT139" s="96" t="s">
        <v>137</v>
      </c>
      <c r="AU139" s="96" t="s">
        <v>81</v>
      </c>
      <c r="AV139" s="14" t="s">
        <v>135</v>
      </c>
      <c r="AW139" s="14" t="s">
        <v>27</v>
      </c>
      <c r="AX139" s="14" t="s">
        <v>79</v>
      </c>
      <c r="AY139" s="96" t="s">
        <v>128</v>
      </c>
    </row>
    <row r="140" spans="2:65" s="1" customFormat="1" ht="24" customHeight="1" x14ac:dyDescent="0.2">
      <c r="B140" s="77"/>
      <c r="C140" s="180" t="s">
        <v>211</v>
      </c>
      <c r="D140" s="180" t="s">
        <v>130</v>
      </c>
      <c r="E140" s="181" t="s">
        <v>717</v>
      </c>
      <c r="F140" s="182" t="s">
        <v>718</v>
      </c>
      <c r="G140" s="183" t="s">
        <v>157</v>
      </c>
      <c r="H140" s="184">
        <v>128.51</v>
      </c>
      <c r="I140" s="78"/>
      <c r="J140" s="185">
        <f>ROUND(I140*H140,2)</f>
        <v>0</v>
      </c>
      <c r="K140" s="182" t="s">
        <v>134</v>
      </c>
      <c r="L140" s="22"/>
      <c r="M140" s="79" t="s">
        <v>1</v>
      </c>
      <c r="N140" s="80" t="s">
        <v>36</v>
      </c>
      <c r="O140" s="81">
        <v>0</v>
      </c>
      <c r="P140" s="81">
        <f>O140*H140</f>
        <v>0</v>
      </c>
      <c r="Q140" s="81">
        <v>0</v>
      </c>
      <c r="R140" s="81">
        <f>Q140*H140</f>
        <v>0</v>
      </c>
      <c r="S140" s="81">
        <v>0</v>
      </c>
      <c r="T140" s="82">
        <f>S140*H140</f>
        <v>0</v>
      </c>
      <c r="AR140" s="83" t="s">
        <v>135</v>
      </c>
      <c r="AT140" s="83" t="s">
        <v>130</v>
      </c>
      <c r="AU140" s="83" t="s">
        <v>81</v>
      </c>
      <c r="AY140" s="17" t="s">
        <v>128</v>
      </c>
      <c r="BE140" s="84">
        <f>IF(N140="základní",J140,0)</f>
        <v>0</v>
      </c>
      <c r="BF140" s="84">
        <f>IF(N140="snížená",J140,0)</f>
        <v>0</v>
      </c>
      <c r="BG140" s="84">
        <f>IF(N140="zákl. přenesená",J140,0)</f>
        <v>0</v>
      </c>
      <c r="BH140" s="84">
        <f>IF(N140="sníž. přenesená",J140,0)</f>
        <v>0</v>
      </c>
      <c r="BI140" s="84">
        <f>IF(N140="nulová",J140,0)</f>
        <v>0</v>
      </c>
      <c r="BJ140" s="17" t="s">
        <v>79</v>
      </c>
      <c r="BK140" s="84">
        <f>ROUND(I140*H140,2)</f>
        <v>0</v>
      </c>
      <c r="BL140" s="17" t="s">
        <v>135</v>
      </c>
      <c r="BM140" s="83" t="s">
        <v>719</v>
      </c>
    </row>
    <row r="141" spans="2:65" s="1" customFormat="1" ht="24" customHeight="1" x14ac:dyDescent="0.2">
      <c r="B141" s="77"/>
      <c r="C141" s="180" t="s">
        <v>220</v>
      </c>
      <c r="D141" s="180" t="s">
        <v>130</v>
      </c>
      <c r="E141" s="181" t="s">
        <v>720</v>
      </c>
      <c r="F141" s="182" t="s">
        <v>721</v>
      </c>
      <c r="G141" s="183" t="s">
        <v>157</v>
      </c>
      <c r="H141" s="184">
        <v>95.41</v>
      </c>
      <c r="I141" s="78"/>
      <c r="J141" s="185">
        <f>ROUND(I141*H141,2)</f>
        <v>0</v>
      </c>
      <c r="K141" s="182" t="s">
        <v>134</v>
      </c>
      <c r="L141" s="22"/>
      <c r="M141" s="108" t="s">
        <v>1</v>
      </c>
      <c r="N141" s="109" t="s">
        <v>36</v>
      </c>
      <c r="O141" s="110">
        <v>0</v>
      </c>
      <c r="P141" s="110">
        <f>O141*H141</f>
        <v>0</v>
      </c>
      <c r="Q141" s="110">
        <v>0</v>
      </c>
      <c r="R141" s="110">
        <f>Q141*H141</f>
        <v>0</v>
      </c>
      <c r="S141" s="110">
        <v>0</v>
      </c>
      <c r="T141" s="111">
        <f>S141*H141</f>
        <v>0</v>
      </c>
      <c r="AR141" s="83" t="s">
        <v>135</v>
      </c>
      <c r="AT141" s="83" t="s">
        <v>130</v>
      </c>
      <c r="AU141" s="83" t="s">
        <v>81</v>
      </c>
      <c r="AY141" s="17" t="s">
        <v>128</v>
      </c>
      <c r="BE141" s="84">
        <f>IF(N141="základní",J141,0)</f>
        <v>0</v>
      </c>
      <c r="BF141" s="84">
        <f>IF(N141="snížená",J141,0)</f>
        <v>0</v>
      </c>
      <c r="BG141" s="84">
        <f>IF(N141="zákl. přenesená",J141,0)</f>
        <v>0</v>
      </c>
      <c r="BH141" s="84">
        <f>IF(N141="sníž. přenesená",J141,0)</f>
        <v>0</v>
      </c>
      <c r="BI141" s="84">
        <f>IF(N141="nulová",J141,0)</f>
        <v>0</v>
      </c>
      <c r="BJ141" s="17" t="s">
        <v>79</v>
      </c>
      <c r="BK141" s="84">
        <f>ROUND(I141*H141,2)</f>
        <v>0</v>
      </c>
      <c r="BL141" s="17" t="s">
        <v>135</v>
      </c>
      <c r="BM141" s="83" t="s">
        <v>722</v>
      </c>
    </row>
    <row r="142" spans="2:65" s="1" customFormat="1" ht="6.9" customHeight="1" x14ac:dyDescent="0.2">
      <c r="B142" s="25"/>
      <c r="C142" s="129"/>
      <c r="D142" s="129"/>
      <c r="E142" s="129"/>
      <c r="F142" s="129"/>
      <c r="G142" s="129"/>
      <c r="H142" s="129"/>
      <c r="I142" s="129"/>
      <c r="J142" s="129"/>
      <c r="K142" s="129"/>
      <c r="L142" s="22"/>
    </row>
  </sheetData>
  <sheetProtection algorithmName="SHA-512" hashValue="sHOFu2eFi3Or5Lj//jkVgmQEwduTU0QRNmWO0r7py8YvY4Z7IPq7vz5tY1wUk/iW4XKnRSqpOKitU6s1aHWwdA==" saltValue="aMK3B89r8r7f0aqlmld82Q==" spinCount="100000" sheet="1" objects="1" scenarios="1" selectLockedCells="1"/>
  <autoFilter ref="C118:K141"/>
  <mergeCells count="8">
    <mergeCell ref="E109:H109"/>
    <mergeCell ref="E111:H11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Demolice objektu pos...</vt:lpstr>
      <vt:lpstr>02 - Zpevněné plochy - bo...</vt:lpstr>
      <vt:lpstr>'01 - Demolice objektu pos...'!Názvy_tisku</vt:lpstr>
      <vt:lpstr>'02 - Zpevněné plochy - bo...'!Názvy_tisku</vt:lpstr>
      <vt:lpstr>'Rekapitulace stavby'!Názvy_tisku</vt:lpstr>
      <vt:lpstr>'01 - Demolice objektu pos...'!Oblast_tisku</vt:lpstr>
      <vt:lpstr>'02 - Zpevněné plochy - bo...'!Oblast_tisku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DESKTOP-66LSVAL\uživatel</dc:creator>
  <cp:lastModifiedBy>Chalupski Martin</cp:lastModifiedBy>
  <dcterms:created xsi:type="dcterms:W3CDTF">2019-04-20T17:23:47Z</dcterms:created>
  <dcterms:modified xsi:type="dcterms:W3CDTF">2019-06-26T04:22:05Z</dcterms:modified>
</cp:coreProperties>
</file>