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075" windowHeight="771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'Položky'!$A$1:$G$77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<sst xmlns="http://schemas.openxmlformats.org/spreadsheetml/2006/main" count="299" uniqueCount="218">
  <si>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</si>
  <si>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</si>
  <si>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</si>
  <si>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</si>
  <si>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</si>
  <si>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</si>
  <si>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</si>
  <si>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</si>
  <si>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</si>
  <si>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</si>
  <si>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</si>
  <si>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</si>
  <si>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</si>
  <si>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</si>
  <si>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</si>
  <si>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</si>
  <si>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</si>
  <si>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</si>
  <si>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</si>
  <si>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</si>
  <si>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</si>
  <si>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</si>
  <si>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</si>
  <si>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</si>
  <si>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</si>
  <si>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</si>
  <si>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</si>
  <si>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</si>
  <si>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</si>
  <si>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</si>
  <si>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</si>
  <si>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</si>
  <si>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</si>
  <si>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</si>
  <si>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</si>
  <si>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</si>
  <si>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</si>
  <si>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</si>
  <si>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</si>
  <si>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</si>
  <si>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</si>
  <si>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</si>
  <si>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</si>
  <si>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</si>
  <si>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</si>
  <si>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</si>
  <si>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</si>
  <si>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</si>
  <si>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</si>
  <si>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</si>
  <si>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</si>
  <si>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</si>
  <si>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</si>
  <si>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</si>
  <si>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</si>
  <si>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</si>
  <si>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</si>
  <si>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</si>
  <si>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</si>
  <si>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</si>
  <si>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</si>
  <si>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</si>
  <si>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</si>
  <si>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</si>
  <si>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</si>
  <si>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</si>
  <si>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</si>
  <si>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</si>
  <si>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</si>
  <si>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</si>
  <si>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</si>
  <si>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</si>
  <si>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</si>
  <si>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</si>
  <si>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</si>
  <si>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ks</t>
  </si>
  <si>
    <t>Celkem za</t>
  </si>
  <si>
    <t>SLEPÝ ROZPOČET</t>
  </si>
  <si>
    <t>Slepý rozpočet</t>
  </si>
  <si>
    <t>2018/014</t>
  </si>
  <si>
    <t>PROPOJENÍ KANALIZACE SUCHÉ LAZCE</t>
  </si>
  <si>
    <t>01</t>
  </si>
  <si>
    <t>PROPOJENÍ KANALIZACE</t>
  </si>
  <si>
    <t>115101221</t>
  </si>
  <si>
    <t xml:space="preserve">Čerpání vody na výšku 10 - 25 m, přítok do 500 l </t>
  </si>
  <si>
    <t>hod</t>
  </si>
  <si>
    <t>115101301</t>
  </si>
  <si>
    <t xml:space="preserve">Pohotovost čerp.soupravy, výška 10 m, přítok 500 l </t>
  </si>
  <si>
    <t>den</t>
  </si>
  <si>
    <t>132201201</t>
  </si>
  <si>
    <t xml:space="preserve">Hloubení rýh šířky do 200 cm v hor.3 do 100 m3 </t>
  </si>
  <si>
    <t>m3</t>
  </si>
  <si>
    <t>60%:0,6*(2*3,8*4+2*2,8*3)</t>
  </si>
  <si>
    <t>132201209</t>
  </si>
  <si>
    <t xml:space="preserve">Příplatek za lepivost - hloubení rýh 200cm v hor.3 </t>
  </si>
  <si>
    <t>132301201</t>
  </si>
  <si>
    <t xml:space="preserve">Hloubení rýh šířky do 200 cm v hor.4 do 100 m3 </t>
  </si>
  <si>
    <t>40%:0,4*47,2</t>
  </si>
  <si>
    <t>139601103</t>
  </si>
  <si>
    <t xml:space="preserve">Ruční výkop jam, rýh a šachet v hornině tř. 4 </t>
  </si>
  <si>
    <t>151101102</t>
  </si>
  <si>
    <t xml:space="preserve">Pažení a rozepření stěn rýh - příložné - hl. do 4m </t>
  </si>
  <si>
    <t>m2</t>
  </si>
  <si>
    <t>8*3,5*2</t>
  </si>
  <si>
    <t>151101112</t>
  </si>
  <si>
    <t xml:space="preserve">Odstranění paženi stěn rýh - příložné - hl. do 4 m </t>
  </si>
  <si>
    <t>161101102</t>
  </si>
  <si>
    <t xml:space="preserve">Svislé přemístění výkopku z hor.1-4 do 4,0 m </t>
  </si>
  <si>
    <t>175101101</t>
  </si>
  <si>
    <t xml:space="preserve">Obsyp potrubí bez prohození sypaniny </t>
  </si>
  <si>
    <t>2*1,2*5-0,45*0,45*3,14*5</t>
  </si>
  <si>
    <t>175101109</t>
  </si>
  <si>
    <t xml:space="preserve">Příplatek za prohození sypaniny pro obsyp potrubí </t>
  </si>
  <si>
    <t>175101201</t>
  </si>
  <si>
    <t xml:space="preserve">Obsyp objektu bez prohození sypaniny </t>
  </si>
  <si>
    <t>47,2-8,82-2,4</t>
  </si>
  <si>
    <t>175101209</t>
  </si>
  <si>
    <t xml:space="preserve">Příplatek za prohození sypaniny pro obsyp objektu </t>
  </si>
  <si>
    <t>181201102</t>
  </si>
  <si>
    <t xml:space="preserve">Úprava pláně v násypech v hor. 1-4, se zhutněním </t>
  </si>
  <si>
    <t>7*2</t>
  </si>
  <si>
    <t>181301102</t>
  </si>
  <si>
    <t xml:space="preserve">Rozprostření ornice, rovina, tl. 10-15 cm,do 500m2 </t>
  </si>
  <si>
    <t>181411000</t>
  </si>
  <si>
    <t xml:space="preserve">Založení trávníku výsevem na rovině </t>
  </si>
  <si>
    <t>212752112</t>
  </si>
  <si>
    <t xml:space="preserve">Trativody z drenážních trubek, lože, DN 100 mm </t>
  </si>
  <si>
    <t>m</t>
  </si>
  <si>
    <t>00572470</t>
  </si>
  <si>
    <t>Směs travní luční I. -</t>
  </si>
  <si>
    <t>kg</t>
  </si>
  <si>
    <t>30*0,04</t>
  </si>
  <si>
    <t>2</t>
  </si>
  <si>
    <t>Základy a zvláštní zakládání</t>
  </si>
  <si>
    <t>273314711</t>
  </si>
  <si>
    <t xml:space="preserve">Beton zákl. desek prostý síranovzd. B 30 (C25/30) </t>
  </si>
  <si>
    <t>0,2*2*2+0,2*1,5*1,5</t>
  </si>
  <si>
    <t>273351110</t>
  </si>
  <si>
    <t xml:space="preserve">Bedneni zakl desek ploch rovinnych </t>
  </si>
  <si>
    <t>0,2*2*4+0,2*1,5*4</t>
  </si>
  <si>
    <t>273351119</t>
  </si>
  <si>
    <t xml:space="preserve">Odbed zakl desek </t>
  </si>
  <si>
    <t>273361411</t>
  </si>
  <si>
    <t xml:space="preserve">Výztuž základových desek ze svařovaných sítí </t>
  </si>
  <si>
    <t>t</t>
  </si>
  <si>
    <t>2*2*2*0,008+1,5*1,5*2*0,008</t>
  </si>
  <si>
    <t>4</t>
  </si>
  <si>
    <t>Vodorovné konstrukce</t>
  </si>
  <si>
    <t>451595111</t>
  </si>
  <si>
    <t xml:space="preserve">Lože pod potrubí z prohozeného výkopku </t>
  </si>
  <si>
    <t>8*0,15*2</t>
  </si>
  <si>
    <t>8</t>
  </si>
  <si>
    <t>Trubní vedení</t>
  </si>
  <si>
    <t>894606112</t>
  </si>
  <si>
    <t xml:space="preserve">Výztuž šachet z betonářské oceli 11 338 </t>
  </si>
  <si>
    <t>894703021</t>
  </si>
  <si>
    <t xml:space="preserve">Dlažba ze stokových desek šachet kruhových </t>
  </si>
  <si>
    <t>87</t>
  </si>
  <si>
    <t>Potrubí z trub z plastických hmot</t>
  </si>
  <si>
    <t>871433121</t>
  </si>
  <si>
    <t xml:space="preserve">Montáž trub z plastu, gumový kroužek, DN 800 </t>
  </si>
  <si>
    <t>28614287</t>
  </si>
  <si>
    <t>Trubka kanalizační X-STREAM 800x6000 mm PP bez hrd</t>
  </si>
  <si>
    <t>kus</t>
  </si>
  <si>
    <t>89</t>
  </si>
  <si>
    <t>Ostatní konstrukce na trubním vedení</t>
  </si>
  <si>
    <t>892675111</t>
  </si>
  <si>
    <t xml:space="preserve">Zabezpečení konců a zkouška vzduch. kan. DN do 800 </t>
  </si>
  <si>
    <t>úsek</t>
  </si>
  <si>
    <t>894213111</t>
  </si>
  <si>
    <t xml:space="preserve">Šachty z betonu obdél. dno C 25/30, potrubí DN 800 </t>
  </si>
  <si>
    <t>894402211</t>
  </si>
  <si>
    <t xml:space="preserve">Osazení beton. skruží přechodových </t>
  </si>
  <si>
    <t>894421112</t>
  </si>
  <si>
    <t>Osazení betonových dílců šachet dle DIN 4034 skruže rovné, na kroužek, do 1,4 t</t>
  </si>
  <si>
    <t>899102111</t>
  </si>
  <si>
    <t xml:space="preserve">Osazení poklopu s rámem do 100 kg </t>
  </si>
  <si>
    <t>8945</t>
  </si>
  <si>
    <t xml:space="preserve">Příplatek za spadiště </t>
  </si>
  <si>
    <t>soubor</t>
  </si>
  <si>
    <t>894512</t>
  </si>
  <si>
    <t>Napojení do stávající šachty potrubím DN 800 Úprava kynety šachty</t>
  </si>
  <si>
    <t>2816</t>
  </si>
  <si>
    <t>Kroužek těsnící na šachty DN 1500 mm</t>
  </si>
  <si>
    <t>55243442</t>
  </si>
  <si>
    <t>Poklop na vstupní šachtu d 600 D s odvětráním</t>
  </si>
  <si>
    <t>59224013</t>
  </si>
  <si>
    <t>Prstenec ke krytu šachty AR 625x100  62,5x10x10 cm</t>
  </si>
  <si>
    <t>59224061</t>
  </si>
  <si>
    <t>Prstenec krytu šachty AR-V 625/60    62,5x6x12 cm</t>
  </si>
  <si>
    <t>59224063</t>
  </si>
  <si>
    <t>Prstenec krytu šachty AR-V 625/120  62,5x12x12 cm</t>
  </si>
  <si>
    <t>592243501</t>
  </si>
  <si>
    <t>Deska přechodová zákrytová TZK-Q.1 120-63/17</t>
  </si>
  <si>
    <t>592243542</t>
  </si>
  <si>
    <t>Deska zákrytová TZK-Q.1 150-63/17</t>
  </si>
  <si>
    <t>592243652</t>
  </si>
  <si>
    <t>Skruž šachetní TBS-Q.1 120/50 PS</t>
  </si>
  <si>
    <t>592243653</t>
  </si>
  <si>
    <t>Skruž šachetní TBS-Q.1 120/100</t>
  </si>
  <si>
    <t>592261022</t>
  </si>
  <si>
    <t>Skruž nádrže PNK Q.1 150/100 SKP 1,76 m3</t>
  </si>
  <si>
    <t>2815</t>
  </si>
  <si>
    <t xml:space="preserve">Těsnící kroužek DN 1200 mm </t>
  </si>
  <si>
    <t>99</t>
  </si>
  <si>
    <t>Staveništní přesun hmot</t>
  </si>
  <si>
    <t>998276101</t>
  </si>
  <si>
    <t xml:space="preserve">Přesun hmot pro trubní vedení plastová,otevř.výkop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</si>
  <si>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</si>
  <si>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</si>
  <si>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</si>
  <si>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</si>
  <si>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</si>
  <si>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</si>
  <si>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</si>
  <si>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</si>
  <si>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STATUTÁRNÍ MĚSTO OPAVA</t>
  </si>
  <si>
    <t>J&amp;J STUDIO INŽENÝRSKÉ SÍTĚ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</si>
</sst>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6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0" borderId="0">
      <alignment/>
      <protection/>
    </xf>
    <xf numFmtId="0" fontId="39" fillId="23" borderId="6" applyNumberFormat="0" applyFont="0" applyAlignment="0" applyProtection="0"/>
    <xf numFmtId="9" fontId="39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33" borderId="11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centerContinuous"/>
    </xf>
    <xf numFmtId="49" fontId="22" fillId="33" borderId="13" xfId="0" applyNumberFormat="1" applyFont="1" applyFill="1" applyBorder="1" applyAlignment="1">
      <alignment horizontal="left"/>
    </xf>
    <xf numFmtId="49" fontId="21" fillId="33" borderId="12" xfId="0" applyNumberFormat="1" applyFont="1" applyFill="1" applyBorder="1" applyAlignment="1">
      <alignment horizontal="centerContinuous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33" borderId="16" xfId="0" applyNumberFormat="1" applyFont="1" applyFill="1" applyBorder="1" applyAlignment="1">
      <alignment/>
    </xf>
    <xf numFmtId="49" fontId="19" fillId="33" borderId="17" xfId="0" applyNumberFormat="1" applyFont="1" applyFill="1" applyBorder="1" applyAlignment="1">
      <alignment/>
    </xf>
    <xf numFmtId="49" fontId="20" fillId="33" borderId="18" xfId="0" applyNumberFormat="1" applyFont="1" applyFill="1" applyBorder="1" applyAlignment="1">
      <alignment/>
    </xf>
    <xf numFmtId="49" fontId="19" fillId="33" borderId="18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33" borderId="21" xfId="0" applyNumberFormat="1" applyFont="1" applyFill="1" applyBorder="1" applyAlignment="1">
      <alignment/>
    </xf>
    <xf numFmtId="49" fontId="19" fillId="33" borderId="22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/>
    </xf>
    <xf numFmtId="49" fontId="19" fillId="33" borderId="0" xfId="0" applyNumberFormat="1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1" fillId="0" borderId="19" xfId="0" applyNumberFormat="1" applyFont="1" applyBorder="1" applyAlignment="1">
      <alignment/>
    </xf>
    <xf numFmtId="0" fontId="21" fillId="0" borderId="25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5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18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19" fillId="0" borderId="29" xfId="0" applyFont="1" applyBorder="1" applyAlignment="1">
      <alignment horizontal="centerContinuous" vertical="center"/>
    </xf>
    <xf numFmtId="0" fontId="20" fillId="33" borderId="30" xfId="0" applyFont="1" applyFill="1" applyBorder="1" applyAlignment="1">
      <alignment horizontal="left"/>
    </xf>
    <xf numFmtId="0" fontId="19" fillId="33" borderId="31" xfId="0" applyFont="1" applyFill="1" applyBorder="1" applyAlignment="1">
      <alignment horizontal="left"/>
    </xf>
    <xf numFmtId="0" fontId="19" fillId="33" borderId="32" xfId="0" applyFont="1" applyFill="1" applyBorder="1" applyAlignment="1">
      <alignment horizontal="centerContinuous"/>
    </xf>
    <xf numFmtId="0" fontId="20" fillId="33" borderId="31" xfId="0" applyFont="1" applyFill="1" applyBorder="1" applyAlignment="1">
      <alignment horizontal="centerContinuous"/>
    </xf>
    <xf numFmtId="0" fontId="19" fillId="33" borderId="31" xfId="0" applyFont="1" applyFill="1" applyBorder="1" applyAlignment="1">
      <alignment horizontal="centerContinuous"/>
    </xf>
    <xf numFmtId="0" fontId="19" fillId="0" borderId="33" xfId="0" applyFont="1" applyBorder="1" applyAlignment="1">
      <alignment/>
    </xf>
    <xf numFmtId="0" fontId="19" fillId="0" borderId="34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34" xfId="0" applyFont="1" applyBorder="1" applyAlignment="1">
      <alignment shrinkToFit="1"/>
    </xf>
    <xf numFmtId="0" fontId="19" fillId="0" borderId="36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7" xfId="0" applyFont="1" applyBorder="1" applyAlignment="1">
      <alignment horizontal="center" shrinkToFit="1"/>
    </xf>
    <xf numFmtId="0" fontId="19" fillId="0" borderId="38" xfId="0" applyFont="1" applyBorder="1" applyAlignment="1">
      <alignment horizontal="center" shrinkToFit="1"/>
    </xf>
    <xf numFmtId="3" fontId="19" fillId="0" borderId="39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40" xfId="0" applyNumberFormat="1" applyFont="1" applyBorder="1" applyAlignment="1">
      <alignment/>
    </xf>
    <xf numFmtId="0" fontId="19" fillId="0" borderId="38" xfId="0" applyFont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0" fontId="19" fillId="0" borderId="48" xfId="0" applyFont="1" applyBorder="1" applyAlignment="1">
      <alignment/>
    </xf>
    <xf numFmtId="165" fontId="19" fillId="0" borderId="49" xfId="0" applyNumberFormat="1" applyFont="1" applyBorder="1" applyAlignment="1">
      <alignment horizontal="right"/>
    </xf>
    <xf numFmtId="0" fontId="19" fillId="0" borderId="49" xfId="0" applyFont="1" applyBorder="1" applyAlignment="1">
      <alignment/>
    </xf>
    <xf numFmtId="166" fontId="19" fillId="0" borderId="24" xfId="0" applyNumberFormat="1" applyFont="1" applyBorder="1" applyAlignment="1">
      <alignment horizontal="right" indent="2"/>
    </xf>
    <xf numFmtId="166" fontId="19" fillId="0" borderId="25" xfId="0" applyNumberFormat="1" applyFont="1" applyBorder="1" applyAlignment="1">
      <alignment horizontal="right" indent="2"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33" borderId="37" xfId="0" applyFont="1" applyFill="1" applyBorder="1" applyAlignment="1">
      <alignment/>
    </xf>
    <xf numFmtId="0" fontId="23" fillId="33" borderId="40" xfId="0" applyFont="1" applyFill="1" applyBorder="1" applyAlignment="1">
      <alignment/>
    </xf>
    <xf numFmtId="0" fontId="23" fillId="33" borderId="38" xfId="0" applyFont="1" applyFill="1" applyBorder="1" applyAlignment="1">
      <alignment/>
    </xf>
    <xf numFmtId="166" fontId="23" fillId="33" borderId="50" xfId="0" applyNumberFormat="1" applyFont="1" applyFill="1" applyBorder="1" applyAlignment="1">
      <alignment horizontal="right" indent="2"/>
    </xf>
    <xf numFmtId="166" fontId="23" fillId="33" borderId="51" xfId="0" applyNumberFormat="1" applyFont="1" applyFill="1" applyBorder="1" applyAlignment="1">
      <alignment horizontal="right" indent="2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9" fillId="0" borderId="52" xfId="46" applyFont="1" applyBorder="1" applyAlignment="1">
      <alignment horizontal="center"/>
      <protection/>
    </xf>
    <xf numFmtId="0" fontId="19" fillId="0" borderId="53" xfId="46" applyFont="1" applyBorder="1" applyAlignment="1">
      <alignment horizontal="center"/>
      <protection/>
    </xf>
    <xf numFmtId="49" fontId="20" fillId="0" borderId="54" xfId="46" applyNumberFormat="1" applyFont="1" applyBorder="1">
      <alignment/>
      <protection/>
    </xf>
    <xf numFmtId="49" fontId="19" fillId="0" borderId="54" xfId="46" applyNumberFormat="1" applyFont="1" applyBorder="1">
      <alignment/>
      <protection/>
    </xf>
    <xf numFmtId="49" fontId="19" fillId="0" borderId="54" xfId="46" applyNumberFormat="1" applyFont="1" applyBorder="1" applyAlignment="1">
      <alignment horizontal="right"/>
      <protection/>
    </xf>
    <xf numFmtId="0" fontId="19" fillId="0" borderId="55" xfId="46" applyFont="1" applyBorder="1">
      <alignment/>
      <protection/>
    </xf>
    <xf numFmtId="49" fontId="19" fillId="0" borderId="54" xfId="0" applyNumberFormat="1" applyFont="1" applyBorder="1" applyAlignment="1">
      <alignment horizontal="left"/>
    </xf>
    <xf numFmtId="0" fontId="19" fillId="0" borderId="56" xfId="0" applyNumberFormat="1" applyFont="1" applyBorder="1" applyAlignment="1">
      <alignment/>
    </xf>
    <xf numFmtId="0" fontId="19" fillId="0" borderId="57" xfId="46" applyFont="1" applyBorder="1" applyAlignment="1">
      <alignment horizontal="center"/>
      <protection/>
    </xf>
    <xf numFmtId="0" fontId="19" fillId="0" borderId="58" xfId="46" applyFont="1" applyBorder="1" applyAlignment="1">
      <alignment horizontal="center"/>
      <protection/>
    </xf>
    <xf numFmtId="49" fontId="20" fillId="0" borderId="59" xfId="46" applyNumberFormat="1" applyFont="1" applyBorder="1">
      <alignment/>
      <protection/>
    </xf>
    <xf numFmtId="49" fontId="19" fillId="0" borderId="59" xfId="46" applyNumberFormat="1" applyFont="1" applyBorder="1">
      <alignment/>
      <protection/>
    </xf>
    <xf numFmtId="49" fontId="19" fillId="0" borderId="59" xfId="46" applyNumberFormat="1" applyFont="1" applyBorder="1" applyAlignment="1">
      <alignment horizontal="right"/>
      <protection/>
    </xf>
    <xf numFmtId="0" fontId="19" fillId="0" borderId="60" xfId="46" applyFont="1" applyBorder="1" applyAlignment="1">
      <alignment horizontal="left"/>
      <protection/>
    </xf>
    <xf numFmtId="0" fontId="19" fillId="0" borderId="59" xfId="46" applyFont="1" applyBorder="1" applyAlignment="1">
      <alignment horizontal="left"/>
      <protection/>
    </xf>
    <xf numFmtId="0" fontId="19" fillId="0" borderId="61" xfId="46" applyFont="1" applyBorder="1" applyAlignment="1">
      <alignment horizontal="lef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33" borderId="30" xfId="0" applyNumberFormat="1" applyFont="1" applyFill="1" applyBorder="1" applyAlignment="1">
      <alignment horizontal="center"/>
    </xf>
    <xf numFmtId="0" fontId="20" fillId="33" borderId="31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3" borderId="62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/>
    </xf>
    <xf numFmtId="0" fontId="20" fillId="33" borderId="64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4" xfId="0" applyNumberFormat="1" applyFont="1" applyBorder="1" applyAlignment="1">
      <alignment/>
    </xf>
    <xf numFmtId="0" fontId="20" fillId="33" borderId="30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3" fontId="20" fillId="33" borderId="32" xfId="0" applyNumberFormat="1" applyFont="1" applyFill="1" applyBorder="1" applyAlignment="1">
      <alignment/>
    </xf>
    <xf numFmtId="3" fontId="20" fillId="33" borderId="62" xfId="0" applyNumberFormat="1" applyFont="1" applyFill="1" applyBorder="1" applyAlignment="1">
      <alignment/>
    </xf>
    <xf numFmtId="3" fontId="20" fillId="33" borderId="63" xfId="0" applyNumberFormat="1" applyFont="1" applyFill="1" applyBorder="1" applyAlignment="1">
      <alignment/>
    </xf>
    <xf numFmtId="3" fontId="20" fillId="33" borderId="64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33" borderId="42" xfId="0" applyFont="1" applyFill="1" applyBorder="1" applyAlignment="1">
      <alignment/>
    </xf>
    <xf numFmtId="0" fontId="20" fillId="33" borderId="65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2" xfId="0" applyFont="1" applyFill="1" applyBorder="1" applyAlignment="1">
      <alignment horizontal="center"/>
    </xf>
    <xf numFmtId="4" fontId="22" fillId="33" borderId="13" xfId="0" applyNumberFormat="1" applyFont="1" applyFill="1" applyBorder="1" applyAlignment="1">
      <alignment horizontal="right"/>
    </xf>
    <xf numFmtId="4" fontId="22" fillId="33" borderId="42" xfId="0" applyNumberFormat="1" applyFont="1" applyFill="1" applyBorder="1" applyAlignment="1">
      <alignment horizontal="right"/>
    </xf>
    <xf numFmtId="0" fontId="19" fillId="0" borderId="26" xfId="0" applyFont="1" applyBorder="1" applyAlignment="1">
      <alignment/>
    </xf>
    <xf numFmtId="3" fontId="19" fillId="0" borderId="35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5" xfId="0" applyNumberFormat="1" applyFont="1" applyBorder="1" applyAlignment="1">
      <alignment horizontal="right"/>
    </xf>
    <xf numFmtId="4" fontId="19" fillId="0" borderId="34" xfId="0" applyNumberFormat="1" applyFont="1" applyBorder="1" applyAlignment="1">
      <alignment horizontal="right"/>
    </xf>
    <xf numFmtId="3" fontId="19" fillId="0" borderId="26" xfId="0" applyNumberFormat="1" applyFont="1" applyBorder="1" applyAlignment="1">
      <alignment horizontal="right"/>
    </xf>
    <xf numFmtId="0" fontId="19" fillId="33" borderId="37" xfId="0" applyFont="1" applyFill="1" applyBorder="1" applyAlignment="1">
      <alignment/>
    </xf>
    <xf numFmtId="0" fontId="20" fillId="33" borderId="40" xfId="0" applyFont="1" applyFill="1" applyBorder="1" applyAlignment="1">
      <alignment/>
    </xf>
    <xf numFmtId="0" fontId="19" fillId="33" borderId="40" xfId="0" applyFont="1" applyFill="1" applyBorder="1" applyAlignment="1">
      <alignment/>
    </xf>
    <xf numFmtId="4" fontId="19" fillId="33" borderId="51" xfId="0" applyNumberFormat="1" applyFont="1" applyFill="1" applyBorder="1" applyAlignment="1">
      <alignment/>
    </xf>
    <xf numFmtId="4" fontId="19" fillId="33" borderId="37" xfId="0" applyNumberFormat="1" applyFont="1" applyFill="1" applyBorder="1" applyAlignment="1">
      <alignment/>
    </xf>
    <xf numFmtId="4" fontId="19" fillId="33" borderId="40" xfId="0" applyNumberFormat="1" applyFont="1" applyFill="1" applyBorder="1" applyAlignment="1">
      <alignment/>
    </xf>
    <xf numFmtId="3" fontId="20" fillId="33" borderId="40" xfId="0" applyNumberFormat="1" applyFont="1" applyFill="1" applyBorder="1" applyAlignment="1">
      <alignment horizontal="right"/>
    </xf>
    <xf numFmtId="3" fontId="20" fillId="33" borderId="51" xfId="0" applyNumberFormat="1" applyFont="1" applyFill="1" applyBorder="1" applyAlignment="1">
      <alignment horizontal="right"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8" fillId="0" borderId="0" xfId="46" applyFont="1" applyAlignment="1">
      <alignment horizontal="center"/>
      <protection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19" fillId="0" borderId="54" xfId="46" applyFont="1" applyBorder="1">
      <alignment/>
      <protection/>
    </xf>
    <xf numFmtId="0" fontId="21" fillId="0" borderId="55" xfId="46" applyFont="1" applyBorder="1" applyAlignment="1">
      <alignment horizontal="right"/>
      <protection/>
    </xf>
    <xf numFmtId="49" fontId="19" fillId="0" borderId="54" xfId="46" applyNumberFormat="1" applyFont="1" applyBorder="1" applyAlignment="1">
      <alignment horizontal="left"/>
      <protection/>
    </xf>
    <xf numFmtId="0" fontId="19" fillId="0" borderId="56" xfId="46" applyFont="1" applyBorder="1">
      <alignment/>
      <protection/>
    </xf>
    <xf numFmtId="49" fontId="19" fillId="0" borderId="57" xfId="46" applyNumberFormat="1" applyFont="1" applyBorder="1" applyAlignment="1">
      <alignment horizontal="center"/>
      <protection/>
    </xf>
    <xf numFmtId="0" fontId="19" fillId="0" borderId="59" xfId="46" applyFont="1" applyBorder="1">
      <alignment/>
      <protection/>
    </xf>
    <xf numFmtId="0" fontId="19" fillId="0" borderId="60" xfId="46" applyFont="1" applyBorder="1" applyAlignment="1">
      <alignment horizontal="center" shrinkToFit="1"/>
      <protection/>
    </xf>
    <xf numFmtId="0" fontId="19" fillId="0" borderId="59" xfId="46" applyFont="1" applyBorder="1" applyAlignment="1">
      <alignment horizontal="center" shrinkToFit="1"/>
      <protection/>
    </xf>
    <xf numFmtId="0" fontId="19" fillId="0" borderId="61" xfId="46" applyFont="1" applyBorder="1" applyAlignment="1">
      <alignment horizontal="center" shrinkToFit="1"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33" borderId="19" xfId="46" applyNumberFormat="1" applyFont="1" applyFill="1" applyBorder="1">
      <alignment/>
      <protection/>
    </xf>
    <xf numFmtId="0" fontId="21" fillId="33" borderId="17" xfId="46" applyFont="1" applyFill="1" applyBorder="1" applyAlignment="1">
      <alignment horizontal="center"/>
      <protection/>
    </xf>
    <xf numFmtId="0" fontId="21" fillId="33" borderId="17" xfId="46" applyNumberFormat="1" applyFont="1" applyFill="1" applyBorder="1" applyAlignment="1">
      <alignment horizontal="center"/>
      <protection/>
    </xf>
    <xf numFmtId="0" fontId="21" fillId="33" borderId="19" xfId="46" applyFont="1" applyFill="1" applyBorder="1" applyAlignment="1">
      <alignment horizontal="center"/>
      <protection/>
    </xf>
    <xf numFmtId="0" fontId="20" fillId="0" borderId="66" xfId="46" applyFont="1" applyBorder="1" applyAlignment="1">
      <alignment horizontal="center"/>
      <protection/>
    </xf>
    <xf numFmtId="49" fontId="20" fillId="0" borderId="66" xfId="46" applyNumberFormat="1" applyFont="1" applyBorder="1" applyAlignment="1">
      <alignment horizontal="left"/>
      <protection/>
    </xf>
    <xf numFmtId="0" fontId="20" fillId="0" borderId="24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7" xfId="46" applyFont="1" applyBorder="1" applyAlignment="1">
      <alignment horizontal="center" vertical="top"/>
      <protection/>
    </xf>
    <xf numFmtId="49" fontId="32" fillId="0" borderId="67" xfId="46" applyNumberFormat="1" applyFont="1" applyBorder="1" applyAlignment="1">
      <alignment horizontal="left" vertical="top"/>
      <protection/>
    </xf>
    <xf numFmtId="0" fontId="32" fillId="0" borderId="67" xfId="46" applyFont="1" applyBorder="1" applyAlignment="1">
      <alignment vertical="top" wrapText="1"/>
      <protection/>
    </xf>
    <xf numFmtId="49" fontId="32" fillId="0" borderId="67" xfId="46" applyNumberFormat="1" applyFont="1" applyBorder="1" applyAlignment="1">
      <alignment horizontal="center" shrinkToFit="1"/>
      <protection/>
    </xf>
    <xf numFmtId="4" fontId="32" fillId="0" borderId="67" xfId="46" applyNumberFormat="1" applyFont="1" applyBorder="1" applyAlignment="1">
      <alignment horizontal="right"/>
      <protection/>
    </xf>
    <xf numFmtId="4" fontId="32" fillId="0" borderId="67" xfId="46" applyNumberFormat="1" applyFont="1" applyBorder="1">
      <alignment/>
      <protection/>
    </xf>
    <xf numFmtId="0" fontId="31" fillId="0" borderId="0" xfId="46" applyFont="1">
      <alignment/>
      <protection/>
    </xf>
    <xf numFmtId="0" fontId="21" fillId="0" borderId="66" xfId="46" applyFont="1" applyBorder="1" applyAlignment="1">
      <alignment horizontal="center"/>
      <protection/>
    </xf>
    <xf numFmtId="0" fontId="33" fillId="0" borderId="0" xfId="46" applyFont="1" applyAlignment="1">
      <alignment wrapText="1"/>
      <protection/>
    </xf>
    <xf numFmtId="49" fontId="21" fillId="0" borderId="66" xfId="46" applyNumberFormat="1" applyFont="1" applyBorder="1" applyAlignment="1">
      <alignment horizontal="right"/>
      <protection/>
    </xf>
    <xf numFmtId="49" fontId="34" fillId="34" borderId="68" xfId="46" applyNumberFormat="1" applyFont="1" applyFill="1" applyBorder="1" applyAlignment="1">
      <alignment horizontal="left" wrapText="1"/>
      <protection/>
    </xf>
    <xf numFmtId="49" fontId="35" fillId="0" borderId="69" xfId="0" applyNumberFormat="1" applyFont="1" applyBorder="1" applyAlignment="1">
      <alignment horizontal="left" wrapText="1"/>
    </xf>
    <xf numFmtId="4" fontId="34" fillId="34" borderId="70" xfId="46" applyNumberFormat="1" applyFont="1" applyFill="1" applyBorder="1" applyAlignment="1">
      <alignment horizontal="right" wrapText="1"/>
      <protection/>
    </xf>
    <xf numFmtId="0" fontId="34" fillId="34" borderId="43" xfId="46" applyFont="1" applyFill="1" applyBorder="1" applyAlignment="1">
      <alignment horizontal="left" wrapText="1"/>
      <protection/>
    </xf>
    <xf numFmtId="0" fontId="34" fillId="0" borderId="22" xfId="0" applyFont="1" applyBorder="1" applyAlignment="1">
      <alignment horizontal="right"/>
    </xf>
    <xf numFmtId="0" fontId="19" fillId="33" borderId="19" xfId="46" applyFont="1" applyFill="1" applyBorder="1" applyAlignment="1">
      <alignment horizontal="center"/>
      <protection/>
    </xf>
    <xf numFmtId="49" fontId="36" fillId="33" borderId="19" xfId="46" applyNumberFormat="1" applyFont="1" applyFill="1" applyBorder="1" applyAlignment="1">
      <alignment horizontal="left"/>
      <protection/>
    </xf>
    <xf numFmtId="0" fontId="36" fillId="33" borderId="24" xfId="46" applyFont="1" applyFill="1" applyBorder="1">
      <alignment/>
      <protection/>
    </xf>
    <xf numFmtId="0" fontId="19" fillId="33" borderId="18" xfId="46" applyFont="1" applyFill="1" applyBorder="1" applyAlignment="1">
      <alignment horizontal="center"/>
      <protection/>
    </xf>
    <xf numFmtId="4" fontId="19" fillId="33" borderId="18" xfId="46" applyNumberFormat="1" applyFont="1" applyFill="1" applyBorder="1" applyAlignment="1">
      <alignment horizontal="right"/>
      <protection/>
    </xf>
    <xf numFmtId="4" fontId="19" fillId="33" borderId="17" xfId="46" applyNumberFormat="1" applyFont="1" applyFill="1" applyBorder="1" applyAlignment="1">
      <alignment horizontal="right"/>
      <protection/>
    </xf>
    <xf numFmtId="4" fontId="20" fillId="33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7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8" fillId="0" borderId="0" xfId="46" applyFont="1" applyBorder="1">
      <alignment/>
      <protection/>
    </xf>
    <xf numFmtId="3" fontId="38" fillId="0" borderId="0" xfId="46" applyNumberFormat="1" applyFont="1" applyBorder="1" applyAlignment="1">
      <alignment horizontal="right"/>
      <protection/>
    </xf>
    <xf numFmtId="4" fontId="38" fillId="0" borderId="0" xfId="46" applyNumberFormat="1" applyFont="1" applyBorder="1">
      <alignment/>
      <protection/>
    </xf>
    <xf numFmtId="0" fontId="37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66" xfId="0" applyNumberFormat="1" applyFont="1" applyBorder="1" applyAlignment="1">
      <alignment/>
    </xf>
    <xf numFmtId="3" fontId="19" fillId="0" borderId="71" xfId="0" applyNumberFormat="1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77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0</v>
      </c>
      <c r="D2" s="5">
        <f>Rekapitulace!G2</f>
        <v>0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81</v>
      </c>
      <c r="B5" s="18"/>
      <c r="C5" s="19" t="s">
        <v>82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79</v>
      </c>
      <c r="B7" s="25"/>
      <c r="C7" s="26" t="s">
        <v>80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 t="s">
        <v>217</v>
      </c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 t="str">
        <f>Projektant</f>
        <v>J&amp;J STUDIO INŽENÝRSKÉ SÍTĚ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 t="s">
        <v>216</v>
      </c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 t="s">
        <v>79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75" customHeight="1">
      <c r="A15" s="57"/>
      <c r="B15" s="58" t="s">
        <v>22</v>
      </c>
      <c r="C15" s="59">
        <f>HSV</f>
        <v>0</v>
      </c>
      <c r="D15" s="60" t="str">
        <f>Rekapitulace!A19</f>
        <v>Ztížené výrobní podmínky</v>
      </c>
      <c r="E15" s="61"/>
      <c r="F15" s="62"/>
      <c r="G15" s="59">
        <f>Rekapitulace!I19</f>
        <v>0</v>
      </c>
    </row>
    <row r="16" spans="1:7" ht="15.75" customHeight="1">
      <c r="A16" s="57" t="s">
        <v>23</v>
      </c>
      <c r="B16" s="58" t="s">
        <v>24</v>
      </c>
      <c r="C16" s="59">
        <f>PSV</f>
        <v>0</v>
      </c>
      <c r="D16" s="9" t="str">
        <f>Rekapitulace!A20</f>
        <v>Oborová přirážka</v>
      </c>
      <c r="E16" s="63"/>
      <c r="F16" s="64"/>
      <c r="G16" s="59">
        <f>Rekapitulace!I20</f>
        <v>0</v>
      </c>
    </row>
    <row r="17" spans="1:7" ht="15.75" customHeight="1">
      <c r="A17" s="57" t="s">
        <v>25</v>
      </c>
      <c r="B17" s="58" t="s">
        <v>26</v>
      </c>
      <c r="C17" s="59">
        <f>Mont</f>
        <v>0</v>
      </c>
      <c r="D17" s="9" t="str">
        <f>Rekapitulace!A21</f>
        <v>Přesun stavebních kapacit</v>
      </c>
      <c r="E17" s="63"/>
      <c r="F17" s="64"/>
      <c r="G17" s="59">
        <f>Rekapitulace!I21</f>
        <v>0</v>
      </c>
    </row>
    <row r="18" spans="1:7" ht="15.75" customHeight="1">
      <c r="A18" s="65" t="s">
        <v>27</v>
      </c>
      <c r="B18" s="66" t="s">
        <v>28</v>
      </c>
      <c r="C18" s="59">
        <f>Dodavka</f>
        <v>0</v>
      </c>
      <c r="D18" s="9" t="str">
        <f>Rekapitulace!A22</f>
        <v>Mimostaveništní doprava</v>
      </c>
      <c r="E18" s="63"/>
      <c r="F18" s="64"/>
      <c r="G18" s="59">
        <f>Rekapitulace!I22</f>
        <v>0</v>
      </c>
    </row>
    <row r="19" spans="1:7" ht="15.75" customHeight="1">
      <c r="A19" s="67" t="s">
        <v>29</v>
      </c>
      <c r="B19" s="58"/>
      <c r="C19" s="59">
        <f>SUM(C15:C18)</f>
        <v>0</v>
      </c>
      <c r="D19" s="9" t="str">
        <f>Rekapitulace!A23</f>
        <v>Zařízení staveniště</v>
      </c>
      <c r="E19" s="63"/>
      <c r="F19" s="64"/>
      <c r="G19" s="59">
        <f>Rekapitulace!I23</f>
        <v>0</v>
      </c>
    </row>
    <row r="20" spans="1:7" ht="15.75" customHeight="1">
      <c r="A20" s="67"/>
      <c r="B20" s="58"/>
      <c r="C20" s="59"/>
      <c r="D20" s="9" t="str">
        <f>Rekapitulace!A24</f>
        <v>Provoz investora</v>
      </c>
      <c r="E20" s="63"/>
      <c r="F20" s="64"/>
      <c r="G20" s="59">
        <f>Rekapitulace!I24</f>
        <v>0</v>
      </c>
    </row>
    <row r="21" spans="1:7" ht="15.75" customHeight="1">
      <c r="A21" s="67" t="s">
        <v>30</v>
      </c>
      <c r="B21" s="58"/>
      <c r="C21" s="59">
        <f>HZS</f>
        <v>0</v>
      </c>
      <c r="D21" s="9" t="str">
        <f>Rekapitulace!A25</f>
        <v>Kompletační činnost (IČD)</v>
      </c>
      <c r="E21" s="63"/>
      <c r="F21" s="64"/>
      <c r="G21" s="59">
        <f>Rekapitulace!I25</f>
        <v>0</v>
      </c>
    </row>
    <row r="22" spans="1:7" ht="15.7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7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21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21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sheetProtection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8"/>
  <sheetViews>
    <sheetView zoomScalePageLayoutView="0" workbookViewId="0" topLeftCell="A1">
      <selection activeCell="H27" sqref="H27:I2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2018/014 PROPOJENÍ KANALIZACE SUCHÉ LAZCE</v>
      </c>
      <c r="D1" s="111"/>
      <c r="E1" s="112"/>
      <c r="F1" s="111"/>
      <c r="G1" s="113" t="s">
        <v>49</v>
      </c>
      <c r="H1" s="114"/>
      <c r="I1" s="115"/>
    </row>
    <row r="2" spans="1:9" ht="13.5" thickBot="1">
      <c r="A2" s="116" t="s">
        <v>50</v>
      </c>
      <c r="B2" s="117"/>
      <c r="C2" s="118" t="str">
        <f>CONCATENATE(cisloobjektu," ",nazevobjektu)</f>
        <v>01 PROPOJENÍ KANALIZACE</v>
      </c>
      <c r="D2" s="119"/>
      <c r="E2" s="120"/>
      <c r="F2" s="119"/>
      <c r="G2" s="121"/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27" t="str">
        <f>Položky!B7</f>
        <v>1</v>
      </c>
      <c r="B7" s="133" t="str">
        <f>Položky!C7</f>
        <v>Zemní práce</v>
      </c>
      <c r="C7" s="69"/>
      <c r="D7" s="134"/>
      <c r="E7" s="228">
        <f>Položky!BA33</f>
        <v>0</v>
      </c>
      <c r="F7" s="229">
        <f>Položky!BB33</f>
        <v>0</v>
      </c>
      <c r="G7" s="229">
        <f>Položky!BC33</f>
        <v>0</v>
      </c>
      <c r="H7" s="229">
        <f>Položky!BD33</f>
        <v>0</v>
      </c>
      <c r="I7" s="230">
        <f>Položky!BE33</f>
        <v>0</v>
      </c>
    </row>
    <row r="8" spans="1:9" s="37" customFormat="1" ht="12.75">
      <c r="A8" s="227" t="str">
        <f>Položky!B34</f>
        <v>2</v>
      </c>
      <c r="B8" s="133" t="str">
        <f>Položky!C34</f>
        <v>Základy a zvláštní zakládání</v>
      </c>
      <c r="C8" s="69"/>
      <c r="D8" s="134"/>
      <c r="E8" s="228">
        <f>Položky!BA42</f>
        <v>0</v>
      </c>
      <c r="F8" s="229">
        <f>Položky!BB42</f>
        <v>0</v>
      </c>
      <c r="G8" s="229">
        <f>Položky!BC42</f>
        <v>0</v>
      </c>
      <c r="H8" s="229">
        <f>Položky!BD42</f>
        <v>0</v>
      </c>
      <c r="I8" s="230">
        <f>Položky!BE42</f>
        <v>0</v>
      </c>
    </row>
    <row r="9" spans="1:9" s="37" customFormat="1" ht="12.75">
      <c r="A9" s="227" t="str">
        <f>Položky!B43</f>
        <v>4</v>
      </c>
      <c r="B9" s="133" t="str">
        <f>Položky!C43</f>
        <v>Vodorovné konstrukce</v>
      </c>
      <c r="C9" s="69"/>
      <c r="D9" s="134"/>
      <c r="E9" s="228">
        <f>Položky!BA46</f>
        <v>0</v>
      </c>
      <c r="F9" s="229">
        <f>Položky!BB46</f>
        <v>0</v>
      </c>
      <c r="G9" s="229">
        <f>Položky!BC46</f>
        <v>0</v>
      </c>
      <c r="H9" s="229">
        <f>Položky!BD46</f>
        <v>0</v>
      </c>
      <c r="I9" s="230">
        <f>Položky!BE46</f>
        <v>0</v>
      </c>
    </row>
    <row r="10" spans="1:9" s="37" customFormat="1" ht="12.75">
      <c r="A10" s="227" t="str">
        <f>Položky!B47</f>
        <v>8</v>
      </c>
      <c r="B10" s="133" t="str">
        <f>Položky!C47</f>
        <v>Trubní vedení</v>
      </c>
      <c r="C10" s="69"/>
      <c r="D10" s="134"/>
      <c r="E10" s="228">
        <f>Položky!BA50</f>
        <v>0</v>
      </c>
      <c r="F10" s="229">
        <f>Položky!BB50</f>
        <v>0</v>
      </c>
      <c r="G10" s="229">
        <f>Položky!BC50</f>
        <v>0</v>
      </c>
      <c r="H10" s="229">
        <f>Položky!BD50</f>
        <v>0</v>
      </c>
      <c r="I10" s="230">
        <f>Položky!BE50</f>
        <v>0</v>
      </c>
    </row>
    <row r="11" spans="1:9" s="37" customFormat="1" ht="12.75">
      <c r="A11" s="227" t="str">
        <f>Položky!B51</f>
        <v>87</v>
      </c>
      <c r="B11" s="133" t="str">
        <f>Položky!C51</f>
        <v>Potrubí z trub z plastických hmot</v>
      </c>
      <c r="C11" s="69"/>
      <c r="D11" s="134"/>
      <c r="E11" s="228">
        <f>Položky!BA54</f>
        <v>0</v>
      </c>
      <c r="F11" s="229">
        <f>Položky!BB54</f>
        <v>0</v>
      </c>
      <c r="G11" s="229">
        <f>Položky!BC54</f>
        <v>0</v>
      </c>
      <c r="H11" s="229">
        <f>Položky!BD54</f>
        <v>0</v>
      </c>
      <c r="I11" s="230">
        <f>Položky!BE54</f>
        <v>0</v>
      </c>
    </row>
    <row r="12" spans="1:9" s="37" customFormat="1" ht="12.75">
      <c r="A12" s="227" t="str">
        <f>Položky!B55</f>
        <v>89</v>
      </c>
      <c r="B12" s="133" t="str">
        <f>Položky!C55</f>
        <v>Ostatní konstrukce na trubním vedení</v>
      </c>
      <c r="C12" s="69"/>
      <c r="D12" s="134"/>
      <c r="E12" s="228">
        <f>Položky!BA74</f>
        <v>0</v>
      </c>
      <c r="F12" s="229">
        <f>Položky!BB74</f>
        <v>0</v>
      </c>
      <c r="G12" s="229">
        <f>Položky!BC74</f>
        <v>0</v>
      </c>
      <c r="H12" s="229">
        <f>Položky!BD74</f>
        <v>0</v>
      </c>
      <c r="I12" s="230">
        <f>Položky!BE74</f>
        <v>0</v>
      </c>
    </row>
    <row r="13" spans="1:9" s="37" customFormat="1" ht="13.5" thickBot="1">
      <c r="A13" s="227" t="str">
        <f>Položky!B75</f>
        <v>99</v>
      </c>
      <c r="B13" s="133" t="str">
        <f>Položky!C75</f>
        <v>Staveništní přesun hmot</v>
      </c>
      <c r="C13" s="69"/>
      <c r="D13" s="134"/>
      <c r="E13" s="228">
        <f>Položky!BA77</f>
        <v>0</v>
      </c>
      <c r="F13" s="229">
        <f>Položky!BB77</f>
        <v>0</v>
      </c>
      <c r="G13" s="229">
        <f>Položky!BC77</f>
        <v>0</v>
      </c>
      <c r="H13" s="229">
        <f>Položky!BD77</f>
        <v>0</v>
      </c>
      <c r="I13" s="230">
        <f>Položky!BE77</f>
        <v>0</v>
      </c>
    </row>
    <row r="14" spans="1:9" s="141" customFormat="1" ht="13.5" thickBot="1">
      <c r="A14" s="135"/>
      <c r="B14" s="136" t="s">
        <v>57</v>
      </c>
      <c r="C14" s="136"/>
      <c r="D14" s="137"/>
      <c r="E14" s="138">
        <f>SUM(E7:E13)</f>
        <v>0</v>
      </c>
      <c r="F14" s="139">
        <f>SUM(F7:F13)</f>
        <v>0</v>
      </c>
      <c r="G14" s="139">
        <f>SUM(G7:G13)</f>
        <v>0</v>
      </c>
      <c r="H14" s="139">
        <f>SUM(H7:H13)</f>
        <v>0</v>
      </c>
      <c r="I14" s="140">
        <f>SUM(I7:I13)</f>
        <v>0</v>
      </c>
    </row>
    <row r="15" spans="1:9" ht="12.75">
      <c r="A15" s="69"/>
      <c r="B15" s="69"/>
      <c r="C15" s="69"/>
      <c r="D15" s="69"/>
      <c r="E15" s="69"/>
      <c r="F15" s="69"/>
      <c r="G15" s="69"/>
      <c r="H15" s="69"/>
      <c r="I15" s="69"/>
    </row>
    <row r="16" spans="1:57" ht="19.5" customHeight="1">
      <c r="A16" s="125" t="s">
        <v>58</v>
      </c>
      <c r="B16" s="125"/>
      <c r="C16" s="125"/>
      <c r="D16" s="125"/>
      <c r="E16" s="125"/>
      <c r="F16" s="125"/>
      <c r="G16" s="142"/>
      <c r="H16" s="125"/>
      <c r="I16" s="125"/>
      <c r="BA16" s="43"/>
      <c r="BB16" s="43"/>
      <c r="BC16" s="43"/>
      <c r="BD16" s="43"/>
      <c r="BE16" s="43"/>
    </row>
    <row r="17" spans="1:9" ht="13.5" thickBot="1">
      <c r="A17" s="82"/>
      <c r="B17" s="82"/>
      <c r="C17" s="82"/>
      <c r="D17" s="82"/>
      <c r="E17" s="82"/>
      <c r="F17" s="82"/>
      <c r="G17" s="82"/>
      <c r="H17" s="82"/>
      <c r="I17" s="82"/>
    </row>
    <row r="18" spans="1:9" ht="12.75">
      <c r="A18" s="76" t="s">
        <v>59</v>
      </c>
      <c r="B18" s="77"/>
      <c r="C18" s="77"/>
      <c r="D18" s="143"/>
      <c r="E18" s="144" t="s">
        <v>60</v>
      </c>
      <c r="F18" s="145" t="s">
        <v>61</v>
      </c>
      <c r="G18" s="146" t="s">
        <v>62</v>
      </c>
      <c r="H18" s="147"/>
      <c r="I18" s="148" t="s">
        <v>60</v>
      </c>
    </row>
    <row r="19" spans="1:53" ht="12.75">
      <c r="A19" s="67" t="s">
        <v>208</v>
      </c>
      <c r="B19" s="58"/>
      <c r="C19" s="58"/>
      <c r="D19" s="149"/>
      <c r="E19" s="150"/>
      <c r="F19" s="151"/>
      <c r="G19" s="152">
        <f>CHOOSE(BA19+1,HSV+PSV,HSV+PSV+Mont,HSV+PSV+Dodavka+Mont,HSV,PSV,Mont,Dodavka,Mont+Dodavka,0)</f>
        <v>0</v>
      </c>
      <c r="H19" s="153"/>
      <c r="I19" s="154">
        <f>E19+F19*G19/100</f>
        <v>0</v>
      </c>
      <c r="BA19">
        <v>0</v>
      </c>
    </row>
    <row r="20" spans="1:53" ht="12.75">
      <c r="A20" s="67" t="s">
        <v>209</v>
      </c>
      <c r="B20" s="58"/>
      <c r="C20" s="58"/>
      <c r="D20" s="149"/>
      <c r="E20" s="150"/>
      <c r="F20" s="151"/>
      <c r="G20" s="152">
        <f>CHOOSE(BA20+1,HSV+PSV,HSV+PSV+Mont,HSV+PSV+Dodavka+Mont,HSV,PSV,Mont,Dodavka,Mont+Dodavka,0)</f>
        <v>0</v>
      </c>
      <c r="H20" s="153"/>
      <c r="I20" s="154">
        <f>E20+F20*G20/100</f>
        <v>0</v>
      </c>
      <c r="BA20">
        <v>0</v>
      </c>
    </row>
    <row r="21" spans="1:53" ht="12.75">
      <c r="A21" s="67" t="s">
        <v>210</v>
      </c>
      <c r="B21" s="58"/>
      <c r="C21" s="58"/>
      <c r="D21" s="149"/>
      <c r="E21" s="150"/>
      <c r="F21" s="151"/>
      <c r="G21" s="152">
        <f>CHOOSE(BA21+1,HSV+PSV,HSV+PSV+Mont,HSV+PSV+Dodavka+Mont,HSV,PSV,Mont,Dodavka,Mont+Dodavka,0)</f>
        <v>0</v>
      </c>
      <c r="H21" s="153"/>
      <c r="I21" s="154">
        <f>E21+F21*G21/100</f>
        <v>0</v>
      </c>
      <c r="BA21">
        <v>0</v>
      </c>
    </row>
    <row r="22" spans="1:53" ht="12.75">
      <c r="A22" s="67" t="s">
        <v>211</v>
      </c>
      <c r="B22" s="58"/>
      <c r="C22" s="58"/>
      <c r="D22" s="149"/>
      <c r="E22" s="150"/>
      <c r="F22" s="151"/>
      <c r="G22" s="152">
        <f>CHOOSE(BA22+1,HSV+PSV,HSV+PSV+Mont,HSV+PSV+Dodavka+Mont,HSV,PSV,Mont,Dodavka,Mont+Dodavka,0)</f>
        <v>0</v>
      </c>
      <c r="H22" s="153"/>
      <c r="I22" s="154">
        <f>E22+F22*G22/100</f>
        <v>0</v>
      </c>
      <c r="BA22">
        <v>0</v>
      </c>
    </row>
    <row r="23" spans="1:53" ht="12.75">
      <c r="A23" s="67" t="s">
        <v>212</v>
      </c>
      <c r="B23" s="58"/>
      <c r="C23" s="58"/>
      <c r="D23" s="149"/>
      <c r="E23" s="150"/>
      <c r="F23" s="151"/>
      <c r="G23" s="152">
        <f>CHOOSE(BA23+1,HSV+PSV,HSV+PSV+Mont,HSV+PSV+Dodavka+Mont,HSV,PSV,Mont,Dodavka,Mont+Dodavka,0)</f>
        <v>0</v>
      </c>
      <c r="H23" s="153"/>
      <c r="I23" s="154">
        <f>E23+F23*G23/100</f>
        <v>0</v>
      </c>
      <c r="BA23">
        <v>1</v>
      </c>
    </row>
    <row r="24" spans="1:53" ht="12.75">
      <c r="A24" s="67" t="s">
        <v>213</v>
      </c>
      <c r="B24" s="58"/>
      <c r="C24" s="58"/>
      <c r="D24" s="149"/>
      <c r="E24" s="150"/>
      <c r="F24" s="151"/>
      <c r="G24" s="152">
        <f>CHOOSE(BA24+1,HSV+PSV,HSV+PSV+Mont,HSV+PSV+Dodavka+Mont,HSV,PSV,Mont,Dodavka,Mont+Dodavka,0)</f>
        <v>0</v>
      </c>
      <c r="H24" s="153"/>
      <c r="I24" s="154">
        <f>E24+F24*G24/100</f>
        <v>0</v>
      </c>
      <c r="BA24">
        <v>1</v>
      </c>
    </row>
    <row r="25" spans="1:53" ht="12.75">
      <c r="A25" s="67" t="s">
        <v>214</v>
      </c>
      <c r="B25" s="58"/>
      <c r="C25" s="58"/>
      <c r="D25" s="149"/>
      <c r="E25" s="150"/>
      <c r="F25" s="151"/>
      <c r="G25" s="152">
        <f>CHOOSE(BA25+1,HSV+PSV,HSV+PSV+Mont,HSV+PSV+Dodavka+Mont,HSV,PSV,Mont,Dodavka,Mont+Dodavka,0)</f>
        <v>0</v>
      </c>
      <c r="H25" s="153"/>
      <c r="I25" s="154">
        <f>E25+F25*G25/100</f>
        <v>0</v>
      </c>
      <c r="BA25">
        <v>2</v>
      </c>
    </row>
    <row r="26" spans="1:53" ht="12.75">
      <c r="A26" s="67" t="s">
        <v>215</v>
      </c>
      <c r="B26" s="58"/>
      <c r="C26" s="58"/>
      <c r="D26" s="149"/>
      <c r="E26" s="150"/>
      <c r="F26" s="151"/>
      <c r="G26" s="152">
        <f>CHOOSE(BA26+1,HSV+PSV,HSV+PSV+Mont,HSV+PSV+Dodavka+Mont,HSV,PSV,Mont,Dodavka,Mont+Dodavka,0)</f>
        <v>0</v>
      </c>
      <c r="H26" s="153"/>
      <c r="I26" s="154">
        <f>E26+F26*G26/100</f>
        <v>0</v>
      </c>
      <c r="BA26">
        <v>2</v>
      </c>
    </row>
    <row r="27" spans="1:9" ht="13.5" thickBot="1">
      <c r="A27" s="155"/>
      <c r="B27" s="156" t="s">
        <v>63</v>
      </c>
      <c r="C27" s="157"/>
      <c r="D27" s="158"/>
      <c r="E27" s="159"/>
      <c r="F27" s="160"/>
      <c r="G27" s="160"/>
      <c r="H27" s="161">
        <f>SUM(I19:I26)</f>
        <v>0</v>
      </c>
      <c r="I27" s="162"/>
    </row>
    <row r="29" spans="2:9" ht="12.75">
      <c r="B29" s="141"/>
      <c r="F29" s="163"/>
      <c r="G29" s="164"/>
      <c r="H29" s="164"/>
      <c r="I29" s="165"/>
    </row>
    <row r="30" spans="6:9" ht="12.75">
      <c r="F30" s="163"/>
      <c r="G30" s="164"/>
      <c r="H30" s="164"/>
      <c r="I30" s="165"/>
    </row>
    <row r="31" spans="6:9" ht="12.75">
      <c r="F31" s="163"/>
      <c r="G31" s="164"/>
      <c r="H31" s="164"/>
      <c r="I31" s="165"/>
    </row>
    <row r="32" spans="6:9" ht="12.75"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</sheetData>
  <sheetProtection/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50"/>
  <sheetViews>
    <sheetView showGridLines="0" showZeros="0" zoomScalePageLayoutView="0" workbookViewId="0" topLeftCell="A1">
      <selection activeCell="A77" sqref="A77:IV79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1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78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2018/014 PROPOJENÍ KANALIZACE SUCHÉ LAZCE</v>
      </c>
      <c r="D3" s="172"/>
      <c r="E3" s="173" t="s">
        <v>64</v>
      </c>
      <c r="F3" s="174">
        <f>Rekapitulace!H1</f>
        <v>0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01 PROPOJENÍ KANALIZACE</v>
      </c>
      <c r="D4" s="177"/>
      <c r="E4" s="178">
        <f>Rekapitulace!G2</f>
        <v>0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73</v>
      </c>
      <c r="C7" s="190" t="s">
        <v>74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83</v>
      </c>
      <c r="C8" s="198" t="s">
        <v>84</v>
      </c>
      <c r="D8" s="199" t="s">
        <v>85</v>
      </c>
      <c r="E8" s="200">
        <v>250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</v>
      </c>
    </row>
    <row r="9" spans="1:104" ht="12.75">
      <c r="A9" s="196">
        <v>2</v>
      </c>
      <c r="B9" s="197" t="s">
        <v>86</v>
      </c>
      <c r="C9" s="198" t="s">
        <v>87</v>
      </c>
      <c r="D9" s="199" t="s">
        <v>88</v>
      </c>
      <c r="E9" s="200">
        <v>14</v>
      </c>
      <c r="F9" s="200">
        <v>0</v>
      </c>
      <c r="G9" s="201">
        <f>E9*F9</f>
        <v>0</v>
      </c>
      <c r="O9" s="195">
        <v>2</v>
      </c>
      <c r="AA9" s="167">
        <v>1</v>
      </c>
      <c r="AB9" s="167">
        <v>1</v>
      </c>
      <c r="AC9" s="167">
        <v>1</v>
      </c>
      <c r="AZ9" s="167">
        <v>1</v>
      </c>
      <c r="BA9" s="167">
        <f>IF(AZ9=1,G9,0)</f>
        <v>0</v>
      </c>
      <c r="BB9" s="167">
        <f>IF(AZ9=2,G9,0)</f>
        <v>0</v>
      </c>
      <c r="BC9" s="167">
        <f>IF(AZ9=3,G9,0)</f>
        <v>0</v>
      </c>
      <c r="BD9" s="167">
        <f>IF(AZ9=4,G9,0)</f>
        <v>0</v>
      </c>
      <c r="BE9" s="167">
        <f>IF(AZ9=5,G9,0)</f>
        <v>0</v>
      </c>
      <c r="CA9" s="202">
        <v>1</v>
      </c>
      <c r="CB9" s="202">
        <v>1</v>
      </c>
      <c r="CZ9" s="167">
        <v>0</v>
      </c>
    </row>
    <row r="10" spans="1:104" ht="12.75">
      <c r="A10" s="196">
        <v>3</v>
      </c>
      <c r="B10" s="197" t="s">
        <v>89</v>
      </c>
      <c r="C10" s="198" t="s">
        <v>90</v>
      </c>
      <c r="D10" s="199" t="s">
        <v>91</v>
      </c>
      <c r="E10" s="200">
        <v>28.32</v>
      </c>
      <c r="F10" s="200">
        <v>0</v>
      </c>
      <c r="G10" s="201">
        <f>E10*F10</f>
        <v>0</v>
      </c>
      <c r="O10" s="195">
        <v>2</v>
      </c>
      <c r="AA10" s="167">
        <v>1</v>
      </c>
      <c r="AB10" s="167">
        <v>1</v>
      </c>
      <c r="AC10" s="167">
        <v>1</v>
      </c>
      <c r="AZ10" s="167">
        <v>1</v>
      </c>
      <c r="BA10" s="167">
        <f>IF(AZ10=1,G10,0)</f>
        <v>0</v>
      </c>
      <c r="BB10" s="167">
        <f>IF(AZ10=2,G10,0)</f>
        <v>0</v>
      </c>
      <c r="BC10" s="167">
        <f>IF(AZ10=3,G10,0)</f>
        <v>0</v>
      </c>
      <c r="BD10" s="167">
        <f>IF(AZ10=4,G10,0)</f>
        <v>0</v>
      </c>
      <c r="BE10" s="167">
        <f>IF(AZ10=5,G10,0)</f>
        <v>0</v>
      </c>
      <c r="CA10" s="202">
        <v>1</v>
      </c>
      <c r="CB10" s="202">
        <v>1</v>
      </c>
      <c r="CZ10" s="167">
        <v>0</v>
      </c>
    </row>
    <row r="11" spans="1:15" ht="12.75">
      <c r="A11" s="203"/>
      <c r="B11" s="205"/>
      <c r="C11" s="206" t="s">
        <v>92</v>
      </c>
      <c r="D11" s="207"/>
      <c r="E11" s="208">
        <v>28.32</v>
      </c>
      <c r="F11" s="209"/>
      <c r="G11" s="210"/>
      <c r="M11" s="204" t="s">
        <v>92</v>
      </c>
      <c r="O11" s="195"/>
    </row>
    <row r="12" spans="1:104" ht="12.75">
      <c r="A12" s="196">
        <v>4</v>
      </c>
      <c r="B12" s="197" t="s">
        <v>93</v>
      </c>
      <c r="C12" s="198" t="s">
        <v>94</v>
      </c>
      <c r="D12" s="199" t="s">
        <v>91</v>
      </c>
      <c r="E12" s="200">
        <v>28.32</v>
      </c>
      <c r="F12" s="200">
        <v>0</v>
      </c>
      <c r="G12" s="201">
        <f>E12*F12</f>
        <v>0</v>
      </c>
      <c r="O12" s="195">
        <v>2</v>
      </c>
      <c r="AA12" s="167">
        <v>1</v>
      </c>
      <c r="AB12" s="167">
        <v>1</v>
      </c>
      <c r="AC12" s="167">
        <v>1</v>
      </c>
      <c r="AZ12" s="167">
        <v>1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202">
        <v>1</v>
      </c>
      <c r="CB12" s="202">
        <v>1</v>
      </c>
      <c r="CZ12" s="167">
        <v>0</v>
      </c>
    </row>
    <row r="13" spans="1:104" ht="12.75">
      <c r="A13" s="196">
        <v>5</v>
      </c>
      <c r="B13" s="197" t="s">
        <v>95</v>
      </c>
      <c r="C13" s="198" t="s">
        <v>96</v>
      </c>
      <c r="D13" s="199" t="s">
        <v>91</v>
      </c>
      <c r="E13" s="200">
        <v>18.88</v>
      </c>
      <c r="F13" s="200">
        <v>0</v>
      </c>
      <c r="G13" s="201">
        <f>E13*F13</f>
        <v>0</v>
      </c>
      <c r="O13" s="195">
        <v>2</v>
      </c>
      <c r="AA13" s="167">
        <v>1</v>
      </c>
      <c r="AB13" s="167">
        <v>1</v>
      </c>
      <c r="AC13" s="167">
        <v>1</v>
      </c>
      <c r="AZ13" s="167">
        <v>1</v>
      </c>
      <c r="BA13" s="167">
        <f>IF(AZ13=1,G13,0)</f>
        <v>0</v>
      </c>
      <c r="BB13" s="167">
        <f>IF(AZ13=2,G13,0)</f>
        <v>0</v>
      </c>
      <c r="BC13" s="167">
        <f>IF(AZ13=3,G13,0)</f>
        <v>0</v>
      </c>
      <c r="BD13" s="167">
        <f>IF(AZ13=4,G13,0)</f>
        <v>0</v>
      </c>
      <c r="BE13" s="167">
        <f>IF(AZ13=5,G13,0)</f>
        <v>0</v>
      </c>
      <c r="CA13" s="202">
        <v>1</v>
      </c>
      <c r="CB13" s="202">
        <v>1</v>
      </c>
      <c r="CZ13" s="167">
        <v>0</v>
      </c>
    </row>
    <row r="14" spans="1:15" ht="12.75">
      <c r="A14" s="203"/>
      <c r="B14" s="205"/>
      <c r="C14" s="206" t="s">
        <v>97</v>
      </c>
      <c r="D14" s="207"/>
      <c r="E14" s="208">
        <v>18.88</v>
      </c>
      <c r="F14" s="209"/>
      <c r="G14" s="210"/>
      <c r="M14" s="204" t="s">
        <v>97</v>
      </c>
      <c r="O14" s="195"/>
    </row>
    <row r="15" spans="1:104" ht="12.75">
      <c r="A15" s="196">
        <v>6</v>
      </c>
      <c r="B15" s="197" t="s">
        <v>98</v>
      </c>
      <c r="C15" s="198" t="s">
        <v>99</v>
      </c>
      <c r="D15" s="199" t="s">
        <v>91</v>
      </c>
      <c r="E15" s="200">
        <v>0.5</v>
      </c>
      <c r="F15" s="200">
        <v>0</v>
      </c>
      <c r="G15" s="201">
        <f>E15*F15</f>
        <v>0</v>
      </c>
      <c r="O15" s="195">
        <v>2</v>
      </c>
      <c r="AA15" s="167">
        <v>1</v>
      </c>
      <c r="AB15" s="167">
        <v>1</v>
      </c>
      <c r="AC15" s="167">
        <v>1</v>
      </c>
      <c r="AZ15" s="167">
        <v>1</v>
      </c>
      <c r="BA15" s="167">
        <f>IF(AZ15=1,G15,0)</f>
        <v>0</v>
      </c>
      <c r="BB15" s="167">
        <f>IF(AZ15=2,G15,0)</f>
        <v>0</v>
      </c>
      <c r="BC15" s="167">
        <f>IF(AZ15=3,G15,0)</f>
        <v>0</v>
      </c>
      <c r="BD15" s="167">
        <f>IF(AZ15=4,G15,0)</f>
        <v>0</v>
      </c>
      <c r="BE15" s="167">
        <f>IF(AZ15=5,G15,0)</f>
        <v>0</v>
      </c>
      <c r="CA15" s="202">
        <v>1</v>
      </c>
      <c r="CB15" s="202">
        <v>1</v>
      </c>
      <c r="CZ15" s="167">
        <v>0</v>
      </c>
    </row>
    <row r="16" spans="1:104" ht="12.75">
      <c r="A16" s="196">
        <v>7</v>
      </c>
      <c r="B16" s="197" t="s">
        <v>100</v>
      </c>
      <c r="C16" s="198" t="s">
        <v>101</v>
      </c>
      <c r="D16" s="199" t="s">
        <v>102</v>
      </c>
      <c r="E16" s="200">
        <v>56</v>
      </c>
      <c r="F16" s="200">
        <v>0</v>
      </c>
      <c r="G16" s="201">
        <f>E16*F16</f>
        <v>0</v>
      </c>
      <c r="O16" s="195">
        <v>2</v>
      </c>
      <c r="AA16" s="167">
        <v>1</v>
      </c>
      <c r="AB16" s="167">
        <v>1</v>
      </c>
      <c r="AC16" s="167">
        <v>1</v>
      </c>
      <c r="AZ16" s="167">
        <v>1</v>
      </c>
      <c r="BA16" s="167">
        <f>IF(AZ16=1,G16,0)</f>
        <v>0</v>
      </c>
      <c r="BB16" s="167">
        <f>IF(AZ16=2,G16,0)</f>
        <v>0</v>
      </c>
      <c r="BC16" s="167">
        <f>IF(AZ16=3,G16,0)</f>
        <v>0</v>
      </c>
      <c r="BD16" s="167">
        <f>IF(AZ16=4,G16,0)</f>
        <v>0</v>
      </c>
      <c r="BE16" s="167">
        <f>IF(AZ16=5,G16,0)</f>
        <v>0</v>
      </c>
      <c r="CA16" s="202">
        <v>1</v>
      </c>
      <c r="CB16" s="202">
        <v>1</v>
      </c>
      <c r="CZ16" s="167">
        <v>0.00086</v>
      </c>
    </row>
    <row r="17" spans="1:15" ht="12.75">
      <c r="A17" s="203"/>
      <c r="B17" s="205"/>
      <c r="C17" s="206" t="s">
        <v>103</v>
      </c>
      <c r="D17" s="207"/>
      <c r="E17" s="208">
        <v>56</v>
      </c>
      <c r="F17" s="209"/>
      <c r="G17" s="210"/>
      <c r="M17" s="204" t="s">
        <v>103</v>
      </c>
      <c r="O17" s="195"/>
    </row>
    <row r="18" spans="1:104" ht="12.75">
      <c r="A18" s="196">
        <v>8</v>
      </c>
      <c r="B18" s="197" t="s">
        <v>104</v>
      </c>
      <c r="C18" s="198" t="s">
        <v>105</v>
      </c>
      <c r="D18" s="199" t="s">
        <v>102</v>
      </c>
      <c r="E18" s="200">
        <v>56</v>
      </c>
      <c r="F18" s="200">
        <v>0</v>
      </c>
      <c r="G18" s="201">
        <f>E18*F18</f>
        <v>0</v>
      </c>
      <c r="O18" s="195">
        <v>2</v>
      </c>
      <c r="AA18" s="167">
        <v>1</v>
      </c>
      <c r="AB18" s="167">
        <v>1</v>
      </c>
      <c r="AC18" s="167">
        <v>1</v>
      </c>
      <c r="AZ18" s="167">
        <v>1</v>
      </c>
      <c r="BA18" s="167">
        <f>IF(AZ18=1,G18,0)</f>
        <v>0</v>
      </c>
      <c r="BB18" s="167">
        <f>IF(AZ18=2,G18,0)</f>
        <v>0</v>
      </c>
      <c r="BC18" s="167">
        <f>IF(AZ18=3,G18,0)</f>
        <v>0</v>
      </c>
      <c r="BD18" s="167">
        <f>IF(AZ18=4,G18,0)</f>
        <v>0</v>
      </c>
      <c r="BE18" s="167">
        <f>IF(AZ18=5,G18,0)</f>
        <v>0</v>
      </c>
      <c r="CA18" s="202">
        <v>1</v>
      </c>
      <c r="CB18" s="202">
        <v>1</v>
      </c>
      <c r="CZ18" s="167">
        <v>0</v>
      </c>
    </row>
    <row r="19" spans="1:104" ht="12.75">
      <c r="A19" s="196">
        <v>9</v>
      </c>
      <c r="B19" s="197" t="s">
        <v>106</v>
      </c>
      <c r="C19" s="198" t="s">
        <v>107</v>
      </c>
      <c r="D19" s="199" t="s">
        <v>91</v>
      </c>
      <c r="E19" s="200">
        <v>47.2</v>
      </c>
      <c r="F19" s="200">
        <v>0</v>
      </c>
      <c r="G19" s="201">
        <f>E19*F19</f>
        <v>0</v>
      </c>
      <c r="O19" s="195">
        <v>2</v>
      </c>
      <c r="AA19" s="167">
        <v>1</v>
      </c>
      <c r="AB19" s="167">
        <v>1</v>
      </c>
      <c r="AC19" s="167">
        <v>1</v>
      </c>
      <c r="AZ19" s="167">
        <v>1</v>
      </c>
      <c r="BA19" s="167">
        <f>IF(AZ19=1,G19,0)</f>
        <v>0</v>
      </c>
      <c r="BB19" s="167">
        <f>IF(AZ19=2,G19,0)</f>
        <v>0</v>
      </c>
      <c r="BC19" s="167">
        <f>IF(AZ19=3,G19,0)</f>
        <v>0</v>
      </c>
      <c r="BD19" s="167">
        <f>IF(AZ19=4,G19,0)</f>
        <v>0</v>
      </c>
      <c r="BE19" s="167">
        <f>IF(AZ19=5,G19,0)</f>
        <v>0</v>
      </c>
      <c r="CA19" s="202">
        <v>1</v>
      </c>
      <c r="CB19" s="202">
        <v>1</v>
      </c>
      <c r="CZ19" s="167">
        <v>0</v>
      </c>
    </row>
    <row r="20" spans="1:104" ht="12.75">
      <c r="A20" s="196">
        <v>10</v>
      </c>
      <c r="B20" s="197" t="s">
        <v>108</v>
      </c>
      <c r="C20" s="198" t="s">
        <v>109</v>
      </c>
      <c r="D20" s="199" t="s">
        <v>91</v>
      </c>
      <c r="E20" s="200">
        <v>8.8208</v>
      </c>
      <c r="F20" s="200">
        <v>0</v>
      </c>
      <c r="G20" s="201">
        <f>E20*F20</f>
        <v>0</v>
      </c>
      <c r="O20" s="195">
        <v>2</v>
      </c>
      <c r="AA20" s="167">
        <v>1</v>
      </c>
      <c r="AB20" s="167">
        <v>1</v>
      </c>
      <c r="AC20" s="167">
        <v>1</v>
      </c>
      <c r="AZ20" s="167">
        <v>1</v>
      </c>
      <c r="BA20" s="167">
        <f>IF(AZ20=1,G20,0)</f>
        <v>0</v>
      </c>
      <c r="BB20" s="167">
        <f>IF(AZ20=2,G20,0)</f>
        <v>0</v>
      </c>
      <c r="BC20" s="167">
        <f>IF(AZ20=3,G20,0)</f>
        <v>0</v>
      </c>
      <c r="BD20" s="167">
        <f>IF(AZ20=4,G20,0)</f>
        <v>0</v>
      </c>
      <c r="BE20" s="167">
        <f>IF(AZ20=5,G20,0)</f>
        <v>0</v>
      </c>
      <c r="CA20" s="202">
        <v>1</v>
      </c>
      <c r="CB20" s="202">
        <v>1</v>
      </c>
      <c r="CZ20" s="167">
        <v>0</v>
      </c>
    </row>
    <row r="21" spans="1:15" ht="12.75">
      <c r="A21" s="203"/>
      <c r="B21" s="205"/>
      <c r="C21" s="206" t="s">
        <v>110</v>
      </c>
      <c r="D21" s="207"/>
      <c r="E21" s="208">
        <v>8.8208</v>
      </c>
      <c r="F21" s="209"/>
      <c r="G21" s="210"/>
      <c r="M21" s="204" t="s">
        <v>110</v>
      </c>
      <c r="O21" s="195"/>
    </row>
    <row r="22" spans="1:104" ht="12.75">
      <c r="A22" s="196">
        <v>11</v>
      </c>
      <c r="B22" s="197" t="s">
        <v>111</v>
      </c>
      <c r="C22" s="198" t="s">
        <v>112</v>
      </c>
      <c r="D22" s="199" t="s">
        <v>91</v>
      </c>
      <c r="E22" s="200">
        <v>8.82</v>
      </c>
      <c r="F22" s="200">
        <v>0</v>
      </c>
      <c r="G22" s="201">
        <f>E22*F22</f>
        <v>0</v>
      </c>
      <c r="O22" s="195">
        <v>2</v>
      </c>
      <c r="AA22" s="167">
        <v>1</v>
      </c>
      <c r="AB22" s="167">
        <v>1</v>
      </c>
      <c r="AC22" s="167">
        <v>1</v>
      </c>
      <c r="AZ22" s="167">
        <v>1</v>
      </c>
      <c r="BA22" s="167">
        <f>IF(AZ22=1,G22,0)</f>
        <v>0</v>
      </c>
      <c r="BB22" s="167">
        <f>IF(AZ22=2,G22,0)</f>
        <v>0</v>
      </c>
      <c r="BC22" s="167">
        <f>IF(AZ22=3,G22,0)</f>
        <v>0</v>
      </c>
      <c r="BD22" s="167">
        <f>IF(AZ22=4,G22,0)</f>
        <v>0</v>
      </c>
      <c r="BE22" s="167">
        <f>IF(AZ22=5,G22,0)</f>
        <v>0</v>
      </c>
      <c r="CA22" s="202">
        <v>1</v>
      </c>
      <c r="CB22" s="202">
        <v>1</v>
      </c>
      <c r="CZ22" s="167">
        <v>0</v>
      </c>
    </row>
    <row r="23" spans="1:104" ht="12.75">
      <c r="A23" s="196">
        <v>12</v>
      </c>
      <c r="B23" s="197" t="s">
        <v>113</v>
      </c>
      <c r="C23" s="198" t="s">
        <v>114</v>
      </c>
      <c r="D23" s="199" t="s">
        <v>91</v>
      </c>
      <c r="E23" s="200">
        <v>35.98</v>
      </c>
      <c r="F23" s="200">
        <v>0</v>
      </c>
      <c r="G23" s="201">
        <f>E23*F23</f>
        <v>0</v>
      </c>
      <c r="O23" s="195">
        <v>2</v>
      </c>
      <c r="AA23" s="167">
        <v>1</v>
      </c>
      <c r="AB23" s="167">
        <v>1</v>
      </c>
      <c r="AC23" s="167">
        <v>1</v>
      </c>
      <c r="AZ23" s="167">
        <v>1</v>
      </c>
      <c r="BA23" s="167">
        <f>IF(AZ23=1,G23,0)</f>
        <v>0</v>
      </c>
      <c r="BB23" s="167">
        <f>IF(AZ23=2,G23,0)</f>
        <v>0</v>
      </c>
      <c r="BC23" s="167">
        <f>IF(AZ23=3,G23,0)</f>
        <v>0</v>
      </c>
      <c r="BD23" s="167">
        <f>IF(AZ23=4,G23,0)</f>
        <v>0</v>
      </c>
      <c r="BE23" s="167">
        <f>IF(AZ23=5,G23,0)</f>
        <v>0</v>
      </c>
      <c r="CA23" s="202">
        <v>1</v>
      </c>
      <c r="CB23" s="202">
        <v>1</v>
      </c>
      <c r="CZ23" s="167">
        <v>0</v>
      </c>
    </row>
    <row r="24" spans="1:15" ht="12.75">
      <c r="A24" s="203"/>
      <c r="B24" s="205"/>
      <c r="C24" s="206" t="s">
        <v>115</v>
      </c>
      <c r="D24" s="207"/>
      <c r="E24" s="208">
        <v>35.98</v>
      </c>
      <c r="F24" s="209"/>
      <c r="G24" s="210"/>
      <c r="M24" s="204" t="s">
        <v>115</v>
      </c>
      <c r="O24" s="195"/>
    </row>
    <row r="25" spans="1:104" ht="12.75">
      <c r="A25" s="196">
        <v>13</v>
      </c>
      <c r="B25" s="197" t="s">
        <v>116</v>
      </c>
      <c r="C25" s="198" t="s">
        <v>117</v>
      </c>
      <c r="D25" s="199" t="s">
        <v>91</v>
      </c>
      <c r="E25" s="200">
        <v>35.98</v>
      </c>
      <c r="F25" s="200">
        <v>0</v>
      </c>
      <c r="G25" s="201">
        <f>E25*F25</f>
        <v>0</v>
      </c>
      <c r="O25" s="195">
        <v>2</v>
      </c>
      <c r="AA25" s="167">
        <v>1</v>
      </c>
      <c r="AB25" s="167">
        <v>1</v>
      </c>
      <c r="AC25" s="167">
        <v>1</v>
      </c>
      <c r="AZ25" s="167">
        <v>1</v>
      </c>
      <c r="BA25" s="167">
        <f>IF(AZ25=1,G25,0)</f>
        <v>0</v>
      </c>
      <c r="BB25" s="167">
        <f>IF(AZ25=2,G25,0)</f>
        <v>0</v>
      </c>
      <c r="BC25" s="167">
        <f>IF(AZ25=3,G25,0)</f>
        <v>0</v>
      </c>
      <c r="BD25" s="167">
        <f>IF(AZ25=4,G25,0)</f>
        <v>0</v>
      </c>
      <c r="BE25" s="167">
        <f>IF(AZ25=5,G25,0)</f>
        <v>0</v>
      </c>
      <c r="CA25" s="202">
        <v>1</v>
      </c>
      <c r="CB25" s="202">
        <v>1</v>
      </c>
      <c r="CZ25" s="167">
        <v>0</v>
      </c>
    </row>
    <row r="26" spans="1:104" ht="12.75">
      <c r="A26" s="196">
        <v>14</v>
      </c>
      <c r="B26" s="197" t="s">
        <v>118</v>
      </c>
      <c r="C26" s="198" t="s">
        <v>119</v>
      </c>
      <c r="D26" s="199" t="s">
        <v>102</v>
      </c>
      <c r="E26" s="200">
        <v>14</v>
      </c>
      <c r="F26" s="200">
        <v>0</v>
      </c>
      <c r="G26" s="201">
        <f>E26*F26</f>
        <v>0</v>
      </c>
      <c r="O26" s="195">
        <v>2</v>
      </c>
      <c r="AA26" s="167">
        <v>1</v>
      </c>
      <c r="AB26" s="167">
        <v>1</v>
      </c>
      <c r="AC26" s="167">
        <v>1</v>
      </c>
      <c r="AZ26" s="167">
        <v>1</v>
      </c>
      <c r="BA26" s="167">
        <f>IF(AZ26=1,G26,0)</f>
        <v>0</v>
      </c>
      <c r="BB26" s="167">
        <f>IF(AZ26=2,G26,0)</f>
        <v>0</v>
      </c>
      <c r="BC26" s="167">
        <f>IF(AZ26=3,G26,0)</f>
        <v>0</v>
      </c>
      <c r="BD26" s="167">
        <f>IF(AZ26=4,G26,0)</f>
        <v>0</v>
      </c>
      <c r="BE26" s="167">
        <f>IF(AZ26=5,G26,0)</f>
        <v>0</v>
      </c>
      <c r="CA26" s="202">
        <v>1</v>
      </c>
      <c r="CB26" s="202">
        <v>1</v>
      </c>
      <c r="CZ26" s="167">
        <v>0</v>
      </c>
    </row>
    <row r="27" spans="1:15" ht="12.75">
      <c r="A27" s="203"/>
      <c r="B27" s="205"/>
      <c r="C27" s="206" t="s">
        <v>120</v>
      </c>
      <c r="D27" s="207"/>
      <c r="E27" s="208">
        <v>14</v>
      </c>
      <c r="F27" s="209"/>
      <c r="G27" s="210"/>
      <c r="M27" s="204" t="s">
        <v>120</v>
      </c>
      <c r="O27" s="195"/>
    </row>
    <row r="28" spans="1:104" ht="12.75">
      <c r="A28" s="196">
        <v>15</v>
      </c>
      <c r="B28" s="197" t="s">
        <v>121</v>
      </c>
      <c r="C28" s="198" t="s">
        <v>122</v>
      </c>
      <c r="D28" s="199" t="s">
        <v>102</v>
      </c>
      <c r="E28" s="200">
        <v>15</v>
      </c>
      <c r="F28" s="200">
        <v>0</v>
      </c>
      <c r="G28" s="201">
        <f>E28*F28</f>
        <v>0</v>
      </c>
      <c r="O28" s="195">
        <v>2</v>
      </c>
      <c r="AA28" s="167">
        <v>1</v>
      </c>
      <c r="AB28" s="167">
        <v>1</v>
      </c>
      <c r="AC28" s="167">
        <v>1</v>
      </c>
      <c r="AZ28" s="167">
        <v>1</v>
      </c>
      <c r="BA28" s="167">
        <f>IF(AZ28=1,G28,0)</f>
        <v>0</v>
      </c>
      <c r="BB28" s="167">
        <f>IF(AZ28=2,G28,0)</f>
        <v>0</v>
      </c>
      <c r="BC28" s="167">
        <f>IF(AZ28=3,G28,0)</f>
        <v>0</v>
      </c>
      <c r="BD28" s="167">
        <f>IF(AZ28=4,G28,0)</f>
        <v>0</v>
      </c>
      <c r="BE28" s="167">
        <f>IF(AZ28=5,G28,0)</f>
        <v>0</v>
      </c>
      <c r="CA28" s="202">
        <v>1</v>
      </c>
      <c r="CB28" s="202">
        <v>1</v>
      </c>
      <c r="CZ28" s="167">
        <v>0</v>
      </c>
    </row>
    <row r="29" spans="1:104" ht="12.75">
      <c r="A29" s="196">
        <v>16</v>
      </c>
      <c r="B29" s="197" t="s">
        <v>123</v>
      </c>
      <c r="C29" s="198" t="s">
        <v>124</v>
      </c>
      <c r="D29" s="199" t="s">
        <v>102</v>
      </c>
      <c r="E29" s="200">
        <v>30</v>
      </c>
      <c r="F29" s="200">
        <v>0</v>
      </c>
      <c r="G29" s="201">
        <f>E29*F29</f>
        <v>0</v>
      </c>
      <c r="O29" s="195">
        <v>2</v>
      </c>
      <c r="AA29" s="167">
        <v>1</v>
      </c>
      <c r="AB29" s="167">
        <v>1</v>
      </c>
      <c r="AC29" s="167">
        <v>1</v>
      </c>
      <c r="AZ29" s="167">
        <v>1</v>
      </c>
      <c r="BA29" s="167">
        <f>IF(AZ29=1,G29,0)</f>
        <v>0</v>
      </c>
      <c r="BB29" s="167">
        <f>IF(AZ29=2,G29,0)</f>
        <v>0</v>
      </c>
      <c r="BC29" s="167">
        <f>IF(AZ29=3,G29,0)</f>
        <v>0</v>
      </c>
      <c r="BD29" s="167">
        <f>IF(AZ29=4,G29,0)</f>
        <v>0</v>
      </c>
      <c r="BE29" s="167">
        <f>IF(AZ29=5,G29,0)</f>
        <v>0</v>
      </c>
      <c r="CA29" s="202">
        <v>1</v>
      </c>
      <c r="CB29" s="202">
        <v>1</v>
      </c>
      <c r="CZ29" s="167">
        <v>2E-05</v>
      </c>
    </row>
    <row r="30" spans="1:104" ht="12.75">
      <c r="A30" s="196">
        <v>17</v>
      </c>
      <c r="B30" s="197" t="s">
        <v>125</v>
      </c>
      <c r="C30" s="198" t="s">
        <v>126</v>
      </c>
      <c r="D30" s="199" t="s">
        <v>127</v>
      </c>
      <c r="E30" s="200">
        <v>8</v>
      </c>
      <c r="F30" s="200">
        <v>0</v>
      </c>
      <c r="G30" s="201">
        <f>E30*F30</f>
        <v>0</v>
      </c>
      <c r="O30" s="195">
        <v>2</v>
      </c>
      <c r="AA30" s="167">
        <v>1</v>
      </c>
      <c r="AB30" s="167">
        <v>1</v>
      </c>
      <c r="AC30" s="167">
        <v>1</v>
      </c>
      <c r="AZ30" s="167">
        <v>1</v>
      </c>
      <c r="BA30" s="167">
        <f>IF(AZ30=1,G30,0)</f>
        <v>0</v>
      </c>
      <c r="BB30" s="167">
        <f>IF(AZ30=2,G30,0)</f>
        <v>0</v>
      </c>
      <c r="BC30" s="167">
        <f>IF(AZ30=3,G30,0)</f>
        <v>0</v>
      </c>
      <c r="BD30" s="167">
        <f>IF(AZ30=4,G30,0)</f>
        <v>0</v>
      </c>
      <c r="BE30" s="167">
        <f>IF(AZ30=5,G30,0)</f>
        <v>0</v>
      </c>
      <c r="CA30" s="202">
        <v>1</v>
      </c>
      <c r="CB30" s="202">
        <v>1</v>
      </c>
      <c r="CZ30" s="167">
        <v>0.23597</v>
      </c>
    </row>
    <row r="31" spans="1:104" ht="12.75">
      <c r="A31" s="196">
        <v>18</v>
      </c>
      <c r="B31" s="197" t="s">
        <v>128</v>
      </c>
      <c r="C31" s="198" t="s">
        <v>129</v>
      </c>
      <c r="D31" s="199" t="s">
        <v>130</v>
      </c>
      <c r="E31" s="200">
        <v>1.2</v>
      </c>
      <c r="F31" s="200">
        <v>0</v>
      </c>
      <c r="G31" s="201">
        <f>E31*F31</f>
        <v>0</v>
      </c>
      <c r="O31" s="195">
        <v>2</v>
      </c>
      <c r="AA31" s="167">
        <v>3</v>
      </c>
      <c r="AB31" s="167">
        <v>1</v>
      </c>
      <c r="AC31" s="167">
        <v>572470</v>
      </c>
      <c r="AZ31" s="167">
        <v>1</v>
      </c>
      <c r="BA31" s="167">
        <f>IF(AZ31=1,G31,0)</f>
        <v>0</v>
      </c>
      <c r="BB31" s="167">
        <f>IF(AZ31=2,G31,0)</f>
        <v>0</v>
      </c>
      <c r="BC31" s="167">
        <f>IF(AZ31=3,G31,0)</f>
        <v>0</v>
      </c>
      <c r="BD31" s="167">
        <f>IF(AZ31=4,G31,0)</f>
        <v>0</v>
      </c>
      <c r="BE31" s="167">
        <f>IF(AZ31=5,G31,0)</f>
        <v>0</v>
      </c>
      <c r="CA31" s="202">
        <v>3</v>
      </c>
      <c r="CB31" s="202">
        <v>1</v>
      </c>
      <c r="CZ31" s="167">
        <v>0.001</v>
      </c>
    </row>
    <row r="32" spans="1:15" ht="12.75">
      <c r="A32" s="203"/>
      <c r="B32" s="205"/>
      <c r="C32" s="206" t="s">
        <v>131</v>
      </c>
      <c r="D32" s="207"/>
      <c r="E32" s="208">
        <v>1.2</v>
      </c>
      <c r="F32" s="209"/>
      <c r="G32" s="210"/>
      <c r="M32" s="204" t="s">
        <v>131</v>
      </c>
      <c r="O32" s="195"/>
    </row>
    <row r="33" spans="1:57" ht="12.75">
      <c r="A33" s="211"/>
      <c r="B33" s="212" t="s">
        <v>76</v>
      </c>
      <c r="C33" s="213" t="str">
        <f>CONCATENATE(B7," ",C7)</f>
        <v>1 Zemní práce</v>
      </c>
      <c r="D33" s="214"/>
      <c r="E33" s="215"/>
      <c r="F33" s="216"/>
      <c r="G33" s="217">
        <f>SUM(G7:G32)</f>
        <v>0</v>
      </c>
      <c r="O33" s="195">
        <v>4</v>
      </c>
      <c r="BA33" s="218">
        <f>SUM(BA7:BA32)</f>
        <v>0</v>
      </c>
      <c r="BB33" s="218">
        <f>SUM(BB7:BB32)</f>
        <v>0</v>
      </c>
      <c r="BC33" s="218">
        <f>SUM(BC7:BC32)</f>
        <v>0</v>
      </c>
      <c r="BD33" s="218">
        <f>SUM(BD7:BD32)</f>
        <v>0</v>
      </c>
      <c r="BE33" s="218">
        <f>SUM(BE7:BE32)</f>
        <v>0</v>
      </c>
    </row>
    <row r="34" spans="1:15" ht="12.75">
      <c r="A34" s="188" t="s">
        <v>72</v>
      </c>
      <c r="B34" s="189" t="s">
        <v>132</v>
      </c>
      <c r="C34" s="190" t="s">
        <v>133</v>
      </c>
      <c r="D34" s="191"/>
      <c r="E34" s="192"/>
      <c r="F34" s="192"/>
      <c r="G34" s="193"/>
      <c r="H34" s="194"/>
      <c r="I34" s="194"/>
      <c r="O34" s="195">
        <v>1</v>
      </c>
    </row>
    <row r="35" spans="1:104" ht="12.75">
      <c r="A35" s="196">
        <v>19</v>
      </c>
      <c r="B35" s="197" t="s">
        <v>134</v>
      </c>
      <c r="C35" s="198" t="s">
        <v>135</v>
      </c>
      <c r="D35" s="199" t="s">
        <v>91</v>
      </c>
      <c r="E35" s="200">
        <v>1.25</v>
      </c>
      <c r="F35" s="200">
        <v>0</v>
      </c>
      <c r="G35" s="201">
        <f>E35*F35</f>
        <v>0</v>
      </c>
      <c r="O35" s="195">
        <v>2</v>
      </c>
      <c r="AA35" s="167">
        <v>1</v>
      </c>
      <c r="AB35" s="167">
        <v>1</v>
      </c>
      <c r="AC35" s="167">
        <v>1</v>
      </c>
      <c r="AZ35" s="167">
        <v>1</v>
      </c>
      <c r="BA35" s="167">
        <f>IF(AZ35=1,G35,0)</f>
        <v>0</v>
      </c>
      <c r="BB35" s="167">
        <f>IF(AZ35=2,G35,0)</f>
        <v>0</v>
      </c>
      <c r="BC35" s="167">
        <f>IF(AZ35=3,G35,0)</f>
        <v>0</v>
      </c>
      <c r="BD35" s="167">
        <f>IF(AZ35=4,G35,0)</f>
        <v>0</v>
      </c>
      <c r="BE35" s="167">
        <f>IF(AZ35=5,G35,0)</f>
        <v>0</v>
      </c>
      <c r="CA35" s="202">
        <v>1</v>
      </c>
      <c r="CB35" s="202">
        <v>1</v>
      </c>
      <c r="CZ35" s="167">
        <v>2.42501</v>
      </c>
    </row>
    <row r="36" spans="1:15" ht="12.75">
      <c r="A36" s="203"/>
      <c r="B36" s="205"/>
      <c r="C36" s="206" t="s">
        <v>136</v>
      </c>
      <c r="D36" s="207"/>
      <c r="E36" s="208">
        <v>1.25</v>
      </c>
      <c r="F36" s="209"/>
      <c r="G36" s="210"/>
      <c r="M36" s="204" t="s">
        <v>136</v>
      </c>
      <c r="O36" s="195"/>
    </row>
    <row r="37" spans="1:104" ht="12.75">
      <c r="A37" s="196">
        <v>20</v>
      </c>
      <c r="B37" s="197" t="s">
        <v>137</v>
      </c>
      <c r="C37" s="198" t="s">
        <v>138</v>
      </c>
      <c r="D37" s="199" t="s">
        <v>102</v>
      </c>
      <c r="E37" s="200">
        <v>2.8</v>
      </c>
      <c r="F37" s="200">
        <v>0</v>
      </c>
      <c r="G37" s="201">
        <f>E37*F37</f>
        <v>0</v>
      </c>
      <c r="O37" s="195">
        <v>2</v>
      </c>
      <c r="AA37" s="167">
        <v>1</v>
      </c>
      <c r="AB37" s="167">
        <v>1</v>
      </c>
      <c r="AC37" s="167">
        <v>1</v>
      </c>
      <c r="AZ37" s="167">
        <v>1</v>
      </c>
      <c r="BA37" s="167">
        <f>IF(AZ37=1,G37,0)</f>
        <v>0</v>
      </c>
      <c r="BB37" s="167">
        <f>IF(AZ37=2,G37,0)</f>
        <v>0</v>
      </c>
      <c r="BC37" s="167">
        <f>IF(AZ37=3,G37,0)</f>
        <v>0</v>
      </c>
      <c r="BD37" s="167">
        <f>IF(AZ37=4,G37,0)</f>
        <v>0</v>
      </c>
      <c r="BE37" s="167">
        <f>IF(AZ37=5,G37,0)</f>
        <v>0</v>
      </c>
      <c r="CA37" s="202">
        <v>1</v>
      </c>
      <c r="CB37" s="202">
        <v>1</v>
      </c>
      <c r="CZ37" s="167">
        <v>0.0391</v>
      </c>
    </row>
    <row r="38" spans="1:15" ht="12.75">
      <c r="A38" s="203"/>
      <c r="B38" s="205"/>
      <c r="C38" s="206" t="s">
        <v>139</v>
      </c>
      <c r="D38" s="207"/>
      <c r="E38" s="208">
        <v>2.8</v>
      </c>
      <c r="F38" s="209"/>
      <c r="G38" s="210"/>
      <c r="M38" s="204" t="s">
        <v>139</v>
      </c>
      <c r="O38" s="195"/>
    </row>
    <row r="39" spans="1:104" ht="12.75">
      <c r="A39" s="196">
        <v>21</v>
      </c>
      <c r="B39" s="197" t="s">
        <v>140</v>
      </c>
      <c r="C39" s="198" t="s">
        <v>141</v>
      </c>
      <c r="D39" s="199" t="s">
        <v>102</v>
      </c>
      <c r="E39" s="200">
        <v>2.8</v>
      </c>
      <c r="F39" s="200">
        <v>0</v>
      </c>
      <c r="G39" s="201">
        <f>E39*F39</f>
        <v>0</v>
      </c>
      <c r="O39" s="195">
        <v>2</v>
      </c>
      <c r="AA39" s="167">
        <v>1</v>
      </c>
      <c r="AB39" s="167">
        <v>1</v>
      </c>
      <c r="AC39" s="167">
        <v>1</v>
      </c>
      <c r="AZ39" s="167">
        <v>1</v>
      </c>
      <c r="BA39" s="167">
        <f>IF(AZ39=1,G39,0)</f>
        <v>0</v>
      </c>
      <c r="BB39" s="167">
        <f>IF(AZ39=2,G39,0)</f>
        <v>0</v>
      </c>
      <c r="BC39" s="167">
        <f>IF(AZ39=3,G39,0)</f>
        <v>0</v>
      </c>
      <c r="BD39" s="167">
        <f>IF(AZ39=4,G39,0)</f>
        <v>0</v>
      </c>
      <c r="BE39" s="167">
        <f>IF(AZ39=5,G39,0)</f>
        <v>0</v>
      </c>
      <c r="CA39" s="202">
        <v>1</v>
      </c>
      <c r="CB39" s="202">
        <v>1</v>
      </c>
      <c r="CZ39" s="167">
        <v>0</v>
      </c>
    </row>
    <row r="40" spans="1:104" ht="12.75">
      <c r="A40" s="196">
        <v>22</v>
      </c>
      <c r="B40" s="197" t="s">
        <v>142</v>
      </c>
      <c r="C40" s="198" t="s">
        <v>143</v>
      </c>
      <c r="D40" s="199" t="s">
        <v>144</v>
      </c>
      <c r="E40" s="200">
        <v>0.1</v>
      </c>
      <c r="F40" s="200">
        <v>0</v>
      </c>
      <c r="G40" s="201">
        <f>E40*F40</f>
        <v>0</v>
      </c>
      <c r="O40" s="195">
        <v>2</v>
      </c>
      <c r="AA40" s="167">
        <v>1</v>
      </c>
      <c r="AB40" s="167">
        <v>1</v>
      </c>
      <c r="AC40" s="167">
        <v>1</v>
      </c>
      <c r="AZ40" s="167">
        <v>1</v>
      </c>
      <c r="BA40" s="167">
        <f>IF(AZ40=1,G40,0)</f>
        <v>0</v>
      </c>
      <c r="BB40" s="167">
        <f>IF(AZ40=2,G40,0)</f>
        <v>0</v>
      </c>
      <c r="BC40" s="167">
        <f>IF(AZ40=3,G40,0)</f>
        <v>0</v>
      </c>
      <c r="BD40" s="167">
        <f>IF(AZ40=4,G40,0)</f>
        <v>0</v>
      </c>
      <c r="BE40" s="167">
        <f>IF(AZ40=5,G40,0)</f>
        <v>0</v>
      </c>
      <c r="CA40" s="202">
        <v>1</v>
      </c>
      <c r="CB40" s="202">
        <v>1</v>
      </c>
      <c r="CZ40" s="167">
        <v>1.05294</v>
      </c>
    </row>
    <row r="41" spans="1:15" ht="12.75">
      <c r="A41" s="203"/>
      <c r="B41" s="205"/>
      <c r="C41" s="206" t="s">
        <v>145</v>
      </c>
      <c r="D41" s="207"/>
      <c r="E41" s="208">
        <v>0.1</v>
      </c>
      <c r="F41" s="209"/>
      <c r="G41" s="210"/>
      <c r="M41" s="204" t="s">
        <v>145</v>
      </c>
      <c r="O41" s="195"/>
    </row>
    <row r="42" spans="1:57" ht="12.75">
      <c r="A42" s="211"/>
      <c r="B42" s="212" t="s">
        <v>76</v>
      </c>
      <c r="C42" s="213" t="str">
        <f>CONCATENATE(B34," ",C34)</f>
        <v>2 Základy a zvláštní zakládání</v>
      </c>
      <c r="D42" s="214"/>
      <c r="E42" s="215"/>
      <c r="F42" s="216"/>
      <c r="G42" s="217">
        <f>SUM(G34:G41)</f>
        <v>0</v>
      </c>
      <c r="O42" s="195">
        <v>4</v>
      </c>
      <c r="BA42" s="218">
        <f>SUM(BA34:BA41)</f>
        <v>0</v>
      </c>
      <c r="BB42" s="218">
        <f>SUM(BB34:BB41)</f>
        <v>0</v>
      </c>
      <c r="BC42" s="218">
        <f>SUM(BC34:BC41)</f>
        <v>0</v>
      </c>
      <c r="BD42" s="218">
        <f>SUM(BD34:BD41)</f>
        <v>0</v>
      </c>
      <c r="BE42" s="218">
        <f>SUM(BE34:BE41)</f>
        <v>0</v>
      </c>
    </row>
    <row r="43" spans="1:15" ht="12.75">
      <c r="A43" s="188" t="s">
        <v>72</v>
      </c>
      <c r="B43" s="189" t="s">
        <v>146</v>
      </c>
      <c r="C43" s="190" t="s">
        <v>147</v>
      </c>
      <c r="D43" s="191"/>
      <c r="E43" s="192"/>
      <c r="F43" s="192"/>
      <c r="G43" s="193"/>
      <c r="H43" s="194"/>
      <c r="I43" s="194"/>
      <c r="O43" s="195">
        <v>1</v>
      </c>
    </row>
    <row r="44" spans="1:104" ht="12.75">
      <c r="A44" s="196">
        <v>23</v>
      </c>
      <c r="B44" s="197" t="s">
        <v>148</v>
      </c>
      <c r="C44" s="198" t="s">
        <v>149</v>
      </c>
      <c r="D44" s="199" t="s">
        <v>91</v>
      </c>
      <c r="E44" s="200">
        <v>2.4</v>
      </c>
      <c r="F44" s="200">
        <v>0</v>
      </c>
      <c r="G44" s="201">
        <f>E44*F44</f>
        <v>0</v>
      </c>
      <c r="O44" s="195">
        <v>2</v>
      </c>
      <c r="AA44" s="167">
        <v>1</v>
      </c>
      <c r="AB44" s="167">
        <v>1</v>
      </c>
      <c r="AC44" s="167">
        <v>1</v>
      </c>
      <c r="AZ44" s="167">
        <v>1</v>
      </c>
      <c r="BA44" s="167">
        <f>IF(AZ44=1,G44,0)</f>
        <v>0</v>
      </c>
      <c r="BB44" s="167">
        <f>IF(AZ44=2,G44,0)</f>
        <v>0</v>
      </c>
      <c r="BC44" s="167">
        <f>IF(AZ44=3,G44,0)</f>
        <v>0</v>
      </c>
      <c r="BD44" s="167">
        <f>IF(AZ44=4,G44,0)</f>
        <v>0</v>
      </c>
      <c r="BE44" s="167">
        <f>IF(AZ44=5,G44,0)</f>
        <v>0</v>
      </c>
      <c r="CA44" s="202">
        <v>1</v>
      </c>
      <c r="CB44" s="202">
        <v>1</v>
      </c>
      <c r="CZ44" s="167">
        <v>0</v>
      </c>
    </row>
    <row r="45" spans="1:15" ht="12.75">
      <c r="A45" s="203"/>
      <c r="B45" s="205"/>
      <c r="C45" s="206" t="s">
        <v>150</v>
      </c>
      <c r="D45" s="207"/>
      <c r="E45" s="208">
        <v>2.4</v>
      </c>
      <c r="F45" s="209"/>
      <c r="G45" s="210"/>
      <c r="M45" s="204" t="s">
        <v>150</v>
      </c>
      <c r="O45" s="195"/>
    </row>
    <row r="46" spans="1:57" ht="12.75">
      <c r="A46" s="211"/>
      <c r="B46" s="212" t="s">
        <v>76</v>
      </c>
      <c r="C46" s="213" t="str">
        <f>CONCATENATE(B43," ",C43)</f>
        <v>4 Vodorovné konstrukce</v>
      </c>
      <c r="D46" s="214"/>
      <c r="E46" s="215"/>
      <c r="F46" s="216"/>
      <c r="G46" s="217">
        <f>SUM(G43:G45)</f>
        <v>0</v>
      </c>
      <c r="O46" s="195">
        <v>4</v>
      </c>
      <c r="BA46" s="218">
        <f>SUM(BA43:BA45)</f>
        <v>0</v>
      </c>
      <c r="BB46" s="218">
        <f>SUM(BB43:BB45)</f>
        <v>0</v>
      </c>
      <c r="BC46" s="218">
        <f>SUM(BC43:BC45)</f>
        <v>0</v>
      </c>
      <c r="BD46" s="218">
        <f>SUM(BD43:BD45)</f>
        <v>0</v>
      </c>
      <c r="BE46" s="218">
        <f>SUM(BE43:BE45)</f>
        <v>0</v>
      </c>
    </row>
    <row r="47" spans="1:15" ht="12.75">
      <c r="A47" s="188" t="s">
        <v>72</v>
      </c>
      <c r="B47" s="189" t="s">
        <v>151</v>
      </c>
      <c r="C47" s="190" t="s">
        <v>152</v>
      </c>
      <c r="D47" s="191"/>
      <c r="E47" s="192"/>
      <c r="F47" s="192"/>
      <c r="G47" s="193"/>
      <c r="H47" s="194"/>
      <c r="I47" s="194"/>
      <c r="O47" s="195">
        <v>1</v>
      </c>
    </row>
    <row r="48" spans="1:104" ht="12.75">
      <c r="A48" s="196">
        <v>24</v>
      </c>
      <c r="B48" s="197" t="s">
        <v>153</v>
      </c>
      <c r="C48" s="198" t="s">
        <v>154</v>
      </c>
      <c r="D48" s="199" t="s">
        <v>144</v>
      </c>
      <c r="E48" s="200">
        <v>0.3</v>
      </c>
      <c r="F48" s="200">
        <v>0</v>
      </c>
      <c r="G48" s="201">
        <f>E48*F48</f>
        <v>0</v>
      </c>
      <c r="O48" s="195">
        <v>2</v>
      </c>
      <c r="AA48" s="167">
        <v>1</v>
      </c>
      <c r="AB48" s="167">
        <v>1</v>
      </c>
      <c r="AC48" s="167">
        <v>1</v>
      </c>
      <c r="AZ48" s="167">
        <v>1</v>
      </c>
      <c r="BA48" s="167">
        <f>IF(AZ48=1,G48,0)</f>
        <v>0</v>
      </c>
      <c r="BB48" s="167">
        <f>IF(AZ48=2,G48,0)</f>
        <v>0</v>
      </c>
      <c r="BC48" s="167">
        <f>IF(AZ48=3,G48,0)</f>
        <v>0</v>
      </c>
      <c r="BD48" s="167">
        <f>IF(AZ48=4,G48,0)</f>
        <v>0</v>
      </c>
      <c r="BE48" s="167">
        <f>IF(AZ48=5,G48,0)</f>
        <v>0</v>
      </c>
      <c r="CA48" s="202">
        <v>1</v>
      </c>
      <c r="CB48" s="202">
        <v>1</v>
      </c>
      <c r="CZ48" s="167">
        <v>1.00594</v>
      </c>
    </row>
    <row r="49" spans="1:104" ht="12.75">
      <c r="A49" s="196">
        <v>25</v>
      </c>
      <c r="B49" s="197" t="s">
        <v>155</v>
      </c>
      <c r="C49" s="198" t="s">
        <v>156</v>
      </c>
      <c r="D49" s="199" t="s">
        <v>102</v>
      </c>
      <c r="E49" s="200">
        <v>8</v>
      </c>
      <c r="F49" s="200">
        <v>0</v>
      </c>
      <c r="G49" s="201">
        <f>E49*F49</f>
        <v>0</v>
      </c>
      <c r="O49" s="195">
        <v>2</v>
      </c>
      <c r="AA49" s="167">
        <v>1</v>
      </c>
      <c r="AB49" s="167">
        <v>1</v>
      </c>
      <c r="AC49" s="167">
        <v>1</v>
      </c>
      <c r="AZ49" s="167">
        <v>1</v>
      </c>
      <c r="BA49" s="167">
        <f>IF(AZ49=1,G49,0)</f>
        <v>0</v>
      </c>
      <c r="BB49" s="167">
        <f>IF(AZ49=2,G49,0)</f>
        <v>0</v>
      </c>
      <c r="BC49" s="167">
        <f>IF(AZ49=3,G49,0)</f>
        <v>0</v>
      </c>
      <c r="BD49" s="167">
        <f>IF(AZ49=4,G49,0)</f>
        <v>0</v>
      </c>
      <c r="BE49" s="167">
        <f>IF(AZ49=5,G49,0)</f>
        <v>0</v>
      </c>
      <c r="CA49" s="202">
        <v>1</v>
      </c>
      <c r="CB49" s="202">
        <v>1</v>
      </c>
      <c r="CZ49" s="167">
        <v>0.1094</v>
      </c>
    </row>
    <row r="50" spans="1:57" ht="12.75">
      <c r="A50" s="211"/>
      <c r="B50" s="212" t="s">
        <v>76</v>
      </c>
      <c r="C50" s="213" t="str">
        <f>CONCATENATE(B47," ",C47)</f>
        <v>8 Trubní vedení</v>
      </c>
      <c r="D50" s="214"/>
      <c r="E50" s="215"/>
      <c r="F50" s="216"/>
      <c r="G50" s="217">
        <f>SUM(G47:G49)</f>
        <v>0</v>
      </c>
      <c r="O50" s="195">
        <v>4</v>
      </c>
      <c r="BA50" s="218">
        <f>SUM(BA47:BA49)</f>
        <v>0</v>
      </c>
      <c r="BB50" s="218">
        <f>SUM(BB47:BB49)</f>
        <v>0</v>
      </c>
      <c r="BC50" s="218">
        <f>SUM(BC47:BC49)</f>
        <v>0</v>
      </c>
      <c r="BD50" s="218">
        <f>SUM(BD47:BD49)</f>
        <v>0</v>
      </c>
      <c r="BE50" s="218">
        <f>SUM(BE47:BE49)</f>
        <v>0</v>
      </c>
    </row>
    <row r="51" spans="1:15" ht="12.75">
      <c r="A51" s="188" t="s">
        <v>72</v>
      </c>
      <c r="B51" s="189" t="s">
        <v>157</v>
      </c>
      <c r="C51" s="190" t="s">
        <v>158</v>
      </c>
      <c r="D51" s="191"/>
      <c r="E51" s="192"/>
      <c r="F51" s="192"/>
      <c r="G51" s="193"/>
      <c r="H51" s="194"/>
      <c r="I51" s="194"/>
      <c r="O51" s="195">
        <v>1</v>
      </c>
    </row>
    <row r="52" spans="1:104" ht="12.75">
      <c r="A52" s="196">
        <v>26</v>
      </c>
      <c r="B52" s="197" t="s">
        <v>159</v>
      </c>
      <c r="C52" s="198" t="s">
        <v>160</v>
      </c>
      <c r="D52" s="199" t="s">
        <v>127</v>
      </c>
      <c r="E52" s="200">
        <v>5</v>
      </c>
      <c r="F52" s="200">
        <v>0</v>
      </c>
      <c r="G52" s="201">
        <f>E52*F52</f>
        <v>0</v>
      </c>
      <c r="O52" s="195">
        <v>2</v>
      </c>
      <c r="AA52" s="167">
        <v>1</v>
      </c>
      <c r="AB52" s="167">
        <v>1</v>
      </c>
      <c r="AC52" s="167">
        <v>1</v>
      </c>
      <c r="AZ52" s="167">
        <v>1</v>
      </c>
      <c r="BA52" s="167">
        <f>IF(AZ52=1,G52,0)</f>
        <v>0</v>
      </c>
      <c r="BB52" s="167">
        <f>IF(AZ52=2,G52,0)</f>
        <v>0</v>
      </c>
      <c r="BC52" s="167">
        <f>IF(AZ52=3,G52,0)</f>
        <v>0</v>
      </c>
      <c r="BD52" s="167">
        <f>IF(AZ52=4,G52,0)</f>
        <v>0</v>
      </c>
      <c r="BE52" s="167">
        <f>IF(AZ52=5,G52,0)</f>
        <v>0</v>
      </c>
      <c r="CA52" s="202">
        <v>1</v>
      </c>
      <c r="CB52" s="202">
        <v>1</v>
      </c>
      <c r="CZ52" s="167">
        <v>2E-05</v>
      </c>
    </row>
    <row r="53" spans="1:104" ht="22.5">
      <c r="A53" s="196">
        <v>27</v>
      </c>
      <c r="B53" s="197" t="s">
        <v>161</v>
      </c>
      <c r="C53" s="198" t="s">
        <v>162</v>
      </c>
      <c r="D53" s="199" t="s">
        <v>163</v>
      </c>
      <c r="E53" s="200">
        <v>1</v>
      </c>
      <c r="F53" s="200">
        <v>0</v>
      </c>
      <c r="G53" s="201">
        <f>E53*F53</f>
        <v>0</v>
      </c>
      <c r="O53" s="195">
        <v>2</v>
      </c>
      <c r="AA53" s="167">
        <v>3</v>
      </c>
      <c r="AB53" s="167">
        <v>1</v>
      </c>
      <c r="AC53" s="167">
        <v>28614287</v>
      </c>
      <c r="AZ53" s="167">
        <v>1</v>
      </c>
      <c r="BA53" s="167">
        <f>IF(AZ53=1,G53,0)</f>
        <v>0</v>
      </c>
      <c r="BB53" s="167">
        <f>IF(AZ53=2,G53,0)</f>
        <v>0</v>
      </c>
      <c r="BC53" s="167">
        <f>IF(AZ53=3,G53,0)</f>
        <v>0</v>
      </c>
      <c r="BD53" s="167">
        <f>IF(AZ53=4,G53,0)</f>
        <v>0</v>
      </c>
      <c r="BE53" s="167">
        <f>IF(AZ53=5,G53,0)</f>
        <v>0</v>
      </c>
      <c r="CA53" s="202">
        <v>3</v>
      </c>
      <c r="CB53" s="202">
        <v>1</v>
      </c>
      <c r="CZ53" s="167">
        <v>0.155</v>
      </c>
    </row>
    <row r="54" spans="1:57" ht="12.75">
      <c r="A54" s="211"/>
      <c r="B54" s="212" t="s">
        <v>76</v>
      </c>
      <c r="C54" s="213" t="str">
        <f>CONCATENATE(B51," ",C51)</f>
        <v>87 Potrubí z trub z plastických hmot</v>
      </c>
      <c r="D54" s="214"/>
      <c r="E54" s="215"/>
      <c r="F54" s="216"/>
      <c r="G54" s="217">
        <f>SUM(G51:G53)</f>
        <v>0</v>
      </c>
      <c r="O54" s="195">
        <v>4</v>
      </c>
      <c r="BA54" s="218">
        <f>SUM(BA51:BA53)</f>
        <v>0</v>
      </c>
      <c r="BB54" s="218">
        <f>SUM(BB51:BB53)</f>
        <v>0</v>
      </c>
      <c r="BC54" s="218">
        <f>SUM(BC51:BC53)</f>
        <v>0</v>
      </c>
      <c r="BD54" s="218">
        <f>SUM(BD51:BD53)</f>
        <v>0</v>
      </c>
      <c r="BE54" s="218">
        <f>SUM(BE51:BE53)</f>
        <v>0</v>
      </c>
    </row>
    <row r="55" spans="1:15" ht="12.75">
      <c r="A55" s="188" t="s">
        <v>72</v>
      </c>
      <c r="B55" s="189" t="s">
        <v>164</v>
      </c>
      <c r="C55" s="190" t="s">
        <v>165</v>
      </c>
      <c r="D55" s="191"/>
      <c r="E55" s="192"/>
      <c r="F55" s="192"/>
      <c r="G55" s="193"/>
      <c r="H55" s="194"/>
      <c r="I55" s="194"/>
      <c r="O55" s="195">
        <v>1</v>
      </c>
    </row>
    <row r="56" spans="1:104" ht="12.75">
      <c r="A56" s="196">
        <v>28</v>
      </c>
      <c r="B56" s="197" t="s">
        <v>166</v>
      </c>
      <c r="C56" s="198" t="s">
        <v>167</v>
      </c>
      <c r="D56" s="199" t="s">
        <v>168</v>
      </c>
      <c r="E56" s="200">
        <v>2</v>
      </c>
      <c r="F56" s="200">
        <v>0</v>
      </c>
      <c r="G56" s="201">
        <f>E56*F56</f>
        <v>0</v>
      </c>
      <c r="O56" s="195">
        <v>2</v>
      </c>
      <c r="AA56" s="167">
        <v>1</v>
      </c>
      <c r="AB56" s="167">
        <v>1</v>
      </c>
      <c r="AC56" s="167">
        <v>1</v>
      </c>
      <c r="AZ56" s="167">
        <v>1</v>
      </c>
      <c r="BA56" s="167">
        <f>IF(AZ56=1,G56,0)</f>
        <v>0</v>
      </c>
      <c r="BB56" s="167">
        <f>IF(AZ56=2,G56,0)</f>
        <v>0</v>
      </c>
      <c r="BC56" s="167">
        <f>IF(AZ56=3,G56,0)</f>
        <v>0</v>
      </c>
      <c r="BD56" s="167">
        <f>IF(AZ56=4,G56,0)</f>
        <v>0</v>
      </c>
      <c r="BE56" s="167">
        <f>IF(AZ56=5,G56,0)</f>
        <v>0</v>
      </c>
      <c r="CA56" s="202">
        <v>1</v>
      </c>
      <c r="CB56" s="202">
        <v>1</v>
      </c>
      <c r="CZ56" s="167">
        <v>0.00056</v>
      </c>
    </row>
    <row r="57" spans="1:104" ht="12.75">
      <c r="A57" s="196">
        <v>29</v>
      </c>
      <c r="B57" s="197" t="s">
        <v>169</v>
      </c>
      <c r="C57" s="198" t="s">
        <v>170</v>
      </c>
      <c r="D57" s="199" t="s">
        <v>163</v>
      </c>
      <c r="E57" s="200">
        <v>2</v>
      </c>
      <c r="F57" s="200">
        <v>0</v>
      </c>
      <c r="G57" s="201">
        <f>E57*F57</f>
        <v>0</v>
      </c>
      <c r="O57" s="195">
        <v>2</v>
      </c>
      <c r="AA57" s="167">
        <v>1</v>
      </c>
      <c r="AB57" s="167">
        <v>1</v>
      </c>
      <c r="AC57" s="167">
        <v>1</v>
      </c>
      <c r="AZ57" s="167">
        <v>1</v>
      </c>
      <c r="BA57" s="167">
        <f>IF(AZ57=1,G57,0)</f>
        <v>0</v>
      </c>
      <c r="BB57" s="167">
        <f>IF(AZ57=2,G57,0)</f>
        <v>0</v>
      </c>
      <c r="BC57" s="167">
        <f>IF(AZ57=3,G57,0)</f>
        <v>0</v>
      </c>
      <c r="BD57" s="167">
        <f>IF(AZ57=4,G57,0)</f>
        <v>0</v>
      </c>
      <c r="BE57" s="167">
        <f>IF(AZ57=5,G57,0)</f>
        <v>0</v>
      </c>
      <c r="CA57" s="202">
        <v>1</v>
      </c>
      <c r="CB57" s="202">
        <v>1</v>
      </c>
      <c r="CZ57" s="167">
        <v>10.15774</v>
      </c>
    </row>
    <row r="58" spans="1:104" ht="12.75">
      <c r="A58" s="196">
        <v>30</v>
      </c>
      <c r="B58" s="197" t="s">
        <v>171</v>
      </c>
      <c r="C58" s="198" t="s">
        <v>172</v>
      </c>
      <c r="D58" s="199" t="s">
        <v>163</v>
      </c>
      <c r="E58" s="200">
        <v>2</v>
      </c>
      <c r="F58" s="200">
        <v>0</v>
      </c>
      <c r="G58" s="201">
        <f>E58*F58</f>
        <v>0</v>
      </c>
      <c r="O58" s="195">
        <v>2</v>
      </c>
      <c r="AA58" s="167">
        <v>1</v>
      </c>
      <c r="AB58" s="167">
        <v>1</v>
      </c>
      <c r="AC58" s="167">
        <v>1</v>
      </c>
      <c r="AZ58" s="167">
        <v>1</v>
      </c>
      <c r="BA58" s="167">
        <f>IF(AZ58=1,G58,0)</f>
        <v>0</v>
      </c>
      <c r="BB58" s="167">
        <f>IF(AZ58=2,G58,0)</f>
        <v>0</v>
      </c>
      <c r="BC58" s="167">
        <f>IF(AZ58=3,G58,0)</f>
        <v>0</v>
      </c>
      <c r="BD58" s="167">
        <f>IF(AZ58=4,G58,0)</f>
        <v>0</v>
      </c>
      <c r="BE58" s="167">
        <f>IF(AZ58=5,G58,0)</f>
        <v>0</v>
      </c>
      <c r="CA58" s="202">
        <v>1</v>
      </c>
      <c r="CB58" s="202">
        <v>1</v>
      </c>
      <c r="CZ58" s="167">
        <v>0.02111</v>
      </c>
    </row>
    <row r="59" spans="1:104" ht="22.5">
      <c r="A59" s="196">
        <v>31</v>
      </c>
      <c r="B59" s="197" t="s">
        <v>173</v>
      </c>
      <c r="C59" s="198" t="s">
        <v>174</v>
      </c>
      <c r="D59" s="199" t="s">
        <v>163</v>
      </c>
      <c r="E59" s="200">
        <v>9</v>
      </c>
      <c r="F59" s="200">
        <v>0</v>
      </c>
      <c r="G59" s="201">
        <f>E59*F59</f>
        <v>0</v>
      </c>
      <c r="O59" s="195">
        <v>2</v>
      </c>
      <c r="AA59" s="167">
        <v>1</v>
      </c>
      <c r="AB59" s="167">
        <v>1</v>
      </c>
      <c r="AC59" s="167">
        <v>1</v>
      </c>
      <c r="AZ59" s="167">
        <v>1</v>
      </c>
      <c r="BA59" s="167">
        <f>IF(AZ59=1,G59,0)</f>
        <v>0</v>
      </c>
      <c r="BB59" s="167">
        <f>IF(AZ59=2,G59,0)</f>
        <v>0</v>
      </c>
      <c r="BC59" s="167">
        <f>IF(AZ59=3,G59,0)</f>
        <v>0</v>
      </c>
      <c r="BD59" s="167">
        <f>IF(AZ59=4,G59,0)</f>
        <v>0</v>
      </c>
      <c r="BE59" s="167">
        <f>IF(AZ59=5,G59,0)</f>
        <v>0</v>
      </c>
      <c r="CA59" s="202">
        <v>1</v>
      </c>
      <c r="CB59" s="202">
        <v>1</v>
      </c>
      <c r="CZ59" s="167">
        <v>0</v>
      </c>
    </row>
    <row r="60" spans="1:104" ht="12.75">
      <c r="A60" s="196">
        <v>32</v>
      </c>
      <c r="B60" s="197" t="s">
        <v>175</v>
      </c>
      <c r="C60" s="198" t="s">
        <v>176</v>
      </c>
      <c r="D60" s="199" t="s">
        <v>163</v>
      </c>
      <c r="E60" s="200">
        <v>2</v>
      </c>
      <c r="F60" s="200">
        <v>0</v>
      </c>
      <c r="G60" s="201">
        <f>E60*F60</f>
        <v>0</v>
      </c>
      <c r="O60" s="195">
        <v>2</v>
      </c>
      <c r="AA60" s="167">
        <v>1</v>
      </c>
      <c r="AB60" s="167">
        <v>1</v>
      </c>
      <c r="AC60" s="167">
        <v>1</v>
      </c>
      <c r="AZ60" s="167">
        <v>1</v>
      </c>
      <c r="BA60" s="167">
        <f>IF(AZ60=1,G60,0)</f>
        <v>0</v>
      </c>
      <c r="BB60" s="167">
        <f>IF(AZ60=2,G60,0)</f>
        <v>0</v>
      </c>
      <c r="BC60" s="167">
        <f>IF(AZ60=3,G60,0)</f>
        <v>0</v>
      </c>
      <c r="BD60" s="167">
        <f>IF(AZ60=4,G60,0)</f>
        <v>0</v>
      </c>
      <c r="BE60" s="167">
        <f>IF(AZ60=5,G60,0)</f>
        <v>0</v>
      </c>
      <c r="CA60" s="202">
        <v>1</v>
      </c>
      <c r="CB60" s="202">
        <v>1</v>
      </c>
      <c r="CZ60" s="167">
        <v>0.00702</v>
      </c>
    </row>
    <row r="61" spans="1:104" ht="12.75">
      <c r="A61" s="196">
        <v>33</v>
      </c>
      <c r="B61" s="197" t="s">
        <v>177</v>
      </c>
      <c r="C61" s="198" t="s">
        <v>178</v>
      </c>
      <c r="D61" s="199" t="s">
        <v>179</v>
      </c>
      <c r="E61" s="200">
        <v>1</v>
      </c>
      <c r="F61" s="200">
        <v>0</v>
      </c>
      <c r="G61" s="201">
        <f>E61*F61</f>
        <v>0</v>
      </c>
      <c r="O61" s="195">
        <v>2</v>
      </c>
      <c r="AA61" s="167">
        <v>12</v>
      </c>
      <c r="AB61" s="167">
        <v>0</v>
      </c>
      <c r="AC61" s="167">
        <v>59</v>
      </c>
      <c r="AZ61" s="167">
        <v>1</v>
      </c>
      <c r="BA61" s="167">
        <f>IF(AZ61=1,G61,0)</f>
        <v>0</v>
      </c>
      <c r="BB61" s="167">
        <f>IF(AZ61=2,G61,0)</f>
        <v>0</v>
      </c>
      <c r="BC61" s="167">
        <f>IF(AZ61=3,G61,0)</f>
        <v>0</v>
      </c>
      <c r="BD61" s="167">
        <f>IF(AZ61=4,G61,0)</f>
        <v>0</v>
      </c>
      <c r="BE61" s="167">
        <f>IF(AZ61=5,G61,0)</f>
        <v>0</v>
      </c>
      <c r="CA61" s="202">
        <v>12</v>
      </c>
      <c r="CB61" s="202">
        <v>0</v>
      </c>
      <c r="CZ61" s="167">
        <v>0</v>
      </c>
    </row>
    <row r="62" spans="1:104" ht="22.5">
      <c r="A62" s="196">
        <v>34</v>
      </c>
      <c r="B62" s="197" t="s">
        <v>180</v>
      </c>
      <c r="C62" s="198" t="s">
        <v>181</v>
      </c>
      <c r="D62" s="199" t="s">
        <v>179</v>
      </c>
      <c r="E62" s="200">
        <v>1</v>
      </c>
      <c r="F62" s="200">
        <v>0</v>
      </c>
      <c r="G62" s="201">
        <f>E62*F62</f>
        <v>0</v>
      </c>
      <c r="O62" s="195">
        <v>2</v>
      </c>
      <c r="AA62" s="167">
        <v>12</v>
      </c>
      <c r="AB62" s="167">
        <v>0</v>
      </c>
      <c r="AC62" s="167">
        <v>60</v>
      </c>
      <c r="AZ62" s="167">
        <v>1</v>
      </c>
      <c r="BA62" s="167">
        <f>IF(AZ62=1,G62,0)</f>
        <v>0</v>
      </c>
      <c r="BB62" s="167">
        <f>IF(AZ62=2,G62,0)</f>
        <v>0</v>
      </c>
      <c r="BC62" s="167">
        <f>IF(AZ62=3,G62,0)</f>
        <v>0</v>
      </c>
      <c r="BD62" s="167">
        <f>IF(AZ62=4,G62,0)</f>
        <v>0</v>
      </c>
      <c r="BE62" s="167">
        <f>IF(AZ62=5,G62,0)</f>
        <v>0</v>
      </c>
      <c r="CA62" s="202">
        <v>12</v>
      </c>
      <c r="CB62" s="202">
        <v>0</v>
      </c>
      <c r="CZ62" s="167">
        <v>0</v>
      </c>
    </row>
    <row r="63" spans="1:104" ht="12.75">
      <c r="A63" s="196">
        <v>35</v>
      </c>
      <c r="B63" s="197" t="s">
        <v>182</v>
      </c>
      <c r="C63" s="198" t="s">
        <v>183</v>
      </c>
      <c r="D63" s="199" t="s">
        <v>163</v>
      </c>
      <c r="E63" s="200">
        <v>2</v>
      </c>
      <c r="F63" s="200">
        <v>0</v>
      </c>
      <c r="G63" s="201">
        <f>E63*F63</f>
        <v>0</v>
      </c>
      <c r="O63" s="195">
        <v>2</v>
      </c>
      <c r="AA63" s="167">
        <v>3</v>
      </c>
      <c r="AB63" s="167">
        <v>1</v>
      </c>
      <c r="AC63" s="167">
        <v>2816</v>
      </c>
      <c r="AZ63" s="167">
        <v>1</v>
      </c>
      <c r="BA63" s="167">
        <f>IF(AZ63=1,G63,0)</f>
        <v>0</v>
      </c>
      <c r="BB63" s="167">
        <f>IF(AZ63=2,G63,0)</f>
        <v>0</v>
      </c>
      <c r="BC63" s="167">
        <f>IF(AZ63=3,G63,0)</f>
        <v>0</v>
      </c>
      <c r="BD63" s="167">
        <f>IF(AZ63=4,G63,0)</f>
        <v>0</v>
      </c>
      <c r="BE63" s="167">
        <f>IF(AZ63=5,G63,0)</f>
        <v>0</v>
      </c>
      <c r="CA63" s="202">
        <v>3</v>
      </c>
      <c r="CB63" s="202">
        <v>1</v>
      </c>
      <c r="CZ63" s="167">
        <v>0</v>
      </c>
    </row>
    <row r="64" spans="1:104" ht="12.75">
      <c r="A64" s="196">
        <v>36</v>
      </c>
      <c r="B64" s="197" t="s">
        <v>184</v>
      </c>
      <c r="C64" s="198" t="s">
        <v>185</v>
      </c>
      <c r="D64" s="199" t="s">
        <v>163</v>
      </c>
      <c r="E64" s="200">
        <v>2</v>
      </c>
      <c r="F64" s="200">
        <v>0</v>
      </c>
      <c r="G64" s="201">
        <f>E64*F64</f>
        <v>0</v>
      </c>
      <c r="O64" s="195">
        <v>2</v>
      </c>
      <c r="AA64" s="167">
        <v>3</v>
      </c>
      <c r="AB64" s="167">
        <v>1</v>
      </c>
      <c r="AC64" s="167">
        <v>55243442</v>
      </c>
      <c r="AZ64" s="167">
        <v>1</v>
      </c>
      <c r="BA64" s="167">
        <f>IF(AZ64=1,G64,0)</f>
        <v>0</v>
      </c>
      <c r="BB64" s="167">
        <f>IF(AZ64=2,G64,0)</f>
        <v>0</v>
      </c>
      <c r="BC64" s="167">
        <f>IF(AZ64=3,G64,0)</f>
        <v>0</v>
      </c>
      <c r="BD64" s="167">
        <f>IF(AZ64=4,G64,0)</f>
        <v>0</v>
      </c>
      <c r="BE64" s="167">
        <f>IF(AZ64=5,G64,0)</f>
        <v>0</v>
      </c>
      <c r="CA64" s="202">
        <v>3</v>
      </c>
      <c r="CB64" s="202">
        <v>1</v>
      </c>
      <c r="CZ64" s="167">
        <v>0.158</v>
      </c>
    </row>
    <row r="65" spans="1:104" ht="12.75">
      <c r="A65" s="196">
        <v>37</v>
      </c>
      <c r="B65" s="197" t="s">
        <v>186</v>
      </c>
      <c r="C65" s="198" t="s">
        <v>187</v>
      </c>
      <c r="D65" s="199" t="s">
        <v>163</v>
      </c>
      <c r="E65" s="200">
        <v>1</v>
      </c>
      <c r="F65" s="200">
        <v>0</v>
      </c>
      <c r="G65" s="201">
        <f>E65*F65</f>
        <v>0</v>
      </c>
      <c r="O65" s="195">
        <v>2</v>
      </c>
      <c r="AA65" s="167">
        <v>3</v>
      </c>
      <c r="AB65" s="167">
        <v>1</v>
      </c>
      <c r="AC65" s="167">
        <v>59224013</v>
      </c>
      <c r="AZ65" s="167">
        <v>1</v>
      </c>
      <c r="BA65" s="167">
        <f>IF(AZ65=1,G65,0)</f>
        <v>0</v>
      </c>
      <c r="BB65" s="167">
        <f>IF(AZ65=2,G65,0)</f>
        <v>0</v>
      </c>
      <c r="BC65" s="167">
        <f>IF(AZ65=3,G65,0)</f>
        <v>0</v>
      </c>
      <c r="BD65" s="167">
        <f>IF(AZ65=4,G65,0)</f>
        <v>0</v>
      </c>
      <c r="BE65" s="167">
        <f>IF(AZ65=5,G65,0)</f>
        <v>0</v>
      </c>
      <c r="CA65" s="202">
        <v>3</v>
      </c>
      <c r="CB65" s="202">
        <v>1</v>
      </c>
      <c r="CZ65" s="167">
        <v>0.053</v>
      </c>
    </row>
    <row r="66" spans="1:104" ht="12.75">
      <c r="A66" s="196">
        <v>38</v>
      </c>
      <c r="B66" s="197" t="s">
        <v>188</v>
      </c>
      <c r="C66" s="198" t="s">
        <v>189</v>
      </c>
      <c r="D66" s="199" t="s">
        <v>163</v>
      </c>
      <c r="E66" s="200">
        <v>1</v>
      </c>
      <c r="F66" s="200">
        <v>0</v>
      </c>
      <c r="G66" s="201">
        <f>E66*F66</f>
        <v>0</v>
      </c>
      <c r="O66" s="195">
        <v>2</v>
      </c>
      <c r="AA66" s="167">
        <v>3</v>
      </c>
      <c r="AB66" s="167">
        <v>1</v>
      </c>
      <c r="AC66" s="167">
        <v>59224061</v>
      </c>
      <c r="AZ66" s="167">
        <v>1</v>
      </c>
      <c r="BA66" s="167">
        <f>IF(AZ66=1,G66,0)</f>
        <v>0</v>
      </c>
      <c r="BB66" s="167">
        <f>IF(AZ66=2,G66,0)</f>
        <v>0</v>
      </c>
      <c r="BC66" s="167">
        <f>IF(AZ66=3,G66,0)</f>
        <v>0</v>
      </c>
      <c r="BD66" s="167">
        <f>IF(AZ66=4,G66,0)</f>
        <v>0</v>
      </c>
      <c r="BE66" s="167">
        <f>IF(AZ66=5,G66,0)</f>
        <v>0</v>
      </c>
      <c r="CA66" s="202">
        <v>3</v>
      </c>
      <c r="CB66" s="202">
        <v>1</v>
      </c>
      <c r="CZ66" s="167">
        <v>0.039</v>
      </c>
    </row>
    <row r="67" spans="1:104" ht="12.75">
      <c r="A67" s="196">
        <v>39</v>
      </c>
      <c r="B67" s="197" t="s">
        <v>190</v>
      </c>
      <c r="C67" s="198" t="s">
        <v>191</v>
      </c>
      <c r="D67" s="199" t="s">
        <v>163</v>
      </c>
      <c r="E67" s="200">
        <v>3</v>
      </c>
      <c r="F67" s="200">
        <v>0</v>
      </c>
      <c r="G67" s="201">
        <f>E67*F67</f>
        <v>0</v>
      </c>
      <c r="O67" s="195">
        <v>2</v>
      </c>
      <c r="AA67" s="167">
        <v>3</v>
      </c>
      <c r="AB67" s="167">
        <v>1</v>
      </c>
      <c r="AC67" s="167">
        <v>59224063</v>
      </c>
      <c r="AZ67" s="167">
        <v>1</v>
      </c>
      <c r="BA67" s="167">
        <f>IF(AZ67=1,G67,0)</f>
        <v>0</v>
      </c>
      <c r="BB67" s="167">
        <f>IF(AZ67=2,G67,0)</f>
        <v>0</v>
      </c>
      <c r="BC67" s="167">
        <f>IF(AZ67=3,G67,0)</f>
        <v>0</v>
      </c>
      <c r="BD67" s="167">
        <f>IF(AZ67=4,G67,0)</f>
        <v>0</v>
      </c>
      <c r="BE67" s="167">
        <f>IF(AZ67=5,G67,0)</f>
        <v>0</v>
      </c>
      <c r="CA67" s="202">
        <v>3</v>
      </c>
      <c r="CB67" s="202">
        <v>1</v>
      </c>
      <c r="CZ67" s="167">
        <v>0.064</v>
      </c>
    </row>
    <row r="68" spans="1:104" ht="12.75">
      <c r="A68" s="196">
        <v>40</v>
      </c>
      <c r="B68" s="197" t="s">
        <v>192</v>
      </c>
      <c r="C68" s="198" t="s">
        <v>193</v>
      </c>
      <c r="D68" s="199" t="s">
        <v>163</v>
      </c>
      <c r="E68" s="200">
        <v>1</v>
      </c>
      <c r="F68" s="200">
        <v>0</v>
      </c>
      <c r="G68" s="201">
        <f>E68*F68</f>
        <v>0</v>
      </c>
      <c r="O68" s="195">
        <v>2</v>
      </c>
      <c r="AA68" s="167">
        <v>3</v>
      </c>
      <c r="AB68" s="167">
        <v>1</v>
      </c>
      <c r="AC68" s="167">
        <v>592243501</v>
      </c>
      <c r="AZ68" s="167">
        <v>1</v>
      </c>
      <c r="BA68" s="167">
        <f>IF(AZ68=1,G68,0)</f>
        <v>0</v>
      </c>
      <c r="BB68" s="167">
        <f>IF(AZ68=2,G68,0)</f>
        <v>0</v>
      </c>
      <c r="BC68" s="167">
        <f>IF(AZ68=3,G68,0)</f>
        <v>0</v>
      </c>
      <c r="BD68" s="167">
        <f>IF(AZ68=4,G68,0)</f>
        <v>0</v>
      </c>
      <c r="BE68" s="167">
        <f>IF(AZ68=5,G68,0)</f>
        <v>0</v>
      </c>
      <c r="CA68" s="202">
        <v>3</v>
      </c>
      <c r="CB68" s="202">
        <v>1</v>
      </c>
      <c r="CZ68" s="167">
        <v>0.509</v>
      </c>
    </row>
    <row r="69" spans="1:104" ht="12.75">
      <c r="A69" s="196">
        <v>41</v>
      </c>
      <c r="B69" s="197" t="s">
        <v>194</v>
      </c>
      <c r="C69" s="198" t="s">
        <v>195</v>
      </c>
      <c r="D69" s="199" t="s">
        <v>163</v>
      </c>
      <c r="E69" s="200">
        <v>1</v>
      </c>
      <c r="F69" s="200">
        <v>0</v>
      </c>
      <c r="G69" s="201">
        <f>E69*F69</f>
        <v>0</v>
      </c>
      <c r="O69" s="195">
        <v>2</v>
      </c>
      <c r="AA69" s="167">
        <v>3</v>
      </c>
      <c r="AB69" s="167">
        <v>1</v>
      </c>
      <c r="AC69" s="167">
        <v>592243542</v>
      </c>
      <c r="AZ69" s="167">
        <v>1</v>
      </c>
      <c r="BA69" s="167">
        <f>IF(AZ69=1,G69,0)</f>
        <v>0</v>
      </c>
      <c r="BB69" s="167">
        <f>IF(AZ69=2,G69,0)</f>
        <v>0</v>
      </c>
      <c r="BC69" s="167">
        <f>IF(AZ69=3,G69,0)</f>
        <v>0</v>
      </c>
      <c r="BD69" s="167">
        <f>IF(AZ69=4,G69,0)</f>
        <v>0</v>
      </c>
      <c r="BE69" s="167">
        <f>IF(AZ69=5,G69,0)</f>
        <v>0</v>
      </c>
      <c r="CA69" s="202">
        <v>3</v>
      </c>
      <c r="CB69" s="202">
        <v>1</v>
      </c>
      <c r="CZ69" s="167">
        <v>1.12</v>
      </c>
    </row>
    <row r="70" spans="1:104" ht="12.75">
      <c r="A70" s="196">
        <v>42</v>
      </c>
      <c r="B70" s="197" t="s">
        <v>196</v>
      </c>
      <c r="C70" s="198" t="s">
        <v>197</v>
      </c>
      <c r="D70" s="199" t="s">
        <v>163</v>
      </c>
      <c r="E70" s="200">
        <v>1</v>
      </c>
      <c r="F70" s="200">
        <v>0</v>
      </c>
      <c r="G70" s="201">
        <f>E70*F70</f>
        <v>0</v>
      </c>
      <c r="O70" s="195">
        <v>2</v>
      </c>
      <c r="AA70" s="167">
        <v>3</v>
      </c>
      <c r="AB70" s="167">
        <v>1</v>
      </c>
      <c r="AC70" s="167">
        <v>592243652</v>
      </c>
      <c r="AZ70" s="167">
        <v>1</v>
      </c>
      <c r="BA70" s="167">
        <f>IF(AZ70=1,G70,0)</f>
        <v>0</v>
      </c>
      <c r="BB70" s="167">
        <f>IF(AZ70=2,G70,0)</f>
        <v>0</v>
      </c>
      <c r="BC70" s="167">
        <f>IF(AZ70=3,G70,0)</f>
        <v>0</v>
      </c>
      <c r="BD70" s="167">
        <f>IF(AZ70=4,G70,0)</f>
        <v>0</v>
      </c>
      <c r="BE70" s="167">
        <f>IF(AZ70=5,G70,0)</f>
        <v>0</v>
      </c>
      <c r="CA70" s="202">
        <v>3</v>
      </c>
      <c r="CB70" s="202">
        <v>1</v>
      </c>
      <c r="CZ70" s="167">
        <v>0.665</v>
      </c>
    </row>
    <row r="71" spans="1:104" ht="12.75">
      <c r="A71" s="196">
        <v>43</v>
      </c>
      <c r="B71" s="197" t="s">
        <v>198</v>
      </c>
      <c r="C71" s="198" t="s">
        <v>199</v>
      </c>
      <c r="D71" s="199" t="s">
        <v>163</v>
      </c>
      <c r="E71" s="200">
        <v>2</v>
      </c>
      <c r="F71" s="200">
        <v>0</v>
      </c>
      <c r="G71" s="201">
        <f>E71*F71</f>
        <v>0</v>
      </c>
      <c r="O71" s="195">
        <v>2</v>
      </c>
      <c r="AA71" s="167">
        <v>3</v>
      </c>
      <c r="AB71" s="167">
        <v>1</v>
      </c>
      <c r="AC71" s="167">
        <v>592243653</v>
      </c>
      <c r="AZ71" s="167">
        <v>1</v>
      </c>
      <c r="BA71" s="167">
        <f>IF(AZ71=1,G71,0)</f>
        <v>0</v>
      </c>
      <c r="BB71" s="167">
        <f>IF(AZ71=2,G71,0)</f>
        <v>0</v>
      </c>
      <c r="BC71" s="167">
        <f>IF(AZ71=3,G71,0)</f>
        <v>0</v>
      </c>
      <c r="BD71" s="167">
        <f>IF(AZ71=4,G71,0)</f>
        <v>0</v>
      </c>
      <c r="BE71" s="167">
        <f>IF(AZ71=5,G71,0)</f>
        <v>0</v>
      </c>
      <c r="CA71" s="202">
        <v>3</v>
      </c>
      <c r="CB71" s="202">
        <v>1</v>
      </c>
      <c r="CZ71" s="167">
        <v>1.33</v>
      </c>
    </row>
    <row r="72" spans="1:104" ht="12.75">
      <c r="A72" s="196">
        <v>44</v>
      </c>
      <c r="B72" s="197" t="s">
        <v>200</v>
      </c>
      <c r="C72" s="198" t="s">
        <v>201</v>
      </c>
      <c r="D72" s="199" t="s">
        <v>163</v>
      </c>
      <c r="E72" s="200">
        <v>2</v>
      </c>
      <c r="F72" s="200">
        <v>0</v>
      </c>
      <c r="G72" s="201">
        <f>E72*F72</f>
        <v>0</v>
      </c>
      <c r="O72" s="195">
        <v>2</v>
      </c>
      <c r="AA72" s="167">
        <v>3</v>
      </c>
      <c r="AB72" s="167">
        <v>1</v>
      </c>
      <c r="AC72" s="167">
        <v>592261022</v>
      </c>
      <c r="AZ72" s="167">
        <v>1</v>
      </c>
      <c r="BA72" s="167">
        <f>IF(AZ72=1,G72,0)</f>
        <v>0</v>
      </c>
      <c r="BB72" s="167">
        <f>IF(AZ72=2,G72,0)</f>
        <v>0</v>
      </c>
      <c r="BC72" s="167">
        <f>IF(AZ72=3,G72,0)</f>
        <v>0</v>
      </c>
      <c r="BD72" s="167">
        <f>IF(AZ72=4,G72,0)</f>
        <v>0</v>
      </c>
      <c r="BE72" s="167">
        <f>IF(AZ72=5,G72,0)</f>
        <v>0</v>
      </c>
      <c r="CA72" s="202">
        <v>3</v>
      </c>
      <c r="CB72" s="202">
        <v>1</v>
      </c>
      <c r="CZ72" s="167">
        <v>1.74</v>
      </c>
    </row>
    <row r="73" spans="1:104" ht="12.75">
      <c r="A73" s="196">
        <v>45</v>
      </c>
      <c r="B73" s="197" t="s">
        <v>202</v>
      </c>
      <c r="C73" s="198" t="s">
        <v>203</v>
      </c>
      <c r="D73" s="199" t="s">
        <v>75</v>
      </c>
      <c r="E73" s="200">
        <v>2</v>
      </c>
      <c r="F73" s="200">
        <v>0</v>
      </c>
      <c r="G73" s="201">
        <f>E73*F73</f>
        <v>0</v>
      </c>
      <c r="O73" s="195">
        <v>2</v>
      </c>
      <c r="AA73" s="167">
        <v>12</v>
      </c>
      <c r="AB73" s="167">
        <v>1</v>
      </c>
      <c r="AC73" s="167">
        <v>2</v>
      </c>
      <c r="AZ73" s="167">
        <v>1</v>
      </c>
      <c r="BA73" s="167">
        <f>IF(AZ73=1,G73,0)</f>
        <v>0</v>
      </c>
      <c r="BB73" s="167">
        <f>IF(AZ73=2,G73,0)</f>
        <v>0</v>
      </c>
      <c r="BC73" s="167">
        <f>IF(AZ73=3,G73,0)</f>
        <v>0</v>
      </c>
      <c r="BD73" s="167">
        <f>IF(AZ73=4,G73,0)</f>
        <v>0</v>
      </c>
      <c r="BE73" s="167">
        <f>IF(AZ73=5,G73,0)</f>
        <v>0</v>
      </c>
      <c r="CA73" s="202">
        <v>12</v>
      </c>
      <c r="CB73" s="202">
        <v>1</v>
      </c>
      <c r="CZ73" s="167">
        <v>0</v>
      </c>
    </row>
    <row r="74" spans="1:57" ht="12.75">
      <c r="A74" s="211"/>
      <c r="B74" s="212" t="s">
        <v>76</v>
      </c>
      <c r="C74" s="213" t="str">
        <f>CONCATENATE(B55," ",C55)</f>
        <v>89 Ostatní konstrukce na trubním vedení</v>
      </c>
      <c r="D74" s="214"/>
      <c r="E74" s="215"/>
      <c r="F74" s="216"/>
      <c r="G74" s="217">
        <f>SUM(G55:G73)</f>
        <v>0</v>
      </c>
      <c r="O74" s="195">
        <v>4</v>
      </c>
      <c r="BA74" s="218">
        <f>SUM(BA55:BA73)</f>
        <v>0</v>
      </c>
      <c r="BB74" s="218">
        <f>SUM(BB55:BB73)</f>
        <v>0</v>
      </c>
      <c r="BC74" s="218">
        <f>SUM(BC55:BC73)</f>
        <v>0</v>
      </c>
      <c r="BD74" s="218">
        <f>SUM(BD55:BD73)</f>
        <v>0</v>
      </c>
      <c r="BE74" s="218">
        <f>SUM(BE55:BE73)</f>
        <v>0</v>
      </c>
    </row>
    <row r="75" spans="1:15" ht="12.75">
      <c r="A75" s="188" t="s">
        <v>72</v>
      </c>
      <c r="B75" s="189" t="s">
        <v>204</v>
      </c>
      <c r="C75" s="190" t="s">
        <v>205</v>
      </c>
      <c r="D75" s="191"/>
      <c r="E75" s="192"/>
      <c r="F75" s="192"/>
      <c r="G75" s="193"/>
      <c r="H75" s="194"/>
      <c r="I75" s="194"/>
      <c r="O75" s="195">
        <v>1</v>
      </c>
    </row>
    <row r="76" spans="1:104" ht="12.75">
      <c r="A76" s="196">
        <v>46</v>
      </c>
      <c r="B76" s="197" t="s">
        <v>206</v>
      </c>
      <c r="C76" s="198" t="s">
        <v>207</v>
      </c>
      <c r="D76" s="199" t="s">
        <v>144</v>
      </c>
      <c r="E76" s="200">
        <v>35.9226985</v>
      </c>
      <c r="F76" s="200">
        <v>0</v>
      </c>
      <c r="G76" s="201">
        <f>E76*F76</f>
        <v>0</v>
      </c>
      <c r="O76" s="195">
        <v>2</v>
      </c>
      <c r="AA76" s="167">
        <v>7</v>
      </c>
      <c r="AB76" s="167">
        <v>1</v>
      </c>
      <c r="AC76" s="167">
        <v>2</v>
      </c>
      <c r="AZ76" s="167">
        <v>1</v>
      </c>
      <c r="BA76" s="167">
        <f>IF(AZ76=1,G76,0)</f>
        <v>0</v>
      </c>
      <c r="BB76" s="167">
        <f>IF(AZ76=2,G76,0)</f>
        <v>0</v>
      </c>
      <c r="BC76" s="167">
        <f>IF(AZ76=3,G76,0)</f>
        <v>0</v>
      </c>
      <c r="BD76" s="167">
        <f>IF(AZ76=4,G76,0)</f>
        <v>0</v>
      </c>
      <c r="BE76" s="167">
        <f>IF(AZ76=5,G76,0)</f>
        <v>0</v>
      </c>
      <c r="CA76" s="202">
        <v>7</v>
      </c>
      <c r="CB76" s="202">
        <v>1</v>
      </c>
      <c r="CZ76" s="167">
        <v>0</v>
      </c>
    </row>
    <row r="77" spans="1:57" ht="12.75">
      <c r="A77" s="211"/>
      <c r="B77" s="212" t="s">
        <v>76</v>
      </c>
      <c r="C77" s="213" t="str">
        <f>CONCATENATE(B75," ",C75)</f>
        <v>99 Staveništní přesun hmot</v>
      </c>
      <c r="D77" s="214"/>
      <c r="E77" s="215"/>
      <c r="F77" s="216"/>
      <c r="G77" s="217">
        <f>SUM(G75:G76)</f>
        <v>0</v>
      </c>
      <c r="O77" s="195">
        <v>4</v>
      </c>
      <c r="BA77" s="218">
        <f>SUM(BA75:BA76)</f>
        <v>0</v>
      </c>
      <c r="BB77" s="218">
        <f>SUM(BB75:BB76)</f>
        <v>0</v>
      </c>
      <c r="BC77" s="218">
        <f>SUM(BC75:BC76)</f>
        <v>0</v>
      </c>
      <c r="BD77" s="218">
        <f>SUM(BD75:BD76)</f>
        <v>0</v>
      </c>
      <c r="BE77" s="218">
        <f>SUM(BE75:BE76)</f>
        <v>0</v>
      </c>
    </row>
    <row r="78" ht="12.75">
      <c r="E78" s="167"/>
    </row>
    <row r="79" ht="12.75">
      <c r="E79" s="167"/>
    </row>
    <row r="80" ht="12.75">
      <c r="E80" s="167"/>
    </row>
    <row r="81" ht="12.75">
      <c r="E81" s="167"/>
    </row>
    <row r="82" ht="12.75">
      <c r="E82" s="167"/>
    </row>
    <row r="83" ht="12.75">
      <c r="E83" s="167"/>
    </row>
    <row r="84" ht="12.75">
      <c r="E84" s="167"/>
    </row>
    <row r="85" ht="12.75">
      <c r="E85" s="167"/>
    </row>
    <row r="86" ht="12.75">
      <c r="E86" s="167"/>
    </row>
    <row r="87" ht="12.75">
      <c r="E87" s="167"/>
    </row>
    <row r="88" ht="12.75">
      <c r="E88" s="167"/>
    </row>
    <row r="89" ht="12.75">
      <c r="E89" s="167"/>
    </row>
    <row r="90" ht="12.75">
      <c r="E90" s="167"/>
    </row>
    <row r="91" ht="12.75">
      <c r="E91" s="167"/>
    </row>
    <row r="92" ht="12.75">
      <c r="E92" s="167"/>
    </row>
    <row r="93" ht="12.75">
      <c r="E93" s="167"/>
    </row>
    <row r="94" ht="12.75">
      <c r="E94" s="167"/>
    </row>
    <row r="95" ht="12.75">
      <c r="E95" s="167"/>
    </row>
    <row r="96" ht="12.75">
      <c r="E96" s="167"/>
    </row>
    <row r="97" ht="12.75">
      <c r="E97" s="167"/>
    </row>
    <row r="98" ht="12.75">
      <c r="E98" s="167"/>
    </row>
    <row r="99" ht="12.75">
      <c r="E99" s="167"/>
    </row>
    <row r="100" ht="12.75">
      <c r="E100" s="167"/>
    </row>
    <row r="101" spans="1:7" ht="12.75">
      <c r="A101" s="219"/>
      <c r="B101" s="219"/>
      <c r="C101" s="219"/>
      <c r="D101" s="219"/>
      <c r="E101" s="219"/>
      <c r="F101" s="219"/>
      <c r="G101" s="219"/>
    </row>
    <row r="102" spans="1:7" ht="12.75">
      <c r="A102" s="219"/>
      <c r="B102" s="219"/>
      <c r="C102" s="219"/>
      <c r="D102" s="219"/>
      <c r="E102" s="219"/>
      <c r="F102" s="219"/>
      <c r="G102" s="219"/>
    </row>
    <row r="103" spans="1:7" ht="12.75">
      <c r="A103" s="219"/>
      <c r="B103" s="219"/>
      <c r="C103" s="219"/>
      <c r="D103" s="219"/>
      <c r="E103" s="219"/>
      <c r="F103" s="219"/>
      <c r="G103" s="219"/>
    </row>
    <row r="104" spans="1:7" ht="12.75">
      <c r="A104" s="219"/>
      <c r="B104" s="219"/>
      <c r="C104" s="219"/>
      <c r="D104" s="219"/>
      <c r="E104" s="219"/>
      <c r="F104" s="219"/>
      <c r="G104" s="219"/>
    </row>
    <row r="105" ht="12.75">
      <c r="E105" s="167"/>
    </row>
    <row r="106" ht="12.75">
      <c r="E106" s="167"/>
    </row>
    <row r="107" ht="12.75">
      <c r="E107" s="167"/>
    </row>
    <row r="108" ht="12.75">
      <c r="E108" s="167"/>
    </row>
    <row r="109" ht="12.75">
      <c r="E109" s="167"/>
    </row>
    <row r="110" ht="12.75">
      <c r="E110" s="167"/>
    </row>
    <row r="111" ht="12.75">
      <c r="E111" s="167"/>
    </row>
    <row r="112" ht="12.75">
      <c r="E112" s="167"/>
    </row>
    <row r="113" ht="12.75">
      <c r="E113" s="167"/>
    </row>
    <row r="114" ht="12.75">
      <c r="E114" s="167"/>
    </row>
    <row r="115" ht="12.75">
      <c r="E115" s="167"/>
    </row>
    <row r="116" ht="12.75">
      <c r="E116" s="167"/>
    </row>
    <row r="117" ht="12.75">
      <c r="E117" s="167"/>
    </row>
    <row r="118" ht="12.75">
      <c r="E118" s="167"/>
    </row>
    <row r="119" ht="12.75">
      <c r="E119" s="167"/>
    </row>
    <row r="120" ht="12.75">
      <c r="E120" s="167"/>
    </row>
    <row r="121" ht="12.75">
      <c r="E121" s="167"/>
    </row>
    <row r="122" ht="12.75">
      <c r="E122" s="167"/>
    </row>
    <row r="123" ht="12.75">
      <c r="E123" s="167"/>
    </row>
    <row r="124" ht="12.75">
      <c r="E124" s="167"/>
    </row>
    <row r="125" ht="12.75">
      <c r="E125" s="167"/>
    </row>
    <row r="126" ht="12.75">
      <c r="E126" s="167"/>
    </row>
    <row r="127" ht="12.75">
      <c r="E127" s="167"/>
    </row>
    <row r="128" ht="12.75">
      <c r="E128" s="167"/>
    </row>
    <row r="129" ht="12.75">
      <c r="E129" s="167"/>
    </row>
    <row r="130" ht="12.75">
      <c r="E130" s="167"/>
    </row>
    <row r="131" ht="12.75">
      <c r="E131" s="167"/>
    </row>
    <row r="132" ht="12.75">
      <c r="E132" s="167"/>
    </row>
    <row r="133" ht="12.75">
      <c r="E133" s="167"/>
    </row>
    <row r="134" ht="12.75">
      <c r="E134" s="167"/>
    </row>
    <row r="135" ht="12.75">
      <c r="E135" s="167"/>
    </row>
    <row r="136" spans="1:2" ht="12.75">
      <c r="A136" s="220"/>
      <c r="B136" s="220"/>
    </row>
    <row r="137" spans="1:7" ht="12.75">
      <c r="A137" s="219"/>
      <c r="B137" s="219"/>
      <c r="C137" s="222"/>
      <c r="D137" s="222"/>
      <c r="E137" s="223"/>
      <c r="F137" s="222"/>
      <c r="G137" s="224"/>
    </row>
    <row r="138" spans="1:7" ht="12.75">
      <c r="A138" s="225"/>
      <c r="B138" s="225"/>
      <c r="C138" s="219"/>
      <c r="D138" s="219"/>
      <c r="E138" s="226"/>
      <c r="F138" s="219"/>
      <c r="G138" s="219"/>
    </row>
    <row r="139" spans="1:7" ht="12.75">
      <c r="A139" s="219"/>
      <c r="B139" s="219"/>
      <c r="C139" s="219"/>
      <c r="D139" s="219"/>
      <c r="E139" s="226"/>
      <c r="F139" s="219"/>
      <c r="G139" s="219"/>
    </row>
    <row r="140" spans="1:7" ht="12.75">
      <c r="A140" s="219"/>
      <c r="B140" s="219"/>
      <c r="C140" s="219"/>
      <c r="D140" s="219"/>
      <c r="E140" s="226"/>
      <c r="F140" s="219"/>
      <c r="G140" s="219"/>
    </row>
    <row r="141" spans="1:7" ht="12.75">
      <c r="A141" s="219"/>
      <c r="B141" s="219"/>
      <c r="C141" s="219"/>
      <c r="D141" s="219"/>
      <c r="E141" s="226"/>
      <c r="F141" s="219"/>
      <c r="G141" s="219"/>
    </row>
    <row r="142" spans="1:7" ht="12.75">
      <c r="A142" s="219"/>
      <c r="B142" s="219"/>
      <c r="C142" s="219"/>
      <c r="D142" s="219"/>
      <c r="E142" s="226"/>
      <c r="F142" s="219"/>
      <c r="G142" s="219"/>
    </row>
    <row r="143" spans="1:7" ht="12.75">
      <c r="A143" s="219"/>
      <c r="B143" s="219"/>
      <c r="C143" s="219"/>
      <c r="D143" s="219"/>
      <c r="E143" s="226"/>
      <c r="F143" s="219"/>
      <c r="G143" s="219"/>
    </row>
    <row r="144" spans="1:7" ht="12.75">
      <c r="A144" s="219"/>
      <c r="B144" s="219"/>
      <c r="C144" s="219"/>
      <c r="D144" s="219"/>
      <c r="E144" s="226"/>
      <c r="F144" s="219"/>
      <c r="G144" s="219"/>
    </row>
    <row r="145" spans="1:7" ht="12.75">
      <c r="A145" s="219"/>
      <c r="B145" s="219"/>
      <c r="C145" s="219"/>
      <c r="D145" s="219"/>
      <c r="E145" s="226"/>
      <c r="F145" s="219"/>
      <c r="G145" s="219"/>
    </row>
    <row r="146" spans="1:7" ht="12.75">
      <c r="A146" s="219"/>
      <c r="B146" s="219"/>
      <c r="C146" s="219"/>
      <c r="D146" s="219"/>
      <c r="E146" s="226"/>
      <c r="F146" s="219"/>
      <c r="G146" s="219"/>
    </row>
    <row r="147" spans="1:7" ht="12.75">
      <c r="A147" s="219"/>
      <c r="B147" s="219"/>
      <c r="C147" s="219"/>
      <c r="D147" s="219"/>
      <c r="E147" s="226"/>
      <c r="F147" s="219"/>
      <c r="G147" s="219"/>
    </row>
    <row r="148" spans="1:7" ht="12.75">
      <c r="A148" s="219"/>
      <c r="B148" s="219"/>
      <c r="C148" s="219"/>
      <c r="D148" s="219"/>
      <c r="E148" s="226"/>
      <c r="F148" s="219"/>
      <c r="G148" s="219"/>
    </row>
    <row r="149" spans="1:7" ht="12.75">
      <c r="A149" s="219"/>
      <c r="B149" s="219"/>
      <c r="C149" s="219"/>
      <c r="D149" s="219"/>
      <c r="E149" s="226"/>
      <c r="F149" s="219"/>
      <c r="G149" s="219"/>
    </row>
    <row r="150" spans="1:7" ht="12.75">
      <c r="A150" s="219"/>
      <c r="B150" s="219"/>
      <c r="C150" s="219"/>
      <c r="D150" s="219"/>
      <c r="E150" s="226"/>
      <c r="F150" s="219"/>
      <c r="G150" s="219"/>
    </row>
  </sheetData>
  <sheetProtection/>
  <mergeCells count="15">
    <mergeCell ref="C45:D45"/>
    <mergeCell ref="C24:D24"/>
    <mergeCell ref="C27:D27"/>
    <mergeCell ref="C32:D32"/>
    <mergeCell ref="C36:D36"/>
    <mergeCell ref="C38:D38"/>
    <mergeCell ref="C41:D41"/>
    <mergeCell ref="A1:G1"/>
    <mergeCell ref="A3:B3"/>
    <mergeCell ref="A4:B4"/>
    <mergeCell ref="E4:G4"/>
    <mergeCell ref="C11:D11"/>
    <mergeCell ref="C14:D14"/>
    <mergeCell ref="C17:D17"/>
    <mergeCell ref="C21:D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Jurečka</dc:creator>
  <cp:keywords/>
  <dc:description/>
  <cp:lastModifiedBy>Ing. Jiří Jurečka</cp:lastModifiedBy>
  <dcterms:created xsi:type="dcterms:W3CDTF">2018-05-22T05:11:34Z</dcterms:created>
  <dcterms:modified xsi:type="dcterms:W3CDTF">2018-05-22T05:11:50Z</dcterms:modified>
  <cp:category/>
  <cp:version/>
  <cp:contentType/>
  <cp:contentStatus/>
</cp:coreProperties>
</file>