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ROZPOCTYPC\rozpočty\EM.2019-184 Hasičská zbrojnice Vlaštovičky\Výkaz výměr - zadání\"/>
    </mc:Choice>
  </mc:AlternateContent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Pol'!$A$1:$U$158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148" i="12" l="1"/>
  <c r="F39" i="1" s="1"/>
  <c r="G9" i="12"/>
  <c r="M9" i="12" s="1"/>
  <c r="I9" i="12"/>
  <c r="K9" i="12"/>
  <c r="O9" i="12"/>
  <c r="Q9" i="12"/>
  <c r="U9" i="12"/>
  <c r="G11" i="12"/>
  <c r="M11" i="12" s="1"/>
  <c r="I11" i="12"/>
  <c r="K11" i="12"/>
  <c r="O11" i="12"/>
  <c r="Q11" i="12"/>
  <c r="U11" i="12"/>
  <c r="G15" i="12"/>
  <c r="M15" i="12" s="1"/>
  <c r="I15" i="12"/>
  <c r="K15" i="12"/>
  <c r="O15" i="12"/>
  <c r="Q15" i="12"/>
  <c r="U15" i="12"/>
  <c r="G17" i="12"/>
  <c r="M17" i="12" s="1"/>
  <c r="I17" i="12"/>
  <c r="K17" i="12"/>
  <c r="O17" i="12"/>
  <c r="Q17" i="12"/>
  <c r="U17" i="12"/>
  <c r="G21" i="12"/>
  <c r="M21" i="12" s="1"/>
  <c r="I21" i="12"/>
  <c r="K21" i="12"/>
  <c r="O21" i="12"/>
  <c r="Q21" i="12"/>
  <c r="U21" i="12"/>
  <c r="G23" i="12"/>
  <c r="M23" i="12" s="1"/>
  <c r="I23" i="12"/>
  <c r="K23" i="12"/>
  <c r="O23" i="12"/>
  <c r="Q23" i="12"/>
  <c r="U23" i="12"/>
  <c r="G24" i="12"/>
  <c r="M24" i="12" s="1"/>
  <c r="I24" i="12"/>
  <c r="K24" i="12"/>
  <c r="O24" i="12"/>
  <c r="Q24" i="12"/>
  <c r="U24" i="12"/>
  <c r="G25" i="12"/>
  <c r="M25" i="12" s="1"/>
  <c r="I25" i="12"/>
  <c r="K25" i="12"/>
  <c r="O25" i="12"/>
  <c r="Q25" i="12"/>
  <c r="U25" i="12"/>
  <c r="G30" i="12"/>
  <c r="I30" i="12"/>
  <c r="K30" i="12"/>
  <c r="M30" i="12"/>
  <c r="O30" i="12"/>
  <c r="Q30" i="12"/>
  <c r="U30" i="12"/>
  <c r="G32" i="12"/>
  <c r="M32" i="12" s="1"/>
  <c r="I32" i="12"/>
  <c r="K32" i="12"/>
  <c r="O32" i="12"/>
  <c r="Q32" i="12"/>
  <c r="U32" i="12"/>
  <c r="G37" i="12"/>
  <c r="M37" i="12" s="1"/>
  <c r="I37" i="12"/>
  <c r="K37" i="12"/>
  <c r="O37" i="12"/>
  <c r="Q37" i="12"/>
  <c r="U37" i="12"/>
  <c r="G39" i="12"/>
  <c r="M39" i="12" s="1"/>
  <c r="I39" i="12"/>
  <c r="K39" i="12"/>
  <c r="O39" i="12"/>
  <c r="Q39" i="12"/>
  <c r="U39" i="12"/>
  <c r="G40" i="12"/>
  <c r="M40" i="12" s="1"/>
  <c r="I40" i="12"/>
  <c r="K40" i="12"/>
  <c r="O40" i="12"/>
  <c r="Q40" i="12"/>
  <c r="U40" i="12"/>
  <c r="G41" i="12"/>
  <c r="M41" i="12" s="1"/>
  <c r="I41" i="12"/>
  <c r="K41" i="12"/>
  <c r="O41" i="12"/>
  <c r="Q41" i="12"/>
  <c r="U41" i="12"/>
  <c r="G42" i="12"/>
  <c r="M42" i="12" s="1"/>
  <c r="I42" i="12"/>
  <c r="K42" i="12"/>
  <c r="O42" i="12"/>
  <c r="Q42" i="12"/>
  <c r="U42" i="12"/>
  <c r="G43" i="12"/>
  <c r="M43" i="12" s="1"/>
  <c r="I43" i="12"/>
  <c r="K43" i="12"/>
  <c r="O43" i="12"/>
  <c r="Q43" i="12"/>
  <c r="U43" i="12"/>
  <c r="G44" i="12"/>
  <c r="M44" i="12" s="1"/>
  <c r="I44" i="12"/>
  <c r="K44" i="12"/>
  <c r="O44" i="12"/>
  <c r="Q44" i="12"/>
  <c r="U44" i="12"/>
  <c r="G45" i="12"/>
  <c r="M45" i="12" s="1"/>
  <c r="I45" i="12"/>
  <c r="K45" i="12"/>
  <c r="O45" i="12"/>
  <c r="Q45" i="12"/>
  <c r="U45" i="12"/>
  <c r="G46" i="12"/>
  <c r="I46" i="12"/>
  <c r="K46" i="12"/>
  <c r="M46" i="12"/>
  <c r="O46" i="12"/>
  <c r="Q46" i="12"/>
  <c r="U46" i="12"/>
  <c r="G48" i="12"/>
  <c r="M48" i="12" s="1"/>
  <c r="M47" i="12" s="1"/>
  <c r="I48" i="12"/>
  <c r="K48" i="12"/>
  <c r="O48" i="12"/>
  <c r="Q48" i="12"/>
  <c r="U48" i="12"/>
  <c r="G49" i="12"/>
  <c r="I49" i="12"/>
  <c r="I47" i="12" s="1"/>
  <c r="K49" i="12"/>
  <c r="M49" i="12"/>
  <c r="O49" i="12"/>
  <c r="Q49" i="12"/>
  <c r="U49" i="12"/>
  <c r="G50" i="12"/>
  <c r="M50" i="12" s="1"/>
  <c r="I50" i="12"/>
  <c r="K50" i="12"/>
  <c r="O50" i="12"/>
  <c r="Q50" i="12"/>
  <c r="U50" i="12"/>
  <c r="G51" i="12"/>
  <c r="M51" i="12" s="1"/>
  <c r="I51" i="12"/>
  <c r="K51" i="12"/>
  <c r="O51" i="12"/>
  <c r="Q51" i="12"/>
  <c r="U51" i="12"/>
  <c r="U52" i="12"/>
  <c r="G53" i="12"/>
  <c r="G52" i="12" s="1"/>
  <c r="I49" i="1" s="1"/>
  <c r="I53" i="12"/>
  <c r="I52" i="12" s="1"/>
  <c r="K53" i="12"/>
  <c r="K52" i="12" s="1"/>
  <c r="O53" i="12"/>
  <c r="O52" i="12" s="1"/>
  <c r="Q53" i="12"/>
  <c r="Q52" i="12" s="1"/>
  <c r="U53" i="12"/>
  <c r="U54" i="12"/>
  <c r="G55" i="12"/>
  <c r="M55" i="12" s="1"/>
  <c r="M54" i="12" s="1"/>
  <c r="I55" i="12"/>
  <c r="I54" i="12" s="1"/>
  <c r="K55" i="12"/>
  <c r="K54" i="12" s="1"/>
  <c r="O55" i="12"/>
  <c r="O54" i="12" s="1"/>
  <c r="Q55" i="12"/>
  <c r="Q54" i="12" s="1"/>
  <c r="U55" i="12"/>
  <c r="G61" i="12"/>
  <c r="M61" i="12" s="1"/>
  <c r="I61" i="12"/>
  <c r="K61" i="12"/>
  <c r="O61" i="12"/>
  <c r="Q61" i="12"/>
  <c r="U61" i="12"/>
  <c r="G62" i="12"/>
  <c r="M62" i="12" s="1"/>
  <c r="I62" i="12"/>
  <c r="K62" i="12"/>
  <c r="O62" i="12"/>
  <c r="Q62" i="12"/>
  <c r="U62" i="12"/>
  <c r="G63" i="12"/>
  <c r="M63" i="12" s="1"/>
  <c r="I63" i="12"/>
  <c r="K63" i="12"/>
  <c r="O63" i="12"/>
  <c r="Q63" i="12"/>
  <c r="U63" i="12"/>
  <c r="G64" i="12"/>
  <c r="M64" i="12" s="1"/>
  <c r="I64" i="12"/>
  <c r="K64" i="12"/>
  <c r="O64" i="12"/>
  <c r="Q64" i="12"/>
  <c r="U64" i="12"/>
  <c r="G66" i="12"/>
  <c r="M66" i="12" s="1"/>
  <c r="I66" i="12"/>
  <c r="K66" i="12"/>
  <c r="O66" i="12"/>
  <c r="Q66" i="12"/>
  <c r="U66" i="12"/>
  <c r="G67" i="12"/>
  <c r="M67" i="12" s="1"/>
  <c r="I67" i="12"/>
  <c r="K67" i="12"/>
  <c r="O67" i="12"/>
  <c r="Q67" i="12"/>
  <c r="U67" i="12"/>
  <c r="G68" i="12"/>
  <c r="M68" i="12" s="1"/>
  <c r="I68" i="12"/>
  <c r="K68" i="12"/>
  <c r="O68" i="12"/>
  <c r="Q68" i="12"/>
  <c r="U68" i="12"/>
  <c r="G69" i="12"/>
  <c r="M69" i="12" s="1"/>
  <c r="I69" i="12"/>
  <c r="K69" i="12"/>
  <c r="O69" i="12"/>
  <c r="Q69" i="12"/>
  <c r="U69" i="12"/>
  <c r="G70" i="12"/>
  <c r="M70" i="12" s="1"/>
  <c r="I70" i="12"/>
  <c r="K70" i="12"/>
  <c r="O70" i="12"/>
  <c r="Q70" i="12"/>
  <c r="U70" i="12"/>
  <c r="G71" i="12"/>
  <c r="M71" i="12" s="1"/>
  <c r="I71" i="12"/>
  <c r="K71" i="12"/>
  <c r="O71" i="12"/>
  <c r="Q71" i="12"/>
  <c r="U71" i="12"/>
  <c r="G72" i="12"/>
  <c r="M72" i="12" s="1"/>
  <c r="I72" i="12"/>
  <c r="K72" i="12"/>
  <c r="O72" i="12"/>
  <c r="Q72" i="12"/>
  <c r="U72" i="12"/>
  <c r="G73" i="12"/>
  <c r="M73" i="12" s="1"/>
  <c r="I73" i="12"/>
  <c r="K73" i="12"/>
  <c r="O73" i="12"/>
  <c r="Q73" i="12"/>
  <c r="U73" i="12"/>
  <c r="G74" i="12"/>
  <c r="M74" i="12" s="1"/>
  <c r="I74" i="12"/>
  <c r="K74" i="12"/>
  <c r="O74" i="12"/>
  <c r="Q74" i="12"/>
  <c r="U74" i="12"/>
  <c r="G75" i="12"/>
  <c r="M75" i="12" s="1"/>
  <c r="I75" i="12"/>
  <c r="K75" i="12"/>
  <c r="O75" i="12"/>
  <c r="Q75" i="12"/>
  <c r="U75" i="12"/>
  <c r="G77" i="12"/>
  <c r="M77" i="12" s="1"/>
  <c r="I77" i="12"/>
  <c r="K77" i="12"/>
  <c r="O77" i="12"/>
  <c r="Q77" i="12"/>
  <c r="U77" i="12"/>
  <c r="G78" i="12"/>
  <c r="M78" i="12" s="1"/>
  <c r="I78" i="12"/>
  <c r="K78" i="12"/>
  <c r="O78" i="12"/>
  <c r="O76" i="12" s="1"/>
  <c r="Q78" i="12"/>
  <c r="U78" i="12"/>
  <c r="G80" i="12"/>
  <c r="I80" i="12"/>
  <c r="K80" i="12"/>
  <c r="M80" i="12"/>
  <c r="O80" i="12"/>
  <c r="Q80" i="12"/>
  <c r="U80" i="12"/>
  <c r="G81" i="12"/>
  <c r="M81" i="12" s="1"/>
  <c r="I81" i="12"/>
  <c r="K81" i="12"/>
  <c r="O81" i="12"/>
  <c r="Q81" i="12"/>
  <c r="U81" i="12"/>
  <c r="G82" i="12"/>
  <c r="M82" i="12" s="1"/>
  <c r="I82" i="12"/>
  <c r="K82" i="12"/>
  <c r="O82" i="12"/>
  <c r="Q82" i="12"/>
  <c r="U82" i="12"/>
  <c r="G83" i="12"/>
  <c r="I83" i="12"/>
  <c r="K83" i="12"/>
  <c r="O83" i="12"/>
  <c r="Q83" i="12"/>
  <c r="U83" i="12"/>
  <c r="G84" i="12"/>
  <c r="M84" i="12" s="1"/>
  <c r="I84" i="12"/>
  <c r="K84" i="12"/>
  <c r="O84" i="12"/>
  <c r="Q84" i="12"/>
  <c r="U84" i="12"/>
  <c r="G85" i="12"/>
  <c r="M85" i="12" s="1"/>
  <c r="I85" i="12"/>
  <c r="K85" i="12"/>
  <c r="O85" i="12"/>
  <c r="Q85" i="12"/>
  <c r="U85" i="12"/>
  <c r="G86" i="12"/>
  <c r="M86" i="12" s="1"/>
  <c r="I86" i="12"/>
  <c r="K86" i="12"/>
  <c r="O86" i="12"/>
  <c r="Q86" i="12"/>
  <c r="U86" i="12"/>
  <c r="G87" i="12"/>
  <c r="M87" i="12" s="1"/>
  <c r="I87" i="12"/>
  <c r="K87" i="12"/>
  <c r="O87" i="12"/>
  <c r="Q87" i="12"/>
  <c r="U87" i="12"/>
  <c r="G88" i="12"/>
  <c r="M88" i="12" s="1"/>
  <c r="I88" i="12"/>
  <c r="K88" i="12"/>
  <c r="O88" i="12"/>
  <c r="Q88" i="12"/>
  <c r="U88" i="12"/>
  <c r="G89" i="12"/>
  <c r="M89" i="12" s="1"/>
  <c r="I89" i="12"/>
  <c r="K89" i="12"/>
  <c r="O89" i="12"/>
  <c r="Q89" i="12"/>
  <c r="U89" i="12"/>
  <c r="G90" i="12"/>
  <c r="M90" i="12" s="1"/>
  <c r="I90" i="12"/>
  <c r="K90" i="12"/>
  <c r="O90" i="12"/>
  <c r="Q90" i="12"/>
  <c r="U90" i="12"/>
  <c r="G91" i="12"/>
  <c r="M91" i="12" s="1"/>
  <c r="I91" i="12"/>
  <c r="K91" i="12"/>
  <c r="O91" i="12"/>
  <c r="Q91" i="12"/>
  <c r="U91" i="12"/>
  <c r="G92" i="12"/>
  <c r="M92" i="12" s="1"/>
  <c r="I92" i="12"/>
  <c r="K92" i="12"/>
  <c r="O92" i="12"/>
  <c r="Q92" i="12"/>
  <c r="U92" i="12"/>
  <c r="G93" i="12"/>
  <c r="M93" i="12" s="1"/>
  <c r="I93" i="12"/>
  <c r="K93" i="12"/>
  <c r="O93" i="12"/>
  <c r="Q93" i="12"/>
  <c r="U93" i="12"/>
  <c r="G94" i="12"/>
  <c r="I94" i="12"/>
  <c r="K94" i="12"/>
  <c r="M94" i="12"/>
  <c r="O94" i="12"/>
  <c r="Q94" i="12"/>
  <c r="U94" i="12"/>
  <c r="G95" i="12"/>
  <c r="M95" i="12" s="1"/>
  <c r="I95" i="12"/>
  <c r="K95" i="12"/>
  <c r="O95" i="12"/>
  <c r="Q95" i="12"/>
  <c r="U95" i="12"/>
  <c r="G96" i="12"/>
  <c r="I96" i="12"/>
  <c r="K96" i="12"/>
  <c r="M96" i="12"/>
  <c r="O96" i="12"/>
  <c r="Q96" i="12"/>
  <c r="U96" i="12"/>
  <c r="G97" i="12"/>
  <c r="M97" i="12" s="1"/>
  <c r="I97" i="12"/>
  <c r="K97" i="12"/>
  <c r="O97" i="12"/>
  <c r="Q97" i="12"/>
  <c r="U97" i="12"/>
  <c r="G98" i="12"/>
  <c r="M98" i="12" s="1"/>
  <c r="I98" i="12"/>
  <c r="K98" i="12"/>
  <c r="O98" i="12"/>
  <c r="Q98" i="12"/>
  <c r="U98" i="12"/>
  <c r="G99" i="12"/>
  <c r="M99" i="12" s="1"/>
  <c r="I99" i="12"/>
  <c r="K99" i="12"/>
  <c r="O99" i="12"/>
  <c r="Q99" i="12"/>
  <c r="U99" i="12"/>
  <c r="G100" i="12"/>
  <c r="M100" i="12" s="1"/>
  <c r="I100" i="12"/>
  <c r="K100" i="12"/>
  <c r="O100" i="12"/>
  <c r="Q100" i="12"/>
  <c r="U100" i="12"/>
  <c r="G101" i="12"/>
  <c r="M101" i="12" s="1"/>
  <c r="I101" i="12"/>
  <c r="K101" i="12"/>
  <c r="O101" i="12"/>
  <c r="Q101" i="12"/>
  <c r="U101" i="12"/>
  <c r="G103" i="12"/>
  <c r="M103" i="12" s="1"/>
  <c r="I103" i="12"/>
  <c r="K103" i="12"/>
  <c r="O103" i="12"/>
  <c r="Q103" i="12"/>
  <c r="U103" i="12"/>
  <c r="G104" i="12"/>
  <c r="I104" i="12"/>
  <c r="K104" i="12"/>
  <c r="M104" i="12"/>
  <c r="O104" i="12"/>
  <c r="Q104" i="12"/>
  <c r="U104" i="12"/>
  <c r="G105" i="12"/>
  <c r="M105" i="12" s="1"/>
  <c r="I105" i="12"/>
  <c r="K105" i="12"/>
  <c r="O105" i="12"/>
  <c r="Q105" i="12"/>
  <c r="U105" i="12"/>
  <c r="G106" i="12"/>
  <c r="M106" i="12" s="1"/>
  <c r="I106" i="12"/>
  <c r="K106" i="12"/>
  <c r="O106" i="12"/>
  <c r="Q106" i="12"/>
  <c r="U106" i="12"/>
  <c r="G107" i="12"/>
  <c r="I107" i="12"/>
  <c r="K107" i="12"/>
  <c r="O107" i="12"/>
  <c r="Q107" i="12"/>
  <c r="U107" i="12"/>
  <c r="G108" i="12"/>
  <c r="M108" i="12" s="1"/>
  <c r="I108" i="12"/>
  <c r="K108" i="12"/>
  <c r="O108" i="12"/>
  <c r="Q108" i="12"/>
  <c r="U108" i="12"/>
  <c r="G109" i="12"/>
  <c r="M109" i="12" s="1"/>
  <c r="I109" i="12"/>
  <c r="K109" i="12"/>
  <c r="O109" i="12"/>
  <c r="Q109" i="12"/>
  <c r="U109" i="12"/>
  <c r="G110" i="12"/>
  <c r="M110" i="12" s="1"/>
  <c r="I110" i="12"/>
  <c r="K110" i="12"/>
  <c r="O110" i="12"/>
  <c r="Q110" i="12"/>
  <c r="U110" i="12"/>
  <c r="G111" i="12"/>
  <c r="M111" i="12" s="1"/>
  <c r="I111" i="12"/>
  <c r="K111" i="12"/>
  <c r="O111" i="12"/>
  <c r="Q111" i="12"/>
  <c r="U111" i="12"/>
  <c r="G112" i="12"/>
  <c r="M112" i="12" s="1"/>
  <c r="I112" i="12"/>
  <c r="K112" i="12"/>
  <c r="O112" i="12"/>
  <c r="Q112" i="12"/>
  <c r="U112" i="12"/>
  <c r="G113" i="12"/>
  <c r="M113" i="12" s="1"/>
  <c r="I113" i="12"/>
  <c r="K113" i="12"/>
  <c r="O113" i="12"/>
  <c r="Q113" i="12"/>
  <c r="U113" i="12"/>
  <c r="G114" i="12"/>
  <c r="M114" i="12" s="1"/>
  <c r="I114" i="12"/>
  <c r="K114" i="12"/>
  <c r="O114" i="12"/>
  <c r="Q114" i="12"/>
  <c r="U114" i="12"/>
  <c r="G115" i="12"/>
  <c r="M115" i="12" s="1"/>
  <c r="I115" i="12"/>
  <c r="K115" i="12"/>
  <c r="O115" i="12"/>
  <c r="Q115" i="12"/>
  <c r="U115" i="12"/>
  <c r="G116" i="12"/>
  <c r="M116" i="12" s="1"/>
  <c r="I116" i="12"/>
  <c r="K116" i="12"/>
  <c r="O116" i="12"/>
  <c r="Q116" i="12"/>
  <c r="U116" i="12"/>
  <c r="G117" i="12"/>
  <c r="M117" i="12" s="1"/>
  <c r="I117" i="12"/>
  <c r="K117" i="12"/>
  <c r="O117" i="12"/>
  <c r="Q117" i="12"/>
  <c r="U117" i="12"/>
  <c r="G118" i="12"/>
  <c r="M118" i="12" s="1"/>
  <c r="I118" i="12"/>
  <c r="K118" i="12"/>
  <c r="O118" i="12"/>
  <c r="Q118" i="12"/>
  <c r="U118" i="12"/>
  <c r="G119" i="12"/>
  <c r="M119" i="12" s="1"/>
  <c r="I119" i="12"/>
  <c r="K119" i="12"/>
  <c r="O119" i="12"/>
  <c r="Q119" i="12"/>
  <c r="U119" i="12"/>
  <c r="G120" i="12"/>
  <c r="M120" i="12" s="1"/>
  <c r="I120" i="12"/>
  <c r="K120" i="12"/>
  <c r="O120" i="12"/>
  <c r="Q120" i="12"/>
  <c r="U120" i="12"/>
  <c r="G121" i="12"/>
  <c r="M121" i="12" s="1"/>
  <c r="I121" i="12"/>
  <c r="K121" i="12"/>
  <c r="O121" i="12"/>
  <c r="Q121" i="12"/>
  <c r="U121" i="12"/>
  <c r="G123" i="12"/>
  <c r="M123" i="12" s="1"/>
  <c r="I123" i="12"/>
  <c r="K123" i="12"/>
  <c r="O123" i="12"/>
  <c r="Q123" i="12"/>
  <c r="U123" i="12"/>
  <c r="G124" i="12"/>
  <c r="M124" i="12" s="1"/>
  <c r="I124" i="12"/>
  <c r="K124" i="12"/>
  <c r="O124" i="12"/>
  <c r="Q124" i="12"/>
  <c r="U124" i="12"/>
  <c r="G125" i="12"/>
  <c r="M125" i="12" s="1"/>
  <c r="I125" i="12"/>
  <c r="K125" i="12"/>
  <c r="O125" i="12"/>
  <c r="Q125" i="12"/>
  <c r="U125" i="12"/>
  <c r="G126" i="12"/>
  <c r="M126" i="12" s="1"/>
  <c r="I126" i="12"/>
  <c r="K126" i="12"/>
  <c r="O126" i="12"/>
  <c r="Q126" i="12"/>
  <c r="U126" i="12"/>
  <c r="G127" i="12"/>
  <c r="M127" i="12" s="1"/>
  <c r="I127" i="12"/>
  <c r="K127" i="12"/>
  <c r="O127" i="12"/>
  <c r="Q127" i="12"/>
  <c r="U127" i="12"/>
  <c r="G128" i="12"/>
  <c r="M128" i="12" s="1"/>
  <c r="I128" i="12"/>
  <c r="K128" i="12"/>
  <c r="O128" i="12"/>
  <c r="Q128" i="12"/>
  <c r="U128" i="12"/>
  <c r="G129" i="12"/>
  <c r="M129" i="12" s="1"/>
  <c r="I129" i="12"/>
  <c r="K129" i="12"/>
  <c r="O129" i="12"/>
  <c r="Q129" i="12"/>
  <c r="U129" i="12"/>
  <c r="G130" i="12"/>
  <c r="M130" i="12" s="1"/>
  <c r="I130" i="12"/>
  <c r="K130" i="12"/>
  <c r="O130" i="12"/>
  <c r="Q130" i="12"/>
  <c r="U130" i="12"/>
  <c r="G131" i="12"/>
  <c r="M131" i="12" s="1"/>
  <c r="I131" i="12"/>
  <c r="K131" i="12"/>
  <c r="O131" i="12"/>
  <c r="Q131" i="12"/>
  <c r="U131" i="12"/>
  <c r="G132" i="12"/>
  <c r="M132" i="12" s="1"/>
  <c r="I132" i="12"/>
  <c r="K132" i="12"/>
  <c r="O132" i="12"/>
  <c r="Q132" i="12"/>
  <c r="U132" i="12"/>
  <c r="G133" i="12"/>
  <c r="M133" i="12" s="1"/>
  <c r="I133" i="12"/>
  <c r="K133" i="12"/>
  <c r="O133" i="12"/>
  <c r="Q133" i="12"/>
  <c r="U133" i="12"/>
  <c r="G134" i="12"/>
  <c r="M134" i="12" s="1"/>
  <c r="I134" i="12"/>
  <c r="K134" i="12"/>
  <c r="O134" i="12"/>
  <c r="Q134" i="12"/>
  <c r="U134" i="12"/>
  <c r="G135" i="12"/>
  <c r="M135" i="12" s="1"/>
  <c r="I135" i="12"/>
  <c r="K135" i="12"/>
  <c r="O135" i="12"/>
  <c r="Q135" i="12"/>
  <c r="U135" i="12"/>
  <c r="G136" i="12"/>
  <c r="M136" i="12" s="1"/>
  <c r="I136" i="12"/>
  <c r="K136" i="12"/>
  <c r="O136" i="12"/>
  <c r="Q136" i="12"/>
  <c r="U136" i="12"/>
  <c r="G137" i="12"/>
  <c r="I137" i="12"/>
  <c r="K137" i="12"/>
  <c r="M137" i="12"/>
  <c r="O137" i="12"/>
  <c r="Q137" i="12"/>
  <c r="U137" i="12"/>
  <c r="G138" i="12"/>
  <c r="M138" i="12" s="1"/>
  <c r="I138" i="12"/>
  <c r="K138" i="12"/>
  <c r="O138" i="12"/>
  <c r="Q138" i="12"/>
  <c r="U138" i="12"/>
  <c r="G139" i="12"/>
  <c r="M139" i="12" s="1"/>
  <c r="I139" i="12"/>
  <c r="K139" i="12"/>
  <c r="O139" i="12"/>
  <c r="Q139" i="12"/>
  <c r="U139" i="12"/>
  <c r="G140" i="12"/>
  <c r="M140" i="12" s="1"/>
  <c r="I140" i="12"/>
  <c r="K140" i="12"/>
  <c r="O140" i="12"/>
  <c r="Q140" i="12"/>
  <c r="U140" i="12"/>
  <c r="G141" i="12"/>
  <c r="M141" i="12" s="1"/>
  <c r="I141" i="12"/>
  <c r="K141" i="12"/>
  <c r="O141" i="12"/>
  <c r="Q141" i="12"/>
  <c r="U141" i="12"/>
  <c r="G142" i="12"/>
  <c r="M142" i="12" s="1"/>
  <c r="I142" i="12"/>
  <c r="K142" i="12"/>
  <c r="O142" i="12"/>
  <c r="Q142" i="12"/>
  <c r="U142" i="12"/>
  <c r="G144" i="12"/>
  <c r="M144" i="12" s="1"/>
  <c r="I144" i="12"/>
  <c r="K144" i="12"/>
  <c r="O144" i="12"/>
  <c r="Q144" i="12"/>
  <c r="U144" i="12"/>
  <c r="G145" i="12"/>
  <c r="M145" i="12" s="1"/>
  <c r="I145" i="12"/>
  <c r="K145" i="12"/>
  <c r="O145" i="12"/>
  <c r="O143" i="12" s="1"/>
  <c r="Q145" i="12"/>
  <c r="U145" i="12"/>
  <c r="G146" i="12"/>
  <c r="I146" i="12"/>
  <c r="K146" i="12"/>
  <c r="O146" i="12"/>
  <c r="Q146" i="12"/>
  <c r="U146" i="12"/>
  <c r="I20" i="1"/>
  <c r="I19" i="1"/>
  <c r="I18" i="1"/>
  <c r="G27" i="1"/>
  <c r="F40" i="1"/>
  <c r="G40" i="1"/>
  <c r="H40" i="1"/>
  <c r="I40" i="1"/>
  <c r="J39" i="1" s="1"/>
  <c r="J40" i="1"/>
  <c r="J28" i="1"/>
  <c r="J26" i="1"/>
  <c r="G38" i="1"/>
  <c r="F38" i="1"/>
  <c r="J23" i="1"/>
  <c r="J24" i="1"/>
  <c r="J25" i="1"/>
  <c r="J27" i="1"/>
  <c r="E24" i="1"/>
  <c r="G24" i="1"/>
  <c r="E26" i="1"/>
  <c r="G26" i="1"/>
  <c r="G54" i="12" l="1"/>
  <c r="I50" i="1" s="1"/>
  <c r="O47" i="12"/>
  <c r="U143" i="12"/>
  <c r="G143" i="12"/>
  <c r="I56" i="1" s="1"/>
  <c r="U76" i="12"/>
  <c r="K47" i="12"/>
  <c r="M76" i="12"/>
  <c r="G47" i="12"/>
  <c r="I48" i="1" s="1"/>
  <c r="M143" i="12"/>
  <c r="U122" i="12"/>
  <c r="M146" i="12"/>
  <c r="I143" i="12"/>
  <c r="K122" i="12"/>
  <c r="K102" i="12"/>
  <c r="U79" i="12"/>
  <c r="Q60" i="12"/>
  <c r="U47" i="12"/>
  <c r="I8" i="12"/>
  <c r="K143" i="12"/>
  <c r="Q122" i="12"/>
  <c r="O122" i="12"/>
  <c r="I122" i="12"/>
  <c r="G102" i="12"/>
  <c r="I54" i="1" s="1"/>
  <c r="O102" i="12"/>
  <c r="K79" i="12"/>
  <c r="Q76" i="12"/>
  <c r="O60" i="12"/>
  <c r="Q8" i="12"/>
  <c r="K8" i="12"/>
  <c r="U102" i="12"/>
  <c r="Q102" i="12"/>
  <c r="O8" i="12"/>
  <c r="I79" i="12"/>
  <c r="U60" i="12"/>
  <c r="Q143" i="12"/>
  <c r="I102" i="12"/>
  <c r="O79" i="12"/>
  <c r="I76" i="12"/>
  <c r="U8" i="12"/>
  <c r="G79" i="12"/>
  <c r="I53" i="1" s="1"/>
  <c r="K60" i="12"/>
  <c r="I60" i="12"/>
  <c r="AD148" i="12"/>
  <c r="G39" i="1" s="1"/>
  <c r="I39" i="1" s="1"/>
  <c r="Q79" i="12"/>
  <c r="K76" i="12"/>
  <c r="Q47" i="12"/>
  <c r="M8" i="12"/>
  <c r="M122" i="12"/>
  <c r="M60" i="12"/>
  <c r="M107" i="12"/>
  <c r="M102" i="12" s="1"/>
  <c r="M83" i="12"/>
  <c r="M79" i="12" s="1"/>
  <c r="G8" i="12"/>
  <c r="M53" i="12"/>
  <c r="M52" i="12" s="1"/>
  <c r="G60" i="12"/>
  <c r="I51" i="1" s="1"/>
  <c r="G76" i="12"/>
  <c r="I52" i="1" s="1"/>
  <c r="G122" i="12"/>
  <c r="I55" i="1" s="1"/>
  <c r="I17" i="1" l="1"/>
  <c r="G148" i="12"/>
  <c r="I47" i="1"/>
  <c r="I16" i="1" l="1"/>
  <c r="I21" i="1" s="1"/>
  <c r="I57" i="1"/>
  <c r="G28" i="1" l="1"/>
  <c r="G25" i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<sst xmlns="http://schemas.openxmlformats.org/spreadsheetml/2006/main" count="658" uniqueCount="356">
  <si>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</si>
  <si>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</si>
  <si>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</si>
  <si>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</si>
  <si>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</si>
  <si>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</si>
  <si>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</si>
  <si>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</si>
  <si>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</si>
  <si>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</si>
  <si>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</si>
  <si>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</si>
  <si>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</si>
  <si>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</si>
  <si>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</si>
  <si>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</si>
  <si>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</si>
  <si>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</si>
  <si>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</si>
  <si>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</si>
  <si>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</si>
  <si>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</si>
  <si>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</si>
  <si>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</si>
  <si>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</si>
  <si>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</si>
  <si>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</si>
  <si>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</si>
  <si>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</si>
  <si>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</si>
  <si>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</si>
  <si>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</si>
  <si>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</si>
  <si>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</si>
  <si>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</si>
  <si>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</si>
  <si>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</si>
  <si>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</si>
  <si>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</si>
  <si>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</si>
  <si>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</si>
  <si>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</si>
  <si>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</si>
  <si>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Vlaštovičky</t>
  </si>
  <si>
    <t>Rozpočet:</t>
  </si>
  <si>
    <t>Misto</t>
  </si>
  <si>
    <t>HASIČSKÁ ZBROJNICE VLAŠTOVIČKY      D1.4.1  zdravotně technické instalace</t>
  </si>
  <si>
    <t>Statutární město Opava</t>
  </si>
  <si>
    <t>Horní náměstí 382/69</t>
  </si>
  <si>
    <t>Opava-Město</t>
  </si>
  <si>
    <t>74601</t>
  </si>
  <si>
    <t>00300535</t>
  </si>
  <si>
    <t>CZ00300535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</si>
  <si>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</si>
  <si>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</si>
  <si>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</si>
  <si>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</si>
  <si>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</si>
  <si>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</si>
  <si>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</si>
  <si>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</si>
  <si>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</si>
  <si>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3</t>
  </si>
  <si>
    <t>Svislé a kompletní konstrukce</t>
  </si>
  <si>
    <t>4</t>
  </si>
  <si>
    <t>Vodorovné konstrukce</t>
  </si>
  <si>
    <t>8</t>
  </si>
  <si>
    <t>Trubní vedení</t>
  </si>
  <si>
    <t>99</t>
  </si>
  <si>
    <t>Staveništní přesun hmot</t>
  </si>
  <si>
    <t>721</t>
  </si>
  <si>
    <t>Vnitřní kanalizace</t>
  </si>
  <si>
    <t>722</t>
  </si>
  <si>
    <t>Vnitřní vodovod</t>
  </si>
  <si>
    <t>725</t>
  </si>
  <si>
    <t>Zařizovací předměty</t>
  </si>
  <si>
    <t>726</t>
  </si>
  <si>
    <t>Instalační prefabrikáty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</si>
  <si>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</si>
  <si>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</si>
  <si>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</si>
  <si>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</si>
  <si>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</si>
  <si>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</si>
  <si>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</si>
  <si>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</si>
  <si>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</si>
  <si>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</si>
  <si>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</si>
  <si>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</si>
  <si>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</si>
  <si>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</si>
  <si>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</si>
  <si>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</si>
  <si>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</si>
  <si>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</si>
  <si>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</si>
  <si>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</si>
  <si>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</si>
  <si>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</si>
  <si>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</si>
  <si>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</si>
  <si>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</si>
  <si>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</si>
  <si>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</si>
  <si>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</si>
  <si>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</si>
  <si>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132201110R00</t>
  </si>
  <si>
    <t>Hloubení rýh š.do 60 cm v hor.3 do 50 m3, STROJNĚ</t>
  </si>
  <si>
    <t>m3</t>
  </si>
  <si>
    <t>POL1_0</t>
  </si>
  <si>
    <t>voda:13*1,4*0,6</t>
  </si>
  <si>
    <t>VV</t>
  </si>
  <si>
    <t>132201211R00</t>
  </si>
  <si>
    <t>Hloubení rýh š.do 200 cm hor.3 do 100 m3,STROJNĚ</t>
  </si>
  <si>
    <t>kanal deš.:48*1,5*0,8</t>
  </si>
  <si>
    <t>vsak:17*3,5*3,2</t>
  </si>
  <si>
    <t>splaš.kanal:9*1,5*0,8</t>
  </si>
  <si>
    <t>139200010RA0</t>
  </si>
  <si>
    <t>Výkop rýh v uzavřeném prostoru v hornině1-4</t>
  </si>
  <si>
    <t>m</t>
  </si>
  <si>
    <t>POL2_0</t>
  </si>
  <si>
    <t>vnitřní kanal:25*0,6*0,9</t>
  </si>
  <si>
    <t>151101101R00</t>
  </si>
  <si>
    <t>Pažení a rozepření stěn rýh - příložné - hl.do 2 m</t>
  </si>
  <si>
    <t>m2</t>
  </si>
  <si>
    <t>1,4*13*2</t>
  </si>
  <si>
    <t>18*1,5*2</t>
  </si>
  <si>
    <t>9*1,5*2</t>
  </si>
  <si>
    <t>151101102R00</t>
  </si>
  <si>
    <t>Pažení a rozepření stěn rýh - příložné - hl.do 4 m</t>
  </si>
  <si>
    <t>3,5*16*2+3,5*5,5*2</t>
  </si>
  <si>
    <t>151101111R00</t>
  </si>
  <si>
    <t>Odstranění pažení stěn rýh - příložné - hl. do 2 m</t>
  </si>
  <si>
    <t>151101112R00</t>
  </si>
  <si>
    <t>Odstranění pažení stěn rýh - příložné - hl. do 4 m</t>
  </si>
  <si>
    <t>174101101R00</t>
  </si>
  <si>
    <t>Zásyp jam, rýh, šachet se zhutněním</t>
  </si>
  <si>
    <t>13*0,6*1,1</t>
  </si>
  <si>
    <t>48*0,8*1,1</t>
  </si>
  <si>
    <t>17*2,5*4</t>
  </si>
  <si>
    <t>9*0,8*1,1</t>
  </si>
  <si>
    <t>174101102R00</t>
  </si>
  <si>
    <t>Zásyp ruční se zhutněním</t>
  </si>
  <si>
    <t>25*0,6*0,6</t>
  </si>
  <si>
    <t>175101101RT2</t>
  </si>
  <si>
    <t>Obsyp potrubí bez prohození sypaniny, s dodáním štěrkopísku frakce 0 - 22 mm</t>
  </si>
  <si>
    <t>13*0,6*0,2</t>
  </si>
  <si>
    <t>48*0,8*0,3</t>
  </si>
  <si>
    <t>25*0,3*0,6</t>
  </si>
  <si>
    <t>9*0,8*0,3</t>
  </si>
  <si>
    <t>175101201R00</t>
  </si>
  <si>
    <t>Obsyp objektu bez prohození sypaniny</t>
  </si>
  <si>
    <t>(17*1,5*0,5)*2+ (2*1,5*0,5)*2</t>
  </si>
  <si>
    <t>175101209R00</t>
  </si>
  <si>
    <t>Příplatek za prohození sypaniny pro obsyp objektu</t>
  </si>
  <si>
    <t>181301102R00</t>
  </si>
  <si>
    <t>Rozprostření ornice, rovina, tl. 10-15 cm,do 500m2</t>
  </si>
  <si>
    <t>183400010RA0</t>
  </si>
  <si>
    <t>Příprava půdy pro výsadbu v rovině, ruční</t>
  </si>
  <si>
    <t>119001411R00</t>
  </si>
  <si>
    <t>Dočasné zajištění beton.a plast. potrubí do DN 200</t>
  </si>
  <si>
    <t>119001421R00</t>
  </si>
  <si>
    <t>Dočasné zajištění kabelů - do počtu 3 kabelů</t>
  </si>
  <si>
    <t>121101101R00</t>
  </si>
  <si>
    <t>Sejmutí ornice s přemístěním do 50 m</t>
  </si>
  <si>
    <t>199000002R00</t>
  </si>
  <si>
    <t>Poplatek za skládku horniny 1- 4</t>
  </si>
  <si>
    <t>180402111R00</t>
  </si>
  <si>
    <t>Založení trávníku parkového výsevem v rovině</t>
  </si>
  <si>
    <t>212752112R00</t>
  </si>
  <si>
    <t>Trativody z drenážních trubek, lože, DN 100 mm</t>
  </si>
  <si>
    <t>213151121R00</t>
  </si>
  <si>
    <t>Montáž geotextílie</t>
  </si>
  <si>
    <t>69366191.AR</t>
  </si>
  <si>
    <t>Geotextilie 220 g/m2</t>
  </si>
  <si>
    <t>POL3_0</t>
  </si>
  <si>
    <t>711470010RAA</t>
  </si>
  <si>
    <t>Izolace proti vodě fólií, ochranná text.,vodorovná, folie  tl.1 mm</t>
  </si>
  <si>
    <t>311101212R00</t>
  </si>
  <si>
    <t>Vytvoření prostupů , drážek pro potrubí</t>
  </si>
  <si>
    <t>451572111RK6</t>
  </si>
  <si>
    <t>Lože pod potrubí z kameniva těženého 0 - 4 mm, kraj Moravskoslezský</t>
  </si>
  <si>
    <t>13*0,6*0,1</t>
  </si>
  <si>
    <t>48*0,8*0,1</t>
  </si>
  <si>
    <t>25*0,6*0,1</t>
  </si>
  <si>
    <t>9*0,8*0,1</t>
  </si>
  <si>
    <t>894431443RAA</t>
  </si>
  <si>
    <t>Šachta D 600 mm, dl.šach.roury 3,00 m, sběrná, dno KG D 160 mm, poklop litina 12,5 t</t>
  </si>
  <si>
    <t>kus</t>
  </si>
  <si>
    <t>894431444RA0</t>
  </si>
  <si>
    <t>Šachta D 600 mm, dl.šach.roury 3,00 m, koncová</t>
  </si>
  <si>
    <t>894431421RAB</t>
  </si>
  <si>
    <t>Šachta D 600 mm, dl.šach.roury 2,00 m, přímá, dno KG D 160 mm, poklop litina 40 t</t>
  </si>
  <si>
    <t>899000002RA0</t>
  </si>
  <si>
    <t xml:space="preserve">vsakovací rýha stěrková s drenážním rozptylem, štěrková rýha </t>
  </si>
  <si>
    <t>m3 OP</t>
  </si>
  <si>
    <t>15*1*1</t>
  </si>
  <si>
    <t>871171121R00</t>
  </si>
  <si>
    <t>Montáž trubek polyetylenových ve výkopu d 40 mm</t>
  </si>
  <si>
    <t>286134461R</t>
  </si>
  <si>
    <t>Trubka SUPERPIPE SDR 11  40 x 3,7 mm návin voda</t>
  </si>
  <si>
    <t>899721112R00</t>
  </si>
  <si>
    <t>Fólie výstražná z PVC bílá, šířka 30 cm</t>
  </si>
  <si>
    <t>871313121R00</t>
  </si>
  <si>
    <t>Montáž trub z plastu, gumový kroužek, DN 150</t>
  </si>
  <si>
    <t>28611260.AR</t>
  </si>
  <si>
    <t>Trubka kanalizační KGEM SN 8 PVC 160x4,7x1000</t>
  </si>
  <si>
    <t>877313123R00</t>
  </si>
  <si>
    <t>Montáž tvarovek jednoos. plast. gum.kroužek DN 150</t>
  </si>
  <si>
    <t>28651659.AR</t>
  </si>
  <si>
    <t>Koleno kanalizační KGB 125/ 87° PVC</t>
  </si>
  <si>
    <t>28651662.AR</t>
  </si>
  <si>
    <t>Koleno kanalizační KGB 160/ 45° PVC</t>
  </si>
  <si>
    <t>877353121RT6</t>
  </si>
  <si>
    <t>Montáž tvarovek odboč. plast. gum. kroužek DN 200, včetně dodávky odbočky PVC 160/140 mm</t>
  </si>
  <si>
    <t>28651704.AR</t>
  </si>
  <si>
    <t>Odbočka kanalizační KGEA 160/ 125/45° PVC</t>
  </si>
  <si>
    <t>998276101R00</t>
  </si>
  <si>
    <t>Přesun hmot, trubní vedení plastová, otevř. výkop</t>
  </si>
  <si>
    <t>t</t>
  </si>
  <si>
    <t>998276118R00</t>
  </si>
  <si>
    <t>Přesun hmot, trubní vedení plastová, příplatek 5km</t>
  </si>
  <si>
    <t>721176101R00</t>
  </si>
  <si>
    <t>Potrubí HT připojovací D 32 x 1,8 mm</t>
  </si>
  <si>
    <t>721176102R00</t>
  </si>
  <si>
    <t>Potrubí HT připojovací D 40 x 1,8 mm</t>
  </si>
  <si>
    <t>721176103R00</t>
  </si>
  <si>
    <t>Potrubí HT připojovací D 50 x 1,8 mm</t>
  </si>
  <si>
    <t>721176105R00</t>
  </si>
  <si>
    <t>Potrubí HT připojovací D 110 x 2,7 mm</t>
  </si>
  <si>
    <t>721176113R00</t>
  </si>
  <si>
    <t>Potrubí HT odpadní svislé D 50 x 1,8 mm</t>
  </si>
  <si>
    <t>721176114R00</t>
  </si>
  <si>
    <t>Potrubí HT odpadní svislé D 75 x 1,9 mm</t>
  </si>
  <si>
    <t>721176115R00</t>
  </si>
  <si>
    <t>Potrubí HT odpadní svislé D 110 x 2,7 mm</t>
  </si>
  <si>
    <t>721176135R00</t>
  </si>
  <si>
    <t>Potrubí HT svodné (ležaté) zavěšené D 110 x 2,7 mm</t>
  </si>
  <si>
    <t>721176222R00</t>
  </si>
  <si>
    <t>Potrubí KG svodné (ležaté) v zemi D 110 x 3,2 mm</t>
  </si>
  <si>
    <t>721176223R00</t>
  </si>
  <si>
    <t>Potrubí KG svodné (ležaté) v zemi D 125 x 3,2 mm</t>
  </si>
  <si>
    <t>721176224R00</t>
  </si>
  <si>
    <t>Potrubí KG svodné (ležaté) v zemi D 160 x 4,0 mm</t>
  </si>
  <si>
    <t>721194103R00</t>
  </si>
  <si>
    <t>Vyvedení odpadních výpustek D 32 x 1,8</t>
  </si>
  <si>
    <t>721194104R00</t>
  </si>
  <si>
    <t>Vyvedení odpadních výpustek D 40 x 1,8</t>
  </si>
  <si>
    <t>721194105R00</t>
  </si>
  <si>
    <t>Vyvedení odpadních výpustek D 50 x 1,8</t>
  </si>
  <si>
    <t>721194105RM1</t>
  </si>
  <si>
    <t xml:space="preserve">Vyvedení odpadních výpustek D 50 x 1,8, včetně podomítkové zápachové uzávěrky </t>
  </si>
  <si>
    <t>721194109R00</t>
  </si>
  <si>
    <t>Vyvedení odpadních výpustek D 110 x 2,3</t>
  </si>
  <si>
    <t>721213215R00</t>
  </si>
  <si>
    <t>Žlab odtokový,ke zdi,pro dlažbu, dl. 900mm</t>
  </si>
  <si>
    <t>721242110RT1</t>
  </si>
  <si>
    <t>Lapač střešních splavenin , kloub, zápachová klapka, koš na listí, DN 100</t>
  </si>
  <si>
    <t>721273145R00</t>
  </si>
  <si>
    <t>Nástavec větrací z PVC D 110 mm, délka 930 mm</t>
  </si>
  <si>
    <t>721290111R00</t>
  </si>
  <si>
    <t>Zkouška těsnosti kanalizace vodou DN 125</t>
  </si>
  <si>
    <t>721290112R00</t>
  </si>
  <si>
    <t>Zkouška těsnosti kanalizace vodou DN 200</t>
  </si>
  <si>
    <t>998721101R00</t>
  </si>
  <si>
    <t>Přesun hmot pro vnitřní kanalizaci, výšky do 6 m</t>
  </si>
  <si>
    <t>722172411R00</t>
  </si>
  <si>
    <t>Potrubí z PPR, D 20 x 2,8 mm, PN 16, vč.zed.výpom.</t>
  </si>
  <si>
    <t>722172412R00</t>
  </si>
  <si>
    <t>Potrubí z PPR, D 25 x 3,5 mm, PN 16, vč.zed.výpom.</t>
  </si>
  <si>
    <t>722172413R00</t>
  </si>
  <si>
    <t>Potrubí z PPR, D 32 x 4,4 mm, PN 16, vč.zed.výpom.</t>
  </si>
  <si>
    <t>722172414R00</t>
  </si>
  <si>
    <t>Potrubí z PPR, D 40 x 5,5 mm, PN 16, vč.zed.výpom.</t>
  </si>
  <si>
    <t>722181212RT7</t>
  </si>
  <si>
    <t>Izolace návleková tl. stěny 9 mm, vnitřní průměr 22 mm</t>
  </si>
  <si>
    <t>722181212RT9</t>
  </si>
  <si>
    <t>Izolace návleková tl. stěny 9 mm, vnitřní průměr 28 mm</t>
  </si>
  <si>
    <t>722181212RU2</t>
  </si>
  <si>
    <t>Izolace návleková tl. stěny 9 mm, vnitřní průměr 35 mm</t>
  </si>
  <si>
    <t>722181212RW2</t>
  </si>
  <si>
    <t>Izolace návleková  tl. stěny 9 mm, vnitřní průměr 45 mm</t>
  </si>
  <si>
    <t>722190223R00</t>
  </si>
  <si>
    <t>Přípojky vodovodní pro pevné připojení DN 25</t>
  </si>
  <si>
    <t>soubor</t>
  </si>
  <si>
    <t>722190401R00</t>
  </si>
  <si>
    <t>Vyvedení a upevnění výpustek DN 15</t>
  </si>
  <si>
    <t>722202213R00</t>
  </si>
  <si>
    <t>Nástěnka  D 20xR1/2</t>
  </si>
  <si>
    <t>722224111R00</t>
  </si>
  <si>
    <t>Kohouty plnicí a vypouštěcí DN 15</t>
  </si>
  <si>
    <t>722237424R00</t>
  </si>
  <si>
    <t>Kohout kulový,2xvnitřní záv. DN 25</t>
  </si>
  <si>
    <t>722237425R00</t>
  </si>
  <si>
    <t>Kohout kulový,2xvnitřní záv.  DN 32</t>
  </si>
  <si>
    <t>722237663R00</t>
  </si>
  <si>
    <t>Klapka zpětná,2xvnitř.závit DN 25,vod</t>
  </si>
  <si>
    <t>722237664R00</t>
  </si>
  <si>
    <t>Klapka zpětná,2xvnitř.závit  DN 32,vod</t>
  </si>
  <si>
    <t>722280106R00</t>
  </si>
  <si>
    <t>Tlaková zkouška vodovodního potrubí DN 32</t>
  </si>
  <si>
    <t>722290234R00</t>
  </si>
  <si>
    <t>Proplach a dezinfekce vodovod.potrubí DN 80</t>
  </si>
  <si>
    <t>998722101R00</t>
  </si>
  <si>
    <t>Přesun hmot pro vnitřní vodovod, výšky do 6 m</t>
  </si>
  <si>
    <t>725019103R00</t>
  </si>
  <si>
    <t>Výlevka závěsná s plastovou mžížkou</t>
  </si>
  <si>
    <t>725014131R00</t>
  </si>
  <si>
    <t>Klozet závěsný + sedátko, bílý</t>
  </si>
  <si>
    <t>725016125R00</t>
  </si>
  <si>
    <t>Urinál odsávací , ovládání autom, bílý</t>
  </si>
  <si>
    <t>725017132R00</t>
  </si>
  <si>
    <t>Umyvadlo na šrouby  55 x 42 cm, bílé</t>
  </si>
  <si>
    <t>725017138R00</t>
  </si>
  <si>
    <t>Kryt sifonu umyvadel , bílý</t>
  </si>
  <si>
    <t>725314290R00</t>
  </si>
  <si>
    <t>Příslušenství k dřezu v kuchyňské sestavě</t>
  </si>
  <si>
    <t>725319101R00</t>
  </si>
  <si>
    <t>Montáž dřezů jednoduchých</t>
  </si>
  <si>
    <t>55231082R</t>
  </si>
  <si>
    <t xml:space="preserve">Dřez nerez s odkládací plochou </t>
  </si>
  <si>
    <t>725534226R00</t>
  </si>
  <si>
    <t>Ohřívač elek. zásob. závěsný160</t>
  </si>
  <si>
    <t>725823111R00</t>
  </si>
  <si>
    <t>Baterie umyvadlová stoján. ruční, bez otvír.odpadu</t>
  </si>
  <si>
    <t>725823134R00</t>
  </si>
  <si>
    <t>Baterie dřezová stojánková ruční s výsuv. sprchou</t>
  </si>
  <si>
    <t>725829201RT1</t>
  </si>
  <si>
    <t>Montáž baterie umyv.a dřezové nástěnné chromové, včetně dodávky pákové baterie</t>
  </si>
  <si>
    <t>725845111R00</t>
  </si>
  <si>
    <t>Baterie sprchová nástěnná ruční, bez příslušenství</t>
  </si>
  <si>
    <t>55145352R</t>
  </si>
  <si>
    <t xml:space="preserve">Set sprchový hadice, růžice, držák </t>
  </si>
  <si>
    <t>725860184RT1</t>
  </si>
  <si>
    <t>Sifon pračkový , D 40/50 mm, podomítkový, pochromovaný výtokový ventil 1/2 "</t>
  </si>
  <si>
    <t>725860251R00</t>
  </si>
  <si>
    <t xml:space="preserve">Sifon umyvadlový chromovaný </t>
  </si>
  <si>
    <t>725980122R00</t>
  </si>
  <si>
    <t>Dvířka z plastu, 200 x 300 mm</t>
  </si>
  <si>
    <t>55162150.AR</t>
  </si>
  <si>
    <t>Vtok se zápachovou uzávěrkou DN 30</t>
  </si>
  <si>
    <t>725530151R00</t>
  </si>
  <si>
    <t>Ventil pojistný  DN 20</t>
  </si>
  <si>
    <t>998725101R00</t>
  </si>
  <si>
    <t>Přesun hmot pro zařizovací předměty, výšky do 6 m</t>
  </si>
  <si>
    <t>726212321R00</t>
  </si>
  <si>
    <t xml:space="preserve">Modul-předstěna, pro závěsné WC </t>
  </si>
  <si>
    <t>726212367R00</t>
  </si>
  <si>
    <t>Modul-předstěna , pro výlevku závěsnou keramickou</t>
  </si>
  <si>
    <t>998726121R00</t>
  </si>
  <si>
    <t>Přesun hmot pro předstěnové systémy, výšky do 6 m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</si>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</sst>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3" xfId="0" applyBorder="1"/>
    <xf numFmtId="0" fontId="8" fillId="0" borderId="1" xfId="0" applyFont="1" applyBorder="1"/>
    <xf numFmtId="0" fontId="8" fillId="0" borderId="0" xfId="0" applyFont="1"/>
    <xf numFmtId="0" fontId="0" fillId="0" borderId="20" xfId="0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" fontId="0" fillId="0" borderId="0" xfId="0" applyNumberFormat="1"/>
    <xf numFmtId="49" fontId="0" fillId="0" borderId="1" xfId="0" applyNumberFormat="1" applyBorder="1"/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17" fillId="0" borderId="0" xfId="0" applyFont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7" fillId="0" borderId="34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4" fontId="17" fillId="4" borderId="34" xfId="0" applyNumberFormat="1" applyFont="1" applyFill="1" applyBorder="1" applyAlignment="1" applyProtection="1">
      <alignment vertical="top" shrinkToFit="1"/>
      <protection locked="0"/>
    </xf>
    <xf numFmtId="4" fontId="17" fillId="0" borderId="34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4" fontId="17" fillId="4" borderId="38" xfId="0" applyNumberFormat="1" applyFont="1" applyFill="1" applyBorder="1" applyAlignment="1" applyProtection="1">
      <alignment vertical="top" shrinkToFit="1"/>
      <protection locked="0"/>
    </xf>
    <xf numFmtId="4" fontId="17" fillId="0" borderId="38" xfId="0" applyNumberFormat="1" applyFont="1" applyBorder="1" applyAlignment="1">
      <alignment vertical="top" shrinkToFit="1"/>
    </xf>
    <xf numFmtId="0" fontId="17" fillId="0" borderId="38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0" fontId="0" fillId="3" borderId="31" xfId="0" applyFill="1" applyBorder="1" applyProtection="1"/>
    <xf numFmtId="49" fontId="0" fillId="3" borderId="31" xfId="0" applyNumberFormat="1" applyFill="1" applyBorder="1" applyProtection="1"/>
    <xf numFmtId="0" fontId="0" fillId="3" borderId="32" xfId="0" applyFill="1" applyBorder="1" applyProtection="1"/>
    <xf numFmtId="0" fontId="0" fillId="3" borderId="50" xfId="0" applyFill="1" applyBorder="1" applyProtection="1"/>
    <xf numFmtId="0" fontId="0" fillId="3" borderId="52" xfId="0" applyFill="1" applyBorder="1" applyAlignment="1" applyProtection="1">
      <alignment vertical="top"/>
    </xf>
    <xf numFmtId="49" fontId="0" fillId="3" borderId="52" xfId="0" applyNumberFormat="1" applyFill="1" applyBorder="1" applyAlignment="1" applyProtection="1">
      <alignment vertical="top"/>
    </xf>
    <xf numFmtId="49" fontId="0" fillId="3" borderId="48" xfId="0" applyNumberFormat="1" applyFill="1" applyBorder="1" applyAlignment="1" applyProtection="1">
      <alignment vertical="top"/>
    </xf>
    <xf numFmtId="0" fontId="0" fillId="3" borderId="53" xfId="0" applyFill="1" applyBorder="1" applyAlignment="1" applyProtection="1">
      <alignment vertical="top"/>
    </xf>
    <xf numFmtId="164" fontId="0" fillId="3" borderId="48" xfId="0" applyNumberFormat="1" applyFill="1" applyBorder="1" applyAlignment="1" applyProtection="1">
      <alignment vertical="top"/>
    </xf>
    <xf numFmtId="4" fontId="0" fillId="3" borderId="48" xfId="0" applyNumberFormat="1" applyFill="1" applyBorder="1" applyAlignment="1" applyProtection="1">
      <alignment vertical="top"/>
    </xf>
    <xf numFmtId="0" fontId="17" fillId="0" borderId="26" xfId="0" applyFont="1" applyBorder="1" applyAlignment="1" applyProtection="1">
      <alignment vertical="top"/>
    </xf>
    <xf numFmtId="0" fontId="17" fillId="0" borderId="26" xfId="0" applyNumberFormat="1" applyFont="1" applyBorder="1" applyAlignment="1" applyProtection="1">
      <alignment vertical="top"/>
    </xf>
    <xf numFmtId="0" fontId="17" fillId="0" borderId="34" xfId="0" applyNumberFormat="1" applyFont="1" applyBorder="1" applyAlignment="1" applyProtection="1">
      <alignment horizontal="left" vertical="top" wrapText="1"/>
    </xf>
    <xf numFmtId="0" fontId="17" fillId="0" borderId="35" xfId="0" applyFont="1" applyBorder="1" applyAlignment="1" applyProtection="1">
      <alignment vertical="top" shrinkToFit="1"/>
    </xf>
    <xf numFmtId="164" fontId="17" fillId="0" borderId="34" xfId="0" applyNumberFormat="1" applyFont="1" applyBorder="1" applyAlignment="1" applyProtection="1">
      <alignment vertical="top" shrinkToFit="1"/>
    </xf>
    <xf numFmtId="4" fontId="17" fillId="0" borderId="34" xfId="0" applyNumberFormat="1" applyFont="1" applyBorder="1" applyAlignment="1" applyProtection="1">
      <alignment vertical="top" shrinkToFit="1"/>
    </xf>
    <xf numFmtId="0" fontId="18" fillId="0" borderId="34" xfId="0" quotePrefix="1" applyNumberFormat="1" applyFont="1" applyBorder="1" applyAlignment="1" applyProtection="1">
      <alignment horizontal="left" vertical="top" wrapText="1"/>
    </xf>
    <xf numFmtId="0" fontId="18" fillId="0" borderId="35" xfId="0" applyNumberFormat="1" applyFont="1" applyBorder="1" applyAlignment="1" applyProtection="1">
      <alignment vertical="top" wrapText="1" shrinkToFit="1"/>
    </xf>
    <xf numFmtId="164" fontId="18" fillId="0" borderId="34" xfId="0" applyNumberFormat="1" applyFont="1" applyBorder="1" applyAlignment="1" applyProtection="1">
      <alignment vertical="top" wrapText="1" shrinkToFit="1"/>
    </xf>
    <xf numFmtId="0" fontId="0" fillId="3" borderId="10" xfId="0" applyFill="1" applyBorder="1" applyAlignment="1" applyProtection="1">
      <alignment vertical="top"/>
    </xf>
    <xf numFmtId="0" fontId="0" fillId="3" borderId="10" xfId="0" applyNumberFormat="1" applyFill="1" applyBorder="1" applyAlignment="1" applyProtection="1">
      <alignment vertical="top"/>
    </xf>
    <xf numFmtId="0" fontId="0" fillId="3" borderId="38" xfId="0" applyNumberFormat="1" applyFill="1" applyBorder="1" applyAlignment="1" applyProtection="1">
      <alignment horizontal="left" vertical="top" wrapText="1"/>
    </xf>
    <xf numFmtId="0" fontId="0" fillId="3" borderId="37" xfId="0" applyFill="1" applyBorder="1" applyAlignment="1" applyProtection="1">
      <alignment vertical="top" shrinkToFit="1"/>
    </xf>
    <xf numFmtId="164" fontId="0" fillId="3" borderId="38" xfId="0" applyNumberFormat="1" applyFill="1" applyBorder="1" applyAlignment="1" applyProtection="1">
      <alignment vertical="top" shrinkToFit="1"/>
    </xf>
    <xf numFmtId="4" fontId="0" fillId="3" borderId="38" xfId="0" applyNumberFormat="1" applyFill="1" applyBorder="1" applyAlignment="1" applyProtection="1">
      <alignment vertical="top" shrinkToFit="1"/>
    </xf>
    <xf numFmtId="0" fontId="17" fillId="0" borderId="10" xfId="0" applyFont="1" applyBorder="1" applyAlignment="1" applyProtection="1">
      <alignment vertical="top"/>
    </xf>
    <xf numFmtId="0" fontId="17" fillId="0" borderId="10" xfId="0" applyNumberFormat="1" applyFont="1" applyBorder="1" applyAlignment="1" applyProtection="1">
      <alignment vertical="top"/>
    </xf>
    <xf numFmtId="0" fontId="17" fillId="0" borderId="38" xfId="0" applyNumberFormat="1" applyFont="1" applyBorder="1" applyAlignment="1" applyProtection="1">
      <alignment horizontal="left" vertical="top" wrapText="1"/>
    </xf>
    <xf numFmtId="0" fontId="17" fillId="0" borderId="37" xfId="0" applyFont="1" applyBorder="1" applyAlignment="1" applyProtection="1">
      <alignment vertical="top" shrinkToFit="1"/>
    </xf>
    <xf numFmtId="164" fontId="17" fillId="0" borderId="38" xfId="0" applyNumberFormat="1" applyFont="1" applyBorder="1" applyAlignment="1" applyProtection="1">
      <alignment vertical="top" shrinkToFit="1"/>
    </xf>
    <xf numFmtId="4" fontId="17" fillId="0" borderId="38" xfId="0" applyNumberFormat="1" applyFont="1" applyBorder="1" applyAlignment="1" applyProtection="1">
      <alignment vertical="top" shrinkToFit="1"/>
    </xf>
    <xf numFmtId="0" fontId="0" fillId="0" borderId="0" xfId="0" applyAlignment="1" applyProtection="1">
      <alignment vertical="top"/>
    </xf>
    <xf numFmtId="49" fontId="0" fillId="0" borderId="0" xfId="0" applyNumberFormat="1" applyAlignment="1" applyProtection="1">
      <alignment vertical="top"/>
    </xf>
    <xf numFmtId="49" fontId="0" fillId="0" borderId="0" xfId="0" applyNumberFormat="1" applyAlignment="1" applyProtection="1">
      <alignment horizontal="left" vertical="top" wrapText="1"/>
    </xf>
    <xf numFmtId="0" fontId="8" fillId="3" borderId="15" xfId="0" applyFont="1" applyFill="1" applyBorder="1" applyAlignment="1" applyProtection="1">
      <alignment vertical="top"/>
    </xf>
    <xf numFmtId="49" fontId="8" fillId="3" borderId="12" xfId="0" applyNumberFormat="1" applyFont="1" applyFill="1" applyBorder="1" applyAlignment="1" applyProtection="1">
      <alignment vertical="top"/>
    </xf>
    <xf numFmtId="49" fontId="8" fillId="3" borderId="12" xfId="0" applyNumberFormat="1" applyFont="1" applyFill="1" applyBorder="1" applyAlignment="1" applyProtection="1">
      <alignment horizontal="left" vertical="top" wrapText="1"/>
    </xf>
    <xf numFmtId="0" fontId="8" fillId="3" borderId="12" xfId="0" applyFont="1" applyFill="1" applyBorder="1" applyAlignment="1" applyProtection="1">
      <alignment vertical="top"/>
    </xf>
    <xf numFmtId="4" fontId="8" fillId="3" borderId="22" xfId="0" applyNumberFormat="1" applyFont="1" applyFill="1" applyBorder="1" applyAlignment="1" applyProtection="1">
      <alignment vertical="top"/>
    </xf>
    <xf numFmtId="4" fontId="0" fillId="3" borderId="38" xfId="0" applyNumberFormat="1" applyFill="1" applyBorder="1" applyAlignment="1" applyProtection="1">
      <alignment vertical="top" shrinkToFit="1"/>
      <protection locked="0"/>
    </xf>
    <xf numFmtId="0" fontId="3" fillId="2" borderId="0" xfId="0" applyFont="1" applyFill="1" applyAlignment="1">
      <alignment horizontal="left" wrapTex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0" borderId="32" xfId="0" applyFill="1" applyBorder="1" applyAlignment="1" applyProtection="1">
      <alignment vertical="top" wrapText="1"/>
      <protection locked="0"/>
    </xf>
    <xf numFmtId="0" fontId="0" fillId="0" borderId="18" xfId="0" applyFill="1" applyBorder="1" applyAlignment="1" applyProtection="1">
      <alignment vertical="top" wrapText="1"/>
      <protection locked="0"/>
    </xf>
    <xf numFmtId="0" fontId="0" fillId="0" borderId="18" xfId="0" applyFill="1" applyBorder="1" applyAlignment="1" applyProtection="1">
      <alignment horizontal="left" vertical="top" wrapText="1"/>
      <protection locked="0"/>
    </xf>
    <xf numFmtId="0" fontId="0" fillId="0" borderId="36" xfId="0" applyFill="1" applyBorder="1" applyAlignment="1" applyProtection="1">
      <alignment vertical="top" wrapText="1"/>
      <protection locked="0"/>
    </xf>
    <xf numFmtId="0" fontId="0" fillId="0" borderId="26" xfId="0" applyFill="1" applyBorder="1" applyAlignment="1" applyProtection="1">
      <alignment vertical="top" wrapText="1"/>
      <protection locked="0"/>
    </xf>
    <xf numFmtId="0" fontId="0" fillId="0" borderId="0" xfId="0" applyFill="1" applyBorder="1" applyAlignment="1" applyProtection="1">
      <alignment vertical="top" wrapText="1"/>
      <protection locked="0"/>
    </xf>
    <xf numFmtId="0" fontId="0" fillId="0" borderId="0" xfId="0" applyFill="1" applyBorder="1" applyAlignment="1" applyProtection="1">
      <alignment horizontal="left" vertical="top" wrapText="1"/>
      <protection locked="0"/>
    </xf>
    <xf numFmtId="0" fontId="0" fillId="0" borderId="35" xfId="0" applyFill="1" applyBorder="1" applyAlignment="1" applyProtection="1">
      <alignment vertical="top" wrapText="1"/>
      <protection locked="0"/>
    </xf>
    <xf numFmtId="0" fontId="0" fillId="0" borderId="10" xfId="0" applyFill="1" applyBorder="1" applyAlignment="1" applyProtection="1">
      <alignment vertical="top" wrapText="1"/>
      <protection locked="0"/>
    </xf>
    <xf numFmtId="0" fontId="0" fillId="0" borderId="6" xfId="0" applyFill="1" applyBorder="1" applyAlignment="1" applyProtection="1">
      <alignment vertical="top" wrapText="1"/>
      <protection locked="0"/>
    </xf>
    <xf numFmtId="0" fontId="0" fillId="0" borderId="6" xfId="0" applyFill="1" applyBorder="1" applyAlignment="1" applyProtection="1">
      <alignment horizontal="left" vertical="top" wrapText="1"/>
      <protection locked="0"/>
    </xf>
    <xf numFmtId="0" fontId="0" fillId="0" borderId="37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2" fillId="0" borderId="23" xfId="0" applyFont="1" applyBorder="1" applyAlignment="1" applyProtection="1">
      <alignment horizontal="center" vertical="center"/>
    </xf>
    <xf numFmtId="0" fontId="2" fillId="0" borderId="24" xfId="0" applyFont="1" applyBorder="1" applyAlignment="1" applyProtection="1">
      <alignment horizontal="center" vertical="center"/>
    </xf>
    <xf numFmtId="0" fontId="2" fillId="0" borderId="25" xfId="0" applyFont="1" applyBorder="1" applyAlignment="1" applyProtection="1">
      <alignment horizontal="center" vertical="center"/>
    </xf>
    <xf numFmtId="0" fontId="9" fillId="3" borderId="1" xfId="0" applyFont="1" applyFill="1" applyBorder="1" applyAlignment="1" applyProtection="1">
      <alignment horizontal="left" vertical="center" indent="1"/>
    </xf>
    <xf numFmtId="49" fontId="6" fillId="3" borderId="0" xfId="0" applyNumberFormat="1" applyFont="1" applyFill="1" applyBorder="1" applyAlignment="1" applyProtection="1">
      <alignment horizontal="left" vertical="center"/>
    </xf>
    <xf numFmtId="49" fontId="6" fillId="3" borderId="18" xfId="0" applyNumberFormat="1" applyFont="1" applyFill="1" applyBorder="1" applyAlignment="1" applyProtection="1">
      <alignment horizontal="center" vertical="center" shrinkToFit="1"/>
    </xf>
    <xf numFmtId="0" fontId="6" fillId="3" borderId="18" xfId="0" applyFont="1" applyFill="1" applyBorder="1" applyAlignment="1" applyProtection="1">
      <alignment horizontal="center" vertical="center" shrinkToFit="1"/>
    </xf>
    <xf numFmtId="0" fontId="6" fillId="3" borderId="19" xfId="0" applyFont="1" applyFill="1" applyBorder="1" applyAlignment="1" applyProtection="1">
      <alignment horizontal="center" vertical="center" shrinkToFit="1"/>
    </xf>
    <xf numFmtId="0" fontId="0" fillId="3" borderId="1" xfId="0" applyFont="1" applyFill="1" applyBorder="1" applyAlignment="1" applyProtection="1">
      <alignment horizontal="left" vertical="center" indent="1"/>
    </xf>
    <xf numFmtId="0" fontId="8" fillId="3" borderId="0" xfId="0" applyFont="1" applyFill="1" applyBorder="1" applyAlignment="1" applyProtection="1">
      <alignment horizontal="left" vertical="center"/>
    </xf>
    <xf numFmtId="49" fontId="8" fillId="3" borderId="0" xfId="0" applyNumberFormat="1" applyFont="1" applyFill="1" applyBorder="1" applyAlignment="1" applyProtection="1">
      <alignment horizontal="center" vertical="center"/>
    </xf>
    <xf numFmtId="0" fontId="8" fillId="3" borderId="0" xfId="0" applyFont="1" applyFill="1" applyBorder="1" applyAlignment="1" applyProtection="1">
      <alignment horizontal="center" vertical="center"/>
    </xf>
    <xf numFmtId="0" fontId="8" fillId="3" borderId="2" xfId="0" applyFont="1" applyFill="1" applyBorder="1" applyAlignment="1" applyProtection="1">
      <alignment horizontal="center" vertical="center"/>
    </xf>
    <xf numFmtId="0" fontId="0" fillId="3" borderId="9" xfId="0" applyFont="1" applyFill="1" applyBorder="1" applyAlignment="1" applyProtection="1">
      <alignment horizontal="left" vertical="center" indent="1"/>
    </xf>
    <xf numFmtId="0" fontId="0" fillId="3" borderId="6" xfId="0" applyFont="1" applyFill="1" applyBorder="1" applyProtection="1"/>
    <xf numFmtId="49" fontId="8" fillId="3" borderId="6" xfId="0" applyNumberFormat="1" applyFont="1" applyFill="1" applyBorder="1" applyAlignment="1" applyProtection="1">
      <alignment horizontal="left" vertical="center"/>
    </xf>
    <xf numFmtId="0" fontId="8" fillId="3" borderId="6" xfId="0" applyFont="1" applyFill="1" applyBorder="1" applyProtection="1"/>
    <xf numFmtId="0" fontId="8" fillId="3" borderId="6" xfId="0" applyFont="1" applyFill="1" applyBorder="1" applyAlignment="1" applyProtection="1"/>
    <xf numFmtId="0" fontId="8" fillId="3" borderId="8" xfId="0" applyFont="1" applyFill="1" applyBorder="1" applyAlignment="1" applyProtection="1"/>
    <xf numFmtId="0" fontId="0" fillId="0" borderId="1" xfId="0" applyFont="1" applyBorder="1" applyAlignment="1" applyProtection="1">
      <alignment horizontal="left" vertical="center" indent="1"/>
    </xf>
    <xf numFmtId="0" fontId="0" fillId="0" borderId="0" xfId="0" applyBorder="1" applyProtection="1"/>
    <xf numFmtId="49" fontId="8" fillId="0" borderId="0" xfId="0" applyNumberFormat="1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right" vertical="center"/>
    </xf>
    <xf numFmtId="0" fontId="0" fillId="0" borderId="2" xfId="0" applyBorder="1" applyAlignment="1" applyProtection="1"/>
    <xf numFmtId="0" fontId="8" fillId="0" borderId="1" xfId="0" applyFont="1" applyBorder="1" applyAlignment="1" applyProtection="1">
      <alignment horizontal="left" vertical="center" indent="1"/>
    </xf>
    <xf numFmtId="0" fontId="8" fillId="0" borderId="9" xfId="0" applyFont="1" applyBorder="1" applyAlignment="1" applyProtection="1">
      <alignment horizontal="left" vertical="center" indent="1"/>
    </xf>
    <xf numFmtId="49" fontId="8" fillId="0" borderId="6" xfId="0" applyNumberFormat="1" applyFont="1" applyBorder="1" applyAlignment="1" applyProtection="1">
      <alignment horizontal="right" vertical="center"/>
    </xf>
    <xf numFmtId="49" fontId="8" fillId="0" borderId="6" xfId="0" applyNumberFormat="1" applyFont="1" applyBorder="1" applyAlignment="1" applyProtection="1">
      <alignment horizontal="left" vertical="center"/>
    </xf>
    <xf numFmtId="0" fontId="8" fillId="0" borderId="6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0" fillId="0" borderId="8" xfId="0" applyBorder="1" applyAlignment="1" applyProtection="1"/>
    <xf numFmtId="0" fontId="8" fillId="0" borderId="0" xfId="0" applyFont="1" applyFill="1" applyBorder="1" applyAlignment="1" applyProtection="1">
      <alignment horizontal="left" vertical="center"/>
    </xf>
    <xf numFmtId="0" fontId="0" fillId="0" borderId="0" xfId="0" applyBorder="1" applyAlignment="1" applyProtection="1"/>
    <xf numFmtId="0" fontId="8" fillId="0" borderId="0" xfId="0" applyFont="1" applyBorder="1" applyAlignment="1" applyProtection="1">
      <alignment horizontal="left" vertical="center"/>
    </xf>
    <xf numFmtId="0" fontId="0" fillId="0" borderId="1" xfId="0" applyBorder="1" applyProtection="1"/>
    <xf numFmtId="0" fontId="0" fillId="0" borderId="9" xfId="0" applyBorder="1" applyAlignment="1" applyProtection="1">
      <alignment horizontal="left" indent="1"/>
    </xf>
    <xf numFmtId="0" fontId="8" fillId="0" borderId="6" xfId="0" applyFont="1" applyBorder="1" applyAlignment="1" applyProtection="1">
      <alignment horizontal="right" vertical="center"/>
    </xf>
    <xf numFmtId="0" fontId="8" fillId="0" borderId="6" xfId="0" applyFont="1" applyFill="1" applyBorder="1" applyAlignment="1" applyProtection="1">
      <alignment horizontal="left" vertical="center"/>
    </xf>
    <xf numFmtId="0" fontId="0" fillId="0" borderId="6" xfId="0" applyBorder="1" applyAlignment="1" applyProtection="1">
      <alignment vertical="center"/>
    </xf>
    <xf numFmtId="0" fontId="0" fillId="0" borderId="6" xfId="0" applyBorder="1" applyAlignment="1" applyProtection="1"/>
    <xf numFmtId="0" fontId="0" fillId="0" borderId="6" xfId="0" applyBorder="1" applyAlignment="1" applyProtection="1">
      <alignment horizontal="right"/>
    </xf>
    <xf numFmtId="0" fontId="0" fillId="0" borderId="6" xfId="0" applyFont="1" applyBorder="1" applyAlignment="1" applyProtection="1">
      <alignment horizontal="right" vertical="center"/>
    </xf>
    <xf numFmtId="0" fontId="0" fillId="0" borderId="17" xfId="0" applyFont="1" applyBorder="1" applyAlignment="1" applyProtection="1">
      <alignment horizontal="left" vertical="top" indent="1"/>
    </xf>
    <xf numFmtId="0" fontId="0" fillId="0" borderId="18" xfId="0" applyBorder="1" applyAlignment="1" applyProtection="1">
      <alignment vertical="top"/>
    </xf>
    <xf numFmtId="0" fontId="8" fillId="0" borderId="18" xfId="0" applyFont="1" applyFill="1" applyBorder="1" applyAlignment="1" applyProtection="1">
      <alignment horizontal="left" vertical="top"/>
    </xf>
    <xf numFmtId="0" fontId="8" fillId="0" borderId="18" xfId="0" applyFont="1" applyBorder="1" applyAlignment="1" applyProtection="1">
      <alignment vertical="center"/>
    </xf>
    <xf numFmtId="0" fontId="0" fillId="0" borderId="18" xfId="0" applyFont="1" applyBorder="1" applyAlignment="1" applyProtection="1">
      <alignment horizontal="right" vertical="center"/>
    </xf>
    <xf numFmtId="0" fontId="0" fillId="0" borderId="19" xfId="0" applyBorder="1" applyAlignment="1" applyProtection="1"/>
    <xf numFmtId="0" fontId="0" fillId="0" borderId="6" xfId="0" applyBorder="1" applyAlignment="1" applyProtection="1">
      <alignment horizontal="left"/>
    </xf>
    <xf numFmtId="1" fontId="0" fillId="0" borderId="6" xfId="0" applyNumberFormat="1" applyFont="1" applyBorder="1" applyAlignment="1" applyProtection="1">
      <alignment horizontal="right" indent="1"/>
    </xf>
    <xf numFmtId="0" fontId="0" fillId="0" borderId="6" xfId="0" applyFont="1" applyBorder="1" applyAlignment="1" applyProtection="1">
      <alignment horizontal="right" indent="1"/>
    </xf>
    <xf numFmtId="0" fontId="0" fillId="0" borderId="8" xfId="0" applyFont="1" applyBorder="1" applyAlignment="1" applyProtection="1">
      <alignment horizontal="right" indent="1"/>
    </xf>
    <xf numFmtId="49" fontId="0" fillId="0" borderId="14" xfId="0" applyNumberFormat="1" applyBorder="1" applyAlignment="1" applyProtection="1">
      <alignment horizontal="left" vertical="center" indent="1"/>
    </xf>
    <xf numFmtId="0" fontId="0" fillId="0" borderId="12" xfId="0" applyBorder="1" applyAlignment="1" applyProtection="1">
      <alignment horizontal="left" vertical="center"/>
    </xf>
    <xf numFmtId="0" fontId="0" fillId="0" borderId="12" xfId="0" applyBorder="1" applyProtection="1"/>
    <xf numFmtId="4" fontId="13" fillId="0" borderId="15" xfId="0" applyNumberFormat="1" applyFont="1" applyBorder="1" applyAlignment="1" applyProtection="1">
      <alignment horizontal="right" vertical="center" indent="1"/>
    </xf>
    <xf numFmtId="4" fontId="13" fillId="0" borderId="22" xfId="0" applyNumberFormat="1" applyFont="1" applyBorder="1" applyAlignment="1" applyProtection="1">
      <alignment horizontal="right" vertical="center" indent="1"/>
    </xf>
    <xf numFmtId="4" fontId="13" fillId="0" borderId="16" xfId="0" applyNumberFormat="1" applyFont="1" applyBorder="1" applyAlignment="1" applyProtection="1">
      <alignment horizontal="right" vertical="center" indent="1"/>
    </xf>
    <xf numFmtId="0" fontId="8" fillId="0" borderId="14" xfId="0" applyFont="1" applyBorder="1" applyAlignment="1" applyProtection="1">
      <alignment horizontal="left" vertical="center" indent="1"/>
    </xf>
    <xf numFmtId="0" fontId="8" fillId="0" borderId="12" xfId="0" applyFont="1" applyBorder="1" applyAlignment="1" applyProtection="1">
      <alignment horizontal="left" vertical="center"/>
    </xf>
    <xf numFmtId="0" fontId="8" fillId="0" borderId="12" xfId="0" applyFont="1" applyBorder="1" applyProtection="1"/>
    <xf numFmtId="4" fontId="11" fillId="0" borderId="15" xfId="0" applyNumberFormat="1" applyFont="1" applyBorder="1" applyAlignment="1" applyProtection="1">
      <alignment horizontal="right" vertical="center" indent="1"/>
    </xf>
    <xf numFmtId="4" fontId="11" fillId="0" borderId="22" xfId="0" applyNumberFormat="1" applyFont="1" applyBorder="1" applyAlignment="1" applyProtection="1">
      <alignment horizontal="right" vertical="center" indent="1"/>
    </xf>
    <xf numFmtId="4" fontId="11" fillId="0" borderId="16" xfId="0" applyNumberFormat="1" applyFon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left" indent="1"/>
    </xf>
    <xf numFmtId="1" fontId="8" fillId="0" borderId="12" xfId="0" applyNumberFormat="1" applyFont="1" applyBorder="1" applyAlignment="1" applyProtection="1">
      <alignment horizontal="right" vertical="center"/>
    </xf>
    <xf numFmtId="0" fontId="0" fillId="0" borderId="12" xfId="0" applyBorder="1" applyAlignment="1" applyProtection="1">
      <alignment horizontal="left" vertical="center" indent="1"/>
    </xf>
    <xf numFmtId="0" fontId="8" fillId="0" borderId="12" xfId="0" applyFont="1" applyBorder="1" applyAlignment="1" applyProtection="1">
      <alignment vertical="center"/>
    </xf>
    <xf numFmtId="49" fontId="0" fillId="0" borderId="16" xfId="0" applyNumberFormat="1" applyFont="1" applyBorder="1" applyAlignment="1" applyProtection="1">
      <alignment horizontal="left" vertical="center"/>
    </xf>
    <xf numFmtId="0" fontId="0" fillId="0" borderId="14" xfId="0" applyBorder="1" applyAlignment="1" applyProtection="1">
      <alignment horizontal="left" vertical="center" indent="1"/>
    </xf>
    <xf numFmtId="1" fontId="8" fillId="0" borderId="15" xfId="0" applyNumberFormat="1" applyFont="1" applyBorder="1" applyAlignment="1" applyProtection="1">
      <alignment horizontal="right" vertical="center"/>
    </xf>
    <xf numFmtId="4" fontId="11" fillId="0" borderId="15" xfId="0" applyNumberFormat="1" applyFont="1" applyBorder="1" applyAlignment="1" applyProtection="1">
      <alignment vertical="center"/>
    </xf>
    <xf numFmtId="4" fontId="11" fillId="0" borderId="12" xfId="0" applyNumberFormat="1" applyFont="1" applyBorder="1" applyAlignment="1" applyProtection="1">
      <alignment vertical="center"/>
    </xf>
    <xf numFmtId="4" fontId="11" fillId="0" borderId="15" xfId="0" applyNumberFormat="1" applyFont="1" applyBorder="1" applyAlignment="1" applyProtection="1">
      <alignment horizontal="right" vertical="center"/>
    </xf>
    <xf numFmtId="4" fontId="11" fillId="0" borderId="12" xfId="0" applyNumberFormat="1" applyFont="1" applyBorder="1" applyAlignment="1" applyProtection="1">
      <alignment horizontal="right" vertical="center"/>
    </xf>
    <xf numFmtId="0" fontId="0" fillId="0" borderId="9" xfId="0" applyBorder="1" applyAlignment="1" applyProtection="1">
      <alignment horizontal="left" vertical="center" indent="1"/>
    </xf>
    <xf numFmtId="0" fontId="0" fillId="0" borderId="6" xfId="0" applyBorder="1" applyAlignment="1" applyProtection="1">
      <alignment horizontal="left" vertical="center"/>
    </xf>
    <xf numFmtId="0" fontId="0" fillId="0" borderId="6" xfId="0" applyBorder="1" applyProtection="1"/>
    <xf numFmtId="1" fontId="8" fillId="0" borderId="10" xfId="0" applyNumberFormat="1" applyFont="1" applyBorder="1" applyAlignment="1" applyProtection="1">
      <alignment horizontal="right" vertical="center"/>
    </xf>
    <xf numFmtId="0" fontId="0" fillId="0" borderId="6" xfId="0" applyBorder="1" applyAlignment="1" applyProtection="1">
      <alignment horizontal="left" vertical="center" indent="1"/>
    </xf>
    <xf numFmtId="4" fontId="11" fillId="0" borderId="10" xfId="0" applyNumberFormat="1" applyFont="1" applyBorder="1" applyAlignment="1" applyProtection="1">
      <alignment horizontal="right" vertical="center"/>
    </xf>
    <xf numFmtId="4" fontId="11" fillId="0" borderId="6" xfId="0" applyNumberFormat="1" applyFont="1" applyBorder="1" applyAlignment="1" applyProtection="1">
      <alignment horizontal="right" vertical="center"/>
    </xf>
    <xf numFmtId="49" fontId="0" fillId="0" borderId="8" xfId="0" applyNumberFormat="1" applyFont="1" applyBorder="1" applyAlignment="1" applyProtection="1">
      <alignment horizontal="left" vertical="center"/>
    </xf>
    <xf numFmtId="0" fontId="0" fillId="0" borderId="1" xfId="0" applyBorder="1" applyAlignment="1" applyProtection="1">
      <alignment horizontal="left" vertical="center" indent="1"/>
    </xf>
    <xf numFmtId="0" fontId="0" fillId="0" borderId="0" xfId="0" applyBorder="1" applyAlignment="1" applyProtection="1">
      <alignment horizontal="left" vertical="center"/>
    </xf>
    <xf numFmtId="1" fontId="0" fillId="0" borderId="0" xfId="0" applyNumberFormat="1" applyBorder="1" applyAlignment="1" applyProtection="1">
      <alignment horizontal="left" vertical="center"/>
    </xf>
    <xf numFmtId="4" fontId="0" fillId="0" borderId="0" xfId="0" applyNumberFormat="1" applyBorder="1" applyAlignment="1" applyProtection="1">
      <alignment horizontal="left" vertical="center"/>
    </xf>
    <xf numFmtId="4" fontId="11" fillId="0" borderId="18" xfId="0" applyNumberFormat="1" applyFont="1" applyBorder="1" applyAlignment="1" applyProtection="1">
      <alignment horizontal="right" vertical="center"/>
    </xf>
    <xf numFmtId="49" fontId="0" fillId="0" borderId="2" xfId="0" applyNumberFormat="1" applyFont="1" applyBorder="1" applyAlignment="1" applyProtection="1">
      <alignment horizontal="left" vertical="center"/>
    </xf>
    <xf numFmtId="0" fontId="4" fillId="3" borderId="11" xfId="0" applyFont="1" applyFill="1" applyBorder="1" applyAlignment="1" applyProtection="1">
      <alignment horizontal="left" vertical="center" indent="1"/>
    </xf>
    <xf numFmtId="0" fontId="5" fillId="3" borderId="7" xfId="0" applyFont="1" applyFill="1" applyBorder="1" applyAlignment="1" applyProtection="1">
      <alignment horizontal="left" vertical="center"/>
    </xf>
    <xf numFmtId="0" fontId="0" fillId="3" borderId="7" xfId="0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horizontal="left" vertical="center"/>
    </xf>
    <xf numFmtId="2" fontId="12" fillId="3" borderId="7" xfId="0" applyNumberFormat="1" applyFont="1" applyFill="1" applyBorder="1" applyAlignment="1" applyProtection="1">
      <alignment horizontal="right" vertical="center"/>
    </xf>
    <xf numFmtId="49" fontId="0" fillId="3" borderId="13" xfId="0" applyNumberFormat="1" applyFill="1" applyBorder="1" applyAlignment="1" applyProtection="1">
      <alignment horizontal="left" vertical="center"/>
    </xf>
    <xf numFmtId="0" fontId="0" fillId="3" borderId="7" xfId="0" applyFill="1" applyBorder="1" applyProtection="1"/>
    <xf numFmtId="4" fontId="12" fillId="3" borderId="7" xfId="0" applyNumberFormat="1" applyFont="1" applyFill="1" applyBorder="1" applyAlignment="1" applyProtection="1">
      <alignment horizontal="right" vertical="center"/>
    </xf>
    <xf numFmtId="49" fontId="8" fillId="3" borderId="13" xfId="0" applyNumberFormat="1" applyFont="1" applyFill="1" applyBorder="1" applyAlignment="1" applyProtection="1">
      <alignment horizontal="left" vertical="center"/>
    </xf>
    <xf numFmtId="0" fontId="0" fillId="0" borderId="2" xfId="0" applyBorder="1" applyAlignment="1" applyProtection="1">
      <alignment horizontal="right"/>
    </xf>
    <xf numFmtId="0" fontId="0" fillId="0" borderId="1" xfId="0" applyBorder="1" applyAlignment="1" applyProtection="1">
      <alignment horizontal="right"/>
    </xf>
    <xf numFmtId="0" fontId="0" fillId="0" borderId="0" xfId="0" applyBorder="1" applyAlignment="1" applyProtection="1">
      <alignment horizontal="center" vertical="center"/>
    </xf>
    <xf numFmtId="0" fontId="8" fillId="0" borderId="6" xfId="0" applyFont="1" applyBorder="1" applyAlignment="1" applyProtection="1">
      <alignment vertical="top"/>
    </xf>
    <xf numFmtId="14" fontId="8" fillId="0" borderId="6" xfId="0" applyNumberFormat="1" applyFont="1" applyBorder="1" applyAlignment="1" applyProtection="1">
      <alignment horizontal="center" vertical="top"/>
    </xf>
    <xf numFmtId="0" fontId="8" fillId="0" borderId="1" xfId="0" applyFont="1" applyBorder="1" applyProtection="1"/>
    <xf numFmtId="0" fontId="8" fillId="0" borderId="0" xfId="0" applyFont="1" applyBorder="1" applyProtection="1"/>
    <xf numFmtId="0" fontId="8" fillId="0" borderId="6" xfId="0" applyFont="1" applyBorder="1" applyProtection="1"/>
    <xf numFmtId="0" fontId="8" fillId="0" borderId="6" xfId="0" applyFont="1" applyBorder="1" applyAlignment="1" applyProtection="1"/>
    <xf numFmtId="0" fontId="8" fillId="0" borderId="2" xfId="0" applyFont="1" applyBorder="1" applyAlignment="1" applyProtection="1">
      <alignment horizontal="right"/>
    </xf>
    <xf numFmtId="0" fontId="0" fillId="0" borderId="18" xfId="0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3" xfId="0" applyBorder="1" applyProtection="1"/>
    <xf numFmtId="0" fontId="0" fillId="0" borderId="4" xfId="0" applyBorder="1" applyProtection="1"/>
    <xf numFmtId="0" fontId="0" fillId="0" borderId="4" xfId="0" applyBorder="1" applyAlignment="1" applyProtection="1"/>
    <xf numFmtId="0" fontId="0" fillId="0" borderId="5" xfId="0" applyBorder="1" applyAlignment="1" applyProtection="1">
      <alignment horizontal="right"/>
    </xf>
    <xf numFmtId="0" fontId="4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shrinkToFit="1"/>
    </xf>
    <xf numFmtId="3" fontId="7" fillId="3" borderId="27" xfId="0" applyNumberFormat="1" applyFont="1" applyFill="1" applyBorder="1" applyAlignment="1" applyProtection="1">
      <alignment vertical="center"/>
    </xf>
    <xf numFmtId="3" fontId="7" fillId="3" borderId="18" xfId="0" applyNumberFormat="1" applyFont="1" applyFill="1" applyBorder="1" applyAlignment="1" applyProtection="1">
      <alignment vertical="center"/>
    </xf>
    <xf numFmtId="3" fontId="7" fillId="3" borderId="18" xfId="0" applyNumberFormat="1" applyFont="1" applyFill="1" applyBorder="1" applyAlignment="1" applyProtection="1">
      <alignment vertical="center" wrapText="1"/>
    </xf>
    <xf numFmtId="3" fontId="10" fillId="3" borderId="31" xfId="0" applyNumberFormat="1" applyFont="1" applyFill="1" applyBorder="1" applyAlignment="1" applyProtection="1">
      <alignment horizontal="center" vertical="center" wrapText="1" shrinkToFit="1"/>
    </xf>
    <xf numFmtId="3" fontId="7" fillId="3" borderId="32" xfId="0" applyNumberFormat="1" applyFont="1" applyFill="1" applyBorder="1" applyAlignment="1" applyProtection="1">
      <alignment horizontal="center" vertical="center" wrapText="1" shrinkToFit="1"/>
    </xf>
    <xf numFmtId="3" fontId="7" fillId="3" borderId="28" xfId="0" applyNumberFormat="1" applyFont="1" applyFill="1" applyBorder="1" applyAlignment="1" applyProtection="1">
      <alignment horizontal="center" vertical="center" wrapText="1" shrinkToFit="1"/>
    </xf>
    <xf numFmtId="3" fontId="7" fillId="3" borderId="28" xfId="0" applyNumberFormat="1" applyFont="1" applyFill="1" applyBorder="1" applyAlignment="1" applyProtection="1">
      <alignment horizontal="center" vertical="center" wrapText="1"/>
    </xf>
    <xf numFmtId="3" fontId="0" fillId="0" borderId="33" xfId="0" applyNumberFormat="1" applyBorder="1" applyAlignment="1" applyProtection="1"/>
    <xf numFmtId="3" fontId="0" fillId="0" borderId="12" xfId="0" applyNumberFormat="1" applyBorder="1" applyProtection="1"/>
    <xf numFmtId="3" fontId="0" fillId="0" borderId="12" xfId="0" applyNumberFormat="1" applyBorder="1" applyAlignment="1" applyProtection="1">
      <alignment wrapText="1"/>
    </xf>
    <xf numFmtId="3" fontId="3" fillId="0" borderId="12" xfId="0" applyNumberFormat="1" applyFont="1" applyBorder="1" applyAlignment="1" applyProtection="1">
      <alignment horizontal="right" wrapText="1" shrinkToFit="1"/>
    </xf>
    <xf numFmtId="3" fontId="3" fillId="0" borderId="12" xfId="0" applyNumberFormat="1" applyFont="1" applyBorder="1" applyAlignment="1" applyProtection="1">
      <alignment horizontal="right" shrinkToFit="1"/>
    </xf>
    <xf numFmtId="3" fontId="0" fillId="0" borderId="12" xfId="0" applyNumberFormat="1" applyBorder="1" applyAlignment="1" applyProtection="1">
      <alignment shrinkToFit="1"/>
    </xf>
    <xf numFmtId="3" fontId="0" fillId="0" borderId="29" xfId="0" applyNumberFormat="1" applyBorder="1" applyAlignment="1" applyProtection="1">
      <alignment shrinkToFit="1"/>
    </xf>
    <xf numFmtId="3" fontId="0" fillId="0" borderId="29" xfId="0" applyNumberFormat="1" applyBorder="1" applyAlignment="1" applyProtection="1"/>
    <xf numFmtId="3" fontId="0" fillId="5" borderId="33" xfId="0" applyNumberFormat="1" applyFill="1" applyBorder="1" applyProtection="1"/>
    <xf numFmtId="3" fontId="0" fillId="5" borderId="12" xfId="0" applyNumberFormat="1" applyFill="1" applyBorder="1" applyProtection="1"/>
    <xf numFmtId="3" fontId="15" fillId="5" borderId="6" xfId="0" applyNumberFormat="1" applyFont="1" applyFill="1" applyBorder="1" applyAlignment="1" applyProtection="1">
      <alignment wrapText="1" shrinkToFit="1"/>
    </xf>
    <xf numFmtId="3" fontId="15" fillId="5" borderId="6" xfId="0" applyNumberFormat="1" applyFont="1" applyFill="1" applyBorder="1" applyAlignment="1" applyProtection="1">
      <alignment shrinkToFit="1"/>
    </xf>
    <xf numFmtId="3" fontId="0" fillId="5" borderId="30" xfId="0" applyNumberFormat="1" applyFill="1" applyBorder="1" applyAlignment="1" applyProtection="1">
      <alignment shrinkToFit="1"/>
    </xf>
    <xf numFmtId="3" fontId="0" fillId="5" borderId="30" xfId="0" applyNumberFormat="1" applyFill="1" applyBorder="1" applyAlignment="1" applyProtection="1"/>
    <xf numFmtId="0" fontId="0" fillId="0" borderId="0" xfId="0" applyProtection="1"/>
    <xf numFmtId="0" fontId="0" fillId="0" borderId="0" xfId="0" applyAlignment="1" applyProtection="1"/>
    <xf numFmtId="0" fontId="6" fillId="0" borderId="0" xfId="0" applyFont="1" applyProtection="1"/>
    <xf numFmtId="0" fontId="16" fillId="3" borderId="32" xfId="0" applyFont="1" applyFill="1" applyBorder="1" applyAlignment="1" applyProtection="1">
      <alignment horizontal="center" vertical="center" wrapText="1"/>
    </xf>
    <xf numFmtId="0" fontId="16" fillId="3" borderId="18" xfId="0" applyFont="1" applyFill="1" applyBorder="1" applyAlignment="1" applyProtection="1">
      <alignment horizontal="center" vertical="center" wrapText="1"/>
    </xf>
    <xf numFmtId="0" fontId="16" fillId="3" borderId="31" xfId="0" applyFont="1" applyFill="1" applyBorder="1" applyAlignment="1" applyProtection="1">
      <alignment horizontal="center" vertical="center" wrapText="1"/>
    </xf>
    <xf numFmtId="0" fontId="16" fillId="3" borderId="31" xfId="0" applyFont="1" applyFill="1" applyBorder="1" applyAlignment="1" applyProtection="1">
      <alignment horizontal="center" vertical="center" wrapText="1"/>
    </xf>
    <xf numFmtId="49" fontId="7" fillId="0" borderId="32" xfId="0" applyNumberFormat="1" applyFont="1" applyBorder="1" applyAlignment="1" applyProtection="1">
      <alignment vertical="center"/>
    </xf>
    <xf numFmtId="49" fontId="7" fillId="0" borderId="32" xfId="0" applyNumberFormat="1" applyFont="1" applyBorder="1" applyAlignment="1" applyProtection="1">
      <alignment vertical="center" wrapText="1"/>
    </xf>
    <xf numFmtId="49" fontId="7" fillId="0" borderId="18" xfId="0" applyNumberFormat="1" applyFont="1" applyBorder="1" applyAlignment="1" applyProtection="1">
      <alignment vertical="center" wrapText="1"/>
    </xf>
    <xf numFmtId="4" fontId="7" fillId="0" borderId="31" xfId="0" applyNumberFormat="1" applyFont="1" applyBorder="1" applyAlignment="1" applyProtection="1">
      <alignment horizontal="center" vertical="center"/>
    </xf>
    <xf numFmtId="4" fontId="7" fillId="0" borderId="31" xfId="0" applyNumberFormat="1" applyFont="1" applyBorder="1" applyAlignment="1" applyProtection="1">
      <alignment vertical="center"/>
    </xf>
    <xf numFmtId="4" fontId="7" fillId="0" borderId="31" xfId="0" applyNumberFormat="1" applyFont="1" applyBorder="1" applyAlignment="1" applyProtection="1">
      <alignment vertical="center"/>
    </xf>
    <xf numFmtId="49" fontId="7" fillId="0" borderId="26" xfId="0" applyNumberFormat="1" applyFont="1" applyBorder="1" applyAlignment="1" applyProtection="1">
      <alignment vertical="center"/>
    </xf>
    <xf numFmtId="49" fontId="7" fillId="0" borderId="26" xfId="0" applyNumberFormat="1" applyFont="1" applyBorder="1" applyAlignment="1" applyProtection="1">
      <alignment vertical="center" wrapText="1"/>
    </xf>
    <xf numFmtId="49" fontId="7" fillId="0" borderId="0" xfId="0" applyNumberFormat="1" applyFont="1" applyBorder="1" applyAlignment="1" applyProtection="1">
      <alignment vertical="center" wrapText="1"/>
    </xf>
    <xf numFmtId="4" fontId="7" fillId="0" borderId="34" xfId="0" applyNumberFormat="1" applyFont="1" applyBorder="1" applyAlignment="1" applyProtection="1">
      <alignment horizontal="center" vertical="center"/>
    </xf>
    <xf numFmtId="4" fontId="7" fillId="0" borderId="34" xfId="0" applyNumberFormat="1" applyFont="1" applyBorder="1" applyAlignment="1" applyProtection="1">
      <alignment vertical="center"/>
    </xf>
    <xf numFmtId="4" fontId="7" fillId="0" borderId="34" xfId="0" applyNumberFormat="1" applyFont="1" applyBorder="1" applyAlignment="1" applyProtection="1">
      <alignment vertical="center"/>
    </xf>
    <xf numFmtId="49" fontId="7" fillId="0" borderId="10" xfId="0" applyNumberFormat="1" applyFont="1" applyBorder="1" applyAlignment="1" applyProtection="1">
      <alignment vertical="center"/>
    </xf>
    <xf numFmtId="49" fontId="7" fillId="0" borderId="10" xfId="0" applyNumberFormat="1" applyFont="1" applyBorder="1" applyAlignment="1" applyProtection="1">
      <alignment vertical="center" wrapText="1"/>
    </xf>
    <xf numFmtId="49" fontId="7" fillId="0" borderId="6" xfId="0" applyNumberFormat="1" applyFont="1" applyBorder="1" applyAlignment="1" applyProtection="1">
      <alignment vertical="center" wrapText="1"/>
    </xf>
    <xf numFmtId="4" fontId="7" fillId="0" borderId="38" xfId="0" applyNumberFormat="1" applyFont="1" applyBorder="1" applyAlignment="1" applyProtection="1">
      <alignment horizontal="center" vertical="center"/>
    </xf>
    <xf numFmtId="4" fontId="7" fillId="0" borderId="38" xfId="0" applyNumberFormat="1" applyFont="1" applyBorder="1" applyAlignment="1" applyProtection="1">
      <alignment vertical="center"/>
    </xf>
    <xf numFmtId="4" fontId="7" fillId="0" borderId="38" xfId="0" applyNumberFormat="1" applyFont="1" applyBorder="1" applyAlignment="1" applyProtection="1">
      <alignment vertical="center"/>
    </xf>
    <xf numFmtId="0" fontId="7" fillId="5" borderId="10" xfId="0" applyFont="1" applyFill="1" applyBorder="1" applyProtection="1"/>
    <xf numFmtId="0" fontId="7" fillId="5" borderId="6" xfId="0" applyFont="1" applyFill="1" applyBorder="1" applyProtection="1"/>
    <xf numFmtId="4" fontId="7" fillId="5" borderId="38" xfId="0" applyNumberFormat="1" applyFont="1" applyFill="1" applyBorder="1" applyAlignment="1" applyProtection="1">
      <alignment horizontal="center"/>
    </xf>
    <xf numFmtId="4" fontId="7" fillId="5" borderId="38" xfId="0" applyNumberFormat="1" applyFont="1" applyFill="1" applyBorder="1" applyAlignment="1" applyProtection="1"/>
    <xf numFmtId="4" fontId="7" fillId="5" borderId="38" xfId="0" applyNumberFormat="1" applyFont="1" applyFill="1" applyBorder="1" applyAlignment="1" applyProtection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11" t="s">
        <v>38</v>
      </c>
    </row>
    <row r="2" spans="1:7" ht="57.75" customHeight="1" x14ac:dyDescent="0.2">
      <c r="A2" s="93" t="s">
        <v>39</v>
      </c>
      <c r="B2" s="93"/>
      <c r="C2" s="93"/>
      <c r="D2" s="93"/>
      <c r="E2" s="93"/>
      <c r="F2" s="93"/>
      <c r="G2" s="9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0"/>
  <sheetViews>
    <sheetView showGridLines="0" tabSelected="1" topLeftCell="B3" zoomScaleNormal="100" zoomScaleSheetLayoutView="75" workbookViewId="0">
      <selection activeCell="D5" sqref="D5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12" t="s">
        <v>36</v>
      </c>
      <c r="B1" s="122" t="s">
        <v>42</v>
      </c>
      <c r="C1" s="123"/>
      <c r="D1" s="123"/>
      <c r="E1" s="123"/>
      <c r="F1" s="123"/>
      <c r="G1" s="123"/>
      <c r="H1" s="123"/>
      <c r="I1" s="123"/>
      <c r="J1" s="124"/>
    </row>
    <row r="2" spans="1:15" ht="23.25" customHeight="1" x14ac:dyDescent="0.2">
      <c r="A2" s="3"/>
      <c r="B2" s="125" t="s">
        <v>40</v>
      </c>
      <c r="C2" s="126"/>
      <c r="D2" s="127" t="s">
        <v>46</v>
      </c>
      <c r="E2" s="128"/>
      <c r="F2" s="128"/>
      <c r="G2" s="128"/>
      <c r="H2" s="128"/>
      <c r="I2" s="128"/>
      <c r="J2" s="129"/>
      <c r="O2" s="2"/>
    </row>
    <row r="3" spans="1:15" ht="23.25" customHeight="1" x14ac:dyDescent="0.2">
      <c r="A3" s="3"/>
      <c r="B3" s="130" t="s">
        <v>45</v>
      </c>
      <c r="C3" s="131"/>
      <c r="D3" s="132" t="s">
        <v>43</v>
      </c>
      <c r="E3" s="133"/>
      <c r="F3" s="133"/>
      <c r="G3" s="133"/>
      <c r="H3" s="133"/>
      <c r="I3" s="133"/>
      <c r="J3" s="134"/>
    </row>
    <row r="4" spans="1:15" ht="23.25" hidden="1" customHeight="1" x14ac:dyDescent="0.2">
      <c r="A4" s="3"/>
      <c r="B4" s="135" t="s">
        <v>44</v>
      </c>
      <c r="C4" s="136"/>
      <c r="D4" s="137"/>
      <c r="E4" s="137"/>
      <c r="F4" s="138"/>
      <c r="G4" s="139"/>
      <c r="H4" s="138"/>
      <c r="I4" s="139"/>
      <c r="J4" s="140"/>
    </row>
    <row r="5" spans="1:15" ht="24" customHeight="1" x14ac:dyDescent="0.2">
      <c r="A5" s="3"/>
      <c r="B5" s="141" t="s">
        <v>21</v>
      </c>
      <c r="C5" s="142"/>
      <c r="D5" s="143" t="s">
        <v>47</v>
      </c>
      <c r="E5" s="144"/>
      <c r="F5" s="144"/>
      <c r="G5" s="144"/>
      <c r="H5" s="145" t="s">
        <v>33</v>
      </c>
      <c r="I5" s="143" t="s">
        <v>51</v>
      </c>
      <c r="J5" s="146"/>
    </row>
    <row r="6" spans="1:15" ht="15.75" customHeight="1" x14ac:dyDescent="0.2">
      <c r="A6" s="3"/>
      <c r="B6" s="147"/>
      <c r="C6" s="144"/>
      <c r="D6" s="143" t="s">
        <v>48</v>
      </c>
      <c r="E6" s="144"/>
      <c r="F6" s="144"/>
      <c r="G6" s="144"/>
      <c r="H6" s="145" t="s">
        <v>34</v>
      </c>
      <c r="I6" s="143" t="s">
        <v>52</v>
      </c>
      <c r="J6" s="146"/>
    </row>
    <row r="7" spans="1:15" ht="15.75" customHeight="1" x14ac:dyDescent="0.2">
      <c r="A7" s="3"/>
      <c r="B7" s="148"/>
      <c r="C7" s="149" t="s">
        <v>50</v>
      </c>
      <c r="D7" s="150" t="s">
        <v>49</v>
      </c>
      <c r="E7" s="151"/>
      <c r="F7" s="151"/>
      <c r="G7" s="151"/>
      <c r="H7" s="152"/>
      <c r="I7" s="151"/>
      <c r="J7" s="153"/>
    </row>
    <row r="8" spans="1:15" ht="24" hidden="1" customHeight="1" x14ac:dyDescent="0.2">
      <c r="A8" s="3"/>
      <c r="B8" s="141" t="s">
        <v>19</v>
      </c>
      <c r="C8" s="142"/>
      <c r="D8" s="154"/>
      <c r="E8" s="142"/>
      <c r="F8" s="142"/>
      <c r="G8" s="155"/>
      <c r="H8" s="145" t="s">
        <v>33</v>
      </c>
      <c r="I8" s="156"/>
      <c r="J8" s="146"/>
    </row>
    <row r="9" spans="1:15" ht="15.75" hidden="1" customHeight="1" x14ac:dyDescent="0.2">
      <c r="A9" s="3"/>
      <c r="B9" s="157"/>
      <c r="C9" s="142"/>
      <c r="D9" s="154"/>
      <c r="E9" s="142"/>
      <c r="F9" s="142"/>
      <c r="G9" s="155"/>
      <c r="H9" s="145" t="s">
        <v>34</v>
      </c>
      <c r="I9" s="156"/>
      <c r="J9" s="146"/>
    </row>
    <row r="10" spans="1:15" ht="15.75" hidden="1" customHeight="1" x14ac:dyDescent="0.2">
      <c r="A10" s="3"/>
      <c r="B10" s="158"/>
      <c r="C10" s="159"/>
      <c r="D10" s="160"/>
      <c r="E10" s="161"/>
      <c r="F10" s="161"/>
      <c r="G10" s="162"/>
      <c r="H10" s="162"/>
      <c r="I10" s="163"/>
      <c r="J10" s="153"/>
    </row>
    <row r="11" spans="1:15" ht="24" customHeight="1" x14ac:dyDescent="0.2">
      <c r="A11" s="3"/>
      <c r="B11" s="141" t="s">
        <v>18</v>
      </c>
      <c r="C11" s="142"/>
      <c r="D11" s="94"/>
      <c r="E11" s="94"/>
      <c r="F11" s="94"/>
      <c r="G11" s="94"/>
      <c r="H11" s="145" t="s">
        <v>33</v>
      </c>
      <c r="I11" s="52"/>
      <c r="J11" s="146"/>
    </row>
    <row r="12" spans="1:15" ht="15.75" customHeight="1" x14ac:dyDescent="0.2">
      <c r="A12" s="3"/>
      <c r="B12" s="147"/>
      <c r="C12" s="144"/>
      <c r="D12" s="95"/>
      <c r="E12" s="95"/>
      <c r="F12" s="95"/>
      <c r="G12" s="95"/>
      <c r="H12" s="145" t="s">
        <v>34</v>
      </c>
      <c r="I12" s="52"/>
      <c r="J12" s="146"/>
    </row>
    <row r="13" spans="1:15" ht="15.75" customHeight="1" x14ac:dyDescent="0.2">
      <c r="A13" s="3"/>
      <c r="B13" s="148"/>
      <c r="C13" s="15"/>
      <c r="D13" s="96"/>
      <c r="E13" s="96"/>
      <c r="F13" s="96"/>
      <c r="G13" s="96"/>
      <c r="H13" s="164"/>
      <c r="I13" s="151"/>
      <c r="J13" s="153"/>
    </row>
    <row r="14" spans="1:15" ht="24" hidden="1" customHeight="1" x14ac:dyDescent="0.2">
      <c r="A14" s="3"/>
      <c r="B14" s="165" t="s">
        <v>20</v>
      </c>
      <c r="C14" s="166"/>
      <c r="D14" s="167"/>
      <c r="E14" s="168"/>
      <c r="F14" s="168"/>
      <c r="G14" s="168"/>
      <c r="H14" s="169"/>
      <c r="I14" s="168"/>
      <c r="J14" s="170"/>
    </row>
    <row r="15" spans="1:15" ht="32.25" customHeight="1" x14ac:dyDescent="0.2">
      <c r="A15" s="3"/>
      <c r="B15" s="158" t="s">
        <v>31</v>
      </c>
      <c r="C15" s="171"/>
      <c r="D15" s="162"/>
      <c r="E15" s="172"/>
      <c r="F15" s="172"/>
      <c r="G15" s="173"/>
      <c r="H15" s="173"/>
      <c r="I15" s="173" t="s">
        <v>28</v>
      </c>
      <c r="J15" s="174"/>
    </row>
    <row r="16" spans="1:15" ht="23.25" customHeight="1" x14ac:dyDescent="0.2">
      <c r="A16" s="23" t="s">
        <v>23</v>
      </c>
      <c r="B16" s="175" t="s">
        <v>23</v>
      </c>
      <c r="C16" s="176"/>
      <c r="D16" s="177"/>
      <c r="E16" s="178"/>
      <c r="F16" s="179"/>
      <c r="G16" s="178"/>
      <c r="H16" s="179"/>
      <c r="I16" s="178">
        <f>SUMIF(F47:F56,A16,I47:I56)+SUMIF(F47:F56,"PSU",I47:I56)</f>
        <v>0</v>
      </c>
      <c r="J16" s="180"/>
    </row>
    <row r="17" spans="1:10" ht="23.25" customHeight="1" x14ac:dyDescent="0.2">
      <c r="A17" s="23" t="s">
        <v>24</v>
      </c>
      <c r="B17" s="175" t="s">
        <v>24</v>
      </c>
      <c r="C17" s="176"/>
      <c r="D17" s="177"/>
      <c r="E17" s="178"/>
      <c r="F17" s="179"/>
      <c r="G17" s="178"/>
      <c r="H17" s="179"/>
      <c r="I17" s="178">
        <f>SUMIF(F47:F56,A17,I47:I56)</f>
        <v>0</v>
      </c>
      <c r="J17" s="180"/>
    </row>
    <row r="18" spans="1:10" ht="23.25" customHeight="1" x14ac:dyDescent="0.2">
      <c r="A18" s="23" t="s">
        <v>25</v>
      </c>
      <c r="B18" s="175" t="s">
        <v>25</v>
      </c>
      <c r="C18" s="176"/>
      <c r="D18" s="177"/>
      <c r="E18" s="178"/>
      <c r="F18" s="179"/>
      <c r="G18" s="178"/>
      <c r="H18" s="179"/>
      <c r="I18" s="178">
        <f>SUMIF(F47:F56,A18,I47:I56)</f>
        <v>0</v>
      </c>
      <c r="J18" s="180"/>
    </row>
    <row r="19" spans="1:10" ht="23.25" customHeight="1" x14ac:dyDescent="0.2">
      <c r="A19" s="23" t="s">
        <v>78</v>
      </c>
      <c r="B19" s="175" t="s">
        <v>26</v>
      </c>
      <c r="C19" s="176"/>
      <c r="D19" s="177"/>
      <c r="E19" s="178"/>
      <c r="F19" s="179"/>
      <c r="G19" s="178"/>
      <c r="H19" s="179"/>
      <c r="I19" s="178">
        <f>SUMIF(F47:F56,A19,I47:I56)</f>
        <v>0</v>
      </c>
      <c r="J19" s="180"/>
    </row>
    <row r="20" spans="1:10" ht="23.25" customHeight="1" x14ac:dyDescent="0.2">
      <c r="A20" s="23" t="s">
        <v>79</v>
      </c>
      <c r="B20" s="175" t="s">
        <v>27</v>
      </c>
      <c r="C20" s="176"/>
      <c r="D20" s="177"/>
      <c r="E20" s="178"/>
      <c r="F20" s="179"/>
      <c r="G20" s="178"/>
      <c r="H20" s="179"/>
      <c r="I20" s="178">
        <f>SUMIF(F47:F56,A20,I47:I56)</f>
        <v>0</v>
      </c>
      <c r="J20" s="180"/>
    </row>
    <row r="21" spans="1:10" ht="23.25" customHeight="1" x14ac:dyDescent="0.2">
      <c r="A21" s="3"/>
      <c r="B21" s="181" t="s">
        <v>28</v>
      </c>
      <c r="C21" s="182"/>
      <c r="D21" s="183"/>
      <c r="E21" s="184"/>
      <c r="F21" s="185"/>
      <c r="G21" s="184"/>
      <c r="H21" s="185"/>
      <c r="I21" s="184">
        <f>SUM(I16:J20)</f>
        <v>0</v>
      </c>
      <c r="J21" s="186"/>
    </row>
    <row r="22" spans="1:10" ht="33" customHeight="1" x14ac:dyDescent="0.2">
      <c r="A22" s="3"/>
      <c r="B22" s="187" t="s">
        <v>32</v>
      </c>
      <c r="C22" s="176"/>
      <c r="D22" s="177"/>
      <c r="E22" s="188"/>
      <c r="F22" s="189"/>
      <c r="G22" s="190"/>
      <c r="H22" s="190"/>
      <c r="I22" s="190"/>
      <c r="J22" s="191"/>
    </row>
    <row r="23" spans="1:10" ht="23.25" customHeight="1" x14ac:dyDescent="0.2">
      <c r="A23" s="3"/>
      <c r="B23" s="192" t="s">
        <v>11</v>
      </c>
      <c r="C23" s="176"/>
      <c r="D23" s="177"/>
      <c r="E23" s="193">
        <v>15</v>
      </c>
      <c r="F23" s="189" t="s">
        <v>0</v>
      </c>
      <c r="G23" s="194"/>
      <c r="H23" s="195"/>
      <c r="I23" s="195"/>
      <c r="J23" s="191" t="str">
        <f t="shared" ref="J23:J28" si="0">Mena</f>
        <v>CZK</v>
      </c>
    </row>
    <row r="24" spans="1:10" ht="23.25" hidden="1" customHeight="1" x14ac:dyDescent="0.2">
      <c r="A24" s="3"/>
      <c r="B24" s="192" t="s">
        <v>12</v>
      </c>
      <c r="C24" s="176"/>
      <c r="D24" s="177"/>
      <c r="E24" s="193">
        <f>SazbaDPH1</f>
        <v>15</v>
      </c>
      <c r="F24" s="189" t="s">
        <v>0</v>
      </c>
      <c r="G24" s="196">
        <f>I23*E23/100</f>
        <v>0</v>
      </c>
      <c r="H24" s="197"/>
      <c r="I24" s="197"/>
      <c r="J24" s="191" t="str">
        <f t="shared" si="0"/>
        <v>CZK</v>
      </c>
    </row>
    <row r="25" spans="1:10" ht="23.25" customHeight="1" thickBot="1" x14ac:dyDescent="0.25">
      <c r="A25" s="3"/>
      <c r="B25" s="192" t="s">
        <v>13</v>
      </c>
      <c r="C25" s="176"/>
      <c r="D25" s="177"/>
      <c r="E25" s="193">
        <v>21</v>
      </c>
      <c r="F25" s="189" t="s">
        <v>0</v>
      </c>
      <c r="G25" s="194">
        <f>I21</f>
        <v>0</v>
      </c>
      <c r="H25" s="195"/>
      <c r="I25" s="195"/>
      <c r="J25" s="191" t="str">
        <f t="shared" si="0"/>
        <v>CZK</v>
      </c>
    </row>
    <row r="26" spans="1:10" ht="23.25" hidden="1" customHeight="1" x14ac:dyDescent="0.2">
      <c r="A26" s="3"/>
      <c r="B26" s="198" t="s">
        <v>14</v>
      </c>
      <c r="C26" s="199"/>
      <c r="D26" s="200"/>
      <c r="E26" s="201">
        <f>SazbaDPH2</f>
        <v>21</v>
      </c>
      <c r="F26" s="202" t="s">
        <v>0</v>
      </c>
      <c r="G26" s="203">
        <f>I25*E25/100</f>
        <v>0</v>
      </c>
      <c r="H26" s="204"/>
      <c r="I26" s="204"/>
      <c r="J26" s="205" t="str">
        <f t="shared" si="0"/>
        <v>CZK</v>
      </c>
    </row>
    <row r="27" spans="1:10" ht="23.25" hidden="1" customHeight="1" thickBot="1" x14ac:dyDescent="0.25">
      <c r="A27" s="3"/>
      <c r="B27" s="206" t="s">
        <v>4</v>
      </c>
      <c r="C27" s="207"/>
      <c r="D27" s="208"/>
      <c r="E27" s="207"/>
      <c r="F27" s="209"/>
      <c r="G27" s="210">
        <f>0</f>
        <v>0</v>
      </c>
      <c r="H27" s="210"/>
      <c r="I27" s="210"/>
      <c r="J27" s="211" t="str">
        <f t="shared" si="0"/>
        <v>CZK</v>
      </c>
    </row>
    <row r="28" spans="1:10" ht="27.75" customHeight="1" thickBot="1" x14ac:dyDescent="0.25">
      <c r="A28" s="3"/>
      <c r="B28" s="212" t="s">
        <v>22</v>
      </c>
      <c r="C28" s="213"/>
      <c r="D28" s="213"/>
      <c r="E28" s="214"/>
      <c r="F28" s="215"/>
      <c r="G28" s="216">
        <f>I21</f>
        <v>0</v>
      </c>
      <c r="H28" s="216"/>
      <c r="I28" s="216"/>
      <c r="J28" s="217" t="str">
        <f t="shared" si="0"/>
        <v>CZK</v>
      </c>
    </row>
    <row r="29" spans="1:10" ht="27.75" hidden="1" customHeight="1" thickBot="1" x14ac:dyDescent="0.25">
      <c r="A29" s="3"/>
      <c r="B29" s="212" t="s">
        <v>35</v>
      </c>
      <c r="C29" s="218"/>
      <c r="D29" s="218"/>
      <c r="E29" s="218"/>
      <c r="F29" s="218"/>
      <c r="G29" s="219">
        <f>ZakladDPHSni+DPHSni+ZakladDPHZakl+DPHZakl+Zaokrouhleni</f>
        <v>0</v>
      </c>
      <c r="H29" s="219"/>
      <c r="I29" s="219"/>
      <c r="J29" s="220" t="s">
        <v>55</v>
      </c>
    </row>
    <row r="30" spans="1:10" ht="12.75" customHeight="1" x14ac:dyDescent="0.2">
      <c r="A30" s="3"/>
      <c r="B30" s="157"/>
      <c r="C30" s="142"/>
      <c r="D30" s="142"/>
      <c r="E30" s="142"/>
      <c r="F30" s="142"/>
      <c r="G30" s="155"/>
      <c r="H30" s="142"/>
      <c r="I30" s="155"/>
      <c r="J30" s="221"/>
    </row>
    <row r="31" spans="1:10" ht="30" customHeight="1" x14ac:dyDescent="0.2">
      <c r="A31" s="3"/>
      <c r="B31" s="157"/>
      <c r="C31" s="142"/>
      <c r="D31" s="142"/>
      <c r="E31" s="142"/>
      <c r="F31" s="142"/>
      <c r="G31" s="155"/>
      <c r="H31" s="142"/>
      <c r="I31" s="155"/>
      <c r="J31" s="221"/>
    </row>
    <row r="32" spans="1:10" ht="18.75" customHeight="1" x14ac:dyDescent="0.2">
      <c r="A32" s="3"/>
      <c r="B32" s="222"/>
      <c r="C32" s="223" t="s">
        <v>10</v>
      </c>
      <c r="D32" s="224"/>
      <c r="E32" s="224"/>
      <c r="F32" s="223" t="s">
        <v>9</v>
      </c>
      <c r="G32" s="224"/>
      <c r="H32" s="225"/>
      <c r="I32" s="224"/>
      <c r="J32" s="221"/>
    </row>
    <row r="33" spans="1:10" ht="47.25" customHeight="1" x14ac:dyDescent="0.2">
      <c r="A33" s="3"/>
      <c r="B33" s="157"/>
      <c r="C33" s="142"/>
      <c r="D33" s="142"/>
      <c r="E33" s="142"/>
      <c r="F33" s="142"/>
      <c r="G33" s="155"/>
      <c r="H33" s="142"/>
      <c r="I33" s="155"/>
      <c r="J33" s="221"/>
    </row>
    <row r="34" spans="1:10" s="11" customFormat="1" ht="18.75" customHeight="1" x14ac:dyDescent="0.2">
      <c r="A34" s="10"/>
      <c r="B34" s="226"/>
      <c r="C34" s="227"/>
      <c r="D34" s="228"/>
      <c r="E34" s="228"/>
      <c r="F34" s="227"/>
      <c r="G34" s="229"/>
      <c r="H34" s="228"/>
      <c r="I34" s="229"/>
      <c r="J34" s="230"/>
    </row>
    <row r="35" spans="1:10" ht="12.75" customHeight="1" x14ac:dyDescent="0.2">
      <c r="A35" s="3"/>
      <c r="B35" s="157"/>
      <c r="C35" s="142"/>
      <c r="D35" s="231" t="s">
        <v>2</v>
      </c>
      <c r="E35" s="231"/>
      <c r="F35" s="142"/>
      <c r="G35" s="155"/>
      <c r="H35" s="232" t="s">
        <v>3</v>
      </c>
      <c r="I35" s="155"/>
      <c r="J35" s="221"/>
    </row>
    <row r="36" spans="1:10" ht="13.5" customHeight="1" thickBot="1" x14ac:dyDescent="0.25">
      <c r="A36" s="9"/>
      <c r="B36" s="233"/>
      <c r="C36" s="234"/>
      <c r="D36" s="234"/>
      <c r="E36" s="234"/>
      <c r="F36" s="234"/>
      <c r="G36" s="235"/>
      <c r="H36" s="234"/>
      <c r="I36" s="235"/>
      <c r="J36" s="236"/>
    </row>
    <row r="37" spans="1:10" ht="27" hidden="1" customHeight="1" x14ac:dyDescent="0.25">
      <c r="B37" s="237" t="s">
        <v>15</v>
      </c>
      <c r="C37" s="238"/>
      <c r="D37" s="238"/>
      <c r="E37" s="238"/>
      <c r="F37" s="239"/>
      <c r="G37" s="239"/>
      <c r="H37" s="239"/>
      <c r="I37" s="239"/>
      <c r="J37" s="238"/>
    </row>
    <row r="38" spans="1:10" ht="25.5" hidden="1" customHeight="1" x14ac:dyDescent="0.2">
      <c r="A38" s="18" t="s">
        <v>37</v>
      </c>
      <c r="B38" s="240" t="s">
        <v>16</v>
      </c>
      <c r="C38" s="241" t="s">
        <v>5</v>
      </c>
      <c r="D38" s="242"/>
      <c r="E38" s="242"/>
      <c r="F38" s="243" t="str">
        <f>B23</f>
        <v>Základ pro sníženou DPH</v>
      </c>
      <c r="G38" s="243" t="str">
        <f>B25</f>
        <v>Základ pro základní DPH</v>
      </c>
      <c r="H38" s="244" t="s">
        <v>17</v>
      </c>
      <c r="I38" s="245" t="s">
        <v>1</v>
      </c>
      <c r="J38" s="246" t="s">
        <v>0</v>
      </c>
    </row>
    <row r="39" spans="1:10" ht="25.5" hidden="1" customHeight="1" x14ac:dyDescent="0.2">
      <c r="A39" s="18">
        <v>0</v>
      </c>
      <c r="B39" s="247" t="s">
        <v>53</v>
      </c>
      <c r="C39" s="248" t="s">
        <v>46</v>
      </c>
      <c r="D39" s="249"/>
      <c r="E39" s="249"/>
      <c r="F39" s="250">
        <f>'Rozpočet Pol'!AC148</f>
        <v>0</v>
      </c>
      <c r="G39" s="251">
        <f>'Rozpočet Pol'!AD148</f>
        <v>0</v>
      </c>
      <c r="H39" s="252"/>
      <c r="I39" s="253">
        <f>F39+G39+H39</f>
        <v>0</v>
      </c>
      <c r="J39" s="254" t="str">
        <f>IF(CenaCelkemVypocet=0,"",I39/CenaCelkemVypocet*100)</f>
        <v/>
      </c>
    </row>
    <row r="40" spans="1:10" ht="25.5" hidden="1" customHeight="1" x14ac:dyDescent="0.2">
      <c r="A40" s="18"/>
      <c r="B40" s="255" t="s">
        <v>54</v>
      </c>
      <c r="C40" s="256"/>
      <c r="D40" s="256"/>
      <c r="E40" s="256"/>
      <c r="F40" s="257">
        <f>SUMIF(A39:A39,"=1",F39:F39)</f>
        <v>0</v>
      </c>
      <c r="G40" s="258">
        <f>SUMIF(A39:A39,"=1",G39:G39)</f>
        <v>0</v>
      </c>
      <c r="H40" s="258">
        <f>SUMIF(A39:A39,"=1",H39:H39)</f>
        <v>0</v>
      </c>
      <c r="I40" s="259">
        <f>SUMIF(A39:A39,"=1",I39:I39)</f>
        <v>0</v>
      </c>
      <c r="J40" s="260">
        <f>SUMIF(A39:A39,"=1",J39:J39)</f>
        <v>0</v>
      </c>
    </row>
    <row r="41" spans="1:10" x14ac:dyDescent="0.2">
      <c r="B41" s="261"/>
      <c r="C41" s="261"/>
      <c r="D41" s="261"/>
      <c r="E41" s="261"/>
      <c r="F41" s="261"/>
      <c r="G41" s="262"/>
      <c r="H41" s="261"/>
      <c r="I41" s="262"/>
      <c r="J41" s="262"/>
    </row>
    <row r="42" spans="1:10" x14ac:dyDescent="0.2">
      <c r="B42" s="261"/>
      <c r="C42" s="261"/>
      <c r="D42" s="261"/>
      <c r="E42" s="261"/>
      <c r="F42" s="261"/>
      <c r="G42" s="262"/>
      <c r="H42" s="261"/>
      <c r="I42" s="262"/>
      <c r="J42" s="262"/>
    </row>
    <row r="43" spans="1:10" x14ac:dyDescent="0.2">
      <c r="B43" s="261"/>
      <c r="C43" s="261"/>
      <c r="D43" s="261"/>
      <c r="E43" s="261"/>
      <c r="F43" s="261"/>
      <c r="G43" s="262"/>
      <c r="H43" s="261"/>
      <c r="I43" s="262"/>
      <c r="J43" s="262"/>
    </row>
    <row r="44" spans="1:10" ht="15.75" x14ac:dyDescent="0.25">
      <c r="B44" s="263" t="s">
        <v>56</v>
      </c>
      <c r="C44" s="261"/>
      <c r="D44" s="261"/>
      <c r="E44" s="261"/>
      <c r="F44" s="261"/>
      <c r="G44" s="262"/>
      <c r="H44" s="261"/>
      <c r="I44" s="262"/>
      <c r="J44" s="262"/>
    </row>
    <row r="45" spans="1:10" x14ac:dyDescent="0.2">
      <c r="B45" s="261"/>
      <c r="C45" s="261"/>
      <c r="D45" s="261"/>
      <c r="E45" s="261"/>
      <c r="F45" s="261"/>
      <c r="G45" s="262"/>
      <c r="H45" s="261"/>
      <c r="I45" s="262"/>
      <c r="J45" s="262"/>
    </row>
    <row r="46" spans="1:10" ht="25.5" customHeight="1" x14ac:dyDescent="0.2">
      <c r="A46" s="19"/>
      <c r="B46" s="264" t="s">
        <v>16</v>
      </c>
      <c r="C46" s="264" t="s">
        <v>5</v>
      </c>
      <c r="D46" s="265"/>
      <c r="E46" s="265"/>
      <c r="F46" s="266" t="s">
        <v>57</v>
      </c>
      <c r="G46" s="266"/>
      <c r="H46" s="266"/>
      <c r="I46" s="267" t="s">
        <v>28</v>
      </c>
      <c r="J46" s="267"/>
    </row>
    <row r="47" spans="1:10" ht="25.5" customHeight="1" x14ac:dyDescent="0.2">
      <c r="A47" s="20"/>
      <c r="B47" s="268" t="s">
        <v>58</v>
      </c>
      <c r="C47" s="269" t="s">
        <v>59</v>
      </c>
      <c r="D47" s="270"/>
      <c r="E47" s="270"/>
      <c r="F47" s="271" t="s">
        <v>23</v>
      </c>
      <c r="G47" s="272"/>
      <c r="H47" s="272"/>
      <c r="I47" s="273">
        <f>'Rozpočet Pol'!G8</f>
        <v>0</v>
      </c>
      <c r="J47" s="273"/>
    </row>
    <row r="48" spans="1:10" ht="25.5" customHeight="1" x14ac:dyDescent="0.2">
      <c r="A48" s="20"/>
      <c r="B48" s="274" t="s">
        <v>60</v>
      </c>
      <c r="C48" s="275" t="s">
        <v>61</v>
      </c>
      <c r="D48" s="276"/>
      <c r="E48" s="276"/>
      <c r="F48" s="277" t="s">
        <v>23</v>
      </c>
      <c r="G48" s="278"/>
      <c r="H48" s="278"/>
      <c r="I48" s="279">
        <f>'Rozpočet Pol'!G47</f>
        <v>0</v>
      </c>
      <c r="J48" s="279"/>
    </row>
    <row r="49" spans="1:10" ht="25.5" customHeight="1" x14ac:dyDescent="0.2">
      <c r="A49" s="20"/>
      <c r="B49" s="274" t="s">
        <v>62</v>
      </c>
      <c r="C49" s="275" t="s">
        <v>63</v>
      </c>
      <c r="D49" s="276"/>
      <c r="E49" s="276"/>
      <c r="F49" s="277" t="s">
        <v>23</v>
      </c>
      <c r="G49" s="278"/>
      <c r="H49" s="278"/>
      <c r="I49" s="279">
        <f>'Rozpočet Pol'!G52</f>
        <v>0</v>
      </c>
      <c r="J49" s="279"/>
    </row>
    <row r="50" spans="1:10" ht="25.5" customHeight="1" x14ac:dyDescent="0.2">
      <c r="A50" s="20"/>
      <c r="B50" s="274" t="s">
        <v>64</v>
      </c>
      <c r="C50" s="275" t="s">
        <v>65</v>
      </c>
      <c r="D50" s="276"/>
      <c r="E50" s="276"/>
      <c r="F50" s="277" t="s">
        <v>23</v>
      </c>
      <c r="G50" s="278"/>
      <c r="H50" s="278"/>
      <c r="I50" s="279">
        <f>'Rozpočet Pol'!G54</f>
        <v>0</v>
      </c>
      <c r="J50" s="279"/>
    </row>
    <row r="51" spans="1:10" ht="25.5" customHeight="1" x14ac:dyDescent="0.2">
      <c r="A51" s="20"/>
      <c r="B51" s="274" t="s">
        <v>66</v>
      </c>
      <c r="C51" s="275" t="s">
        <v>67</v>
      </c>
      <c r="D51" s="276"/>
      <c r="E51" s="276"/>
      <c r="F51" s="277" t="s">
        <v>23</v>
      </c>
      <c r="G51" s="278"/>
      <c r="H51" s="278"/>
      <c r="I51" s="279">
        <f>'Rozpočet Pol'!G60</f>
        <v>0</v>
      </c>
      <c r="J51" s="279"/>
    </row>
    <row r="52" spans="1:10" ht="25.5" customHeight="1" x14ac:dyDescent="0.2">
      <c r="A52" s="20"/>
      <c r="B52" s="274" t="s">
        <v>68</v>
      </c>
      <c r="C52" s="275" t="s">
        <v>69</v>
      </c>
      <c r="D52" s="276"/>
      <c r="E52" s="276"/>
      <c r="F52" s="277" t="s">
        <v>23</v>
      </c>
      <c r="G52" s="278"/>
      <c r="H52" s="278"/>
      <c r="I52" s="279">
        <f>'Rozpočet Pol'!G76</f>
        <v>0</v>
      </c>
      <c r="J52" s="279"/>
    </row>
    <row r="53" spans="1:10" ht="25.5" customHeight="1" x14ac:dyDescent="0.2">
      <c r="A53" s="20"/>
      <c r="B53" s="274" t="s">
        <v>70</v>
      </c>
      <c r="C53" s="275" t="s">
        <v>71</v>
      </c>
      <c r="D53" s="276"/>
      <c r="E53" s="276"/>
      <c r="F53" s="277" t="s">
        <v>24</v>
      </c>
      <c r="G53" s="278"/>
      <c r="H53" s="278"/>
      <c r="I53" s="279">
        <f>'Rozpočet Pol'!G79</f>
        <v>0</v>
      </c>
      <c r="J53" s="279"/>
    </row>
    <row r="54" spans="1:10" ht="25.5" customHeight="1" x14ac:dyDescent="0.2">
      <c r="A54" s="20"/>
      <c r="B54" s="274" t="s">
        <v>72</v>
      </c>
      <c r="C54" s="275" t="s">
        <v>73</v>
      </c>
      <c r="D54" s="276"/>
      <c r="E54" s="276"/>
      <c r="F54" s="277" t="s">
        <v>24</v>
      </c>
      <c r="G54" s="278"/>
      <c r="H54" s="278"/>
      <c r="I54" s="279">
        <f>'Rozpočet Pol'!G102</f>
        <v>0</v>
      </c>
      <c r="J54" s="279"/>
    </row>
    <row r="55" spans="1:10" ht="25.5" customHeight="1" x14ac:dyDescent="0.2">
      <c r="A55" s="20"/>
      <c r="B55" s="274" t="s">
        <v>74</v>
      </c>
      <c r="C55" s="275" t="s">
        <v>75</v>
      </c>
      <c r="D55" s="276"/>
      <c r="E55" s="276"/>
      <c r="F55" s="277" t="s">
        <v>24</v>
      </c>
      <c r="G55" s="278"/>
      <c r="H55" s="278"/>
      <c r="I55" s="279">
        <f>'Rozpočet Pol'!G122</f>
        <v>0</v>
      </c>
      <c r="J55" s="279"/>
    </row>
    <row r="56" spans="1:10" ht="25.5" customHeight="1" x14ac:dyDescent="0.2">
      <c r="A56" s="20"/>
      <c r="B56" s="280" t="s">
        <v>76</v>
      </c>
      <c r="C56" s="281" t="s">
        <v>77</v>
      </c>
      <c r="D56" s="282"/>
      <c r="E56" s="282"/>
      <c r="F56" s="283" t="s">
        <v>24</v>
      </c>
      <c r="G56" s="284"/>
      <c r="H56" s="284"/>
      <c r="I56" s="285">
        <f>'Rozpočet Pol'!G143</f>
        <v>0</v>
      </c>
      <c r="J56" s="285"/>
    </row>
    <row r="57" spans="1:10" ht="25.5" customHeight="1" x14ac:dyDescent="0.2">
      <c r="A57" s="21"/>
      <c r="B57" s="286" t="s">
        <v>1</v>
      </c>
      <c r="C57" s="286"/>
      <c r="D57" s="287"/>
      <c r="E57" s="287"/>
      <c r="F57" s="288"/>
      <c r="G57" s="289"/>
      <c r="H57" s="289"/>
      <c r="I57" s="290">
        <f>SUM(I47:I56)</f>
        <v>0</v>
      </c>
      <c r="J57" s="290"/>
    </row>
    <row r="58" spans="1:10" x14ac:dyDescent="0.2">
      <c r="F58" s="22"/>
      <c r="G58" s="17"/>
      <c r="H58" s="22"/>
      <c r="I58" s="17"/>
      <c r="J58" s="17"/>
    </row>
    <row r="59" spans="1:10" x14ac:dyDescent="0.2">
      <c r="F59" s="22"/>
      <c r="G59" s="17"/>
      <c r="H59" s="22"/>
      <c r="I59" s="17"/>
      <c r="J59" s="17"/>
    </row>
    <row r="60" spans="1:10" x14ac:dyDescent="0.2">
      <c r="F60" s="22"/>
      <c r="G60" s="17"/>
      <c r="H60" s="22"/>
      <c r="I60" s="17"/>
      <c r="J60" s="17"/>
    </row>
  </sheetData>
  <sheetProtection algorithmName="SHA-512" hashValue="dk9PrCQfPicT26uMQoT7ETJu6prUv/3ECIQQc42WDgUTfzCAJdKWk1xNbJBLkYkkWjuS31Jn9hOtg9fYn41bMQ==" saltValue="Ewr4thaQmNtBVANUr+1dog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97" t="s">
        <v>6</v>
      </c>
      <c r="B1" s="97"/>
      <c r="C1" s="98"/>
      <c r="D1" s="97"/>
      <c r="E1" s="97"/>
      <c r="F1" s="97"/>
      <c r="G1" s="97"/>
    </row>
    <row r="2" spans="1:7" ht="24.95" customHeight="1" x14ac:dyDescent="0.2">
      <c r="A2" s="14" t="s">
        <v>41</v>
      </c>
      <c r="B2" s="13"/>
      <c r="C2" s="99"/>
      <c r="D2" s="99"/>
      <c r="E2" s="99"/>
      <c r="F2" s="99"/>
      <c r="G2" s="100"/>
    </row>
    <row r="3" spans="1:7" ht="24.95" hidden="1" customHeight="1" x14ac:dyDescent="0.2">
      <c r="A3" s="14" t="s">
        <v>7</v>
      </c>
      <c r="B3" s="13"/>
      <c r="C3" s="99"/>
      <c r="D3" s="99"/>
      <c r="E3" s="99"/>
      <c r="F3" s="99"/>
      <c r="G3" s="100"/>
    </row>
    <row r="4" spans="1:7" ht="24.95" hidden="1" customHeight="1" x14ac:dyDescent="0.2">
      <c r="A4" s="14" t="s">
        <v>8</v>
      </c>
      <c r="B4" s="13"/>
      <c r="C4" s="99"/>
      <c r="D4" s="99"/>
      <c r="E4" s="99"/>
      <c r="F4" s="99"/>
      <c r="G4" s="100"/>
    </row>
    <row r="5" spans="1:7" hidden="1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58"/>
  <sheetViews>
    <sheetView topLeftCell="A72" workbookViewId="0">
      <selection activeCell="X31" sqref="X31"/>
    </sheetView>
  </sheetViews>
  <sheetFormatPr defaultRowHeight="12.75" outlineLevelRow="1" x14ac:dyDescent="0.2"/>
  <cols>
    <col min="1" max="1" width="4.28515625" customWidth="1"/>
    <col min="2" max="2" width="14.42578125" style="16" customWidth="1"/>
    <col min="3" max="3" width="38.28515625" style="16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113" t="s">
        <v>6</v>
      </c>
      <c r="B1" s="113"/>
      <c r="C1" s="113"/>
      <c r="D1" s="113"/>
      <c r="E1" s="113"/>
      <c r="F1" s="113"/>
      <c r="G1" s="113"/>
      <c r="AE1" t="s">
        <v>81</v>
      </c>
    </row>
    <row r="2" spans="1:60" ht="24.95" customHeight="1" x14ac:dyDescent="0.2">
      <c r="A2" s="26" t="s">
        <v>80</v>
      </c>
      <c r="B2" s="24"/>
      <c r="C2" s="114" t="s">
        <v>46</v>
      </c>
      <c r="D2" s="115"/>
      <c r="E2" s="115"/>
      <c r="F2" s="115"/>
      <c r="G2" s="116"/>
      <c r="AE2" t="s">
        <v>82</v>
      </c>
    </row>
    <row r="3" spans="1:60" ht="24.95" customHeight="1" x14ac:dyDescent="0.2">
      <c r="A3" s="27" t="s">
        <v>7</v>
      </c>
      <c r="B3" s="25"/>
      <c r="C3" s="117" t="s">
        <v>43</v>
      </c>
      <c r="D3" s="118"/>
      <c r="E3" s="118"/>
      <c r="F3" s="118"/>
      <c r="G3" s="119"/>
      <c r="AE3" t="s">
        <v>83</v>
      </c>
    </row>
    <row r="4" spans="1:60" ht="24.95" hidden="1" customHeight="1" x14ac:dyDescent="0.2">
      <c r="A4" s="27" t="s">
        <v>8</v>
      </c>
      <c r="B4" s="25"/>
      <c r="C4" s="117"/>
      <c r="D4" s="118"/>
      <c r="E4" s="118"/>
      <c r="F4" s="118"/>
      <c r="G4" s="119"/>
      <c r="AE4" t="s">
        <v>84</v>
      </c>
    </row>
    <row r="5" spans="1:60" hidden="1" x14ac:dyDescent="0.2">
      <c r="A5" s="28" t="s">
        <v>85</v>
      </c>
      <c r="B5" s="29"/>
      <c r="C5" s="30"/>
      <c r="D5" s="31"/>
      <c r="E5" s="31"/>
      <c r="F5" s="31"/>
      <c r="G5" s="32"/>
      <c r="AE5" t="s">
        <v>86</v>
      </c>
    </row>
    <row r="7" spans="1:60" ht="38.25" x14ac:dyDescent="0.2">
      <c r="A7" s="53" t="s">
        <v>87</v>
      </c>
      <c r="B7" s="54" t="s">
        <v>88</v>
      </c>
      <c r="C7" s="54" t="s">
        <v>89</v>
      </c>
      <c r="D7" s="53" t="s">
        <v>90</v>
      </c>
      <c r="E7" s="53" t="s">
        <v>91</v>
      </c>
      <c r="F7" s="55" t="s">
        <v>92</v>
      </c>
      <c r="G7" s="56" t="s">
        <v>28</v>
      </c>
      <c r="H7" s="43" t="s">
        <v>29</v>
      </c>
      <c r="I7" s="43" t="s">
        <v>93</v>
      </c>
      <c r="J7" s="43" t="s">
        <v>30</v>
      </c>
      <c r="K7" s="43" t="s">
        <v>94</v>
      </c>
      <c r="L7" s="43" t="s">
        <v>95</v>
      </c>
      <c r="M7" s="43" t="s">
        <v>96</v>
      </c>
      <c r="N7" s="43" t="s">
        <v>97</v>
      </c>
      <c r="O7" s="43" t="s">
        <v>98</v>
      </c>
      <c r="P7" s="43" t="s">
        <v>99</v>
      </c>
      <c r="Q7" s="43" t="s">
        <v>100</v>
      </c>
      <c r="R7" s="43" t="s">
        <v>101</v>
      </c>
      <c r="S7" s="43" t="s">
        <v>102</v>
      </c>
      <c r="T7" s="43" t="s">
        <v>103</v>
      </c>
      <c r="U7" s="35" t="s">
        <v>104</v>
      </c>
    </row>
    <row r="8" spans="1:60" x14ac:dyDescent="0.2">
      <c r="A8" s="57" t="s">
        <v>105</v>
      </c>
      <c r="B8" s="58" t="s">
        <v>58</v>
      </c>
      <c r="C8" s="59" t="s">
        <v>59</v>
      </c>
      <c r="D8" s="60"/>
      <c r="E8" s="61"/>
      <c r="F8" s="62"/>
      <c r="G8" s="62">
        <f>SUMIF(AE9:AE46,"&lt;&gt;NOR",G9:G46)</f>
        <v>0</v>
      </c>
      <c r="H8" s="45"/>
      <c r="I8" s="45">
        <f>SUM(I9:I46)</f>
        <v>0</v>
      </c>
      <c r="J8" s="45"/>
      <c r="K8" s="45">
        <f>SUM(K9:K46)</f>
        <v>0</v>
      </c>
      <c r="L8" s="45"/>
      <c r="M8" s="45">
        <f>SUM(M9:M46)</f>
        <v>0</v>
      </c>
      <c r="N8" s="34"/>
      <c r="O8" s="34">
        <f>SUM(O9:O46)</f>
        <v>33.924619999999997</v>
      </c>
      <c r="P8" s="34"/>
      <c r="Q8" s="34">
        <f>SUM(Q9:Q46)</f>
        <v>0</v>
      </c>
      <c r="R8" s="34"/>
      <c r="S8" s="34"/>
      <c r="T8" s="44"/>
      <c r="U8" s="34">
        <f>SUM(U9:U46)</f>
        <v>516.53</v>
      </c>
      <c r="AE8" t="s">
        <v>106</v>
      </c>
    </row>
    <row r="9" spans="1:60" outlineLevel="1" x14ac:dyDescent="0.2">
      <c r="A9" s="63">
        <v>1</v>
      </c>
      <c r="B9" s="64" t="s">
        <v>107</v>
      </c>
      <c r="C9" s="65" t="s">
        <v>108</v>
      </c>
      <c r="D9" s="66" t="s">
        <v>109</v>
      </c>
      <c r="E9" s="67">
        <v>10.92</v>
      </c>
      <c r="F9" s="40"/>
      <c r="G9" s="68">
        <f>ROUND(E9*F9,2)</f>
        <v>0</v>
      </c>
      <c r="H9" s="40"/>
      <c r="I9" s="41">
        <f>ROUND(E9*H9,2)</f>
        <v>0</v>
      </c>
      <c r="J9" s="40"/>
      <c r="K9" s="41">
        <f>ROUND(E9*J9,2)</f>
        <v>0</v>
      </c>
      <c r="L9" s="41">
        <v>21</v>
      </c>
      <c r="M9" s="41">
        <f>G9*(1+L9/100)</f>
        <v>0</v>
      </c>
      <c r="N9" s="36">
        <v>0</v>
      </c>
      <c r="O9" s="36">
        <f>ROUND(E9*N9,5)</f>
        <v>0</v>
      </c>
      <c r="P9" s="36">
        <v>0</v>
      </c>
      <c r="Q9" s="36">
        <f>ROUND(E9*P9,5)</f>
        <v>0</v>
      </c>
      <c r="R9" s="36"/>
      <c r="S9" s="36"/>
      <c r="T9" s="37">
        <v>0.36499999999999999</v>
      </c>
      <c r="U9" s="36">
        <f>ROUND(E9*T9,2)</f>
        <v>3.99</v>
      </c>
      <c r="V9" s="33"/>
      <c r="W9" s="33"/>
      <c r="X9" s="33"/>
      <c r="Y9" s="33"/>
      <c r="Z9" s="33"/>
      <c r="AA9" s="33"/>
      <c r="AB9" s="33"/>
      <c r="AC9" s="33"/>
      <c r="AD9" s="33"/>
      <c r="AE9" s="33" t="s">
        <v>110</v>
      </c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3"/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33"/>
      <c r="BE9" s="33"/>
      <c r="BF9" s="33"/>
      <c r="BG9" s="33"/>
      <c r="BH9" s="33"/>
    </row>
    <row r="10" spans="1:60" outlineLevel="1" x14ac:dyDescent="0.2">
      <c r="A10" s="63"/>
      <c r="B10" s="64"/>
      <c r="C10" s="69" t="s">
        <v>111</v>
      </c>
      <c r="D10" s="70"/>
      <c r="E10" s="71">
        <v>10.92</v>
      </c>
      <c r="F10" s="68"/>
      <c r="G10" s="68"/>
      <c r="H10" s="41"/>
      <c r="I10" s="41"/>
      <c r="J10" s="41"/>
      <c r="K10" s="41"/>
      <c r="L10" s="41"/>
      <c r="M10" s="41"/>
      <c r="N10" s="36"/>
      <c r="O10" s="36"/>
      <c r="P10" s="36"/>
      <c r="Q10" s="36"/>
      <c r="R10" s="36"/>
      <c r="S10" s="36"/>
      <c r="T10" s="37"/>
      <c r="U10" s="36"/>
      <c r="V10" s="33"/>
      <c r="W10" s="33"/>
      <c r="X10" s="33"/>
      <c r="Y10" s="33"/>
      <c r="Z10" s="33"/>
      <c r="AA10" s="33"/>
      <c r="AB10" s="33"/>
      <c r="AC10" s="33"/>
      <c r="AD10" s="33"/>
      <c r="AE10" s="33" t="s">
        <v>112</v>
      </c>
      <c r="AF10" s="33">
        <v>0</v>
      </c>
      <c r="AG10" s="33"/>
      <c r="AH10" s="33"/>
      <c r="AI10" s="33"/>
      <c r="AJ10" s="33"/>
      <c r="AK10" s="33"/>
      <c r="AL10" s="33"/>
      <c r="AM10" s="33"/>
      <c r="AN10" s="33"/>
      <c r="AO10" s="33"/>
      <c r="AP10" s="33"/>
      <c r="AQ10" s="33"/>
      <c r="AR10" s="33"/>
      <c r="AS10" s="33"/>
      <c r="AT10" s="33"/>
      <c r="AU10" s="33"/>
      <c r="AV10" s="33"/>
      <c r="AW10" s="33"/>
      <c r="AX10" s="33"/>
      <c r="AY10" s="33"/>
      <c r="AZ10" s="33"/>
      <c r="BA10" s="33"/>
      <c r="BB10" s="33"/>
      <c r="BC10" s="33"/>
      <c r="BD10" s="33"/>
      <c r="BE10" s="33"/>
      <c r="BF10" s="33"/>
      <c r="BG10" s="33"/>
      <c r="BH10" s="33"/>
    </row>
    <row r="11" spans="1:60" outlineLevel="1" x14ac:dyDescent="0.2">
      <c r="A11" s="63">
        <v>2</v>
      </c>
      <c r="B11" s="64" t="s">
        <v>113</v>
      </c>
      <c r="C11" s="65" t="s">
        <v>114</v>
      </c>
      <c r="D11" s="66" t="s">
        <v>109</v>
      </c>
      <c r="E11" s="67">
        <v>258.8</v>
      </c>
      <c r="F11" s="40"/>
      <c r="G11" s="68">
        <f>ROUND(E11*F11,2)</f>
        <v>0</v>
      </c>
      <c r="H11" s="40"/>
      <c r="I11" s="41">
        <f>ROUND(E11*H11,2)</f>
        <v>0</v>
      </c>
      <c r="J11" s="40"/>
      <c r="K11" s="41">
        <f>ROUND(E11*J11,2)</f>
        <v>0</v>
      </c>
      <c r="L11" s="41">
        <v>21</v>
      </c>
      <c r="M11" s="41">
        <f>G11*(1+L11/100)</f>
        <v>0</v>
      </c>
      <c r="N11" s="36">
        <v>0</v>
      </c>
      <c r="O11" s="36">
        <f>ROUND(E11*N11,5)</f>
        <v>0</v>
      </c>
      <c r="P11" s="36">
        <v>0</v>
      </c>
      <c r="Q11" s="36">
        <f>ROUND(E11*P11,5)</f>
        <v>0</v>
      </c>
      <c r="R11" s="36"/>
      <c r="S11" s="36"/>
      <c r="T11" s="37">
        <v>0.2</v>
      </c>
      <c r="U11" s="36">
        <f>ROUND(E11*T11,2)</f>
        <v>51.76</v>
      </c>
      <c r="V11" s="33"/>
      <c r="W11" s="33"/>
      <c r="X11" s="33"/>
      <c r="Y11" s="33"/>
      <c r="Z11" s="33"/>
      <c r="AA11" s="33"/>
      <c r="AB11" s="33"/>
      <c r="AC11" s="33"/>
      <c r="AD11" s="33"/>
      <c r="AE11" s="33" t="s">
        <v>110</v>
      </c>
      <c r="AF11" s="33"/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33"/>
      <c r="AS11" s="33"/>
      <c r="AT11" s="33"/>
      <c r="AU11" s="33"/>
      <c r="AV11" s="33"/>
      <c r="AW11" s="33"/>
      <c r="AX11" s="33"/>
      <c r="AY11" s="33"/>
      <c r="AZ11" s="33"/>
      <c r="BA11" s="33"/>
      <c r="BB11" s="33"/>
      <c r="BC11" s="33"/>
      <c r="BD11" s="33"/>
      <c r="BE11" s="33"/>
      <c r="BF11" s="33"/>
      <c r="BG11" s="33"/>
      <c r="BH11" s="33"/>
    </row>
    <row r="12" spans="1:60" outlineLevel="1" x14ac:dyDescent="0.2">
      <c r="A12" s="63"/>
      <c r="B12" s="64"/>
      <c r="C12" s="69" t="s">
        <v>115</v>
      </c>
      <c r="D12" s="70"/>
      <c r="E12" s="71">
        <v>57.6</v>
      </c>
      <c r="F12" s="68"/>
      <c r="G12" s="68"/>
      <c r="H12" s="41"/>
      <c r="I12" s="41"/>
      <c r="J12" s="41"/>
      <c r="K12" s="41"/>
      <c r="L12" s="41"/>
      <c r="M12" s="41"/>
      <c r="N12" s="36"/>
      <c r="O12" s="36"/>
      <c r="P12" s="36"/>
      <c r="Q12" s="36"/>
      <c r="R12" s="36"/>
      <c r="S12" s="36"/>
      <c r="T12" s="37"/>
      <c r="U12" s="36"/>
      <c r="V12" s="33"/>
      <c r="W12" s="33"/>
      <c r="X12" s="33"/>
      <c r="Y12" s="33"/>
      <c r="Z12" s="33"/>
      <c r="AA12" s="33"/>
      <c r="AB12" s="33"/>
      <c r="AC12" s="33"/>
      <c r="AD12" s="33"/>
      <c r="AE12" s="33" t="s">
        <v>112</v>
      </c>
      <c r="AF12" s="33">
        <v>0</v>
      </c>
      <c r="AG12" s="33"/>
      <c r="AH12" s="33"/>
      <c r="AI12" s="33"/>
      <c r="AJ12" s="33"/>
      <c r="AK12" s="33"/>
      <c r="AL12" s="33"/>
      <c r="AM12" s="33"/>
      <c r="AN12" s="33"/>
      <c r="AO12" s="33"/>
      <c r="AP12" s="33"/>
      <c r="AQ12" s="33"/>
      <c r="AR12" s="33"/>
      <c r="AS12" s="33"/>
      <c r="AT12" s="33"/>
      <c r="AU12" s="33"/>
      <c r="AV12" s="33"/>
      <c r="AW12" s="33"/>
      <c r="AX12" s="33"/>
      <c r="AY12" s="33"/>
      <c r="AZ12" s="33"/>
      <c r="BA12" s="33"/>
      <c r="BB12" s="33"/>
      <c r="BC12" s="33"/>
      <c r="BD12" s="33"/>
      <c r="BE12" s="33"/>
      <c r="BF12" s="33"/>
      <c r="BG12" s="33"/>
      <c r="BH12" s="33"/>
    </row>
    <row r="13" spans="1:60" outlineLevel="1" x14ac:dyDescent="0.2">
      <c r="A13" s="63"/>
      <c r="B13" s="64"/>
      <c r="C13" s="69" t="s">
        <v>116</v>
      </c>
      <c r="D13" s="70"/>
      <c r="E13" s="71">
        <v>190.4</v>
      </c>
      <c r="F13" s="68"/>
      <c r="G13" s="68"/>
      <c r="H13" s="41"/>
      <c r="I13" s="41"/>
      <c r="J13" s="41"/>
      <c r="K13" s="41"/>
      <c r="L13" s="41"/>
      <c r="M13" s="41"/>
      <c r="N13" s="36"/>
      <c r="O13" s="36"/>
      <c r="P13" s="36"/>
      <c r="Q13" s="36"/>
      <c r="R13" s="36"/>
      <c r="S13" s="36"/>
      <c r="T13" s="37"/>
      <c r="U13" s="36"/>
      <c r="V13" s="33"/>
      <c r="W13" s="33"/>
      <c r="X13" s="33"/>
      <c r="Y13" s="33"/>
      <c r="Z13" s="33"/>
      <c r="AA13" s="33"/>
      <c r="AB13" s="33"/>
      <c r="AC13" s="33"/>
      <c r="AD13" s="33"/>
      <c r="AE13" s="33" t="s">
        <v>112</v>
      </c>
      <c r="AF13" s="33">
        <v>0</v>
      </c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33"/>
      <c r="AU13" s="33"/>
      <c r="AV13" s="33"/>
      <c r="AW13" s="33"/>
      <c r="AX13" s="33"/>
      <c r="AY13" s="33"/>
      <c r="AZ13" s="33"/>
      <c r="BA13" s="33"/>
      <c r="BB13" s="33"/>
      <c r="BC13" s="33"/>
      <c r="BD13" s="33"/>
      <c r="BE13" s="33"/>
      <c r="BF13" s="33"/>
      <c r="BG13" s="33"/>
      <c r="BH13" s="33"/>
    </row>
    <row r="14" spans="1:60" outlineLevel="1" x14ac:dyDescent="0.2">
      <c r="A14" s="63"/>
      <c r="B14" s="64"/>
      <c r="C14" s="69" t="s">
        <v>117</v>
      </c>
      <c r="D14" s="70"/>
      <c r="E14" s="71">
        <v>10.8</v>
      </c>
      <c r="F14" s="68"/>
      <c r="G14" s="68"/>
      <c r="H14" s="41"/>
      <c r="I14" s="41"/>
      <c r="J14" s="41"/>
      <c r="K14" s="41"/>
      <c r="L14" s="41"/>
      <c r="M14" s="41"/>
      <c r="N14" s="36"/>
      <c r="O14" s="36"/>
      <c r="P14" s="36"/>
      <c r="Q14" s="36"/>
      <c r="R14" s="36"/>
      <c r="S14" s="36"/>
      <c r="T14" s="37"/>
      <c r="U14" s="36"/>
      <c r="V14" s="33"/>
      <c r="W14" s="33"/>
      <c r="X14" s="33"/>
      <c r="Y14" s="33"/>
      <c r="Z14" s="33"/>
      <c r="AA14" s="33"/>
      <c r="AB14" s="33"/>
      <c r="AC14" s="33"/>
      <c r="AD14" s="33"/>
      <c r="AE14" s="33" t="s">
        <v>112</v>
      </c>
      <c r="AF14" s="33">
        <v>0</v>
      </c>
      <c r="AG14" s="33"/>
      <c r="AH14" s="33"/>
      <c r="AI14" s="33"/>
      <c r="AJ14" s="33"/>
      <c r="AK14" s="33"/>
      <c r="AL14" s="33"/>
      <c r="AM14" s="33"/>
      <c r="AN14" s="33"/>
      <c r="AO14" s="33"/>
      <c r="AP14" s="33"/>
      <c r="AQ14" s="33"/>
      <c r="AR14" s="33"/>
      <c r="AS14" s="33"/>
      <c r="AT14" s="33"/>
      <c r="AU14" s="33"/>
      <c r="AV14" s="33"/>
      <c r="AW14" s="33"/>
      <c r="AX14" s="33"/>
      <c r="AY14" s="33"/>
      <c r="AZ14" s="33"/>
      <c r="BA14" s="33"/>
      <c r="BB14" s="33"/>
      <c r="BC14" s="33"/>
      <c r="BD14" s="33"/>
      <c r="BE14" s="33"/>
      <c r="BF14" s="33"/>
      <c r="BG14" s="33"/>
      <c r="BH14" s="33"/>
    </row>
    <row r="15" spans="1:60" outlineLevel="1" x14ac:dyDescent="0.2">
      <c r="A15" s="63">
        <v>3</v>
      </c>
      <c r="B15" s="64" t="s">
        <v>118</v>
      </c>
      <c r="C15" s="65" t="s">
        <v>119</v>
      </c>
      <c r="D15" s="66" t="s">
        <v>120</v>
      </c>
      <c r="E15" s="67">
        <v>13.5</v>
      </c>
      <c r="F15" s="40"/>
      <c r="G15" s="68">
        <f>ROUND(E15*F15,2)</f>
        <v>0</v>
      </c>
      <c r="H15" s="40"/>
      <c r="I15" s="41">
        <f>ROUND(E15*H15,2)</f>
        <v>0</v>
      </c>
      <c r="J15" s="40"/>
      <c r="K15" s="41">
        <f>ROUND(E15*J15,2)</f>
        <v>0</v>
      </c>
      <c r="L15" s="41">
        <v>21</v>
      </c>
      <c r="M15" s="41">
        <f>G15*(1+L15/100)</f>
        <v>0</v>
      </c>
      <c r="N15" s="36">
        <v>0</v>
      </c>
      <c r="O15" s="36">
        <f>ROUND(E15*N15,5)</f>
        <v>0</v>
      </c>
      <c r="P15" s="36">
        <v>0</v>
      </c>
      <c r="Q15" s="36">
        <f>ROUND(E15*P15,5)</f>
        <v>0</v>
      </c>
      <c r="R15" s="36"/>
      <c r="S15" s="36"/>
      <c r="T15" s="37">
        <v>1.19655</v>
      </c>
      <c r="U15" s="36">
        <f>ROUND(E15*T15,2)</f>
        <v>16.149999999999999</v>
      </c>
      <c r="V15" s="33"/>
      <c r="W15" s="33"/>
      <c r="X15" s="33"/>
      <c r="Y15" s="33"/>
      <c r="Z15" s="33"/>
      <c r="AA15" s="33"/>
      <c r="AB15" s="33"/>
      <c r="AC15" s="33"/>
      <c r="AD15" s="33"/>
      <c r="AE15" s="33" t="s">
        <v>121</v>
      </c>
      <c r="AF15" s="33"/>
      <c r="AG15" s="33"/>
      <c r="AH15" s="33"/>
      <c r="AI15" s="33"/>
      <c r="AJ15" s="33"/>
      <c r="AK15" s="33"/>
      <c r="AL15" s="33"/>
      <c r="AM15" s="33"/>
      <c r="AN15" s="33"/>
      <c r="AO15" s="33"/>
      <c r="AP15" s="33"/>
      <c r="AQ15" s="33"/>
      <c r="AR15" s="33"/>
      <c r="AS15" s="33"/>
      <c r="AT15" s="33"/>
      <c r="AU15" s="33"/>
      <c r="AV15" s="33"/>
      <c r="AW15" s="33"/>
      <c r="AX15" s="33"/>
      <c r="AY15" s="33"/>
      <c r="AZ15" s="33"/>
      <c r="BA15" s="33"/>
      <c r="BB15" s="33"/>
      <c r="BC15" s="33"/>
      <c r="BD15" s="33"/>
      <c r="BE15" s="33"/>
      <c r="BF15" s="33"/>
      <c r="BG15" s="33"/>
      <c r="BH15" s="33"/>
    </row>
    <row r="16" spans="1:60" outlineLevel="1" x14ac:dyDescent="0.2">
      <c r="A16" s="63"/>
      <c r="B16" s="64"/>
      <c r="C16" s="69" t="s">
        <v>122</v>
      </c>
      <c r="D16" s="70"/>
      <c r="E16" s="71">
        <v>13.5</v>
      </c>
      <c r="F16" s="68"/>
      <c r="G16" s="68"/>
      <c r="H16" s="41"/>
      <c r="I16" s="41"/>
      <c r="J16" s="41"/>
      <c r="K16" s="41"/>
      <c r="L16" s="41"/>
      <c r="M16" s="41"/>
      <c r="N16" s="36"/>
      <c r="O16" s="36"/>
      <c r="P16" s="36"/>
      <c r="Q16" s="36"/>
      <c r="R16" s="36"/>
      <c r="S16" s="36"/>
      <c r="T16" s="37"/>
      <c r="U16" s="36"/>
      <c r="V16" s="33"/>
      <c r="W16" s="33"/>
      <c r="X16" s="33"/>
      <c r="Y16" s="33"/>
      <c r="Z16" s="33"/>
      <c r="AA16" s="33"/>
      <c r="AB16" s="33"/>
      <c r="AC16" s="33"/>
      <c r="AD16" s="33"/>
      <c r="AE16" s="33" t="s">
        <v>112</v>
      </c>
      <c r="AF16" s="33">
        <v>0</v>
      </c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</row>
    <row r="17" spans="1:60" outlineLevel="1" x14ac:dyDescent="0.2">
      <c r="A17" s="63">
        <v>4</v>
      </c>
      <c r="B17" s="64" t="s">
        <v>123</v>
      </c>
      <c r="C17" s="65" t="s">
        <v>124</v>
      </c>
      <c r="D17" s="66" t="s">
        <v>125</v>
      </c>
      <c r="E17" s="67">
        <v>117.4</v>
      </c>
      <c r="F17" s="40"/>
      <c r="G17" s="68">
        <f>ROUND(E17*F17,2)</f>
        <v>0</v>
      </c>
      <c r="H17" s="40"/>
      <c r="I17" s="41">
        <f>ROUND(E17*H17,2)</f>
        <v>0</v>
      </c>
      <c r="J17" s="40"/>
      <c r="K17" s="41">
        <f>ROUND(E17*J17,2)</f>
        <v>0</v>
      </c>
      <c r="L17" s="41">
        <v>21</v>
      </c>
      <c r="M17" s="41">
        <f>G17*(1+L17/100)</f>
        <v>0</v>
      </c>
      <c r="N17" s="36">
        <v>9.8999999999999999E-4</v>
      </c>
      <c r="O17" s="36">
        <f>ROUND(E17*N17,5)</f>
        <v>0.11623</v>
      </c>
      <c r="P17" s="36">
        <v>0</v>
      </c>
      <c r="Q17" s="36">
        <f>ROUND(E17*P17,5)</f>
        <v>0</v>
      </c>
      <c r="R17" s="36"/>
      <c r="S17" s="36"/>
      <c r="T17" s="37">
        <v>0.23599999999999999</v>
      </c>
      <c r="U17" s="36">
        <f>ROUND(E17*T17,2)</f>
        <v>27.71</v>
      </c>
      <c r="V17" s="33"/>
      <c r="W17" s="33"/>
      <c r="X17" s="33"/>
      <c r="Y17" s="33"/>
      <c r="Z17" s="33"/>
      <c r="AA17" s="33"/>
      <c r="AB17" s="33"/>
      <c r="AC17" s="33"/>
      <c r="AD17" s="33"/>
      <c r="AE17" s="33" t="s">
        <v>110</v>
      </c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  <c r="BE17" s="33"/>
      <c r="BF17" s="33"/>
      <c r="BG17" s="33"/>
      <c r="BH17" s="33"/>
    </row>
    <row r="18" spans="1:60" outlineLevel="1" x14ac:dyDescent="0.2">
      <c r="A18" s="63"/>
      <c r="B18" s="64"/>
      <c r="C18" s="69" t="s">
        <v>126</v>
      </c>
      <c r="D18" s="70"/>
      <c r="E18" s="71">
        <v>36.4</v>
      </c>
      <c r="F18" s="68"/>
      <c r="G18" s="68"/>
      <c r="H18" s="41"/>
      <c r="I18" s="41"/>
      <c r="J18" s="41"/>
      <c r="K18" s="41"/>
      <c r="L18" s="41"/>
      <c r="M18" s="41"/>
      <c r="N18" s="36"/>
      <c r="O18" s="36"/>
      <c r="P18" s="36"/>
      <c r="Q18" s="36"/>
      <c r="R18" s="36"/>
      <c r="S18" s="36"/>
      <c r="T18" s="37"/>
      <c r="U18" s="36"/>
      <c r="V18" s="33"/>
      <c r="W18" s="33"/>
      <c r="X18" s="33"/>
      <c r="Y18" s="33"/>
      <c r="Z18" s="33"/>
      <c r="AA18" s="33"/>
      <c r="AB18" s="33"/>
      <c r="AC18" s="33"/>
      <c r="AD18" s="33"/>
      <c r="AE18" s="33" t="s">
        <v>112</v>
      </c>
      <c r="AF18" s="33">
        <v>0</v>
      </c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33"/>
      <c r="BA18" s="33"/>
      <c r="BB18" s="33"/>
      <c r="BC18" s="33"/>
      <c r="BD18" s="33"/>
      <c r="BE18" s="33"/>
      <c r="BF18" s="33"/>
      <c r="BG18" s="33"/>
      <c r="BH18" s="33"/>
    </row>
    <row r="19" spans="1:60" outlineLevel="1" x14ac:dyDescent="0.2">
      <c r="A19" s="63"/>
      <c r="B19" s="64"/>
      <c r="C19" s="69" t="s">
        <v>127</v>
      </c>
      <c r="D19" s="70"/>
      <c r="E19" s="71">
        <v>54</v>
      </c>
      <c r="F19" s="68"/>
      <c r="G19" s="68"/>
      <c r="H19" s="41"/>
      <c r="I19" s="41"/>
      <c r="J19" s="41"/>
      <c r="K19" s="41"/>
      <c r="L19" s="41"/>
      <c r="M19" s="41"/>
      <c r="N19" s="36"/>
      <c r="O19" s="36"/>
      <c r="P19" s="36"/>
      <c r="Q19" s="36"/>
      <c r="R19" s="36"/>
      <c r="S19" s="36"/>
      <c r="T19" s="37"/>
      <c r="U19" s="36"/>
      <c r="V19" s="33"/>
      <c r="W19" s="33"/>
      <c r="X19" s="33"/>
      <c r="Y19" s="33"/>
      <c r="Z19" s="33"/>
      <c r="AA19" s="33"/>
      <c r="AB19" s="33"/>
      <c r="AC19" s="33"/>
      <c r="AD19" s="33"/>
      <c r="AE19" s="33" t="s">
        <v>112</v>
      </c>
      <c r="AF19" s="33">
        <v>0</v>
      </c>
      <c r="AG19" s="33"/>
      <c r="AH19" s="33"/>
      <c r="AI19" s="33"/>
      <c r="AJ19" s="33"/>
      <c r="AK19" s="33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33"/>
      <c r="BB19" s="33"/>
      <c r="BC19" s="33"/>
      <c r="BD19" s="33"/>
      <c r="BE19" s="33"/>
      <c r="BF19" s="33"/>
      <c r="BG19" s="33"/>
      <c r="BH19" s="33"/>
    </row>
    <row r="20" spans="1:60" outlineLevel="1" x14ac:dyDescent="0.2">
      <c r="A20" s="63"/>
      <c r="B20" s="64"/>
      <c r="C20" s="69" t="s">
        <v>128</v>
      </c>
      <c r="D20" s="70"/>
      <c r="E20" s="71">
        <v>27</v>
      </c>
      <c r="F20" s="68"/>
      <c r="G20" s="68"/>
      <c r="H20" s="41"/>
      <c r="I20" s="41"/>
      <c r="J20" s="41"/>
      <c r="K20" s="41"/>
      <c r="L20" s="41"/>
      <c r="M20" s="41"/>
      <c r="N20" s="36"/>
      <c r="O20" s="36"/>
      <c r="P20" s="36"/>
      <c r="Q20" s="36"/>
      <c r="R20" s="36"/>
      <c r="S20" s="36"/>
      <c r="T20" s="37"/>
      <c r="U20" s="36"/>
      <c r="V20" s="33"/>
      <c r="W20" s="33"/>
      <c r="X20" s="33"/>
      <c r="Y20" s="33"/>
      <c r="Z20" s="33"/>
      <c r="AA20" s="33"/>
      <c r="AB20" s="33"/>
      <c r="AC20" s="33"/>
      <c r="AD20" s="33"/>
      <c r="AE20" s="33" t="s">
        <v>112</v>
      </c>
      <c r="AF20" s="33">
        <v>0</v>
      </c>
      <c r="AG20" s="33"/>
      <c r="AH20" s="33"/>
      <c r="AI20" s="33"/>
      <c r="AJ20" s="33"/>
      <c r="AK20" s="33"/>
      <c r="AL20" s="33"/>
      <c r="AM20" s="33"/>
      <c r="AN20" s="33"/>
      <c r="AO20" s="33"/>
      <c r="AP20" s="33"/>
      <c r="AQ20" s="33"/>
      <c r="AR20" s="33"/>
      <c r="AS20" s="33"/>
      <c r="AT20" s="33"/>
      <c r="AU20" s="33"/>
      <c r="AV20" s="33"/>
      <c r="AW20" s="33"/>
      <c r="AX20" s="33"/>
      <c r="AY20" s="33"/>
      <c r="AZ20" s="33"/>
      <c r="BA20" s="33"/>
      <c r="BB20" s="33"/>
      <c r="BC20" s="33"/>
      <c r="BD20" s="33"/>
      <c r="BE20" s="33"/>
      <c r="BF20" s="33"/>
      <c r="BG20" s="33"/>
      <c r="BH20" s="33"/>
    </row>
    <row r="21" spans="1:60" outlineLevel="1" x14ac:dyDescent="0.2">
      <c r="A21" s="63">
        <v>5</v>
      </c>
      <c r="B21" s="64" t="s">
        <v>129</v>
      </c>
      <c r="C21" s="65" t="s">
        <v>130</v>
      </c>
      <c r="D21" s="66" t="s">
        <v>125</v>
      </c>
      <c r="E21" s="67">
        <v>150.5</v>
      </c>
      <c r="F21" s="40"/>
      <c r="G21" s="68">
        <f>ROUND(E21*F21,2)</f>
        <v>0</v>
      </c>
      <c r="H21" s="40"/>
      <c r="I21" s="41">
        <f>ROUND(E21*H21,2)</f>
        <v>0</v>
      </c>
      <c r="J21" s="40"/>
      <c r="K21" s="41">
        <f>ROUND(E21*J21,2)</f>
        <v>0</v>
      </c>
      <c r="L21" s="41">
        <v>21</v>
      </c>
      <c r="M21" s="41">
        <f>G21*(1+L21/100)</f>
        <v>0</v>
      </c>
      <c r="N21" s="36">
        <v>8.5999999999999998E-4</v>
      </c>
      <c r="O21" s="36">
        <f>ROUND(E21*N21,5)</f>
        <v>0.12942999999999999</v>
      </c>
      <c r="P21" s="36">
        <v>0</v>
      </c>
      <c r="Q21" s="36">
        <f>ROUND(E21*P21,5)</f>
        <v>0</v>
      </c>
      <c r="R21" s="36"/>
      <c r="S21" s="36"/>
      <c r="T21" s="37">
        <v>0.47899999999999998</v>
      </c>
      <c r="U21" s="36">
        <f>ROUND(E21*T21,2)</f>
        <v>72.09</v>
      </c>
      <c r="V21" s="33"/>
      <c r="W21" s="33"/>
      <c r="X21" s="33"/>
      <c r="Y21" s="33"/>
      <c r="Z21" s="33"/>
      <c r="AA21" s="33"/>
      <c r="AB21" s="33"/>
      <c r="AC21" s="33"/>
      <c r="AD21" s="33"/>
      <c r="AE21" s="33" t="s">
        <v>110</v>
      </c>
      <c r="AF21" s="33"/>
      <c r="AG21" s="33"/>
      <c r="AH21" s="33"/>
      <c r="AI21" s="33"/>
      <c r="AJ21" s="33"/>
      <c r="AK21" s="33"/>
      <c r="AL21" s="33"/>
      <c r="AM21" s="33"/>
      <c r="AN21" s="33"/>
      <c r="AO21" s="33"/>
      <c r="AP21" s="33"/>
      <c r="AQ21" s="33"/>
      <c r="AR21" s="33"/>
      <c r="AS21" s="33"/>
      <c r="AT21" s="33"/>
      <c r="AU21" s="33"/>
      <c r="AV21" s="33"/>
      <c r="AW21" s="33"/>
      <c r="AX21" s="33"/>
      <c r="AY21" s="33"/>
      <c r="AZ21" s="33"/>
      <c r="BA21" s="33"/>
      <c r="BB21" s="33"/>
      <c r="BC21" s="33"/>
      <c r="BD21" s="33"/>
      <c r="BE21" s="33"/>
      <c r="BF21" s="33"/>
      <c r="BG21" s="33"/>
      <c r="BH21" s="33"/>
    </row>
    <row r="22" spans="1:60" outlineLevel="1" x14ac:dyDescent="0.2">
      <c r="A22" s="63"/>
      <c r="B22" s="64"/>
      <c r="C22" s="69" t="s">
        <v>131</v>
      </c>
      <c r="D22" s="70"/>
      <c r="E22" s="71">
        <v>150.5</v>
      </c>
      <c r="F22" s="68"/>
      <c r="G22" s="68"/>
      <c r="H22" s="41"/>
      <c r="I22" s="41"/>
      <c r="J22" s="41"/>
      <c r="K22" s="41"/>
      <c r="L22" s="41"/>
      <c r="M22" s="41"/>
      <c r="N22" s="36"/>
      <c r="O22" s="36"/>
      <c r="P22" s="36"/>
      <c r="Q22" s="36"/>
      <c r="R22" s="36"/>
      <c r="S22" s="36"/>
      <c r="T22" s="37"/>
      <c r="U22" s="36"/>
      <c r="V22" s="33"/>
      <c r="W22" s="33"/>
      <c r="X22" s="33"/>
      <c r="Y22" s="33"/>
      <c r="Z22" s="33"/>
      <c r="AA22" s="33"/>
      <c r="AB22" s="33"/>
      <c r="AC22" s="33"/>
      <c r="AD22" s="33"/>
      <c r="AE22" s="33" t="s">
        <v>112</v>
      </c>
      <c r="AF22" s="33">
        <v>0</v>
      </c>
      <c r="AG22" s="33"/>
      <c r="AH22" s="33"/>
      <c r="AI22" s="33"/>
      <c r="AJ22" s="33"/>
      <c r="AK22" s="33"/>
      <c r="AL22" s="33"/>
      <c r="AM22" s="33"/>
      <c r="AN22" s="33"/>
      <c r="AO22" s="33"/>
      <c r="AP22" s="33"/>
      <c r="AQ22" s="33"/>
      <c r="AR22" s="33"/>
      <c r="AS22" s="33"/>
      <c r="AT22" s="33"/>
      <c r="AU22" s="33"/>
      <c r="AV22" s="33"/>
      <c r="AW22" s="33"/>
      <c r="AX22" s="33"/>
      <c r="AY22" s="33"/>
      <c r="AZ22" s="33"/>
      <c r="BA22" s="33"/>
      <c r="BB22" s="33"/>
      <c r="BC22" s="33"/>
      <c r="BD22" s="33"/>
      <c r="BE22" s="33"/>
      <c r="BF22" s="33"/>
      <c r="BG22" s="33"/>
      <c r="BH22" s="33"/>
    </row>
    <row r="23" spans="1:60" outlineLevel="1" x14ac:dyDescent="0.2">
      <c r="A23" s="63">
        <v>6</v>
      </c>
      <c r="B23" s="64" t="s">
        <v>132</v>
      </c>
      <c r="C23" s="65" t="s">
        <v>133</v>
      </c>
      <c r="D23" s="66" t="s">
        <v>125</v>
      </c>
      <c r="E23" s="67">
        <v>117.4</v>
      </c>
      <c r="F23" s="40"/>
      <c r="G23" s="68">
        <f>ROUND(E23*F23,2)</f>
        <v>0</v>
      </c>
      <c r="H23" s="40"/>
      <c r="I23" s="41">
        <f>ROUND(E23*H23,2)</f>
        <v>0</v>
      </c>
      <c r="J23" s="40"/>
      <c r="K23" s="41">
        <f>ROUND(E23*J23,2)</f>
        <v>0</v>
      </c>
      <c r="L23" s="41">
        <v>21</v>
      </c>
      <c r="M23" s="41">
        <f>G23*(1+L23/100)</f>
        <v>0</v>
      </c>
      <c r="N23" s="36">
        <v>0</v>
      </c>
      <c r="O23" s="36">
        <f>ROUND(E23*N23,5)</f>
        <v>0</v>
      </c>
      <c r="P23" s="36">
        <v>0</v>
      </c>
      <c r="Q23" s="36">
        <f>ROUND(E23*P23,5)</f>
        <v>0</v>
      </c>
      <c r="R23" s="36"/>
      <c r="S23" s="36"/>
      <c r="T23" s="37">
        <v>7.0000000000000007E-2</v>
      </c>
      <c r="U23" s="36">
        <f>ROUND(E23*T23,2)</f>
        <v>8.2200000000000006</v>
      </c>
      <c r="V23" s="33"/>
      <c r="W23" s="33"/>
      <c r="X23" s="33"/>
      <c r="Y23" s="33"/>
      <c r="Z23" s="33"/>
      <c r="AA23" s="33"/>
      <c r="AB23" s="33"/>
      <c r="AC23" s="33"/>
      <c r="AD23" s="33"/>
      <c r="AE23" s="33" t="s">
        <v>110</v>
      </c>
      <c r="AF23" s="33"/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33"/>
      <c r="AS23" s="33"/>
      <c r="AT23" s="33"/>
      <c r="AU23" s="33"/>
      <c r="AV23" s="33"/>
      <c r="AW23" s="33"/>
      <c r="AX23" s="33"/>
      <c r="AY23" s="33"/>
      <c r="AZ23" s="33"/>
      <c r="BA23" s="33"/>
      <c r="BB23" s="33"/>
      <c r="BC23" s="33"/>
      <c r="BD23" s="33"/>
      <c r="BE23" s="33"/>
      <c r="BF23" s="33"/>
      <c r="BG23" s="33"/>
      <c r="BH23" s="33"/>
    </row>
    <row r="24" spans="1:60" outlineLevel="1" x14ac:dyDescent="0.2">
      <c r="A24" s="63">
        <v>7</v>
      </c>
      <c r="B24" s="64" t="s">
        <v>134</v>
      </c>
      <c r="C24" s="65" t="s">
        <v>135</v>
      </c>
      <c r="D24" s="66" t="s">
        <v>125</v>
      </c>
      <c r="E24" s="67">
        <v>150.5</v>
      </c>
      <c r="F24" s="40"/>
      <c r="G24" s="68">
        <f>ROUND(E24*F24,2)</f>
        <v>0</v>
      </c>
      <c r="H24" s="40"/>
      <c r="I24" s="41">
        <f>ROUND(E24*H24,2)</f>
        <v>0</v>
      </c>
      <c r="J24" s="40"/>
      <c r="K24" s="41">
        <f>ROUND(E24*J24,2)</f>
        <v>0</v>
      </c>
      <c r="L24" s="41">
        <v>21</v>
      </c>
      <c r="M24" s="41">
        <f>G24*(1+L24/100)</f>
        <v>0</v>
      </c>
      <c r="N24" s="36">
        <v>0</v>
      </c>
      <c r="O24" s="36">
        <f>ROUND(E24*N24,5)</f>
        <v>0</v>
      </c>
      <c r="P24" s="36">
        <v>0</v>
      </c>
      <c r="Q24" s="36">
        <f>ROUND(E24*P24,5)</f>
        <v>0</v>
      </c>
      <c r="R24" s="36"/>
      <c r="S24" s="36"/>
      <c r="T24" s="37">
        <v>0.32700000000000001</v>
      </c>
      <c r="U24" s="36">
        <f>ROUND(E24*T24,2)</f>
        <v>49.21</v>
      </c>
      <c r="V24" s="33"/>
      <c r="W24" s="33"/>
      <c r="X24" s="33"/>
      <c r="Y24" s="33"/>
      <c r="Z24" s="33"/>
      <c r="AA24" s="33"/>
      <c r="AB24" s="33"/>
      <c r="AC24" s="33"/>
      <c r="AD24" s="33"/>
      <c r="AE24" s="33" t="s">
        <v>110</v>
      </c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33"/>
      <c r="BE24" s="33"/>
      <c r="BF24" s="33"/>
      <c r="BG24" s="33"/>
      <c r="BH24" s="33"/>
    </row>
    <row r="25" spans="1:60" outlineLevel="1" x14ac:dyDescent="0.2">
      <c r="A25" s="63">
        <v>8</v>
      </c>
      <c r="B25" s="64" t="s">
        <v>136</v>
      </c>
      <c r="C25" s="65" t="s">
        <v>137</v>
      </c>
      <c r="D25" s="66" t="s">
        <v>109</v>
      </c>
      <c r="E25" s="67">
        <v>228.74</v>
      </c>
      <c r="F25" s="40"/>
      <c r="G25" s="68">
        <f>ROUND(E25*F25,2)</f>
        <v>0</v>
      </c>
      <c r="H25" s="40"/>
      <c r="I25" s="41">
        <f>ROUND(E25*H25,2)</f>
        <v>0</v>
      </c>
      <c r="J25" s="40"/>
      <c r="K25" s="41">
        <f>ROUND(E25*J25,2)</f>
        <v>0</v>
      </c>
      <c r="L25" s="41">
        <v>21</v>
      </c>
      <c r="M25" s="41">
        <f>G25*(1+L25/100)</f>
        <v>0</v>
      </c>
      <c r="N25" s="36">
        <v>0</v>
      </c>
      <c r="O25" s="36">
        <f>ROUND(E25*N25,5)</f>
        <v>0</v>
      </c>
      <c r="P25" s="36">
        <v>0</v>
      </c>
      <c r="Q25" s="36">
        <f>ROUND(E25*P25,5)</f>
        <v>0</v>
      </c>
      <c r="R25" s="36"/>
      <c r="S25" s="36"/>
      <c r="T25" s="37">
        <v>0.20200000000000001</v>
      </c>
      <c r="U25" s="36">
        <f>ROUND(E25*T25,2)</f>
        <v>46.21</v>
      </c>
      <c r="V25" s="33"/>
      <c r="W25" s="33"/>
      <c r="X25" s="33"/>
      <c r="Y25" s="33"/>
      <c r="Z25" s="33"/>
      <c r="AA25" s="33"/>
      <c r="AB25" s="33"/>
      <c r="AC25" s="33"/>
      <c r="AD25" s="33"/>
      <c r="AE25" s="33" t="s">
        <v>110</v>
      </c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33"/>
      <c r="AZ25" s="33"/>
      <c r="BA25" s="33"/>
      <c r="BB25" s="33"/>
      <c r="BC25" s="33"/>
      <c r="BD25" s="33"/>
      <c r="BE25" s="33"/>
      <c r="BF25" s="33"/>
      <c r="BG25" s="33"/>
      <c r="BH25" s="33"/>
    </row>
    <row r="26" spans="1:60" outlineLevel="1" x14ac:dyDescent="0.2">
      <c r="A26" s="63"/>
      <c r="B26" s="64"/>
      <c r="C26" s="69" t="s">
        <v>138</v>
      </c>
      <c r="D26" s="70"/>
      <c r="E26" s="71">
        <v>8.58</v>
      </c>
      <c r="F26" s="68"/>
      <c r="G26" s="68"/>
      <c r="H26" s="41"/>
      <c r="I26" s="41"/>
      <c r="J26" s="41"/>
      <c r="K26" s="41"/>
      <c r="L26" s="41"/>
      <c r="M26" s="41"/>
      <c r="N26" s="36"/>
      <c r="O26" s="36"/>
      <c r="P26" s="36"/>
      <c r="Q26" s="36"/>
      <c r="R26" s="36"/>
      <c r="S26" s="36"/>
      <c r="T26" s="37"/>
      <c r="U26" s="36"/>
      <c r="V26" s="33"/>
      <c r="W26" s="33"/>
      <c r="X26" s="33"/>
      <c r="Y26" s="33"/>
      <c r="Z26" s="33"/>
      <c r="AA26" s="33"/>
      <c r="AB26" s="33"/>
      <c r="AC26" s="33"/>
      <c r="AD26" s="33"/>
      <c r="AE26" s="33" t="s">
        <v>112</v>
      </c>
      <c r="AF26" s="33">
        <v>0</v>
      </c>
      <c r="AG26" s="33"/>
      <c r="AH26" s="33"/>
      <c r="AI26" s="33"/>
      <c r="AJ26" s="33"/>
      <c r="AK26" s="33"/>
      <c r="AL26" s="33"/>
      <c r="AM26" s="33"/>
      <c r="AN26" s="33"/>
      <c r="AO26" s="33"/>
      <c r="AP26" s="33"/>
      <c r="AQ26" s="33"/>
      <c r="AR26" s="33"/>
      <c r="AS26" s="33"/>
      <c r="AT26" s="33"/>
      <c r="AU26" s="33"/>
      <c r="AV26" s="33"/>
      <c r="AW26" s="33"/>
      <c r="AX26" s="33"/>
      <c r="AY26" s="33"/>
      <c r="AZ26" s="33"/>
      <c r="BA26" s="33"/>
      <c r="BB26" s="33"/>
      <c r="BC26" s="33"/>
      <c r="BD26" s="33"/>
      <c r="BE26" s="33"/>
      <c r="BF26" s="33"/>
      <c r="BG26" s="33"/>
      <c r="BH26" s="33"/>
    </row>
    <row r="27" spans="1:60" outlineLevel="1" x14ac:dyDescent="0.2">
      <c r="A27" s="63"/>
      <c r="B27" s="64"/>
      <c r="C27" s="69" t="s">
        <v>139</v>
      </c>
      <c r="D27" s="70"/>
      <c r="E27" s="71">
        <v>42.24</v>
      </c>
      <c r="F27" s="68"/>
      <c r="G27" s="68"/>
      <c r="H27" s="41"/>
      <c r="I27" s="41"/>
      <c r="J27" s="41"/>
      <c r="K27" s="41"/>
      <c r="L27" s="41"/>
      <c r="M27" s="41"/>
      <c r="N27" s="36"/>
      <c r="O27" s="36"/>
      <c r="P27" s="36"/>
      <c r="Q27" s="36"/>
      <c r="R27" s="36"/>
      <c r="S27" s="36"/>
      <c r="T27" s="37"/>
      <c r="U27" s="36"/>
      <c r="V27" s="33"/>
      <c r="W27" s="33"/>
      <c r="X27" s="33"/>
      <c r="Y27" s="33"/>
      <c r="Z27" s="33"/>
      <c r="AA27" s="33"/>
      <c r="AB27" s="33"/>
      <c r="AC27" s="33"/>
      <c r="AD27" s="33"/>
      <c r="AE27" s="33" t="s">
        <v>112</v>
      </c>
      <c r="AF27" s="33">
        <v>0</v>
      </c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3"/>
      <c r="AS27" s="33"/>
      <c r="AT27" s="33"/>
      <c r="AU27" s="33"/>
      <c r="AV27" s="33"/>
      <c r="AW27" s="33"/>
      <c r="AX27" s="33"/>
      <c r="AY27" s="33"/>
      <c r="AZ27" s="33"/>
      <c r="BA27" s="33"/>
      <c r="BB27" s="33"/>
      <c r="BC27" s="33"/>
      <c r="BD27" s="33"/>
      <c r="BE27" s="33"/>
      <c r="BF27" s="33"/>
      <c r="BG27" s="33"/>
      <c r="BH27" s="33"/>
    </row>
    <row r="28" spans="1:60" outlineLevel="1" x14ac:dyDescent="0.2">
      <c r="A28" s="63"/>
      <c r="B28" s="64"/>
      <c r="C28" s="69" t="s">
        <v>140</v>
      </c>
      <c r="D28" s="70"/>
      <c r="E28" s="71">
        <v>170</v>
      </c>
      <c r="F28" s="68"/>
      <c r="G28" s="68"/>
      <c r="H28" s="41"/>
      <c r="I28" s="41"/>
      <c r="J28" s="41"/>
      <c r="K28" s="41"/>
      <c r="L28" s="41"/>
      <c r="M28" s="41"/>
      <c r="N28" s="36"/>
      <c r="O28" s="36"/>
      <c r="P28" s="36"/>
      <c r="Q28" s="36"/>
      <c r="R28" s="36"/>
      <c r="S28" s="36"/>
      <c r="T28" s="37"/>
      <c r="U28" s="36"/>
      <c r="V28" s="33"/>
      <c r="W28" s="33"/>
      <c r="X28" s="33"/>
      <c r="Y28" s="33"/>
      <c r="Z28" s="33"/>
      <c r="AA28" s="33"/>
      <c r="AB28" s="33"/>
      <c r="AC28" s="33"/>
      <c r="AD28" s="33"/>
      <c r="AE28" s="33" t="s">
        <v>112</v>
      </c>
      <c r="AF28" s="33">
        <v>0</v>
      </c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S28" s="33"/>
      <c r="AT28" s="33"/>
      <c r="AU28" s="33"/>
      <c r="AV28" s="33"/>
      <c r="AW28" s="33"/>
      <c r="AX28" s="33"/>
      <c r="AY28" s="33"/>
      <c r="AZ28" s="33"/>
      <c r="BA28" s="33"/>
      <c r="BB28" s="33"/>
      <c r="BC28" s="33"/>
      <c r="BD28" s="33"/>
      <c r="BE28" s="33"/>
      <c r="BF28" s="33"/>
      <c r="BG28" s="33"/>
      <c r="BH28" s="33"/>
    </row>
    <row r="29" spans="1:60" outlineLevel="1" x14ac:dyDescent="0.2">
      <c r="A29" s="63"/>
      <c r="B29" s="64"/>
      <c r="C29" s="69" t="s">
        <v>141</v>
      </c>
      <c r="D29" s="70"/>
      <c r="E29" s="71">
        <v>7.92</v>
      </c>
      <c r="F29" s="68"/>
      <c r="G29" s="68"/>
      <c r="H29" s="41"/>
      <c r="I29" s="41"/>
      <c r="J29" s="41"/>
      <c r="K29" s="41"/>
      <c r="L29" s="41"/>
      <c r="M29" s="41"/>
      <c r="N29" s="36"/>
      <c r="O29" s="36"/>
      <c r="P29" s="36"/>
      <c r="Q29" s="36"/>
      <c r="R29" s="36"/>
      <c r="S29" s="36"/>
      <c r="T29" s="37"/>
      <c r="U29" s="36"/>
      <c r="V29" s="33"/>
      <c r="W29" s="33"/>
      <c r="X29" s="33"/>
      <c r="Y29" s="33"/>
      <c r="Z29" s="33"/>
      <c r="AA29" s="33"/>
      <c r="AB29" s="33"/>
      <c r="AC29" s="33"/>
      <c r="AD29" s="33"/>
      <c r="AE29" s="33" t="s">
        <v>112</v>
      </c>
      <c r="AF29" s="33">
        <v>0</v>
      </c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  <c r="AW29" s="33"/>
      <c r="AX29" s="33"/>
      <c r="AY29" s="33"/>
      <c r="AZ29" s="33"/>
      <c r="BA29" s="33"/>
      <c r="BB29" s="33"/>
      <c r="BC29" s="33"/>
      <c r="BD29" s="33"/>
      <c r="BE29" s="33"/>
      <c r="BF29" s="33"/>
      <c r="BG29" s="33"/>
      <c r="BH29" s="33"/>
    </row>
    <row r="30" spans="1:60" outlineLevel="1" x14ac:dyDescent="0.2">
      <c r="A30" s="63">
        <v>9</v>
      </c>
      <c r="B30" s="64" t="s">
        <v>142</v>
      </c>
      <c r="C30" s="65" t="s">
        <v>143</v>
      </c>
      <c r="D30" s="66" t="s">
        <v>109</v>
      </c>
      <c r="E30" s="67">
        <v>9</v>
      </c>
      <c r="F30" s="40"/>
      <c r="G30" s="68">
        <f>ROUND(E30*F30,2)</f>
        <v>0</v>
      </c>
      <c r="H30" s="40"/>
      <c r="I30" s="41">
        <f>ROUND(E30*H30,2)</f>
        <v>0</v>
      </c>
      <c r="J30" s="40"/>
      <c r="K30" s="41">
        <f>ROUND(E30*J30,2)</f>
        <v>0</v>
      </c>
      <c r="L30" s="41">
        <v>21</v>
      </c>
      <c r="M30" s="41">
        <f>G30*(1+L30/100)</f>
        <v>0</v>
      </c>
      <c r="N30" s="36">
        <v>0</v>
      </c>
      <c r="O30" s="36">
        <f>ROUND(E30*N30,5)</f>
        <v>0</v>
      </c>
      <c r="P30" s="36">
        <v>0</v>
      </c>
      <c r="Q30" s="36">
        <f>ROUND(E30*P30,5)</f>
        <v>0</v>
      </c>
      <c r="R30" s="36"/>
      <c r="S30" s="36"/>
      <c r="T30" s="37">
        <v>1.1499999999999999</v>
      </c>
      <c r="U30" s="36">
        <f>ROUND(E30*T30,2)</f>
        <v>10.35</v>
      </c>
      <c r="V30" s="33"/>
      <c r="W30" s="33"/>
      <c r="X30" s="33"/>
      <c r="Y30" s="33"/>
      <c r="Z30" s="33"/>
      <c r="AA30" s="33"/>
      <c r="AB30" s="33"/>
      <c r="AC30" s="33"/>
      <c r="AD30" s="33"/>
      <c r="AE30" s="33" t="s">
        <v>110</v>
      </c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</row>
    <row r="31" spans="1:60" outlineLevel="1" x14ac:dyDescent="0.2">
      <c r="A31" s="63"/>
      <c r="B31" s="64"/>
      <c r="C31" s="69" t="s">
        <v>144</v>
      </c>
      <c r="D31" s="70"/>
      <c r="E31" s="71">
        <v>9</v>
      </c>
      <c r="F31" s="68"/>
      <c r="G31" s="68"/>
      <c r="H31" s="41"/>
      <c r="I31" s="41"/>
      <c r="J31" s="41"/>
      <c r="K31" s="41"/>
      <c r="L31" s="41"/>
      <c r="M31" s="41"/>
      <c r="N31" s="36"/>
      <c r="O31" s="36"/>
      <c r="P31" s="36"/>
      <c r="Q31" s="36"/>
      <c r="R31" s="36"/>
      <c r="S31" s="36"/>
      <c r="T31" s="37"/>
      <c r="U31" s="36"/>
      <c r="V31" s="33"/>
      <c r="W31" s="33"/>
      <c r="X31" s="33"/>
      <c r="Y31" s="33"/>
      <c r="Z31" s="33"/>
      <c r="AA31" s="33"/>
      <c r="AB31" s="33"/>
      <c r="AC31" s="33"/>
      <c r="AD31" s="33"/>
      <c r="AE31" s="33" t="s">
        <v>112</v>
      </c>
      <c r="AF31" s="33">
        <v>0</v>
      </c>
      <c r="AG31" s="33"/>
      <c r="AH31" s="33"/>
      <c r="AI31" s="33"/>
      <c r="AJ31" s="33"/>
      <c r="AK31" s="33"/>
      <c r="AL31" s="33"/>
      <c r="AM31" s="33"/>
      <c r="AN31" s="33"/>
      <c r="AO31" s="33"/>
      <c r="AP31" s="33"/>
      <c r="AQ31" s="33"/>
      <c r="AR31" s="33"/>
      <c r="AS31" s="33"/>
      <c r="AT31" s="33"/>
      <c r="AU31" s="33"/>
      <c r="AV31" s="33"/>
      <c r="AW31" s="33"/>
      <c r="AX31" s="33"/>
      <c r="AY31" s="33"/>
      <c r="AZ31" s="33"/>
      <c r="BA31" s="33"/>
      <c r="BB31" s="33"/>
      <c r="BC31" s="33"/>
      <c r="BD31" s="33"/>
      <c r="BE31" s="33"/>
      <c r="BF31" s="33"/>
      <c r="BG31" s="33"/>
      <c r="BH31" s="33"/>
    </row>
    <row r="32" spans="1:60" ht="22.5" outlineLevel="1" x14ac:dyDescent="0.2">
      <c r="A32" s="63">
        <v>10</v>
      </c>
      <c r="B32" s="64" t="s">
        <v>145</v>
      </c>
      <c r="C32" s="65" t="s">
        <v>146</v>
      </c>
      <c r="D32" s="66" t="s">
        <v>109</v>
      </c>
      <c r="E32" s="67">
        <v>19.739999999999998</v>
      </c>
      <c r="F32" s="40"/>
      <c r="G32" s="68">
        <f>ROUND(E32*F32,2)</f>
        <v>0</v>
      </c>
      <c r="H32" s="40"/>
      <c r="I32" s="41">
        <f>ROUND(E32*H32,2)</f>
        <v>0</v>
      </c>
      <c r="J32" s="40"/>
      <c r="K32" s="41">
        <f>ROUND(E32*J32,2)</f>
        <v>0</v>
      </c>
      <c r="L32" s="41">
        <v>21</v>
      </c>
      <c r="M32" s="41">
        <f>G32*(1+L32/100)</f>
        <v>0</v>
      </c>
      <c r="N32" s="36">
        <v>1.7</v>
      </c>
      <c r="O32" s="36">
        <f>ROUND(E32*N32,5)</f>
        <v>33.558</v>
      </c>
      <c r="P32" s="36">
        <v>0</v>
      </c>
      <c r="Q32" s="36">
        <f>ROUND(E32*P32,5)</f>
        <v>0</v>
      </c>
      <c r="R32" s="36"/>
      <c r="S32" s="36"/>
      <c r="T32" s="37">
        <v>1.587</v>
      </c>
      <c r="U32" s="36">
        <f>ROUND(E32*T32,2)</f>
        <v>31.33</v>
      </c>
      <c r="V32" s="33"/>
      <c r="W32" s="33"/>
      <c r="X32" s="33"/>
      <c r="Y32" s="33"/>
      <c r="Z32" s="33"/>
      <c r="AA32" s="33"/>
      <c r="AB32" s="33"/>
      <c r="AC32" s="33"/>
      <c r="AD32" s="33"/>
      <c r="AE32" s="33" t="s">
        <v>110</v>
      </c>
      <c r="AF32" s="33"/>
      <c r="AG32" s="33"/>
      <c r="AH32" s="33"/>
      <c r="AI32" s="33"/>
      <c r="AJ32" s="33"/>
      <c r="AK32" s="33"/>
      <c r="AL32" s="33"/>
      <c r="AM32" s="33"/>
      <c r="AN32" s="33"/>
      <c r="AO32" s="33"/>
      <c r="AP32" s="33"/>
      <c r="AQ32" s="33"/>
      <c r="AR32" s="33"/>
      <c r="AS32" s="33"/>
      <c r="AT32" s="33"/>
      <c r="AU32" s="33"/>
      <c r="AV32" s="33"/>
      <c r="AW32" s="33"/>
      <c r="AX32" s="33"/>
      <c r="AY32" s="33"/>
      <c r="AZ32" s="33"/>
      <c r="BA32" s="33"/>
      <c r="BB32" s="33"/>
      <c r="BC32" s="33"/>
      <c r="BD32" s="33"/>
      <c r="BE32" s="33"/>
      <c r="BF32" s="33"/>
      <c r="BG32" s="33"/>
      <c r="BH32" s="33"/>
    </row>
    <row r="33" spans="1:60" outlineLevel="1" x14ac:dyDescent="0.2">
      <c r="A33" s="63"/>
      <c r="B33" s="64"/>
      <c r="C33" s="69" t="s">
        <v>147</v>
      </c>
      <c r="D33" s="70"/>
      <c r="E33" s="71">
        <v>1.56</v>
      </c>
      <c r="F33" s="68"/>
      <c r="G33" s="68"/>
      <c r="H33" s="41"/>
      <c r="I33" s="41"/>
      <c r="J33" s="41"/>
      <c r="K33" s="41"/>
      <c r="L33" s="41"/>
      <c r="M33" s="41"/>
      <c r="N33" s="36"/>
      <c r="O33" s="36"/>
      <c r="P33" s="36"/>
      <c r="Q33" s="36"/>
      <c r="R33" s="36"/>
      <c r="S33" s="36"/>
      <c r="T33" s="37"/>
      <c r="U33" s="36"/>
      <c r="V33" s="33"/>
      <c r="W33" s="33"/>
      <c r="X33" s="33"/>
      <c r="Y33" s="33"/>
      <c r="Z33" s="33"/>
      <c r="AA33" s="33"/>
      <c r="AB33" s="33"/>
      <c r="AC33" s="33"/>
      <c r="AD33" s="33"/>
      <c r="AE33" s="33" t="s">
        <v>112</v>
      </c>
      <c r="AF33" s="33">
        <v>0</v>
      </c>
      <c r="AG33" s="33"/>
      <c r="AH33" s="33"/>
      <c r="AI33" s="33"/>
      <c r="AJ33" s="33"/>
      <c r="AK33" s="33"/>
      <c r="AL33" s="33"/>
      <c r="AM33" s="33"/>
      <c r="AN33" s="33"/>
      <c r="AO33" s="33"/>
      <c r="AP33" s="33"/>
      <c r="AQ33" s="33"/>
      <c r="AR33" s="33"/>
      <c r="AS33" s="33"/>
      <c r="AT33" s="33"/>
      <c r="AU33" s="33"/>
      <c r="AV33" s="33"/>
      <c r="AW33" s="33"/>
      <c r="AX33" s="33"/>
      <c r="AY33" s="33"/>
      <c r="AZ33" s="33"/>
      <c r="BA33" s="33"/>
      <c r="BB33" s="33"/>
      <c r="BC33" s="33"/>
      <c r="BD33" s="33"/>
      <c r="BE33" s="33"/>
      <c r="BF33" s="33"/>
      <c r="BG33" s="33"/>
      <c r="BH33" s="33"/>
    </row>
    <row r="34" spans="1:60" outlineLevel="1" x14ac:dyDescent="0.2">
      <c r="A34" s="63"/>
      <c r="B34" s="64"/>
      <c r="C34" s="69" t="s">
        <v>148</v>
      </c>
      <c r="D34" s="70"/>
      <c r="E34" s="71">
        <v>11.52</v>
      </c>
      <c r="F34" s="68"/>
      <c r="G34" s="68"/>
      <c r="H34" s="41"/>
      <c r="I34" s="41"/>
      <c r="J34" s="41"/>
      <c r="K34" s="41"/>
      <c r="L34" s="41"/>
      <c r="M34" s="41"/>
      <c r="N34" s="36"/>
      <c r="O34" s="36"/>
      <c r="P34" s="36"/>
      <c r="Q34" s="36"/>
      <c r="R34" s="36"/>
      <c r="S34" s="36"/>
      <c r="T34" s="37"/>
      <c r="U34" s="36"/>
      <c r="V34" s="33"/>
      <c r="W34" s="33"/>
      <c r="X34" s="33"/>
      <c r="Y34" s="33"/>
      <c r="Z34" s="33"/>
      <c r="AA34" s="33"/>
      <c r="AB34" s="33"/>
      <c r="AC34" s="33"/>
      <c r="AD34" s="33"/>
      <c r="AE34" s="33" t="s">
        <v>112</v>
      </c>
      <c r="AF34" s="33">
        <v>0</v>
      </c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3"/>
      <c r="AS34" s="33"/>
      <c r="AT34" s="33"/>
      <c r="AU34" s="33"/>
      <c r="AV34" s="33"/>
      <c r="AW34" s="33"/>
      <c r="AX34" s="33"/>
      <c r="AY34" s="33"/>
      <c r="AZ34" s="33"/>
      <c r="BA34" s="33"/>
      <c r="BB34" s="33"/>
      <c r="BC34" s="33"/>
      <c r="BD34" s="33"/>
      <c r="BE34" s="33"/>
      <c r="BF34" s="33"/>
      <c r="BG34" s="33"/>
      <c r="BH34" s="33"/>
    </row>
    <row r="35" spans="1:60" outlineLevel="1" x14ac:dyDescent="0.2">
      <c r="A35" s="63"/>
      <c r="B35" s="64"/>
      <c r="C35" s="69" t="s">
        <v>149</v>
      </c>
      <c r="D35" s="70"/>
      <c r="E35" s="71">
        <v>4.5</v>
      </c>
      <c r="F35" s="68"/>
      <c r="G35" s="68"/>
      <c r="H35" s="41"/>
      <c r="I35" s="41"/>
      <c r="J35" s="41"/>
      <c r="K35" s="41"/>
      <c r="L35" s="41"/>
      <c r="M35" s="41"/>
      <c r="N35" s="36"/>
      <c r="O35" s="36"/>
      <c r="P35" s="36"/>
      <c r="Q35" s="36"/>
      <c r="R35" s="36"/>
      <c r="S35" s="36"/>
      <c r="T35" s="37"/>
      <c r="U35" s="36"/>
      <c r="V35" s="33"/>
      <c r="W35" s="33"/>
      <c r="X35" s="33"/>
      <c r="Y35" s="33"/>
      <c r="Z35" s="33"/>
      <c r="AA35" s="33"/>
      <c r="AB35" s="33"/>
      <c r="AC35" s="33"/>
      <c r="AD35" s="33"/>
      <c r="AE35" s="33" t="s">
        <v>112</v>
      </c>
      <c r="AF35" s="33">
        <v>0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33"/>
      <c r="AS35" s="33"/>
      <c r="AT35" s="33"/>
      <c r="AU35" s="33"/>
      <c r="AV35" s="33"/>
      <c r="AW35" s="33"/>
      <c r="AX35" s="33"/>
      <c r="AY35" s="33"/>
      <c r="AZ35" s="33"/>
      <c r="BA35" s="33"/>
      <c r="BB35" s="33"/>
      <c r="BC35" s="33"/>
      <c r="BD35" s="33"/>
      <c r="BE35" s="33"/>
      <c r="BF35" s="33"/>
      <c r="BG35" s="33"/>
      <c r="BH35" s="33"/>
    </row>
    <row r="36" spans="1:60" outlineLevel="1" x14ac:dyDescent="0.2">
      <c r="A36" s="63"/>
      <c r="B36" s="64"/>
      <c r="C36" s="69" t="s">
        <v>150</v>
      </c>
      <c r="D36" s="70"/>
      <c r="E36" s="71">
        <v>2.16</v>
      </c>
      <c r="F36" s="68"/>
      <c r="G36" s="68"/>
      <c r="H36" s="41"/>
      <c r="I36" s="41"/>
      <c r="J36" s="41"/>
      <c r="K36" s="41"/>
      <c r="L36" s="41"/>
      <c r="M36" s="41"/>
      <c r="N36" s="36"/>
      <c r="O36" s="36"/>
      <c r="P36" s="36"/>
      <c r="Q36" s="36"/>
      <c r="R36" s="36"/>
      <c r="S36" s="36"/>
      <c r="T36" s="37"/>
      <c r="U36" s="36"/>
      <c r="V36" s="33"/>
      <c r="W36" s="33"/>
      <c r="X36" s="33"/>
      <c r="Y36" s="33"/>
      <c r="Z36" s="33"/>
      <c r="AA36" s="33"/>
      <c r="AB36" s="33"/>
      <c r="AC36" s="33"/>
      <c r="AD36" s="33"/>
      <c r="AE36" s="33" t="s">
        <v>112</v>
      </c>
      <c r="AF36" s="33">
        <v>0</v>
      </c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3"/>
      <c r="AS36" s="33"/>
      <c r="AT36" s="33"/>
      <c r="AU36" s="33"/>
      <c r="AV36" s="33"/>
      <c r="AW36" s="33"/>
      <c r="AX36" s="33"/>
      <c r="AY36" s="33"/>
      <c r="AZ36" s="33"/>
      <c r="BA36" s="33"/>
      <c r="BB36" s="33"/>
      <c r="BC36" s="33"/>
      <c r="BD36" s="33"/>
      <c r="BE36" s="33"/>
      <c r="BF36" s="33"/>
      <c r="BG36" s="33"/>
      <c r="BH36" s="33"/>
    </row>
    <row r="37" spans="1:60" outlineLevel="1" x14ac:dyDescent="0.2">
      <c r="A37" s="63">
        <v>11</v>
      </c>
      <c r="B37" s="64" t="s">
        <v>151</v>
      </c>
      <c r="C37" s="65" t="s">
        <v>152</v>
      </c>
      <c r="D37" s="66" t="s">
        <v>109</v>
      </c>
      <c r="E37" s="67">
        <v>28.5</v>
      </c>
      <c r="F37" s="40"/>
      <c r="G37" s="68">
        <f>ROUND(E37*F37,2)</f>
        <v>0</v>
      </c>
      <c r="H37" s="40"/>
      <c r="I37" s="41">
        <f>ROUND(E37*H37,2)</f>
        <v>0</v>
      </c>
      <c r="J37" s="40"/>
      <c r="K37" s="41">
        <f>ROUND(E37*J37,2)</f>
        <v>0</v>
      </c>
      <c r="L37" s="41">
        <v>21</v>
      </c>
      <c r="M37" s="41">
        <f>G37*(1+L37/100)</f>
        <v>0</v>
      </c>
      <c r="N37" s="36">
        <v>0</v>
      </c>
      <c r="O37" s="36">
        <f>ROUND(E37*N37,5)</f>
        <v>0</v>
      </c>
      <c r="P37" s="36">
        <v>0</v>
      </c>
      <c r="Q37" s="36">
        <f>ROUND(E37*P37,5)</f>
        <v>0</v>
      </c>
      <c r="R37" s="36"/>
      <c r="S37" s="36"/>
      <c r="T37" s="37">
        <v>2.1949999999999998</v>
      </c>
      <c r="U37" s="36">
        <f>ROUND(E37*T37,2)</f>
        <v>62.56</v>
      </c>
      <c r="V37" s="33"/>
      <c r="W37" s="33"/>
      <c r="X37" s="33"/>
      <c r="Y37" s="33"/>
      <c r="Z37" s="33"/>
      <c r="AA37" s="33"/>
      <c r="AB37" s="33"/>
      <c r="AC37" s="33"/>
      <c r="AD37" s="33"/>
      <c r="AE37" s="33" t="s">
        <v>110</v>
      </c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3"/>
      <c r="AS37" s="33"/>
      <c r="AT37" s="33"/>
      <c r="AU37" s="33"/>
      <c r="AV37" s="33"/>
      <c r="AW37" s="33"/>
      <c r="AX37" s="33"/>
      <c r="AY37" s="33"/>
      <c r="AZ37" s="33"/>
      <c r="BA37" s="33"/>
      <c r="BB37" s="33"/>
      <c r="BC37" s="33"/>
      <c r="BD37" s="33"/>
      <c r="BE37" s="33"/>
      <c r="BF37" s="33"/>
      <c r="BG37" s="33"/>
      <c r="BH37" s="33"/>
    </row>
    <row r="38" spans="1:60" outlineLevel="1" x14ac:dyDescent="0.2">
      <c r="A38" s="63"/>
      <c r="B38" s="64"/>
      <c r="C38" s="69" t="s">
        <v>153</v>
      </c>
      <c r="D38" s="70"/>
      <c r="E38" s="71">
        <v>28.5</v>
      </c>
      <c r="F38" s="68"/>
      <c r="G38" s="68"/>
      <c r="H38" s="41"/>
      <c r="I38" s="41"/>
      <c r="J38" s="41"/>
      <c r="K38" s="41"/>
      <c r="L38" s="41"/>
      <c r="M38" s="41"/>
      <c r="N38" s="36"/>
      <c r="O38" s="36"/>
      <c r="P38" s="36"/>
      <c r="Q38" s="36"/>
      <c r="R38" s="36"/>
      <c r="S38" s="36"/>
      <c r="T38" s="37"/>
      <c r="U38" s="36"/>
      <c r="V38" s="33"/>
      <c r="W38" s="33"/>
      <c r="X38" s="33"/>
      <c r="Y38" s="33"/>
      <c r="Z38" s="33"/>
      <c r="AA38" s="33"/>
      <c r="AB38" s="33"/>
      <c r="AC38" s="33"/>
      <c r="AD38" s="33"/>
      <c r="AE38" s="33" t="s">
        <v>112</v>
      </c>
      <c r="AF38" s="33">
        <v>0</v>
      </c>
      <c r="AG38" s="33"/>
      <c r="AH38" s="33"/>
      <c r="AI38" s="33"/>
      <c r="AJ38" s="33"/>
      <c r="AK38" s="33"/>
      <c r="AL38" s="33"/>
      <c r="AM38" s="33"/>
      <c r="AN38" s="33"/>
      <c r="AO38" s="33"/>
      <c r="AP38" s="33"/>
      <c r="AQ38" s="33"/>
      <c r="AR38" s="33"/>
      <c r="AS38" s="33"/>
      <c r="AT38" s="33"/>
      <c r="AU38" s="33"/>
      <c r="AV38" s="33"/>
      <c r="AW38" s="33"/>
      <c r="AX38" s="33"/>
      <c r="AY38" s="33"/>
      <c r="AZ38" s="33"/>
      <c r="BA38" s="33"/>
      <c r="BB38" s="33"/>
      <c r="BC38" s="33"/>
      <c r="BD38" s="33"/>
      <c r="BE38" s="33"/>
      <c r="BF38" s="33"/>
      <c r="BG38" s="33"/>
      <c r="BH38" s="33"/>
    </row>
    <row r="39" spans="1:60" outlineLevel="1" x14ac:dyDescent="0.2">
      <c r="A39" s="63">
        <v>12</v>
      </c>
      <c r="B39" s="64" t="s">
        <v>154</v>
      </c>
      <c r="C39" s="65" t="s">
        <v>155</v>
      </c>
      <c r="D39" s="66" t="s">
        <v>109</v>
      </c>
      <c r="E39" s="67">
        <v>28.5</v>
      </c>
      <c r="F39" s="40"/>
      <c r="G39" s="68">
        <f t="shared" ref="G39:G46" si="0">ROUND(E39*F39,2)</f>
        <v>0</v>
      </c>
      <c r="H39" s="40"/>
      <c r="I39" s="41">
        <f t="shared" ref="I39:I46" si="1">ROUND(E39*H39,2)</f>
        <v>0</v>
      </c>
      <c r="J39" s="40"/>
      <c r="K39" s="41">
        <f t="shared" ref="K39:K46" si="2">ROUND(E39*J39,2)</f>
        <v>0</v>
      </c>
      <c r="L39" s="41">
        <v>21</v>
      </c>
      <c r="M39" s="41">
        <f t="shared" ref="M39:M46" si="3">G39*(1+L39/100)</f>
        <v>0</v>
      </c>
      <c r="N39" s="36">
        <v>0</v>
      </c>
      <c r="O39" s="36">
        <f t="shared" ref="O39:O46" si="4">ROUND(E39*N39,5)</f>
        <v>0</v>
      </c>
      <c r="P39" s="36">
        <v>0</v>
      </c>
      <c r="Q39" s="36">
        <f t="shared" ref="Q39:Q46" si="5">ROUND(E39*P39,5)</f>
        <v>0</v>
      </c>
      <c r="R39" s="36"/>
      <c r="S39" s="36"/>
      <c r="T39" s="37">
        <v>0.997</v>
      </c>
      <c r="U39" s="36">
        <f t="shared" ref="U39:U46" si="6">ROUND(E39*T39,2)</f>
        <v>28.41</v>
      </c>
      <c r="V39" s="33"/>
      <c r="W39" s="33"/>
      <c r="X39" s="33"/>
      <c r="Y39" s="33"/>
      <c r="Z39" s="33"/>
      <c r="AA39" s="33"/>
      <c r="AB39" s="33"/>
      <c r="AC39" s="33"/>
      <c r="AD39" s="33"/>
      <c r="AE39" s="33" t="s">
        <v>110</v>
      </c>
      <c r="AF39" s="33"/>
      <c r="AG39" s="33"/>
      <c r="AH39" s="33"/>
      <c r="AI39" s="33"/>
      <c r="AJ39" s="33"/>
      <c r="AK39" s="33"/>
      <c r="AL39" s="33"/>
      <c r="AM39" s="33"/>
      <c r="AN39" s="33"/>
      <c r="AO39" s="33"/>
      <c r="AP39" s="33"/>
      <c r="AQ39" s="33"/>
      <c r="AR39" s="33"/>
      <c r="AS39" s="33"/>
      <c r="AT39" s="33"/>
      <c r="AU39" s="33"/>
      <c r="AV39" s="33"/>
      <c r="AW39" s="33"/>
      <c r="AX39" s="33"/>
      <c r="AY39" s="33"/>
      <c r="AZ39" s="33"/>
      <c r="BA39" s="33"/>
      <c r="BB39" s="33"/>
      <c r="BC39" s="33"/>
      <c r="BD39" s="33"/>
      <c r="BE39" s="33"/>
      <c r="BF39" s="33"/>
      <c r="BG39" s="33"/>
      <c r="BH39" s="33"/>
    </row>
    <row r="40" spans="1:60" outlineLevel="1" x14ac:dyDescent="0.2">
      <c r="A40" s="63">
        <v>13</v>
      </c>
      <c r="B40" s="64" t="s">
        <v>156</v>
      </c>
      <c r="C40" s="65" t="s">
        <v>157</v>
      </c>
      <c r="D40" s="66" t="s">
        <v>125</v>
      </c>
      <c r="E40" s="67">
        <v>250</v>
      </c>
      <c r="F40" s="40"/>
      <c r="G40" s="68">
        <f t="shared" si="0"/>
        <v>0</v>
      </c>
      <c r="H40" s="40"/>
      <c r="I40" s="41">
        <f t="shared" si="1"/>
        <v>0</v>
      </c>
      <c r="J40" s="40"/>
      <c r="K40" s="41">
        <f t="shared" si="2"/>
        <v>0</v>
      </c>
      <c r="L40" s="41">
        <v>21</v>
      </c>
      <c r="M40" s="41">
        <f t="shared" si="3"/>
        <v>0</v>
      </c>
      <c r="N40" s="36">
        <v>0</v>
      </c>
      <c r="O40" s="36">
        <f t="shared" si="4"/>
        <v>0</v>
      </c>
      <c r="P40" s="36">
        <v>0</v>
      </c>
      <c r="Q40" s="36">
        <f t="shared" si="5"/>
        <v>0</v>
      </c>
      <c r="R40" s="36"/>
      <c r="S40" s="36"/>
      <c r="T40" s="37">
        <v>0.17699999999999999</v>
      </c>
      <c r="U40" s="36">
        <f t="shared" si="6"/>
        <v>44.25</v>
      </c>
      <c r="V40" s="33"/>
      <c r="W40" s="33"/>
      <c r="X40" s="33"/>
      <c r="Y40" s="33"/>
      <c r="Z40" s="33"/>
      <c r="AA40" s="33"/>
      <c r="AB40" s="33"/>
      <c r="AC40" s="33"/>
      <c r="AD40" s="33"/>
      <c r="AE40" s="33" t="s">
        <v>110</v>
      </c>
      <c r="AF40" s="33"/>
      <c r="AG40" s="33"/>
      <c r="AH40" s="33"/>
      <c r="AI40" s="33"/>
      <c r="AJ40" s="33"/>
      <c r="AK40" s="33"/>
      <c r="AL40" s="33"/>
      <c r="AM40" s="33"/>
      <c r="AN40" s="33"/>
      <c r="AO40" s="33"/>
      <c r="AP40" s="33"/>
      <c r="AQ40" s="33"/>
      <c r="AR40" s="33"/>
      <c r="AS40" s="33"/>
      <c r="AT40" s="33"/>
      <c r="AU40" s="33"/>
      <c r="AV40" s="33"/>
      <c r="AW40" s="33"/>
      <c r="AX40" s="33"/>
      <c r="AY40" s="33"/>
      <c r="AZ40" s="33"/>
      <c r="BA40" s="33"/>
      <c r="BB40" s="33"/>
      <c r="BC40" s="33"/>
      <c r="BD40" s="33"/>
      <c r="BE40" s="33"/>
      <c r="BF40" s="33"/>
      <c r="BG40" s="33"/>
      <c r="BH40" s="33"/>
    </row>
    <row r="41" spans="1:60" outlineLevel="1" x14ac:dyDescent="0.2">
      <c r="A41" s="63">
        <v>14</v>
      </c>
      <c r="B41" s="64" t="s">
        <v>158</v>
      </c>
      <c r="C41" s="65" t="s">
        <v>159</v>
      </c>
      <c r="D41" s="66" t="s">
        <v>125</v>
      </c>
      <c r="E41" s="67">
        <v>250</v>
      </c>
      <c r="F41" s="40"/>
      <c r="G41" s="68">
        <f t="shared" si="0"/>
        <v>0</v>
      </c>
      <c r="H41" s="40"/>
      <c r="I41" s="41">
        <f t="shared" si="1"/>
        <v>0</v>
      </c>
      <c r="J41" s="40"/>
      <c r="K41" s="41">
        <f t="shared" si="2"/>
        <v>0</v>
      </c>
      <c r="L41" s="41">
        <v>21</v>
      </c>
      <c r="M41" s="41">
        <f t="shared" si="3"/>
        <v>0</v>
      </c>
      <c r="N41" s="36">
        <v>2.0000000000000001E-4</v>
      </c>
      <c r="O41" s="36">
        <f t="shared" si="4"/>
        <v>0.05</v>
      </c>
      <c r="P41" s="36">
        <v>0</v>
      </c>
      <c r="Q41" s="36">
        <f t="shared" si="5"/>
        <v>0</v>
      </c>
      <c r="R41" s="36"/>
      <c r="S41" s="36"/>
      <c r="T41" s="37">
        <v>8.8520000000000001E-2</v>
      </c>
      <c r="U41" s="36">
        <f t="shared" si="6"/>
        <v>22.13</v>
      </c>
      <c r="V41" s="33"/>
      <c r="W41" s="33"/>
      <c r="X41" s="33"/>
      <c r="Y41" s="33"/>
      <c r="Z41" s="33"/>
      <c r="AA41" s="33"/>
      <c r="AB41" s="33"/>
      <c r="AC41" s="33"/>
      <c r="AD41" s="33"/>
      <c r="AE41" s="33" t="s">
        <v>121</v>
      </c>
      <c r="AF41" s="33"/>
      <c r="AG41" s="33"/>
      <c r="AH41" s="33"/>
      <c r="AI41" s="33"/>
      <c r="AJ41" s="33"/>
      <c r="AK41" s="33"/>
      <c r="AL41" s="33"/>
      <c r="AM41" s="33"/>
      <c r="AN41" s="33"/>
      <c r="AO41" s="33"/>
      <c r="AP41" s="33"/>
      <c r="AQ41" s="33"/>
      <c r="AR41" s="33"/>
      <c r="AS41" s="33"/>
      <c r="AT41" s="33"/>
      <c r="AU41" s="33"/>
      <c r="AV41" s="33"/>
      <c r="AW41" s="33"/>
      <c r="AX41" s="33"/>
      <c r="AY41" s="33"/>
      <c r="AZ41" s="33"/>
      <c r="BA41" s="33"/>
      <c r="BB41" s="33"/>
      <c r="BC41" s="33"/>
      <c r="BD41" s="33"/>
      <c r="BE41" s="33"/>
      <c r="BF41" s="33"/>
      <c r="BG41" s="33"/>
      <c r="BH41" s="33"/>
    </row>
    <row r="42" spans="1:60" outlineLevel="1" x14ac:dyDescent="0.2">
      <c r="A42" s="63">
        <v>15</v>
      </c>
      <c r="B42" s="64" t="s">
        <v>160</v>
      </c>
      <c r="C42" s="65" t="s">
        <v>161</v>
      </c>
      <c r="D42" s="66" t="s">
        <v>120</v>
      </c>
      <c r="E42" s="67">
        <v>2</v>
      </c>
      <c r="F42" s="40"/>
      <c r="G42" s="68">
        <f t="shared" si="0"/>
        <v>0</v>
      </c>
      <c r="H42" s="40"/>
      <c r="I42" s="41">
        <f t="shared" si="1"/>
        <v>0</v>
      </c>
      <c r="J42" s="40"/>
      <c r="K42" s="41">
        <f t="shared" si="2"/>
        <v>0</v>
      </c>
      <c r="L42" s="41">
        <v>21</v>
      </c>
      <c r="M42" s="41">
        <f t="shared" si="3"/>
        <v>0</v>
      </c>
      <c r="N42" s="36">
        <v>1.0699999999999999E-2</v>
      </c>
      <c r="O42" s="36">
        <f t="shared" si="4"/>
        <v>2.1399999999999999E-2</v>
      </c>
      <c r="P42" s="36">
        <v>0</v>
      </c>
      <c r="Q42" s="36">
        <f t="shared" si="5"/>
        <v>0</v>
      </c>
      <c r="R42" s="36"/>
      <c r="S42" s="36"/>
      <c r="T42" s="37">
        <v>0.90800000000000003</v>
      </c>
      <c r="U42" s="36">
        <f t="shared" si="6"/>
        <v>1.82</v>
      </c>
      <c r="V42" s="33"/>
      <c r="W42" s="33"/>
      <c r="X42" s="33"/>
      <c r="Y42" s="33"/>
      <c r="Z42" s="33"/>
      <c r="AA42" s="33"/>
      <c r="AB42" s="33"/>
      <c r="AC42" s="33"/>
      <c r="AD42" s="33"/>
      <c r="AE42" s="33" t="s">
        <v>110</v>
      </c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3"/>
      <c r="AS42" s="33"/>
      <c r="AT42" s="33"/>
      <c r="AU42" s="33"/>
      <c r="AV42" s="33"/>
      <c r="AW42" s="33"/>
      <c r="AX42" s="33"/>
      <c r="AY42" s="33"/>
      <c r="AZ42" s="33"/>
      <c r="BA42" s="33"/>
      <c r="BB42" s="33"/>
      <c r="BC42" s="33"/>
      <c r="BD42" s="33"/>
      <c r="BE42" s="33"/>
      <c r="BF42" s="33"/>
      <c r="BG42" s="33"/>
      <c r="BH42" s="33"/>
    </row>
    <row r="43" spans="1:60" outlineLevel="1" x14ac:dyDescent="0.2">
      <c r="A43" s="63">
        <v>16</v>
      </c>
      <c r="B43" s="64" t="s">
        <v>162</v>
      </c>
      <c r="C43" s="65" t="s">
        <v>163</v>
      </c>
      <c r="D43" s="66" t="s">
        <v>120</v>
      </c>
      <c r="E43" s="67">
        <v>2</v>
      </c>
      <c r="F43" s="40"/>
      <c r="G43" s="68">
        <f t="shared" si="0"/>
        <v>0</v>
      </c>
      <c r="H43" s="40"/>
      <c r="I43" s="41">
        <f t="shared" si="1"/>
        <v>0</v>
      </c>
      <c r="J43" s="40"/>
      <c r="K43" s="41">
        <f t="shared" si="2"/>
        <v>0</v>
      </c>
      <c r="L43" s="41">
        <v>21</v>
      </c>
      <c r="M43" s="41">
        <f t="shared" si="3"/>
        <v>0</v>
      </c>
      <c r="N43" s="36">
        <v>2.478E-2</v>
      </c>
      <c r="O43" s="36">
        <f t="shared" si="4"/>
        <v>4.956E-2</v>
      </c>
      <c r="P43" s="36">
        <v>0</v>
      </c>
      <c r="Q43" s="36">
        <f t="shared" si="5"/>
        <v>0</v>
      </c>
      <c r="R43" s="36"/>
      <c r="S43" s="36"/>
      <c r="T43" s="37">
        <v>0.54700000000000004</v>
      </c>
      <c r="U43" s="36">
        <f t="shared" si="6"/>
        <v>1.0900000000000001</v>
      </c>
      <c r="V43" s="33"/>
      <c r="W43" s="33"/>
      <c r="X43" s="33"/>
      <c r="Y43" s="33"/>
      <c r="Z43" s="33"/>
      <c r="AA43" s="33"/>
      <c r="AB43" s="33"/>
      <c r="AC43" s="33"/>
      <c r="AD43" s="33"/>
      <c r="AE43" s="33" t="s">
        <v>110</v>
      </c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3"/>
      <c r="AS43" s="33"/>
      <c r="AT43" s="33"/>
      <c r="AU43" s="33"/>
      <c r="AV43" s="33"/>
      <c r="AW43" s="33"/>
      <c r="AX43" s="33"/>
      <c r="AY43" s="33"/>
      <c r="AZ43" s="33"/>
      <c r="BA43" s="33"/>
      <c r="BB43" s="33"/>
      <c r="BC43" s="33"/>
      <c r="BD43" s="33"/>
      <c r="BE43" s="33"/>
      <c r="BF43" s="33"/>
      <c r="BG43" s="33"/>
      <c r="BH43" s="33"/>
    </row>
    <row r="44" spans="1:60" outlineLevel="1" x14ac:dyDescent="0.2">
      <c r="A44" s="63">
        <v>17</v>
      </c>
      <c r="B44" s="64" t="s">
        <v>164</v>
      </c>
      <c r="C44" s="65" t="s">
        <v>165</v>
      </c>
      <c r="D44" s="66" t="s">
        <v>109</v>
      </c>
      <c r="E44" s="67">
        <v>250</v>
      </c>
      <c r="F44" s="40"/>
      <c r="G44" s="68">
        <f t="shared" si="0"/>
        <v>0</v>
      </c>
      <c r="H44" s="40"/>
      <c r="I44" s="41">
        <f t="shared" si="1"/>
        <v>0</v>
      </c>
      <c r="J44" s="40"/>
      <c r="K44" s="41">
        <f t="shared" si="2"/>
        <v>0</v>
      </c>
      <c r="L44" s="41">
        <v>21</v>
      </c>
      <c r="M44" s="41">
        <f t="shared" si="3"/>
        <v>0</v>
      </c>
      <c r="N44" s="36">
        <v>0</v>
      </c>
      <c r="O44" s="36">
        <f t="shared" si="4"/>
        <v>0</v>
      </c>
      <c r="P44" s="36">
        <v>0</v>
      </c>
      <c r="Q44" s="36">
        <f t="shared" si="5"/>
        <v>0</v>
      </c>
      <c r="R44" s="36"/>
      <c r="S44" s="36"/>
      <c r="T44" s="37">
        <v>9.7000000000000003E-2</v>
      </c>
      <c r="U44" s="36">
        <f t="shared" si="6"/>
        <v>24.25</v>
      </c>
      <c r="V44" s="33"/>
      <c r="W44" s="33"/>
      <c r="X44" s="33"/>
      <c r="Y44" s="33"/>
      <c r="Z44" s="33"/>
      <c r="AA44" s="33"/>
      <c r="AB44" s="33"/>
      <c r="AC44" s="33"/>
      <c r="AD44" s="33"/>
      <c r="AE44" s="33" t="s">
        <v>110</v>
      </c>
      <c r="AF44" s="33"/>
      <c r="AG44" s="33"/>
      <c r="AH44" s="33"/>
      <c r="AI44" s="33"/>
      <c r="AJ44" s="33"/>
      <c r="AK44" s="33"/>
      <c r="AL44" s="33"/>
      <c r="AM44" s="33"/>
      <c r="AN44" s="33"/>
      <c r="AO44" s="33"/>
      <c r="AP44" s="33"/>
      <c r="AQ44" s="33"/>
      <c r="AR44" s="33"/>
      <c r="AS44" s="33"/>
      <c r="AT44" s="33"/>
      <c r="AU44" s="33"/>
      <c r="AV44" s="33"/>
      <c r="AW44" s="33"/>
      <c r="AX44" s="33"/>
      <c r="AY44" s="33"/>
      <c r="AZ44" s="33"/>
      <c r="BA44" s="33"/>
      <c r="BB44" s="33"/>
      <c r="BC44" s="33"/>
      <c r="BD44" s="33"/>
      <c r="BE44" s="33"/>
      <c r="BF44" s="33"/>
      <c r="BG44" s="33"/>
      <c r="BH44" s="33"/>
    </row>
    <row r="45" spans="1:60" outlineLevel="1" x14ac:dyDescent="0.2">
      <c r="A45" s="63">
        <v>18</v>
      </c>
      <c r="B45" s="64" t="s">
        <v>166</v>
      </c>
      <c r="C45" s="65" t="s">
        <v>167</v>
      </c>
      <c r="D45" s="66" t="s">
        <v>109</v>
      </c>
      <c r="E45" s="67">
        <v>17.579999999999998</v>
      </c>
      <c r="F45" s="40"/>
      <c r="G45" s="68">
        <f t="shared" si="0"/>
        <v>0</v>
      </c>
      <c r="H45" s="40"/>
      <c r="I45" s="41">
        <f t="shared" si="1"/>
        <v>0</v>
      </c>
      <c r="J45" s="40"/>
      <c r="K45" s="41">
        <f t="shared" si="2"/>
        <v>0</v>
      </c>
      <c r="L45" s="41">
        <v>21</v>
      </c>
      <c r="M45" s="41">
        <f t="shared" si="3"/>
        <v>0</v>
      </c>
      <c r="N45" s="36">
        <v>0</v>
      </c>
      <c r="O45" s="36">
        <f t="shared" si="4"/>
        <v>0</v>
      </c>
      <c r="P45" s="36">
        <v>0</v>
      </c>
      <c r="Q45" s="36">
        <f t="shared" si="5"/>
        <v>0</v>
      </c>
      <c r="R45" s="36"/>
      <c r="S45" s="36"/>
      <c r="T45" s="37">
        <v>0</v>
      </c>
      <c r="U45" s="36">
        <f t="shared" si="6"/>
        <v>0</v>
      </c>
      <c r="V45" s="33"/>
      <c r="W45" s="33"/>
      <c r="X45" s="33"/>
      <c r="Y45" s="33"/>
      <c r="Z45" s="33"/>
      <c r="AA45" s="33"/>
      <c r="AB45" s="33"/>
      <c r="AC45" s="33"/>
      <c r="AD45" s="33"/>
      <c r="AE45" s="33" t="s">
        <v>110</v>
      </c>
      <c r="AF45" s="33"/>
      <c r="AG45" s="33"/>
      <c r="AH45" s="33"/>
      <c r="AI45" s="33"/>
      <c r="AJ45" s="33"/>
      <c r="AK45" s="33"/>
      <c r="AL45" s="33"/>
      <c r="AM45" s="33"/>
      <c r="AN45" s="33"/>
      <c r="AO45" s="33"/>
      <c r="AP45" s="33"/>
      <c r="AQ45" s="33"/>
      <c r="AR45" s="33"/>
      <c r="AS45" s="33"/>
      <c r="AT45" s="33"/>
      <c r="AU45" s="33"/>
      <c r="AV45" s="33"/>
      <c r="AW45" s="33"/>
      <c r="AX45" s="33"/>
      <c r="AY45" s="33"/>
      <c r="AZ45" s="33"/>
      <c r="BA45" s="33"/>
      <c r="BB45" s="33"/>
      <c r="BC45" s="33"/>
      <c r="BD45" s="33"/>
      <c r="BE45" s="33"/>
      <c r="BF45" s="33"/>
      <c r="BG45" s="33"/>
      <c r="BH45" s="33"/>
    </row>
    <row r="46" spans="1:60" outlineLevel="1" x14ac:dyDescent="0.2">
      <c r="A46" s="63">
        <v>19</v>
      </c>
      <c r="B46" s="64" t="s">
        <v>168</v>
      </c>
      <c r="C46" s="65" t="s">
        <v>169</v>
      </c>
      <c r="D46" s="66" t="s">
        <v>125</v>
      </c>
      <c r="E46" s="67">
        <v>250</v>
      </c>
      <c r="F46" s="40"/>
      <c r="G46" s="68">
        <f t="shared" si="0"/>
        <v>0</v>
      </c>
      <c r="H46" s="40"/>
      <c r="I46" s="41">
        <f t="shared" si="1"/>
        <v>0</v>
      </c>
      <c r="J46" s="40"/>
      <c r="K46" s="41">
        <f t="shared" si="2"/>
        <v>0</v>
      </c>
      <c r="L46" s="41">
        <v>21</v>
      </c>
      <c r="M46" s="41">
        <f t="shared" si="3"/>
        <v>0</v>
      </c>
      <c r="N46" s="36">
        <v>0</v>
      </c>
      <c r="O46" s="36">
        <f t="shared" si="4"/>
        <v>0</v>
      </c>
      <c r="P46" s="36">
        <v>0</v>
      </c>
      <c r="Q46" s="36">
        <f t="shared" si="5"/>
        <v>0</v>
      </c>
      <c r="R46" s="36"/>
      <c r="S46" s="36"/>
      <c r="T46" s="37">
        <v>0.06</v>
      </c>
      <c r="U46" s="36">
        <f t="shared" si="6"/>
        <v>15</v>
      </c>
      <c r="V46" s="33"/>
      <c r="W46" s="33"/>
      <c r="X46" s="33"/>
      <c r="Y46" s="33"/>
      <c r="Z46" s="33"/>
      <c r="AA46" s="33"/>
      <c r="AB46" s="33"/>
      <c r="AC46" s="33"/>
      <c r="AD46" s="33"/>
      <c r="AE46" s="33" t="s">
        <v>110</v>
      </c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3"/>
      <c r="AS46" s="33"/>
      <c r="AT46" s="33"/>
      <c r="AU46" s="33"/>
      <c r="AV46" s="33"/>
      <c r="AW46" s="33"/>
      <c r="AX46" s="33"/>
      <c r="AY46" s="33"/>
      <c r="AZ46" s="33"/>
      <c r="BA46" s="33"/>
      <c r="BB46" s="33"/>
      <c r="BC46" s="33"/>
      <c r="BD46" s="33"/>
      <c r="BE46" s="33"/>
      <c r="BF46" s="33"/>
      <c r="BG46" s="33"/>
      <c r="BH46" s="33"/>
    </row>
    <row r="47" spans="1:60" x14ac:dyDescent="0.2">
      <c r="A47" s="72" t="s">
        <v>105</v>
      </c>
      <c r="B47" s="73" t="s">
        <v>60</v>
      </c>
      <c r="C47" s="74" t="s">
        <v>61</v>
      </c>
      <c r="D47" s="75"/>
      <c r="E47" s="76"/>
      <c r="F47" s="92"/>
      <c r="G47" s="77">
        <f>SUMIF(AE48:AE51,"&lt;&gt;NOR",G48:G51)</f>
        <v>0</v>
      </c>
      <c r="H47" s="42"/>
      <c r="I47" s="42">
        <f>SUM(I48:I51)</f>
        <v>0</v>
      </c>
      <c r="J47" s="42"/>
      <c r="K47" s="42">
        <f>SUM(K48:K51)</f>
        <v>0</v>
      </c>
      <c r="L47" s="42"/>
      <c r="M47" s="42">
        <f>SUM(M48:M51)</f>
        <v>0</v>
      </c>
      <c r="N47" s="38"/>
      <c r="O47" s="38">
        <f>SUM(O48:O51)</f>
        <v>12.016960000000001</v>
      </c>
      <c r="P47" s="38"/>
      <c r="Q47" s="38">
        <f>SUM(Q48:Q51)</f>
        <v>0</v>
      </c>
      <c r="R47" s="38"/>
      <c r="S47" s="38"/>
      <c r="T47" s="39"/>
      <c r="U47" s="38">
        <f>SUM(U48:U51)</f>
        <v>35.339999999999996</v>
      </c>
      <c r="AE47" t="s">
        <v>106</v>
      </c>
    </row>
    <row r="48" spans="1:60" outlineLevel="1" x14ac:dyDescent="0.2">
      <c r="A48" s="63">
        <v>20</v>
      </c>
      <c r="B48" s="64" t="s">
        <v>170</v>
      </c>
      <c r="C48" s="65" t="s">
        <v>171</v>
      </c>
      <c r="D48" s="66" t="s">
        <v>120</v>
      </c>
      <c r="E48" s="67">
        <v>51</v>
      </c>
      <c r="F48" s="40"/>
      <c r="G48" s="68">
        <f>ROUND(E48*F48,2)</f>
        <v>0</v>
      </c>
      <c r="H48" s="40"/>
      <c r="I48" s="41">
        <f>ROUND(E48*H48,2)</f>
        <v>0</v>
      </c>
      <c r="J48" s="40"/>
      <c r="K48" s="41">
        <f>ROUND(E48*J48,2)</f>
        <v>0</v>
      </c>
      <c r="L48" s="41">
        <v>21</v>
      </c>
      <c r="M48" s="41">
        <f>G48*(1+L48/100)</f>
        <v>0</v>
      </c>
      <c r="N48" s="36">
        <v>0.23382</v>
      </c>
      <c r="O48" s="36">
        <f>ROUND(E48*N48,5)</f>
        <v>11.92482</v>
      </c>
      <c r="P48" s="36">
        <v>0</v>
      </c>
      <c r="Q48" s="36">
        <f>ROUND(E48*P48,5)</f>
        <v>0</v>
      </c>
      <c r="R48" s="36"/>
      <c r="S48" s="36"/>
      <c r="T48" s="37">
        <v>0.216</v>
      </c>
      <c r="U48" s="36">
        <f>ROUND(E48*T48,2)</f>
        <v>11.02</v>
      </c>
      <c r="V48" s="33"/>
      <c r="W48" s="33"/>
      <c r="X48" s="33"/>
      <c r="Y48" s="33"/>
      <c r="Z48" s="33"/>
      <c r="AA48" s="33"/>
      <c r="AB48" s="33"/>
      <c r="AC48" s="33"/>
      <c r="AD48" s="33"/>
      <c r="AE48" s="33" t="s">
        <v>110</v>
      </c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  <c r="AZ48" s="33"/>
      <c r="BA48" s="33"/>
      <c r="BB48" s="33"/>
      <c r="BC48" s="33"/>
      <c r="BD48" s="33"/>
      <c r="BE48" s="33"/>
      <c r="BF48" s="33"/>
      <c r="BG48" s="33"/>
      <c r="BH48" s="33"/>
    </row>
    <row r="49" spans="1:60" outlineLevel="1" x14ac:dyDescent="0.2">
      <c r="A49" s="63">
        <v>21</v>
      </c>
      <c r="B49" s="64" t="s">
        <v>172</v>
      </c>
      <c r="C49" s="65" t="s">
        <v>173</v>
      </c>
      <c r="D49" s="66" t="s">
        <v>125</v>
      </c>
      <c r="E49" s="67">
        <v>85</v>
      </c>
      <c r="F49" s="40"/>
      <c r="G49" s="68">
        <f>ROUND(E49*F49,2)</f>
        <v>0</v>
      </c>
      <c r="H49" s="40"/>
      <c r="I49" s="41">
        <f>ROUND(E49*H49,2)</f>
        <v>0</v>
      </c>
      <c r="J49" s="40"/>
      <c r="K49" s="41">
        <f>ROUND(E49*J49,2)</f>
        <v>0</v>
      </c>
      <c r="L49" s="41">
        <v>21</v>
      </c>
      <c r="M49" s="41">
        <f>G49*(1+L49/100)</f>
        <v>0</v>
      </c>
      <c r="N49" s="36">
        <v>4.0000000000000003E-5</v>
      </c>
      <c r="O49" s="36">
        <f>ROUND(E49*N49,5)</f>
        <v>3.3999999999999998E-3</v>
      </c>
      <c r="P49" s="36">
        <v>0</v>
      </c>
      <c r="Q49" s="36">
        <f>ROUND(E49*P49,5)</f>
        <v>0</v>
      </c>
      <c r="R49" s="36"/>
      <c r="S49" s="36"/>
      <c r="T49" s="37">
        <v>0.06</v>
      </c>
      <c r="U49" s="36">
        <f>ROUND(E49*T49,2)</f>
        <v>5.0999999999999996</v>
      </c>
      <c r="V49" s="33"/>
      <c r="W49" s="33"/>
      <c r="X49" s="33"/>
      <c r="Y49" s="33"/>
      <c r="Z49" s="33"/>
      <c r="AA49" s="33"/>
      <c r="AB49" s="33"/>
      <c r="AC49" s="33"/>
      <c r="AD49" s="33"/>
      <c r="AE49" s="33" t="s">
        <v>110</v>
      </c>
      <c r="AF49" s="33"/>
      <c r="AG49" s="33"/>
      <c r="AH49" s="33"/>
      <c r="AI49" s="33"/>
      <c r="AJ49" s="33"/>
      <c r="AK49" s="33"/>
      <c r="AL49" s="33"/>
      <c r="AM49" s="33"/>
      <c r="AN49" s="33"/>
      <c r="AO49" s="33"/>
      <c r="AP49" s="33"/>
      <c r="AQ49" s="33"/>
      <c r="AR49" s="33"/>
      <c r="AS49" s="33"/>
      <c r="AT49" s="33"/>
      <c r="AU49" s="33"/>
      <c r="AV49" s="33"/>
      <c r="AW49" s="33"/>
      <c r="AX49" s="33"/>
      <c r="AY49" s="33"/>
      <c r="AZ49" s="33"/>
      <c r="BA49" s="33"/>
      <c r="BB49" s="33"/>
      <c r="BC49" s="33"/>
      <c r="BD49" s="33"/>
      <c r="BE49" s="33"/>
      <c r="BF49" s="33"/>
      <c r="BG49" s="33"/>
      <c r="BH49" s="33"/>
    </row>
    <row r="50" spans="1:60" outlineLevel="1" x14ac:dyDescent="0.2">
      <c r="A50" s="63">
        <v>22</v>
      </c>
      <c r="B50" s="64" t="s">
        <v>174</v>
      </c>
      <c r="C50" s="65" t="s">
        <v>175</v>
      </c>
      <c r="D50" s="66" t="s">
        <v>125</v>
      </c>
      <c r="E50" s="67">
        <v>85</v>
      </c>
      <c r="F50" s="40"/>
      <c r="G50" s="68">
        <f>ROUND(E50*F50,2)</f>
        <v>0</v>
      </c>
      <c r="H50" s="40"/>
      <c r="I50" s="41">
        <f>ROUND(E50*H50,2)</f>
        <v>0</v>
      </c>
      <c r="J50" s="40"/>
      <c r="K50" s="41">
        <f>ROUND(E50*J50,2)</f>
        <v>0</v>
      </c>
      <c r="L50" s="41">
        <v>21</v>
      </c>
      <c r="M50" s="41">
        <f>G50*(1+L50/100)</f>
        <v>0</v>
      </c>
      <c r="N50" s="36">
        <v>2.2000000000000001E-4</v>
      </c>
      <c r="O50" s="36">
        <f>ROUND(E50*N50,5)</f>
        <v>1.8700000000000001E-2</v>
      </c>
      <c r="P50" s="36">
        <v>0</v>
      </c>
      <c r="Q50" s="36">
        <f>ROUND(E50*P50,5)</f>
        <v>0</v>
      </c>
      <c r="R50" s="36"/>
      <c r="S50" s="36"/>
      <c r="T50" s="37">
        <v>0</v>
      </c>
      <c r="U50" s="36">
        <f>ROUND(E50*T50,2)</f>
        <v>0</v>
      </c>
      <c r="V50" s="33"/>
      <c r="W50" s="33"/>
      <c r="X50" s="33"/>
      <c r="Y50" s="33"/>
      <c r="Z50" s="33"/>
      <c r="AA50" s="33"/>
      <c r="AB50" s="33"/>
      <c r="AC50" s="33"/>
      <c r="AD50" s="33"/>
      <c r="AE50" s="33" t="s">
        <v>176</v>
      </c>
      <c r="AF50" s="33"/>
      <c r="AG50" s="33"/>
      <c r="AH50" s="33"/>
      <c r="AI50" s="33"/>
      <c r="AJ50" s="33"/>
      <c r="AK50" s="33"/>
      <c r="AL50" s="33"/>
      <c r="AM50" s="33"/>
      <c r="AN50" s="33"/>
      <c r="AO50" s="33"/>
      <c r="AP50" s="33"/>
      <c r="AQ50" s="33"/>
      <c r="AR50" s="33"/>
      <c r="AS50" s="33"/>
      <c r="AT50" s="33"/>
      <c r="AU50" s="33"/>
      <c r="AV50" s="33"/>
      <c r="AW50" s="33"/>
      <c r="AX50" s="33"/>
      <c r="AY50" s="33"/>
      <c r="AZ50" s="33"/>
      <c r="BA50" s="33"/>
      <c r="BB50" s="33"/>
      <c r="BC50" s="33"/>
      <c r="BD50" s="33"/>
      <c r="BE50" s="33"/>
      <c r="BF50" s="33"/>
      <c r="BG50" s="33"/>
      <c r="BH50" s="33"/>
    </row>
    <row r="51" spans="1:60" ht="22.5" outlineLevel="1" x14ac:dyDescent="0.2">
      <c r="A51" s="63">
        <v>23</v>
      </c>
      <c r="B51" s="64" t="s">
        <v>177</v>
      </c>
      <c r="C51" s="65" t="s">
        <v>178</v>
      </c>
      <c r="D51" s="66" t="s">
        <v>125</v>
      </c>
      <c r="E51" s="67">
        <v>34</v>
      </c>
      <c r="F51" s="40"/>
      <c r="G51" s="68">
        <f>ROUND(E51*F51,2)</f>
        <v>0</v>
      </c>
      <c r="H51" s="40"/>
      <c r="I51" s="41">
        <f>ROUND(E51*H51,2)</f>
        <v>0</v>
      </c>
      <c r="J51" s="40"/>
      <c r="K51" s="41">
        <f>ROUND(E51*J51,2)</f>
        <v>0</v>
      </c>
      <c r="L51" s="41">
        <v>21</v>
      </c>
      <c r="M51" s="41">
        <f>G51*(1+L51/100)</f>
        <v>0</v>
      </c>
      <c r="N51" s="36">
        <v>2.0600000000000002E-3</v>
      </c>
      <c r="O51" s="36">
        <f>ROUND(E51*N51,5)</f>
        <v>7.0040000000000005E-2</v>
      </c>
      <c r="P51" s="36">
        <v>0</v>
      </c>
      <c r="Q51" s="36">
        <f>ROUND(E51*P51,5)</f>
        <v>0</v>
      </c>
      <c r="R51" s="36"/>
      <c r="S51" s="36"/>
      <c r="T51" s="37">
        <v>0.56523000000000001</v>
      </c>
      <c r="U51" s="36">
        <f>ROUND(E51*T51,2)</f>
        <v>19.22</v>
      </c>
      <c r="V51" s="33"/>
      <c r="W51" s="33"/>
      <c r="X51" s="33"/>
      <c r="Y51" s="33"/>
      <c r="Z51" s="33"/>
      <c r="AA51" s="33"/>
      <c r="AB51" s="33"/>
      <c r="AC51" s="33"/>
      <c r="AD51" s="33"/>
      <c r="AE51" s="33" t="s">
        <v>121</v>
      </c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3"/>
      <c r="AS51" s="33"/>
      <c r="AT51" s="33"/>
      <c r="AU51" s="33"/>
      <c r="AV51" s="33"/>
      <c r="AW51" s="33"/>
      <c r="AX51" s="33"/>
      <c r="AY51" s="33"/>
      <c r="AZ51" s="33"/>
      <c r="BA51" s="33"/>
      <c r="BB51" s="33"/>
      <c r="BC51" s="33"/>
      <c r="BD51" s="33"/>
      <c r="BE51" s="33"/>
      <c r="BF51" s="33"/>
      <c r="BG51" s="33"/>
      <c r="BH51" s="33"/>
    </row>
    <row r="52" spans="1:60" x14ac:dyDescent="0.2">
      <c r="A52" s="72" t="s">
        <v>105</v>
      </c>
      <c r="B52" s="73" t="s">
        <v>62</v>
      </c>
      <c r="C52" s="74" t="s">
        <v>63</v>
      </c>
      <c r="D52" s="75"/>
      <c r="E52" s="76"/>
      <c r="F52" s="92"/>
      <c r="G52" s="77">
        <f>SUMIF(AE53:AE53,"&lt;&gt;NOR",G53:G53)</f>
        <v>0</v>
      </c>
      <c r="H52" s="42"/>
      <c r="I52" s="42">
        <f>SUM(I53:I53)</f>
        <v>0</v>
      </c>
      <c r="J52" s="42"/>
      <c r="K52" s="42">
        <f>SUM(K53:K53)</f>
        <v>0</v>
      </c>
      <c r="L52" s="42"/>
      <c r="M52" s="42">
        <f>SUM(M53:M53)</f>
        <v>0</v>
      </c>
      <c r="N52" s="38"/>
      <c r="O52" s="38">
        <f>SUM(O53:O53)</f>
        <v>0</v>
      </c>
      <c r="P52" s="38"/>
      <c r="Q52" s="38">
        <f>SUM(Q53:Q53)</f>
        <v>0</v>
      </c>
      <c r="R52" s="38"/>
      <c r="S52" s="38"/>
      <c r="T52" s="39"/>
      <c r="U52" s="38">
        <f>SUM(U53:U53)</f>
        <v>22.68</v>
      </c>
      <c r="AE52" t="s">
        <v>106</v>
      </c>
    </row>
    <row r="53" spans="1:60" outlineLevel="1" x14ac:dyDescent="0.2">
      <c r="A53" s="63">
        <v>24</v>
      </c>
      <c r="B53" s="64" t="s">
        <v>179</v>
      </c>
      <c r="C53" s="65" t="s">
        <v>180</v>
      </c>
      <c r="D53" s="66" t="s">
        <v>120</v>
      </c>
      <c r="E53" s="67">
        <v>72</v>
      </c>
      <c r="F53" s="40"/>
      <c r="G53" s="68">
        <f>ROUND(E53*F53,2)</f>
        <v>0</v>
      </c>
      <c r="H53" s="40"/>
      <c r="I53" s="41">
        <f>ROUND(E53*H53,2)</f>
        <v>0</v>
      </c>
      <c r="J53" s="40"/>
      <c r="K53" s="41">
        <f>ROUND(E53*J53,2)</f>
        <v>0</v>
      </c>
      <c r="L53" s="41">
        <v>21</v>
      </c>
      <c r="M53" s="41">
        <f>G53*(1+L53/100)</f>
        <v>0</v>
      </c>
      <c r="N53" s="36">
        <v>0</v>
      </c>
      <c r="O53" s="36">
        <f>ROUND(E53*N53,5)</f>
        <v>0</v>
      </c>
      <c r="P53" s="36">
        <v>0</v>
      </c>
      <c r="Q53" s="36">
        <f>ROUND(E53*P53,5)</f>
        <v>0</v>
      </c>
      <c r="R53" s="36"/>
      <c r="S53" s="36"/>
      <c r="T53" s="37">
        <v>0.315</v>
      </c>
      <c r="U53" s="36">
        <f>ROUND(E53*T53,2)</f>
        <v>22.68</v>
      </c>
      <c r="V53" s="33"/>
      <c r="W53" s="33"/>
      <c r="X53" s="33"/>
      <c r="Y53" s="33"/>
      <c r="Z53" s="33"/>
      <c r="AA53" s="33"/>
      <c r="AB53" s="33"/>
      <c r="AC53" s="33"/>
      <c r="AD53" s="33"/>
      <c r="AE53" s="33" t="s">
        <v>110</v>
      </c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3"/>
      <c r="AS53" s="33"/>
      <c r="AT53" s="33"/>
      <c r="AU53" s="33"/>
      <c r="AV53" s="33"/>
      <c r="AW53" s="33"/>
      <c r="AX53" s="33"/>
      <c r="AY53" s="33"/>
      <c r="AZ53" s="33"/>
      <c r="BA53" s="33"/>
      <c r="BB53" s="33"/>
      <c r="BC53" s="33"/>
      <c r="BD53" s="33"/>
      <c r="BE53" s="33"/>
      <c r="BF53" s="33"/>
      <c r="BG53" s="33"/>
      <c r="BH53" s="33"/>
    </row>
    <row r="54" spans="1:60" x14ac:dyDescent="0.2">
      <c r="A54" s="72" t="s">
        <v>105</v>
      </c>
      <c r="B54" s="73" t="s">
        <v>64</v>
      </c>
      <c r="C54" s="74" t="s">
        <v>65</v>
      </c>
      <c r="D54" s="75"/>
      <c r="E54" s="76"/>
      <c r="F54" s="92"/>
      <c r="G54" s="77">
        <f>SUMIF(AE55:AE59,"&lt;&gt;NOR",G55:G59)</f>
        <v>0</v>
      </c>
      <c r="H54" s="42"/>
      <c r="I54" s="42">
        <f>SUM(I55:I59)</f>
        <v>0</v>
      </c>
      <c r="J54" s="42"/>
      <c r="K54" s="42">
        <f>SUM(K55:K59)</f>
        <v>0</v>
      </c>
      <c r="L54" s="42"/>
      <c r="M54" s="42">
        <f>SUM(M55:M59)</f>
        <v>0</v>
      </c>
      <c r="N54" s="38"/>
      <c r="O54" s="38">
        <f>SUM(O55:O59)</f>
        <v>12.932869999999999</v>
      </c>
      <c r="P54" s="38"/>
      <c r="Q54" s="38">
        <f>SUM(Q55:Q59)</f>
        <v>0</v>
      </c>
      <c r="R54" s="38"/>
      <c r="S54" s="38"/>
      <c r="T54" s="39"/>
      <c r="U54" s="38">
        <f>SUM(U55:U59)</f>
        <v>11.59</v>
      </c>
      <c r="AE54" t="s">
        <v>106</v>
      </c>
    </row>
    <row r="55" spans="1:60" ht="22.5" outlineLevel="1" x14ac:dyDescent="0.2">
      <c r="A55" s="63">
        <v>25</v>
      </c>
      <c r="B55" s="64" t="s">
        <v>181</v>
      </c>
      <c r="C55" s="65" t="s">
        <v>182</v>
      </c>
      <c r="D55" s="66" t="s">
        <v>109</v>
      </c>
      <c r="E55" s="67">
        <v>6.84</v>
      </c>
      <c r="F55" s="40"/>
      <c r="G55" s="68">
        <f>ROUND(E55*F55,2)</f>
        <v>0</v>
      </c>
      <c r="H55" s="40"/>
      <c r="I55" s="41">
        <f>ROUND(E55*H55,2)</f>
        <v>0</v>
      </c>
      <c r="J55" s="40"/>
      <c r="K55" s="41">
        <f>ROUND(E55*J55,2)</f>
        <v>0</v>
      </c>
      <c r="L55" s="41">
        <v>21</v>
      </c>
      <c r="M55" s="41">
        <f>G55*(1+L55/100)</f>
        <v>0</v>
      </c>
      <c r="N55" s="36">
        <v>1.8907700000000001</v>
      </c>
      <c r="O55" s="36">
        <f>ROUND(E55*N55,5)</f>
        <v>12.932869999999999</v>
      </c>
      <c r="P55" s="36">
        <v>0</v>
      </c>
      <c r="Q55" s="36">
        <f>ROUND(E55*P55,5)</f>
        <v>0</v>
      </c>
      <c r="R55" s="36"/>
      <c r="S55" s="36"/>
      <c r="T55" s="37">
        <v>1.6950000000000001</v>
      </c>
      <c r="U55" s="36">
        <f>ROUND(E55*T55,2)</f>
        <v>11.59</v>
      </c>
      <c r="V55" s="33"/>
      <c r="W55" s="33"/>
      <c r="X55" s="33"/>
      <c r="Y55" s="33"/>
      <c r="Z55" s="33"/>
      <c r="AA55" s="33"/>
      <c r="AB55" s="33"/>
      <c r="AC55" s="33"/>
      <c r="AD55" s="33"/>
      <c r="AE55" s="33" t="s">
        <v>110</v>
      </c>
      <c r="AF55" s="33"/>
      <c r="AG55" s="33"/>
      <c r="AH55" s="33"/>
      <c r="AI55" s="33"/>
      <c r="AJ55" s="33"/>
      <c r="AK55" s="33"/>
      <c r="AL55" s="33"/>
      <c r="AM55" s="33"/>
      <c r="AN55" s="33"/>
      <c r="AO55" s="33"/>
      <c r="AP55" s="33"/>
      <c r="AQ55" s="33"/>
      <c r="AR55" s="33"/>
      <c r="AS55" s="33"/>
      <c r="AT55" s="33"/>
      <c r="AU55" s="33"/>
      <c r="AV55" s="33"/>
      <c r="AW55" s="33"/>
      <c r="AX55" s="33"/>
      <c r="AY55" s="33"/>
      <c r="AZ55" s="33"/>
      <c r="BA55" s="33"/>
      <c r="BB55" s="33"/>
      <c r="BC55" s="33"/>
      <c r="BD55" s="33"/>
      <c r="BE55" s="33"/>
      <c r="BF55" s="33"/>
      <c r="BG55" s="33"/>
      <c r="BH55" s="33"/>
    </row>
    <row r="56" spans="1:60" outlineLevel="1" x14ac:dyDescent="0.2">
      <c r="A56" s="63"/>
      <c r="B56" s="64"/>
      <c r="C56" s="69" t="s">
        <v>183</v>
      </c>
      <c r="D56" s="70"/>
      <c r="E56" s="71">
        <v>0.78</v>
      </c>
      <c r="F56" s="68"/>
      <c r="G56" s="68"/>
      <c r="H56" s="41"/>
      <c r="I56" s="41"/>
      <c r="J56" s="41"/>
      <c r="K56" s="41"/>
      <c r="L56" s="41"/>
      <c r="M56" s="41"/>
      <c r="N56" s="36"/>
      <c r="O56" s="36"/>
      <c r="P56" s="36"/>
      <c r="Q56" s="36"/>
      <c r="R56" s="36"/>
      <c r="S56" s="36"/>
      <c r="T56" s="37"/>
      <c r="U56" s="36"/>
      <c r="V56" s="33"/>
      <c r="W56" s="33"/>
      <c r="X56" s="33"/>
      <c r="Y56" s="33"/>
      <c r="Z56" s="33"/>
      <c r="AA56" s="33"/>
      <c r="AB56" s="33"/>
      <c r="AC56" s="33"/>
      <c r="AD56" s="33"/>
      <c r="AE56" s="33" t="s">
        <v>112</v>
      </c>
      <c r="AF56" s="33">
        <v>0</v>
      </c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3"/>
      <c r="AS56" s="33"/>
      <c r="AT56" s="33"/>
      <c r="AU56" s="33"/>
      <c r="AV56" s="33"/>
      <c r="AW56" s="33"/>
      <c r="AX56" s="33"/>
      <c r="AY56" s="33"/>
      <c r="AZ56" s="33"/>
      <c r="BA56" s="33"/>
      <c r="BB56" s="33"/>
      <c r="BC56" s="33"/>
      <c r="BD56" s="33"/>
      <c r="BE56" s="33"/>
      <c r="BF56" s="33"/>
      <c r="BG56" s="33"/>
      <c r="BH56" s="33"/>
    </row>
    <row r="57" spans="1:60" outlineLevel="1" x14ac:dyDescent="0.2">
      <c r="A57" s="63"/>
      <c r="B57" s="64"/>
      <c r="C57" s="69" t="s">
        <v>184</v>
      </c>
      <c r="D57" s="70"/>
      <c r="E57" s="71">
        <v>3.84</v>
      </c>
      <c r="F57" s="68"/>
      <c r="G57" s="68"/>
      <c r="H57" s="41"/>
      <c r="I57" s="41"/>
      <c r="J57" s="41"/>
      <c r="K57" s="41"/>
      <c r="L57" s="41"/>
      <c r="M57" s="41"/>
      <c r="N57" s="36"/>
      <c r="O57" s="36"/>
      <c r="P57" s="36"/>
      <c r="Q57" s="36"/>
      <c r="R57" s="36"/>
      <c r="S57" s="36"/>
      <c r="T57" s="37"/>
      <c r="U57" s="36"/>
      <c r="V57" s="33"/>
      <c r="W57" s="33"/>
      <c r="X57" s="33"/>
      <c r="Y57" s="33"/>
      <c r="Z57" s="33"/>
      <c r="AA57" s="33"/>
      <c r="AB57" s="33"/>
      <c r="AC57" s="33"/>
      <c r="AD57" s="33"/>
      <c r="AE57" s="33" t="s">
        <v>112</v>
      </c>
      <c r="AF57" s="33">
        <v>0</v>
      </c>
      <c r="AG57" s="33"/>
      <c r="AH57" s="33"/>
      <c r="AI57" s="33"/>
      <c r="AJ57" s="33"/>
      <c r="AK57" s="33"/>
      <c r="AL57" s="33"/>
      <c r="AM57" s="33"/>
      <c r="AN57" s="33"/>
      <c r="AO57" s="33"/>
      <c r="AP57" s="33"/>
      <c r="AQ57" s="33"/>
      <c r="AR57" s="33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  <c r="BE57" s="33"/>
      <c r="BF57" s="33"/>
      <c r="BG57" s="33"/>
      <c r="BH57" s="33"/>
    </row>
    <row r="58" spans="1:60" outlineLevel="1" x14ac:dyDescent="0.2">
      <c r="A58" s="63"/>
      <c r="B58" s="64"/>
      <c r="C58" s="69" t="s">
        <v>185</v>
      </c>
      <c r="D58" s="70"/>
      <c r="E58" s="71">
        <v>1.5</v>
      </c>
      <c r="F58" s="68"/>
      <c r="G58" s="68"/>
      <c r="H58" s="41"/>
      <c r="I58" s="41"/>
      <c r="J58" s="41"/>
      <c r="K58" s="41"/>
      <c r="L58" s="41"/>
      <c r="M58" s="41"/>
      <c r="N58" s="36"/>
      <c r="O58" s="36"/>
      <c r="P58" s="36"/>
      <c r="Q58" s="36"/>
      <c r="R58" s="36"/>
      <c r="S58" s="36"/>
      <c r="T58" s="37"/>
      <c r="U58" s="36"/>
      <c r="V58" s="33"/>
      <c r="W58" s="33"/>
      <c r="X58" s="33"/>
      <c r="Y58" s="33"/>
      <c r="Z58" s="33"/>
      <c r="AA58" s="33"/>
      <c r="AB58" s="33"/>
      <c r="AC58" s="33"/>
      <c r="AD58" s="33"/>
      <c r="AE58" s="33" t="s">
        <v>112</v>
      </c>
      <c r="AF58" s="33">
        <v>0</v>
      </c>
      <c r="AG58" s="33"/>
      <c r="AH58" s="33"/>
      <c r="AI58" s="33"/>
      <c r="AJ58" s="33"/>
      <c r="AK58" s="33"/>
      <c r="AL58" s="33"/>
      <c r="AM58" s="33"/>
      <c r="AN58" s="33"/>
      <c r="AO58" s="33"/>
      <c r="AP58" s="33"/>
      <c r="AQ58" s="33"/>
      <c r="AR58" s="33"/>
      <c r="AS58" s="33"/>
      <c r="AT58" s="33"/>
      <c r="AU58" s="33"/>
      <c r="AV58" s="33"/>
      <c r="AW58" s="33"/>
      <c r="AX58" s="33"/>
      <c r="AY58" s="33"/>
      <c r="AZ58" s="33"/>
      <c r="BA58" s="33"/>
      <c r="BB58" s="33"/>
      <c r="BC58" s="33"/>
      <c r="BD58" s="33"/>
      <c r="BE58" s="33"/>
      <c r="BF58" s="33"/>
      <c r="BG58" s="33"/>
      <c r="BH58" s="33"/>
    </row>
    <row r="59" spans="1:60" outlineLevel="1" x14ac:dyDescent="0.2">
      <c r="A59" s="63"/>
      <c r="B59" s="64"/>
      <c r="C59" s="69" t="s">
        <v>186</v>
      </c>
      <c r="D59" s="70"/>
      <c r="E59" s="71">
        <v>0.72</v>
      </c>
      <c r="F59" s="68"/>
      <c r="G59" s="68"/>
      <c r="H59" s="41"/>
      <c r="I59" s="41"/>
      <c r="J59" s="41"/>
      <c r="K59" s="41"/>
      <c r="L59" s="41"/>
      <c r="M59" s="41"/>
      <c r="N59" s="36"/>
      <c r="O59" s="36"/>
      <c r="P59" s="36"/>
      <c r="Q59" s="36"/>
      <c r="R59" s="36"/>
      <c r="S59" s="36"/>
      <c r="T59" s="37"/>
      <c r="U59" s="36"/>
      <c r="V59" s="33"/>
      <c r="W59" s="33"/>
      <c r="X59" s="33"/>
      <c r="Y59" s="33"/>
      <c r="Z59" s="33"/>
      <c r="AA59" s="33"/>
      <c r="AB59" s="33"/>
      <c r="AC59" s="33"/>
      <c r="AD59" s="33"/>
      <c r="AE59" s="33" t="s">
        <v>112</v>
      </c>
      <c r="AF59" s="33">
        <v>0</v>
      </c>
      <c r="AG59" s="33"/>
      <c r="AH59" s="33"/>
      <c r="AI59" s="33"/>
      <c r="AJ59" s="33"/>
      <c r="AK59" s="33"/>
      <c r="AL59" s="33"/>
      <c r="AM59" s="33"/>
      <c r="AN59" s="33"/>
      <c r="AO59" s="33"/>
      <c r="AP59" s="33"/>
      <c r="AQ59" s="33"/>
      <c r="AR59" s="33"/>
      <c r="AS59" s="33"/>
      <c r="AT59" s="33"/>
      <c r="AU59" s="33"/>
      <c r="AV59" s="33"/>
      <c r="AW59" s="33"/>
      <c r="AX59" s="33"/>
      <c r="AY59" s="33"/>
      <c r="AZ59" s="33"/>
      <c r="BA59" s="33"/>
      <c r="BB59" s="33"/>
      <c r="BC59" s="33"/>
      <c r="BD59" s="33"/>
      <c r="BE59" s="33"/>
      <c r="BF59" s="33"/>
      <c r="BG59" s="33"/>
      <c r="BH59" s="33"/>
    </row>
    <row r="60" spans="1:60" x14ac:dyDescent="0.2">
      <c r="A60" s="72" t="s">
        <v>105</v>
      </c>
      <c r="B60" s="73" t="s">
        <v>66</v>
      </c>
      <c r="C60" s="74" t="s">
        <v>67</v>
      </c>
      <c r="D60" s="75"/>
      <c r="E60" s="76"/>
      <c r="F60" s="77"/>
      <c r="G60" s="77">
        <f>SUMIF(AE61:AE75,"&lt;&gt;NOR",G61:G75)</f>
        <v>0</v>
      </c>
      <c r="H60" s="42"/>
      <c r="I60" s="42">
        <f>SUM(I61:I75)</f>
        <v>0</v>
      </c>
      <c r="J60" s="42"/>
      <c r="K60" s="42">
        <f>SUM(K61:K75)</f>
        <v>0</v>
      </c>
      <c r="L60" s="42"/>
      <c r="M60" s="42">
        <f>SUM(M61:M75)</f>
        <v>0</v>
      </c>
      <c r="N60" s="38"/>
      <c r="O60" s="38">
        <f>SUM(O61:O75)</f>
        <v>21.132380000000001</v>
      </c>
      <c r="P60" s="38"/>
      <c r="Q60" s="38">
        <f>SUM(Q61:Q75)</f>
        <v>0</v>
      </c>
      <c r="R60" s="38"/>
      <c r="S60" s="38"/>
      <c r="T60" s="39"/>
      <c r="U60" s="38">
        <f>SUM(U61:U75)</f>
        <v>122.48</v>
      </c>
      <c r="AE60" t="s">
        <v>106</v>
      </c>
    </row>
    <row r="61" spans="1:60" ht="22.5" outlineLevel="1" x14ac:dyDescent="0.2">
      <c r="A61" s="63">
        <v>26</v>
      </c>
      <c r="B61" s="64" t="s">
        <v>187</v>
      </c>
      <c r="C61" s="65" t="s">
        <v>188</v>
      </c>
      <c r="D61" s="66" t="s">
        <v>189</v>
      </c>
      <c r="E61" s="67">
        <v>1</v>
      </c>
      <c r="F61" s="40"/>
      <c r="G61" s="68">
        <f>ROUND(E61*F61,2)</f>
        <v>0</v>
      </c>
      <c r="H61" s="40"/>
      <c r="I61" s="41">
        <f>ROUND(E61*H61,2)</f>
        <v>0</v>
      </c>
      <c r="J61" s="40"/>
      <c r="K61" s="41">
        <f>ROUND(E61*J61,2)</f>
        <v>0</v>
      </c>
      <c r="L61" s="41">
        <v>21</v>
      </c>
      <c r="M61" s="41">
        <f>G61*(1+L61/100)</f>
        <v>0</v>
      </c>
      <c r="N61" s="36">
        <v>0.16732</v>
      </c>
      <c r="O61" s="36">
        <f>ROUND(E61*N61,5)</f>
        <v>0.16732</v>
      </c>
      <c r="P61" s="36">
        <v>0</v>
      </c>
      <c r="Q61" s="36">
        <f>ROUND(E61*P61,5)</f>
        <v>0</v>
      </c>
      <c r="R61" s="36"/>
      <c r="S61" s="36"/>
      <c r="T61" s="37">
        <v>2.3793799999999998</v>
      </c>
      <c r="U61" s="36">
        <f>ROUND(E61*T61,2)</f>
        <v>2.38</v>
      </c>
      <c r="V61" s="33"/>
      <c r="W61" s="33"/>
      <c r="X61" s="33"/>
      <c r="Y61" s="33"/>
      <c r="Z61" s="33"/>
      <c r="AA61" s="33"/>
      <c r="AB61" s="33"/>
      <c r="AC61" s="33"/>
      <c r="AD61" s="33"/>
      <c r="AE61" s="33" t="s">
        <v>121</v>
      </c>
      <c r="AF61" s="33"/>
      <c r="AG61" s="33"/>
      <c r="AH61" s="33"/>
      <c r="AI61" s="33"/>
      <c r="AJ61" s="33"/>
      <c r="AK61" s="33"/>
      <c r="AL61" s="33"/>
      <c r="AM61" s="33"/>
      <c r="AN61" s="33"/>
      <c r="AO61" s="33"/>
      <c r="AP61" s="33"/>
      <c r="AQ61" s="33"/>
      <c r="AR61" s="33"/>
      <c r="AS61" s="33"/>
      <c r="AT61" s="33"/>
      <c r="AU61" s="33"/>
      <c r="AV61" s="33"/>
      <c r="AW61" s="33"/>
      <c r="AX61" s="33"/>
      <c r="AY61" s="33"/>
      <c r="AZ61" s="33"/>
      <c r="BA61" s="33"/>
      <c r="BB61" s="33"/>
      <c r="BC61" s="33"/>
      <c r="BD61" s="33"/>
      <c r="BE61" s="33"/>
      <c r="BF61" s="33"/>
      <c r="BG61" s="33"/>
      <c r="BH61" s="33"/>
    </row>
    <row r="62" spans="1:60" outlineLevel="1" x14ac:dyDescent="0.2">
      <c r="A62" s="63">
        <v>27</v>
      </c>
      <c r="B62" s="64" t="s">
        <v>190</v>
      </c>
      <c r="C62" s="65" t="s">
        <v>191</v>
      </c>
      <c r="D62" s="66" t="s">
        <v>189</v>
      </c>
      <c r="E62" s="67">
        <v>1</v>
      </c>
      <c r="F62" s="40"/>
      <c r="G62" s="68">
        <f>ROUND(E62*F62,2)</f>
        <v>0</v>
      </c>
      <c r="H62" s="40"/>
      <c r="I62" s="41">
        <f>ROUND(E62*H62,2)</f>
        <v>0</v>
      </c>
      <c r="J62" s="40"/>
      <c r="K62" s="41">
        <f>ROUND(E62*J62,2)</f>
        <v>0</v>
      </c>
      <c r="L62" s="41">
        <v>21</v>
      </c>
      <c r="M62" s="41">
        <f>G62*(1+L62/100)</f>
        <v>0</v>
      </c>
      <c r="N62" s="36">
        <v>0.16632</v>
      </c>
      <c r="O62" s="36">
        <f>ROUND(E62*N62,5)</f>
        <v>0.16632</v>
      </c>
      <c r="P62" s="36">
        <v>0</v>
      </c>
      <c r="Q62" s="36">
        <f>ROUND(E62*P62,5)</f>
        <v>0</v>
      </c>
      <c r="R62" s="36"/>
      <c r="S62" s="36"/>
      <c r="T62" s="37">
        <v>2.3791799999999999</v>
      </c>
      <c r="U62" s="36">
        <f>ROUND(E62*T62,2)</f>
        <v>2.38</v>
      </c>
      <c r="V62" s="33"/>
      <c r="W62" s="33"/>
      <c r="X62" s="33"/>
      <c r="Y62" s="33"/>
      <c r="Z62" s="33"/>
      <c r="AA62" s="33"/>
      <c r="AB62" s="33"/>
      <c r="AC62" s="33"/>
      <c r="AD62" s="33"/>
      <c r="AE62" s="33" t="s">
        <v>121</v>
      </c>
      <c r="AF62" s="33"/>
      <c r="AG62" s="33"/>
      <c r="AH62" s="33"/>
      <c r="AI62" s="33"/>
      <c r="AJ62" s="33"/>
      <c r="AK62" s="33"/>
      <c r="AL62" s="33"/>
      <c r="AM62" s="33"/>
      <c r="AN62" s="33"/>
      <c r="AO62" s="33"/>
      <c r="AP62" s="33"/>
      <c r="AQ62" s="33"/>
      <c r="AR62" s="33"/>
      <c r="AS62" s="33"/>
      <c r="AT62" s="33"/>
      <c r="AU62" s="33"/>
      <c r="AV62" s="33"/>
      <c r="AW62" s="33"/>
      <c r="AX62" s="33"/>
      <c r="AY62" s="33"/>
      <c r="AZ62" s="33"/>
      <c r="BA62" s="33"/>
      <c r="BB62" s="33"/>
      <c r="BC62" s="33"/>
      <c r="BD62" s="33"/>
      <c r="BE62" s="33"/>
      <c r="BF62" s="33"/>
      <c r="BG62" s="33"/>
      <c r="BH62" s="33"/>
    </row>
    <row r="63" spans="1:60" ht="22.5" outlineLevel="1" x14ac:dyDescent="0.2">
      <c r="A63" s="63">
        <v>28</v>
      </c>
      <c r="B63" s="64" t="s">
        <v>192</v>
      </c>
      <c r="C63" s="65" t="s">
        <v>193</v>
      </c>
      <c r="D63" s="66" t="s">
        <v>189</v>
      </c>
      <c r="E63" s="67">
        <v>1</v>
      </c>
      <c r="F63" s="40"/>
      <c r="G63" s="68">
        <f>ROUND(E63*F63,2)</f>
        <v>0</v>
      </c>
      <c r="H63" s="40"/>
      <c r="I63" s="41">
        <f>ROUND(E63*H63,2)</f>
        <v>0</v>
      </c>
      <c r="J63" s="40"/>
      <c r="K63" s="41">
        <f>ROUND(E63*J63,2)</f>
        <v>0</v>
      </c>
      <c r="L63" s="41">
        <v>21</v>
      </c>
      <c r="M63" s="41">
        <f>G63*(1+L63/100)</f>
        <v>0</v>
      </c>
      <c r="N63" s="36">
        <v>0.23522000000000001</v>
      </c>
      <c r="O63" s="36">
        <f>ROUND(E63*N63,5)</f>
        <v>0.23522000000000001</v>
      </c>
      <c r="P63" s="36">
        <v>0</v>
      </c>
      <c r="Q63" s="36">
        <f>ROUND(E63*P63,5)</f>
        <v>0</v>
      </c>
      <c r="R63" s="36"/>
      <c r="S63" s="36"/>
      <c r="T63" s="37">
        <v>2.9937499999999999</v>
      </c>
      <c r="U63" s="36">
        <f>ROUND(E63*T63,2)</f>
        <v>2.99</v>
      </c>
      <c r="V63" s="33"/>
      <c r="W63" s="33"/>
      <c r="X63" s="33"/>
      <c r="Y63" s="33"/>
      <c r="Z63" s="33"/>
      <c r="AA63" s="33"/>
      <c r="AB63" s="33"/>
      <c r="AC63" s="33"/>
      <c r="AD63" s="33"/>
      <c r="AE63" s="33" t="s">
        <v>121</v>
      </c>
      <c r="AF63" s="33"/>
      <c r="AG63" s="33"/>
      <c r="AH63" s="33"/>
      <c r="AI63" s="33"/>
      <c r="AJ63" s="33"/>
      <c r="AK63" s="33"/>
      <c r="AL63" s="33"/>
      <c r="AM63" s="33"/>
      <c r="AN63" s="33"/>
      <c r="AO63" s="33"/>
      <c r="AP63" s="33"/>
      <c r="AQ63" s="33"/>
      <c r="AR63" s="33"/>
      <c r="AS63" s="33"/>
      <c r="AT63" s="33"/>
      <c r="AU63" s="33"/>
      <c r="AV63" s="33"/>
      <c r="AW63" s="33"/>
      <c r="AX63" s="33"/>
      <c r="AY63" s="33"/>
      <c r="AZ63" s="33"/>
      <c r="BA63" s="33"/>
      <c r="BB63" s="33"/>
      <c r="BC63" s="33"/>
      <c r="BD63" s="33"/>
      <c r="BE63" s="33"/>
      <c r="BF63" s="33"/>
      <c r="BG63" s="33"/>
      <c r="BH63" s="33"/>
    </row>
    <row r="64" spans="1:60" ht="22.5" outlineLevel="1" x14ac:dyDescent="0.2">
      <c r="A64" s="63">
        <v>29</v>
      </c>
      <c r="B64" s="64" t="s">
        <v>194</v>
      </c>
      <c r="C64" s="65" t="s">
        <v>195</v>
      </c>
      <c r="D64" s="66" t="s">
        <v>196</v>
      </c>
      <c r="E64" s="67">
        <v>15</v>
      </c>
      <c r="F64" s="40"/>
      <c r="G64" s="68">
        <f>ROUND(E64*F64,2)</f>
        <v>0</v>
      </c>
      <c r="H64" s="40"/>
      <c r="I64" s="41">
        <f>ROUND(E64*H64,2)</f>
        <v>0</v>
      </c>
      <c r="J64" s="40"/>
      <c r="K64" s="41">
        <f>ROUND(E64*J64,2)</f>
        <v>0</v>
      </c>
      <c r="L64" s="41">
        <v>21</v>
      </c>
      <c r="M64" s="41">
        <f>G64*(1+L64/100)</f>
        <v>0</v>
      </c>
      <c r="N64" s="36">
        <v>1.35765</v>
      </c>
      <c r="O64" s="36">
        <f>ROUND(E64*N64,5)</f>
        <v>20.364750000000001</v>
      </c>
      <c r="P64" s="36">
        <v>0</v>
      </c>
      <c r="Q64" s="36">
        <f>ROUND(E64*P64,5)</f>
        <v>0</v>
      </c>
      <c r="R64" s="36"/>
      <c r="S64" s="36"/>
      <c r="T64" s="37">
        <v>7.23935</v>
      </c>
      <c r="U64" s="36">
        <f>ROUND(E64*T64,2)</f>
        <v>108.59</v>
      </c>
      <c r="V64" s="33"/>
      <c r="W64" s="33"/>
      <c r="X64" s="33"/>
      <c r="Y64" s="33"/>
      <c r="Z64" s="33"/>
      <c r="AA64" s="33"/>
      <c r="AB64" s="33"/>
      <c r="AC64" s="33"/>
      <c r="AD64" s="33"/>
      <c r="AE64" s="33" t="s">
        <v>121</v>
      </c>
      <c r="AF64" s="33"/>
      <c r="AG64" s="33"/>
      <c r="AH64" s="33"/>
      <c r="AI64" s="33"/>
      <c r="AJ64" s="33"/>
      <c r="AK64" s="33"/>
      <c r="AL64" s="33"/>
      <c r="AM64" s="33"/>
      <c r="AN64" s="33"/>
      <c r="AO64" s="33"/>
      <c r="AP64" s="33"/>
      <c r="AQ64" s="33"/>
      <c r="AR64" s="33"/>
      <c r="AS64" s="33"/>
      <c r="AT64" s="33"/>
      <c r="AU64" s="33"/>
      <c r="AV64" s="33"/>
      <c r="AW64" s="33"/>
      <c r="AX64" s="33"/>
      <c r="AY64" s="33"/>
      <c r="AZ64" s="33"/>
      <c r="BA64" s="33"/>
      <c r="BB64" s="33"/>
      <c r="BC64" s="33"/>
      <c r="BD64" s="33"/>
      <c r="BE64" s="33"/>
      <c r="BF64" s="33"/>
      <c r="BG64" s="33"/>
      <c r="BH64" s="33"/>
    </row>
    <row r="65" spans="1:60" outlineLevel="1" x14ac:dyDescent="0.2">
      <c r="A65" s="63"/>
      <c r="B65" s="64"/>
      <c r="C65" s="69" t="s">
        <v>197</v>
      </c>
      <c r="D65" s="70"/>
      <c r="E65" s="71">
        <v>15</v>
      </c>
      <c r="F65" s="68"/>
      <c r="G65" s="68"/>
      <c r="H65" s="41"/>
      <c r="I65" s="41"/>
      <c r="J65" s="41"/>
      <c r="K65" s="41"/>
      <c r="L65" s="41"/>
      <c r="M65" s="41"/>
      <c r="N65" s="36"/>
      <c r="O65" s="36"/>
      <c r="P65" s="36"/>
      <c r="Q65" s="36"/>
      <c r="R65" s="36"/>
      <c r="S65" s="36"/>
      <c r="T65" s="37"/>
      <c r="U65" s="36"/>
      <c r="V65" s="33"/>
      <c r="W65" s="33"/>
      <c r="X65" s="33"/>
      <c r="Y65" s="33"/>
      <c r="Z65" s="33"/>
      <c r="AA65" s="33"/>
      <c r="AB65" s="33"/>
      <c r="AC65" s="33"/>
      <c r="AD65" s="33"/>
      <c r="AE65" s="33" t="s">
        <v>112</v>
      </c>
      <c r="AF65" s="33">
        <v>0</v>
      </c>
      <c r="AG65" s="33"/>
      <c r="AH65" s="33"/>
      <c r="AI65" s="33"/>
      <c r="AJ65" s="33"/>
      <c r="AK65" s="33"/>
      <c r="AL65" s="33"/>
      <c r="AM65" s="33"/>
      <c r="AN65" s="33"/>
      <c r="AO65" s="33"/>
      <c r="AP65" s="33"/>
      <c r="AQ65" s="33"/>
      <c r="AR65" s="33"/>
      <c r="AS65" s="33"/>
      <c r="AT65" s="33"/>
      <c r="AU65" s="33"/>
      <c r="AV65" s="33"/>
      <c r="AW65" s="33"/>
      <c r="AX65" s="33"/>
      <c r="AY65" s="33"/>
      <c r="AZ65" s="33"/>
      <c r="BA65" s="33"/>
      <c r="BB65" s="33"/>
      <c r="BC65" s="33"/>
      <c r="BD65" s="33"/>
      <c r="BE65" s="33"/>
      <c r="BF65" s="33"/>
      <c r="BG65" s="33"/>
      <c r="BH65" s="33"/>
    </row>
    <row r="66" spans="1:60" outlineLevel="1" x14ac:dyDescent="0.2">
      <c r="A66" s="63">
        <v>30</v>
      </c>
      <c r="B66" s="64" t="s">
        <v>198</v>
      </c>
      <c r="C66" s="65" t="s">
        <v>199</v>
      </c>
      <c r="D66" s="66" t="s">
        <v>120</v>
      </c>
      <c r="E66" s="67">
        <v>16</v>
      </c>
      <c r="F66" s="40"/>
      <c r="G66" s="68">
        <f t="shared" ref="G66:G75" si="7">ROUND(E66*F66,2)</f>
        <v>0</v>
      </c>
      <c r="H66" s="40"/>
      <c r="I66" s="41">
        <f t="shared" ref="I66:I75" si="8">ROUND(E66*H66,2)</f>
        <v>0</v>
      </c>
      <c r="J66" s="40"/>
      <c r="K66" s="41">
        <f t="shared" ref="K66:K75" si="9">ROUND(E66*J66,2)</f>
        <v>0</v>
      </c>
      <c r="L66" s="41">
        <v>21</v>
      </c>
      <c r="M66" s="41">
        <f t="shared" ref="M66:M75" si="10">G66*(1+L66/100)</f>
        <v>0</v>
      </c>
      <c r="N66" s="36">
        <v>0</v>
      </c>
      <c r="O66" s="36">
        <f t="shared" ref="O66:O75" si="11">ROUND(E66*N66,5)</f>
        <v>0</v>
      </c>
      <c r="P66" s="36">
        <v>0</v>
      </c>
      <c r="Q66" s="36">
        <f t="shared" ref="Q66:Q75" si="12">ROUND(E66*P66,5)</f>
        <v>0</v>
      </c>
      <c r="R66" s="36"/>
      <c r="S66" s="36"/>
      <c r="T66" s="37">
        <v>3.5999999999999997E-2</v>
      </c>
      <c r="U66" s="36">
        <f t="shared" ref="U66:U75" si="13">ROUND(E66*T66,2)</f>
        <v>0.57999999999999996</v>
      </c>
      <c r="V66" s="33"/>
      <c r="W66" s="33"/>
      <c r="X66" s="33"/>
      <c r="Y66" s="33"/>
      <c r="Z66" s="33"/>
      <c r="AA66" s="33"/>
      <c r="AB66" s="33"/>
      <c r="AC66" s="33"/>
      <c r="AD66" s="33"/>
      <c r="AE66" s="33" t="s">
        <v>110</v>
      </c>
      <c r="AF66" s="33"/>
      <c r="AG66" s="33"/>
      <c r="AH66" s="33"/>
      <c r="AI66" s="33"/>
      <c r="AJ66" s="33"/>
      <c r="AK66" s="33"/>
      <c r="AL66" s="33"/>
      <c r="AM66" s="33"/>
      <c r="AN66" s="33"/>
      <c r="AO66" s="33"/>
      <c r="AP66" s="33"/>
      <c r="AQ66" s="33"/>
      <c r="AR66" s="33"/>
      <c r="AS66" s="33"/>
      <c r="AT66" s="33"/>
      <c r="AU66" s="33"/>
      <c r="AV66" s="33"/>
      <c r="AW66" s="33"/>
      <c r="AX66" s="33"/>
      <c r="AY66" s="33"/>
      <c r="AZ66" s="33"/>
      <c r="BA66" s="33"/>
      <c r="BB66" s="33"/>
      <c r="BC66" s="33"/>
      <c r="BD66" s="33"/>
      <c r="BE66" s="33"/>
      <c r="BF66" s="33"/>
      <c r="BG66" s="33"/>
      <c r="BH66" s="33"/>
    </row>
    <row r="67" spans="1:60" outlineLevel="1" x14ac:dyDescent="0.2">
      <c r="A67" s="63">
        <v>31</v>
      </c>
      <c r="B67" s="64" t="s">
        <v>200</v>
      </c>
      <c r="C67" s="65" t="s">
        <v>201</v>
      </c>
      <c r="D67" s="66" t="s">
        <v>120</v>
      </c>
      <c r="E67" s="67">
        <v>15</v>
      </c>
      <c r="F67" s="40"/>
      <c r="G67" s="68">
        <f t="shared" si="7"/>
        <v>0</v>
      </c>
      <c r="H67" s="40"/>
      <c r="I67" s="41">
        <f t="shared" si="8"/>
        <v>0</v>
      </c>
      <c r="J67" s="40"/>
      <c r="K67" s="41">
        <f t="shared" si="9"/>
        <v>0</v>
      </c>
      <c r="L67" s="41">
        <v>21</v>
      </c>
      <c r="M67" s="41">
        <f t="shared" si="10"/>
        <v>0</v>
      </c>
      <c r="N67" s="36">
        <v>4.2999999999999999E-4</v>
      </c>
      <c r="O67" s="36">
        <f t="shared" si="11"/>
        <v>6.45E-3</v>
      </c>
      <c r="P67" s="36">
        <v>0</v>
      </c>
      <c r="Q67" s="36">
        <f t="shared" si="12"/>
        <v>0</v>
      </c>
      <c r="R67" s="36"/>
      <c r="S67" s="36"/>
      <c r="T67" s="37">
        <v>0</v>
      </c>
      <c r="U67" s="36">
        <f t="shared" si="13"/>
        <v>0</v>
      </c>
      <c r="V67" s="33"/>
      <c r="W67" s="33"/>
      <c r="X67" s="33"/>
      <c r="Y67" s="33"/>
      <c r="Z67" s="33"/>
      <c r="AA67" s="33"/>
      <c r="AB67" s="33"/>
      <c r="AC67" s="33"/>
      <c r="AD67" s="33"/>
      <c r="AE67" s="33" t="s">
        <v>176</v>
      </c>
      <c r="AF67" s="33"/>
      <c r="AG67" s="33"/>
      <c r="AH67" s="33"/>
      <c r="AI67" s="33"/>
      <c r="AJ67" s="33"/>
      <c r="AK67" s="33"/>
      <c r="AL67" s="33"/>
      <c r="AM67" s="33"/>
      <c r="AN67" s="33"/>
      <c r="AO67" s="33"/>
      <c r="AP67" s="33"/>
      <c r="AQ67" s="33"/>
      <c r="AR67" s="33"/>
      <c r="AS67" s="33"/>
      <c r="AT67" s="33"/>
      <c r="AU67" s="33"/>
      <c r="AV67" s="33"/>
      <c r="AW67" s="33"/>
      <c r="AX67" s="33"/>
      <c r="AY67" s="33"/>
      <c r="AZ67" s="33"/>
      <c r="BA67" s="33"/>
      <c r="BB67" s="33"/>
      <c r="BC67" s="33"/>
      <c r="BD67" s="33"/>
      <c r="BE67" s="33"/>
      <c r="BF67" s="33"/>
      <c r="BG67" s="33"/>
      <c r="BH67" s="33"/>
    </row>
    <row r="68" spans="1:60" outlineLevel="1" x14ac:dyDescent="0.2">
      <c r="A68" s="63">
        <v>32</v>
      </c>
      <c r="B68" s="64" t="s">
        <v>202</v>
      </c>
      <c r="C68" s="65" t="s">
        <v>203</v>
      </c>
      <c r="D68" s="66" t="s">
        <v>120</v>
      </c>
      <c r="E68" s="67">
        <v>13</v>
      </c>
      <c r="F68" s="40"/>
      <c r="G68" s="68">
        <f t="shared" si="7"/>
        <v>0</v>
      </c>
      <c r="H68" s="40"/>
      <c r="I68" s="41">
        <f t="shared" si="8"/>
        <v>0</v>
      </c>
      <c r="J68" s="40"/>
      <c r="K68" s="41">
        <f t="shared" si="9"/>
        <v>0</v>
      </c>
      <c r="L68" s="41">
        <v>21</v>
      </c>
      <c r="M68" s="41">
        <f t="shared" si="10"/>
        <v>0</v>
      </c>
      <c r="N68" s="36">
        <v>0</v>
      </c>
      <c r="O68" s="36">
        <f t="shared" si="11"/>
        <v>0</v>
      </c>
      <c r="P68" s="36">
        <v>0</v>
      </c>
      <c r="Q68" s="36">
        <f t="shared" si="12"/>
        <v>0</v>
      </c>
      <c r="R68" s="36"/>
      <c r="S68" s="36"/>
      <c r="T68" s="37">
        <v>2.5999999999999999E-2</v>
      </c>
      <c r="U68" s="36">
        <f t="shared" si="13"/>
        <v>0.34</v>
      </c>
      <c r="V68" s="33"/>
      <c r="W68" s="33"/>
      <c r="X68" s="33"/>
      <c r="Y68" s="33"/>
      <c r="Z68" s="33"/>
      <c r="AA68" s="33"/>
      <c r="AB68" s="33"/>
      <c r="AC68" s="33"/>
      <c r="AD68" s="33"/>
      <c r="AE68" s="33" t="s">
        <v>110</v>
      </c>
      <c r="AF68" s="33"/>
      <c r="AG68" s="33"/>
      <c r="AH68" s="33"/>
      <c r="AI68" s="33"/>
      <c r="AJ68" s="33"/>
      <c r="AK68" s="33"/>
      <c r="AL68" s="33"/>
      <c r="AM68" s="33"/>
      <c r="AN68" s="33"/>
      <c r="AO68" s="33"/>
      <c r="AP68" s="33"/>
      <c r="AQ68" s="33"/>
      <c r="AR68" s="33"/>
      <c r="AS68" s="33"/>
      <c r="AT68" s="33"/>
      <c r="AU68" s="33"/>
      <c r="AV68" s="33"/>
      <c r="AW68" s="33"/>
      <c r="AX68" s="33"/>
      <c r="AY68" s="33"/>
      <c r="AZ68" s="33"/>
      <c r="BA68" s="33"/>
      <c r="BB68" s="33"/>
      <c r="BC68" s="33"/>
      <c r="BD68" s="33"/>
      <c r="BE68" s="33"/>
      <c r="BF68" s="33"/>
      <c r="BG68" s="33"/>
      <c r="BH68" s="33"/>
    </row>
    <row r="69" spans="1:60" outlineLevel="1" x14ac:dyDescent="0.2">
      <c r="A69" s="63">
        <v>33</v>
      </c>
      <c r="B69" s="64" t="s">
        <v>204</v>
      </c>
      <c r="C69" s="65" t="s">
        <v>205</v>
      </c>
      <c r="D69" s="66" t="s">
        <v>120</v>
      </c>
      <c r="E69" s="67">
        <v>58</v>
      </c>
      <c r="F69" s="40"/>
      <c r="G69" s="68">
        <f t="shared" si="7"/>
        <v>0</v>
      </c>
      <c r="H69" s="40"/>
      <c r="I69" s="41">
        <f t="shared" si="8"/>
        <v>0</v>
      </c>
      <c r="J69" s="40"/>
      <c r="K69" s="41">
        <f t="shared" si="9"/>
        <v>0</v>
      </c>
      <c r="L69" s="41">
        <v>21</v>
      </c>
      <c r="M69" s="41">
        <f t="shared" si="10"/>
        <v>0</v>
      </c>
      <c r="N69" s="36">
        <v>0</v>
      </c>
      <c r="O69" s="36">
        <f t="shared" si="11"/>
        <v>0</v>
      </c>
      <c r="P69" s="36">
        <v>0</v>
      </c>
      <c r="Q69" s="36">
        <f t="shared" si="12"/>
        <v>0</v>
      </c>
      <c r="R69" s="36"/>
      <c r="S69" s="36"/>
      <c r="T69" s="37">
        <v>6.6000000000000003E-2</v>
      </c>
      <c r="U69" s="36">
        <f t="shared" si="13"/>
        <v>3.83</v>
      </c>
      <c r="V69" s="33"/>
      <c r="W69" s="33"/>
      <c r="X69" s="33"/>
      <c r="Y69" s="33"/>
      <c r="Z69" s="33"/>
      <c r="AA69" s="33"/>
      <c r="AB69" s="33"/>
      <c r="AC69" s="33"/>
      <c r="AD69" s="33"/>
      <c r="AE69" s="33" t="s">
        <v>110</v>
      </c>
      <c r="AF69" s="33"/>
      <c r="AG69" s="33"/>
      <c r="AH69" s="33"/>
      <c r="AI69" s="33"/>
      <c r="AJ69" s="33"/>
      <c r="AK69" s="33"/>
      <c r="AL69" s="33"/>
      <c r="AM69" s="33"/>
      <c r="AN69" s="33"/>
      <c r="AO69" s="33"/>
      <c r="AP69" s="33"/>
      <c r="AQ69" s="33"/>
      <c r="AR69" s="33"/>
      <c r="AS69" s="33"/>
      <c r="AT69" s="33"/>
      <c r="AU69" s="33"/>
      <c r="AV69" s="33"/>
      <c r="AW69" s="33"/>
      <c r="AX69" s="33"/>
      <c r="AY69" s="33"/>
      <c r="AZ69" s="33"/>
      <c r="BA69" s="33"/>
      <c r="BB69" s="33"/>
      <c r="BC69" s="33"/>
      <c r="BD69" s="33"/>
      <c r="BE69" s="33"/>
      <c r="BF69" s="33"/>
      <c r="BG69" s="33"/>
      <c r="BH69" s="33"/>
    </row>
    <row r="70" spans="1:60" outlineLevel="1" x14ac:dyDescent="0.2">
      <c r="A70" s="63">
        <v>34</v>
      </c>
      <c r="B70" s="64" t="s">
        <v>206</v>
      </c>
      <c r="C70" s="65" t="s">
        <v>207</v>
      </c>
      <c r="D70" s="66" t="s">
        <v>189</v>
      </c>
      <c r="E70" s="67">
        <v>58</v>
      </c>
      <c r="F70" s="40"/>
      <c r="G70" s="68">
        <f t="shared" si="7"/>
        <v>0</v>
      </c>
      <c r="H70" s="40"/>
      <c r="I70" s="41">
        <f t="shared" si="8"/>
        <v>0</v>
      </c>
      <c r="J70" s="40"/>
      <c r="K70" s="41">
        <f t="shared" si="9"/>
        <v>0</v>
      </c>
      <c r="L70" s="41">
        <v>21</v>
      </c>
      <c r="M70" s="41">
        <f t="shared" si="10"/>
        <v>0</v>
      </c>
      <c r="N70" s="36">
        <v>3.2100000000000002E-3</v>
      </c>
      <c r="O70" s="36">
        <f t="shared" si="11"/>
        <v>0.18618000000000001</v>
      </c>
      <c r="P70" s="36">
        <v>0</v>
      </c>
      <c r="Q70" s="36">
        <f t="shared" si="12"/>
        <v>0</v>
      </c>
      <c r="R70" s="36"/>
      <c r="S70" s="36"/>
      <c r="T70" s="37">
        <v>0</v>
      </c>
      <c r="U70" s="36">
        <f t="shared" si="13"/>
        <v>0</v>
      </c>
      <c r="V70" s="33"/>
      <c r="W70" s="33"/>
      <c r="X70" s="33"/>
      <c r="Y70" s="33"/>
      <c r="Z70" s="33"/>
      <c r="AA70" s="33"/>
      <c r="AB70" s="33"/>
      <c r="AC70" s="33"/>
      <c r="AD70" s="33"/>
      <c r="AE70" s="33" t="s">
        <v>176</v>
      </c>
      <c r="AF70" s="33"/>
      <c r="AG70" s="33"/>
      <c r="AH70" s="33"/>
      <c r="AI70" s="33"/>
      <c r="AJ70" s="33"/>
      <c r="AK70" s="33"/>
      <c r="AL70" s="33"/>
      <c r="AM70" s="33"/>
      <c r="AN70" s="33"/>
      <c r="AO70" s="33"/>
      <c r="AP70" s="33"/>
      <c r="AQ70" s="33"/>
      <c r="AR70" s="33"/>
      <c r="AS70" s="33"/>
      <c r="AT70" s="33"/>
      <c r="AU70" s="33"/>
      <c r="AV70" s="33"/>
      <c r="AW70" s="33"/>
      <c r="AX70" s="33"/>
      <c r="AY70" s="33"/>
      <c r="AZ70" s="33"/>
      <c r="BA70" s="33"/>
      <c r="BB70" s="33"/>
      <c r="BC70" s="33"/>
      <c r="BD70" s="33"/>
      <c r="BE70" s="33"/>
      <c r="BF70" s="33"/>
      <c r="BG70" s="33"/>
      <c r="BH70" s="33"/>
    </row>
    <row r="71" spans="1:60" ht="22.5" outlineLevel="1" x14ac:dyDescent="0.2">
      <c r="A71" s="63">
        <v>35</v>
      </c>
      <c r="B71" s="64" t="s">
        <v>208</v>
      </c>
      <c r="C71" s="65" t="s">
        <v>209</v>
      </c>
      <c r="D71" s="66" t="s">
        <v>189</v>
      </c>
      <c r="E71" s="67">
        <v>6</v>
      </c>
      <c r="F71" s="40"/>
      <c r="G71" s="68">
        <f t="shared" si="7"/>
        <v>0</v>
      </c>
      <c r="H71" s="40"/>
      <c r="I71" s="41">
        <f t="shared" si="8"/>
        <v>0</v>
      </c>
      <c r="J71" s="40"/>
      <c r="K71" s="41">
        <f t="shared" si="9"/>
        <v>0</v>
      </c>
      <c r="L71" s="41">
        <v>21</v>
      </c>
      <c r="M71" s="41">
        <f t="shared" si="10"/>
        <v>0</v>
      </c>
      <c r="N71" s="36">
        <v>1.0000000000000001E-5</v>
      </c>
      <c r="O71" s="36">
        <f t="shared" si="11"/>
        <v>6.0000000000000002E-5</v>
      </c>
      <c r="P71" s="36">
        <v>0</v>
      </c>
      <c r="Q71" s="36">
        <f t="shared" si="12"/>
        <v>0</v>
      </c>
      <c r="R71" s="36"/>
      <c r="S71" s="36"/>
      <c r="T71" s="37">
        <v>0.17599999999999999</v>
      </c>
      <c r="U71" s="36">
        <f t="shared" si="13"/>
        <v>1.06</v>
      </c>
      <c r="V71" s="33"/>
      <c r="W71" s="33"/>
      <c r="X71" s="33"/>
      <c r="Y71" s="33"/>
      <c r="Z71" s="33"/>
      <c r="AA71" s="33"/>
      <c r="AB71" s="33"/>
      <c r="AC71" s="33"/>
      <c r="AD71" s="33"/>
      <c r="AE71" s="33" t="s">
        <v>110</v>
      </c>
      <c r="AF71" s="33"/>
      <c r="AG71" s="33"/>
      <c r="AH71" s="33"/>
      <c r="AI71" s="33"/>
      <c r="AJ71" s="33"/>
      <c r="AK71" s="33"/>
      <c r="AL71" s="33"/>
      <c r="AM71" s="33"/>
      <c r="AN71" s="33"/>
      <c r="AO71" s="33"/>
      <c r="AP71" s="33"/>
      <c r="AQ71" s="33"/>
      <c r="AR71" s="33"/>
      <c r="AS71" s="33"/>
      <c r="AT71" s="33"/>
      <c r="AU71" s="33"/>
      <c r="AV71" s="33"/>
      <c r="AW71" s="33"/>
      <c r="AX71" s="33"/>
      <c r="AY71" s="33"/>
      <c r="AZ71" s="33"/>
      <c r="BA71" s="33"/>
      <c r="BB71" s="33"/>
      <c r="BC71" s="33"/>
      <c r="BD71" s="33"/>
      <c r="BE71" s="33"/>
      <c r="BF71" s="33"/>
      <c r="BG71" s="33"/>
      <c r="BH71" s="33"/>
    </row>
    <row r="72" spans="1:60" outlineLevel="1" x14ac:dyDescent="0.2">
      <c r="A72" s="63">
        <v>36</v>
      </c>
      <c r="B72" s="64" t="s">
        <v>210</v>
      </c>
      <c r="C72" s="65" t="s">
        <v>211</v>
      </c>
      <c r="D72" s="66" t="s">
        <v>189</v>
      </c>
      <c r="E72" s="67">
        <v>3</v>
      </c>
      <c r="F72" s="40"/>
      <c r="G72" s="68">
        <f t="shared" si="7"/>
        <v>0</v>
      </c>
      <c r="H72" s="40"/>
      <c r="I72" s="41">
        <f t="shared" si="8"/>
        <v>0</v>
      </c>
      <c r="J72" s="40"/>
      <c r="K72" s="41">
        <f t="shared" si="9"/>
        <v>0</v>
      </c>
      <c r="L72" s="41">
        <v>21</v>
      </c>
      <c r="M72" s="41">
        <f t="shared" si="10"/>
        <v>0</v>
      </c>
      <c r="N72" s="36">
        <v>4.8000000000000001E-4</v>
      </c>
      <c r="O72" s="36">
        <f t="shared" si="11"/>
        <v>1.4400000000000001E-3</v>
      </c>
      <c r="P72" s="36">
        <v>0</v>
      </c>
      <c r="Q72" s="36">
        <f t="shared" si="12"/>
        <v>0</v>
      </c>
      <c r="R72" s="36"/>
      <c r="S72" s="36"/>
      <c r="T72" s="37">
        <v>0</v>
      </c>
      <c r="U72" s="36">
        <f t="shared" si="13"/>
        <v>0</v>
      </c>
      <c r="V72" s="33"/>
      <c r="W72" s="33"/>
      <c r="X72" s="33"/>
      <c r="Y72" s="33"/>
      <c r="Z72" s="33"/>
      <c r="AA72" s="33"/>
      <c r="AB72" s="33"/>
      <c r="AC72" s="33"/>
      <c r="AD72" s="33"/>
      <c r="AE72" s="33" t="s">
        <v>176</v>
      </c>
      <c r="AF72" s="33"/>
      <c r="AG72" s="33"/>
      <c r="AH72" s="33"/>
      <c r="AI72" s="33"/>
      <c r="AJ72" s="33"/>
      <c r="AK72" s="33"/>
      <c r="AL72" s="33"/>
      <c r="AM72" s="33"/>
      <c r="AN72" s="33"/>
      <c r="AO72" s="33"/>
      <c r="AP72" s="33"/>
      <c r="AQ72" s="33"/>
      <c r="AR72" s="33"/>
      <c r="AS72" s="33"/>
      <c r="AT72" s="33"/>
      <c r="AU72" s="33"/>
      <c r="AV72" s="33"/>
      <c r="AW72" s="33"/>
      <c r="AX72" s="33"/>
      <c r="AY72" s="33"/>
      <c r="AZ72" s="33"/>
      <c r="BA72" s="33"/>
      <c r="BB72" s="33"/>
      <c r="BC72" s="33"/>
      <c r="BD72" s="33"/>
      <c r="BE72" s="33"/>
      <c r="BF72" s="33"/>
      <c r="BG72" s="33"/>
      <c r="BH72" s="33"/>
    </row>
    <row r="73" spans="1:60" outlineLevel="1" x14ac:dyDescent="0.2">
      <c r="A73" s="63">
        <v>37</v>
      </c>
      <c r="B73" s="64" t="s">
        <v>212</v>
      </c>
      <c r="C73" s="65" t="s">
        <v>213</v>
      </c>
      <c r="D73" s="66" t="s">
        <v>189</v>
      </c>
      <c r="E73" s="67">
        <v>3</v>
      </c>
      <c r="F73" s="40"/>
      <c r="G73" s="68">
        <f t="shared" si="7"/>
        <v>0</v>
      </c>
      <c r="H73" s="40"/>
      <c r="I73" s="41">
        <f t="shared" si="8"/>
        <v>0</v>
      </c>
      <c r="J73" s="40"/>
      <c r="K73" s="41">
        <f t="shared" si="9"/>
        <v>0</v>
      </c>
      <c r="L73" s="41">
        <v>21</v>
      </c>
      <c r="M73" s="41">
        <f t="shared" si="10"/>
        <v>0</v>
      </c>
      <c r="N73" s="36">
        <v>6.6E-4</v>
      </c>
      <c r="O73" s="36">
        <f t="shared" si="11"/>
        <v>1.98E-3</v>
      </c>
      <c r="P73" s="36">
        <v>0</v>
      </c>
      <c r="Q73" s="36">
        <f t="shared" si="12"/>
        <v>0</v>
      </c>
      <c r="R73" s="36"/>
      <c r="S73" s="36"/>
      <c r="T73" s="37">
        <v>0</v>
      </c>
      <c r="U73" s="36">
        <f t="shared" si="13"/>
        <v>0</v>
      </c>
      <c r="V73" s="33"/>
      <c r="W73" s="33"/>
      <c r="X73" s="33"/>
      <c r="Y73" s="33"/>
      <c r="Z73" s="33"/>
      <c r="AA73" s="33"/>
      <c r="AB73" s="33"/>
      <c r="AC73" s="33"/>
      <c r="AD73" s="33"/>
      <c r="AE73" s="33" t="s">
        <v>176</v>
      </c>
      <c r="AF73" s="33"/>
      <c r="AG73" s="33"/>
      <c r="AH73" s="33"/>
      <c r="AI73" s="33"/>
      <c r="AJ73" s="33"/>
      <c r="AK73" s="33"/>
      <c r="AL73" s="33"/>
      <c r="AM73" s="33"/>
      <c r="AN73" s="33"/>
      <c r="AO73" s="33"/>
      <c r="AP73" s="33"/>
      <c r="AQ73" s="33"/>
      <c r="AR73" s="33"/>
      <c r="AS73" s="33"/>
      <c r="AT73" s="33"/>
      <c r="AU73" s="33"/>
      <c r="AV73" s="33"/>
      <c r="AW73" s="33"/>
      <c r="AX73" s="33"/>
      <c r="AY73" s="33"/>
      <c r="AZ73" s="33"/>
      <c r="BA73" s="33"/>
      <c r="BB73" s="33"/>
      <c r="BC73" s="33"/>
      <c r="BD73" s="33"/>
      <c r="BE73" s="33"/>
      <c r="BF73" s="33"/>
      <c r="BG73" s="33"/>
      <c r="BH73" s="33"/>
    </row>
    <row r="74" spans="1:60" ht="22.5" outlineLevel="1" x14ac:dyDescent="0.2">
      <c r="A74" s="63">
        <v>38</v>
      </c>
      <c r="B74" s="64" t="s">
        <v>214</v>
      </c>
      <c r="C74" s="65" t="s">
        <v>215</v>
      </c>
      <c r="D74" s="66" t="s">
        <v>189</v>
      </c>
      <c r="E74" s="67">
        <v>1</v>
      </c>
      <c r="F74" s="40"/>
      <c r="G74" s="68">
        <f t="shared" si="7"/>
        <v>0</v>
      </c>
      <c r="H74" s="40"/>
      <c r="I74" s="41">
        <f t="shared" si="8"/>
        <v>0</v>
      </c>
      <c r="J74" s="40"/>
      <c r="K74" s="41">
        <f t="shared" si="9"/>
        <v>0</v>
      </c>
      <c r="L74" s="41">
        <v>21</v>
      </c>
      <c r="M74" s="41">
        <f t="shared" si="10"/>
        <v>0</v>
      </c>
      <c r="N74" s="36">
        <v>1.5100000000000001E-3</v>
      </c>
      <c r="O74" s="36">
        <f t="shared" si="11"/>
        <v>1.5100000000000001E-3</v>
      </c>
      <c r="P74" s="36">
        <v>0</v>
      </c>
      <c r="Q74" s="36">
        <f t="shared" si="12"/>
        <v>0</v>
      </c>
      <c r="R74" s="36"/>
      <c r="S74" s="36"/>
      <c r="T74" s="37">
        <v>0.33</v>
      </c>
      <c r="U74" s="36">
        <f t="shared" si="13"/>
        <v>0.33</v>
      </c>
      <c r="V74" s="33"/>
      <c r="W74" s="33"/>
      <c r="X74" s="33"/>
      <c r="Y74" s="33"/>
      <c r="Z74" s="33"/>
      <c r="AA74" s="33"/>
      <c r="AB74" s="33"/>
      <c r="AC74" s="33"/>
      <c r="AD74" s="33"/>
      <c r="AE74" s="33" t="s">
        <v>110</v>
      </c>
      <c r="AF74" s="33"/>
      <c r="AG74" s="33"/>
      <c r="AH74" s="33"/>
      <c r="AI74" s="33"/>
      <c r="AJ74" s="33"/>
      <c r="AK74" s="33"/>
      <c r="AL74" s="33"/>
      <c r="AM74" s="33"/>
      <c r="AN74" s="33"/>
      <c r="AO74" s="33"/>
      <c r="AP74" s="33"/>
      <c r="AQ74" s="33"/>
      <c r="AR74" s="33"/>
      <c r="AS74" s="33"/>
      <c r="AT74" s="33"/>
      <c r="AU74" s="33"/>
      <c r="AV74" s="33"/>
      <c r="AW74" s="33"/>
      <c r="AX74" s="33"/>
      <c r="AY74" s="33"/>
      <c r="AZ74" s="33"/>
      <c r="BA74" s="33"/>
      <c r="BB74" s="33"/>
      <c r="BC74" s="33"/>
      <c r="BD74" s="33"/>
      <c r="BE74" s="33"/>
      <c r="BF74" s="33"/>
      <c r="BG74" s="33"/>
      <c r="BH74" s="33"/>
    </row>
    <row r="75" spans="1:60" outlineLevel="1" x14ac:dyDescent="0.2">
      <c r="A75" s="63">
        <v>39</v>
      </c>
      <c r="B75" s="64" t="s">
        <v>216</v>
      </c>
      <c r="C75" s="65" t="s">
        <v>217</v>
      </c>
      <c r="D75" s="66" t="s">
        <v>189</v>
      </c>
      <c r="E75" s="67">
        <v>1</v>
      </c>
      <c r="F75" s="40"/>
      <c r="G75" s="68">
        <f t="shared" si="7"/>
        <v>0</v>
      </c>
      <c r="H75" s="40"/>
      <c r="I75" s="41">
        <f t="shared" si="8"/>
        <v>0</v>
      </c>
      <c r="J75" s="40"/>
      <c r="K75" s="41">
        <f t="shared" si="9"/>
        <v>0</v>
      </c>
      <c r="L75" s="41">
        <v>21</v>
      </c>
      <c r="M75" s="41">
        <f t="shared" si="10"/>
        <v>0</v>
      </c>
      <c r="N75" s="36">
        <v>1.15E-3</v>
      </c>
      <c r="O75" s="36">
        <f t="shared" si="11"/>
        <v>1.15E-3</v>
      </c>
      <c r="P75" s="36">
        <v>0</v>
      </c>
      <c r="Q75" s="36">
        <f t="shared" si="12"/>
        <v>0</v>
      </c>
      <c r="R75" s="36"/>
      <c r="S75" s="36"/>
      <c r="T75" s="37">
        <v>0</v>
      </c>
      <c r="U75" s="36">
        <f t="shared" si="13"/>
        <v>0</v>
      </c>
      <c r="V75" s="33"/>
      <c r="W75" s="33"/>
      <c r="X75" s="33"/>
      <c r="Y75" s="33"/>
      <c r="Z75" s="33"/>
      <c r="AA75" s="33"/>
      <c r="AB75" s="33"/>
      <c r="AC75" s="33"/>
      <c r="AD75" s="33"/>
      <c r="AE75" s="33" t="s">
        <v>176</v>
      </c>
      <c r="AF75" s="33"/>
      <c r="AG75" s="33"/>
      <c r="AH75" s="33"/>
      <c r="AI75" s="33"/>
      <c r="AJ75" s="33"/>
      <c r="AK75" s="33"/>
      <c r="AL75" s="33"/>
      <c r="AM75" s="33"/>
      <c r="AN75" s="33"/>
      <c r="AO75" s="33"/>
      <c r="AP75" s="33"/>
      <c r="AQ75" s="33"/>
      <c r="AR75" s="33"/>
      <c r="AS75" s="33"/>
      <c r="AT75" s="33"/>
      <c r="AU75" s="33"/>
      <c r="AV75" s="33"/>
      <c r="AW75" s="33"/>
      <c r="AX75" s="33"/>
      <c r="AY75" s="33"/>
      <c r="AZ75" s="33"/>
      <c r="BA75" s="33"/>
      <c r="BB75" s="33"/>
      <c r="BC75" s="33"/>
      <c r="BD75" s="33"/>
      <c r="BE75" s="33"/>
      <c r="BF75" s="33"/>
      <c r="BG75" s="33"/>
      <c r="BH75" s="33"/>
    </row>
    <row r="76" spans="1:60" x14ac:dyDescent="0.2">
      <c r="A76" s="72" t="s">
        <v>105</v>
      </c>
      <c r="B76" s="73" t="s">
        <v>68</v>
      </c>
      <c r="C76" s="74" t="s">
        <v>69</v>
      </c>
      <c r="D76" s="75"/>
      <c r="E76" s="76"/>
      <c r="F76" s="92"/>
      <c r="G76" s="77">
        <f>SUMIF(AE77:AE78,"&lt;&gt;NOR",G77:G78)</f>
        <v>0</v>
      </c>
      <c r="H76" s="42"/>
      <c r="I76" s="42">
        <f>SUM(I77:I78)</f>
        <v>0</v>
      </c>
      <c r="J76" s="42"/>
      <c r="K76" s="42">
        <f>SUM(K77:K78)</f>
        <v>0</v>
      </c>
      <c r="L76" s="42"/>
      <c r="M76" s="42">
        <f>SUM(M77:M78)</f>
        <v>0</v>
      </c>
      <c r="N76" s="38"/>
      <c r="O76" s="38">
        <f>SUM(O77:O78)</f>
        <v>0</v>
      </c>
      <c r="P76" s="38"/>
      <c r="Q76" s="38">
        <f>SUM(Q77:Q78)</f>
        <v>0</v>
      </c>
      <c r="R76" s="38"/>
      <c r="S76" s="38"/>
      <c r="T76" s="39"/>
      <c r="U76" s="38">
        <f>SUM(U77:U78)</f>
        <v>78.800000000000011</v>
      </c>
      <c r="AE76" t="s">
        <v>106</v>
      </c>
    </row>
    <row r="77" spans="1:60" outlineLevel="1" x14ac:dyDescent="0.2">
      <c r="A77" s="63">
        <v>40</v>
      </c>
      <c r="B77" s="64" t="s">
        <v>218</v>
      </c>
      <c r="C77" s="65" t="s">
        <v>219</v>
      </c>
      <c r="D77" s="66" t="s">
        <v>220</v>
      </c>
      <c r="E77" s="67">
        <v>80.007000000000005</v>
      </c>
      <c r="F77" s="40"/>
      <c r="G77" s="68">
        <f>ROUND(E77*F77,2)</f>
        <v>0</v>
      </c>
      <c r="H77" s="40"/>
      <c r="I77" s="41">
        <f>ROUND(E77*H77,2)</f>
        <v>0</v>
      </c>
      <c r="J77" s="40"/>
      <c r="K77" s="41">
        <f>ROUND(E77*J77,2)</f>
        <v>0</v>
      </c>
      <c r="L77" s="41">
        <v>21</v>
      </c>
      <c r="M77" s="41">
        <f>G77*(1+L77/100)</f>
        <v>0</v>
      </c>
      <c r="N77" s="36">
        <v>0</v>
      </c>
      <c r="O77" s="36">
        <f>ROUND(E77*N77,5)</f>
        <v>0</v>
      </c>
      <c r="P77" s="36">
        <v>0</v>
      </c>
      <c r="Q77" s="36">
        <f>ROUND(E77*P77,5)</f>
        <v>0</v>
      </c>
      <c r="R77" s="36"/>
      <c r="S77" s="36"/>
      <c r="T77" s="37">
        <v>0.21149999999999999</v>
      </c>
      <c r="U77" s="36">
        <f>ROUND(E77*T77,2)</f>
        <v>16.920000000000002</v>
      </c>
      <c r="V77" s="33"/>
      <c r="W77" s="33"/>
      <c r="X77" s="33"/>
      <c r="Y77" s="33"/>
      <c r="Z77" s="33"/>
      <c r="AA77" s="33"/>
      <c r="AB77" s="33"/>
      <c r="AC77" s="33"/>
      <c r="AD77" s="33"/>
      <c r="AE77" s="33" t="s">
        <v>110</v>
      </c>
      <c r="AF77" s="33"/>
      <c r="AG77" s="33"/>
      <c r="AH77" s="33"/>
      <c r="AI77" s="33"/>
      <c r="AJ77" s="33"/>
      <c r="AK77" s="33"/>
      <c r="AL77" s="33"/>
      <c r="AM77" s="33"/>
      <c r="AN77" s="33"/>
      <c r="AO77" s="33"/>
      <c r="AP77" s="33"/>
      <c r="AQ77" s="33"/>
      <c r="AR77" s="33"/>
      <c r="AS77" s="33"/>
      <c r="AT77" s="33"/>
      <c r="AU77" s="33"/>
      <c r="AV77" s="33"/>
      <c r="AW77" s="33"/>
      <c r="AX77" s="33"/>
      <c r="AY77" s="33"/>
      <c r="AZ77" s="33"/>
      <c r="BA77" s="33"/>
      <c r="BB77" s="33"/>
      <c r="BC77" s="33"/>
      <c r="BD77" s="33"/>
      <c r="BE77" s="33"/>
      <c r="BF77" s="33"/>
      <c r="BG77" s="33"/>
      <c r="BH77" s="33"/>
    </row>
    <row r="78" spans="1:60" outlineLevel="1" x14ac:dyDescent="0.2">
      <c r="A78" s="63">
        <v>41</v>
      </c>
      <c r="B78" s="64" t="s">
        <v>221</v>
      </c>
      <c r="C78" s="65" t="s">
        <v>222</v>
      </c>
      <c r="D78" s="66" t="s">
        <v>220</v>
      </c>
      <c r="E78" s="67">
        <v>80.007000000000005</v>
      </c>
      <c r="F78" s="40"/>
      <c r="G78" s="68">
        <f>ROUND(E78*F78,2)</f>
        <v>0</v>
      </c>
      <c r="H78" s="40"/>
      <c r="I78" s="41">
        <f>ROUND(E78*H78,2)</f>
        <v>0</v>
      </c>
      <c r="J78" s="40"/>
      <c r="K78" s="41">
        <f>ROUND(E78*J78,2)</f>
        <v>0</v>
      </c>
      <c r="L78" s="41">
        <v>21</v>
      </c>
      <c r="M78" s="41">
        <f>G78*(1+L78/100)</f>
        <v>0</v>
      </c>
      <c r="N78" s="36">
        <v>0</v>
      </c>
      <c r="O78" s="36">
        <f>ROUND(E78*N78,5)</f>
        <v>0</v>
      </c>
      <c r="P78" s="36">
        <v>0</v>
      </c>
      <c r="Q78" s="36">
        <f>ROUND(E78*P78,5)</f>
        <v>0</v>
      </c>
      <c r="R78" s="36"/>
      <c r="S78" s="36"/>
      <c r="T78" s="37">
        <v>0.77339999999999998</v>
      </c>
      <c r="U78" s="36">
        <f>ROUND(E78*T78,2)</f>
        <v>61.88</v>
      </c>
      <c r="V78" s="33"/>
      <c r="W78" s="33"/>
      <c r="X78" s="33"/>
      <c r="Y78" s="33"/>
      <c r="Z78" s="33"/>
      <c r="AA78" s="33"/>
      <c r="AB78" s="33"/>
      <c r="AC78" s="33"/>
      <c r="AD78" s="33"/>
      <c r="AE78" s="33" t="s">
        <v>110</v>
      </c>
      <c r="AF78" s="33"/>
      <c r="AG78" s="33"/>
      <c r="AH78" s="33"/>
      <c r="AI78" s="33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33"/>
      <c r="BB78" s="33"/>
      <c r="BC78" s="33"/>
      <c r="BD78" s="33"/>
      <c r="BE78" s="33"/>
      <c r="BF78" s="33"/>
      <c r="BG78" s="33"/>
      <c r="BH78" s="33"/>
    </row>
    <row r="79" spans="1:60" x14ac:dyDescent="0.2">
      <c r="A79" s="72" t="s">
        <v>105</v>
      </c>
      <c r="B79" s="73" t="s">
        <v>70</v>
      </c>
      <c r="C79" s="74" t="s">
        <v>71</v>
      </c>
      <c r="D79" s="75"/>
      <c r="E79" s="76"/>
      <c r="F79" s="92"/>
      <c r="G79" s="77">
        <f>SUMIF(AE80:AE101,"&lt;&gt;NOR",G80:G101)</f>
        <v>0</v>
      </c>
      <c r="H79" s="42"/>
      <c r="I79" s="42">
        <f>SUM(I80:I101)</f>
        <v>0</v>
      </c>
      <c r="J79" s="42"/>
      <c r="K79" s="42">
        <f>SUM(K80:K101)</f>
        <v>0</v>
      </c>
      <c r="L79" s="42"/>
      <c r="M79" s="42">
        <f>SUM(M80:M101)</f>
        <v>0</v>
      </c>
      <c r="N79" s="38"/>
      <c r="O79" s="38">
        <f>SUM(O80:O101)</f>
        <v>0.36069000000000001</v>
      </c>
      <c r="P79" s="38"/>
      <c r="Q79" s="38">
        <f>SUM(Q80:Q101)</f>
        <v>0</v>
      </c>
      <c r="R79" s="38"/>
      <c r="S79" s="38"/>
      <c r="T79" s="39"/>
      <c r="U79" s="38">
        <f>SUM(U80:U101)</f>
        <v>64.069999999999993</v>
      </c>
      <c r="AE79" t="s">
        <v>106</v>
      </c>
    </row>
    <row r="80" spans="1:60" outlineLevel="1" x14ac:dyDescent="0.2">
      <c r="A80" s="63">
        <v>42</v>
      </c>
      <c r="B80" s="64" t="s">
        <v>223</v>
      </c>
      <c r="C80" s="65" t="s">
        <v>224</v>
      </c>
      <c r="D80" s="66" t="s">
        <v>120</v>
      </c>
      <c r="E80" s="67">
        <v>3</v>
      </c>
      <c r="F80" s="40"/>
      <c r="G80" s="68">
        <f t="shared" ref="G80:G101" si="14">ROUND(E80*F80,2)</f>
        <v>0</v>
      </c>
      <c r="H80" s="40"/>
      <c r="I80" s="41">
        <f t="shared" ref="I80:I101" si="15">ROUND(E80*H80,2)</f>
        <v>0</v>
      </c>
      <c r="J80" s="40"/>
      <c r="K80" s="41">
        <f t="shared" ref="K80:K101" si="16">ROUND(E80*J80,2)</f>
        <v>0</v>
      </c>
      <c r="L80" s="41">
        <v>21</v>
      </c>
      <c r="M80" s="41">
        <f t="shared" ref="M80:M101" si="17">G80*(1+L80/100)</f>
        <v>0</v>
      </c>
      <c r="N80" s="36">
        <v>3.4000000000000002E-4</v>
      </c>
      <c r="O80" s="36">
        <f t="shared" ref="O80:O101" si="18">ROUND(E80*N80,5)</f>
        <v>1.0200000000000001E-3</v>
      </c>
      <c r="P80" s="36">
        <v>0</v>
      </c>
      <c r="Q80" s="36">
        <f t="shared" ref="Q80:Q101" si="19">ROUND(E80*P80,5)</f>
        <v>0</v>
      </c>
      <c r="R80" s="36"/>
      <c r="S80" s="36"/>
      <c r="T80" s="37">
        <v>0.32</v>
      </c>
      <c r="U80" s="36">
        <f t="shared" ref="U80:U101" si="20">ROUND(E80*T80,2)</f>
        <v>0.96</v>
      </c>
      <c r="V80" s="33"/>
      <c r="W80" s="33"/>
      <c r="X80" s="33"/>
      <c r="Y80" s="33"/>
      <c r="Z80" s="33"/>
      <c r="AA80" s="33"/>
      <c r="AB80" s="33"/>
      <c r="AC80" s="33"/>
      <c r="AD80" s="33"/>
      <c r="AE80" s="33" t="s">
        <v>110</v>
      </c>
      <c r="AF80" s="33"/>
      <c r="AG80" s="33"/>
      <c r="AH80" s="33"/>
      <c r="AI80" s="33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33"/>
      <c r="BB80" s="33"/>
      <c r="BC80" s="33"/>
      <c r="BD80" s="33"/>
      <c r="BE80" s="33"/>
      <c r="BF80" s="33"/>
      <c r="BG80" s="33"/>
      <c r="BH80" s="33"/>
    </row>
    <row r="81" spans="1:60" outlineLevel="1" x14ac:dyDescent="0.2">
      <c r="A81" s="63">
        <v>43</v>
      </c>
      <c r="B81" s="64" t="s">
        <v>225</v>
      </c>
      <c r="C81" s="65" t="s">
        <v>226</v>
      </c>
      <c r="D81" s="66" t="s">
        <v>120</v>
      </c>
      <c r="E81" s="67">
        <v>1</v>
      </c>
      <c r="F81" s="40"/>
      <c r="G81" s="68">
        <f t="shared" si="14"/>
        <v>0</v>
      </c>
      <c r="H81" s="40"/>
      <c r="I81" s="41">
        <f t="shared" si="15"/>
        <v>0</v>
      </c>
      <c r="J81" s="40"/>
      <c r="K81" s="41">
        <f t="shared" si="16"/>
        <v>0</v>
      </c>
      <c r="L81" s="41">
        <v>21</v>
      </c>
      <c r="M81" s="41">
        <f t="shared" si="17"/>
        <v>0</v>
      </c>
      <c r="N81" s="36">
        <v>3.8000000000000002E-4</v>
      </c>
      <c r="O81" s="36">
        <f t="shared" si="18"/>
        <v>3.8000000000000002E-4</v>
      </c>
      <c r="P81" s="36">
        <v>0</v>
      </c>
      <c r="Q81" s="36">
        <f t="shared" si="19"/>
        <v>0</v>
      </c>
      <c r="R81" s="36"/>
      <c r="S81" s="36"/>
      <c r="T81" s="37">
        <v>0.32</v>
      </c>
      <c r="U81" s="36">
        <f t="shared" si="20"/>
        <v>0.32</v>
      </c>
      <c r="V81" s="33"/>
      <c r="W81" s="33"/>
      <c r="X81" s="33"/>
      <c r="Y81" s="33"/>
      <c r="Z81" s="33"/>
      <c r="AA81" s="33"/>
      <c r="AB81" s="33"/>
      <c r="AC81" s="33"/>
      <c r="AD81" s="33"/>
      <c r="AE81" s="33" t="s">
        <v>110</v>
      </c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3"/>
      <c r="AR81" s="33"/>
      <c r="AS81" s="33"/>
      <c r="AT81" s="33"/>
      <c r="AU81" s="33"/>
      <c r="AV81" s="33"/>
      <c r="AW81" s="33"/>
      <c r="AX81" s="33"/>
      <c r="AY81" s="33"/>
      <c r="AZ81" s="33"/>
      <c r="BA81" s="33"/>
      <c r="BB81" s="33"/>
      <c r="BC81" s="33"/>
      <c r="BD81" s="33"/>
      <c r="BE81" s="33"/>
      <c r="BF81" s="33"/>
      <c r="BG81" s="33"/>
      <c r="BH81" s="33"/>
    </row>
    <row r="82" spans="1:60" outlineLevel="1" x14ac:dyDescent="0.2">
      <c r="A82" s="63">
        <v>44</v>
      </c>
      <c r="B82" s="64" t="s">
        <v>227</v>
      </c>
      <c r="C82" s="65" t="s">
        <v>228</v>
      </c>
      <c r="D82" s="66" t="s">
        <v>120</v>
      </c>
      <c r="E82" s="67">
        <v>5</v>
      </c>
      <c r="F82" s="40"/>
      <c r="G82" s="68">
        <f t="shared" si="14"/>
        <v>0</v>
      </c>
      <c r="H82" s="40"/>
      <c r="I82" s="41">
        <f t="shared" si="15"/>
        <v>0</v>
      </c>
      <c r="J82" s="40"/>
      <c r="K82" s="41">
        <f t="shared" si="16"/>
        <v>0</v>
      </c>
      <c r="L82" s="41">
        <v>21</v>
      </c>
      <c r="M82" s="41">
        <f t="shared" si="17"/>
        <v>0</v>
      </c>
      <c r="N82" s="36">
        <v>4.6999999999999999E-4</v>
      </c>
      <c r="O82" s="36">
        <f t="shared" si="18"/>
        <v>2.3500000000000001E-3</v>
      </c>
      <c r="P82" s="36">
        <v>0</v>
      </c>
      <c r="Q82" s="36">
        <f t="shared" si="19"/>
        <v>0</v>
      </c>
      <c r="R82" s="36"/>
      <c r="S82" s="36"/>
      <c r="T82" s="37">
        <v>0.35899999999999999</v>
      </c>
      <c r="U82" s="36">
        <f t="shared" si="20"/>
        <v>1.8</v>
      </c>
      <c r="V82" s="33"/>
      <c r="W82" s="33"/>
      <c r="X82" s="33"/>
      <c r="Y82" s="33"/>
      <c r="Z82" s="33"/>
      <c r="AA82" s="33"/>
      <c r="AB82" s="33"/>
      <c r="AC82" s="33"/>
      <c r="AD82" s="33"/>
      <c r="AE82" s="33" t="s">
        <v>110</v>
      </c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33"/>
      <c r="BB82" s="33"/>
      <c r="BC82" s="33"/>
      <c r="BD82" s="33"/>
      <c r="BE82" s="33"/>
      <c r="BF82" s="33"/>
      <c r="BG82" s="33"/>
      <c r="BH82" s="33"/>
    </row>
    <row r="83" spans="1:60" outlineLevel="1" x14ac:dyDescent="0.2">
      <c r="A83" s="63">
        <v>45</v>
      </c>
      <c r="B83" s="64" t="s">
        <v>229</v>
      </c>
      <c r="C83" s="65" t="s">
        <v>230</v>
      </c>
      <c r="D83" s="66" t="s">
        <v>120</v>
      </c>
      <c r="E83" s="67">
        <v>8</v>
      </c>
      <c r="F83" s="40"/>
      <c r="G83" s="68">
        <f t="shared" si="14"/>
        <v>0</v>
      </c>
      <c r="H83" s="40"/>
      <c r="I83" s="41">
        <f t="shared" si="15"/>
        <v>0</v>
      </c>
      <c r="J83" s="40"/>
      <c r="K83" s="41">
        <f t="shared" si="16"/>
        <v>0</v>
      </c>
      <c r="L83" s="41">
        <v>21</v>
      </c>
      <c r="M83" s="41">
        <f t="shared" si="17"/>
        <v>0</v>
      </c>
      <c r="N83" s="36">
        <v>1.5200000000000001E-3</v>
      </c>
      <c r="O83" s="36">
        <f t="shared" si="18"/>
        <v>1.2160000000000001E-2</v>
      </c>
      <c r="P83" s="36">
        <v>0</v>
      </c>
      <c r="Q83" s="36">
        <f t="shared" si="19"/>
        <v>0</v>
      </c>
      <c r="R83" s="36"/>
      <c r="S83" s="36"/>
      <c r="T83" s="37">
        <v>1.173</v>
      </c>
      <c r="U83" s="36">
        <f t="shared" si="20"/>
        <v>9.3800000000000008</v>
      </c>
      <c r="V83" s="33"/>
      <c r="W83" s="33"/>
      <c r="X83" s="33"/>
      <c r="Y83" s="33"/>
      <c r="Z83" s="33"/>
      <c r="AA83" s="33"/>
      <c r="AB83" s="33"/>
      <c r="AC83" s="33"/>
      <c r="AD83" s="33"/>
      <c r="AE83" s="33" t="s">
        <v>110</v>
      </c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33"/>
      <c r="BB83" s="33"/>
      <c r="BC83" s="33"/>
      <c r="BD83" s="33"/>
      <c r="BE83" s="33"/>
      <c r="BF83" s="33"/>
      <c r="BG83" s="33"/>
      <c r="BH83" s="33"/>
    </row>
    <row r="84" spans="1:60" outlineLevel="1" x14ac:dyDescent="0.2">
      <c r="A84" s="63">
        <v>46</v>
      </c>
      <c r="B84" s="64" t="s">
        <v>231</v>
      </c>
      <c r="C84" s="65" t="s">
        <v>232</v>
      </c>
      <c r="D84" s="66" t="s">
        <v>120</v>
      </c>
      <c r="E84" s="67">
        <v>4</v>
      </c>
      <c r="F84" s="40"/>
      <c r="G84" s="68">
        <f t="shared" si="14"/>
        <v>0</v>
      </c>
      <c r="H84" s="40"/>
      <c r="I84" s="41">
        <f t="shared" si="15"/>
        <v>0</v>
      </c>
      <c r="J84" s="40"/>
      <c r="K84" s="41">
        <f t="shared" si="16"/>
        <v>0</v>
      </c>
      <c r="L84" s="41">
        <v>21</v>
      </c>
      <c r="M84" s="41">
        <f t="shared" si="17"/>
        <v>0</v>
      </c>
      <c r="N84" s="36">
        <v>5.1999999999999995E-4</v>
      </c>
      <c r="O84" s="36">
        <f t="shared" si="18"/>
        <v>2.0799999999999998E-3</v>
      </c>
      <c r="P84" s="36">
        <v>0</v>
      </c>
      <c r="Q84" s="36">
        <f t="shared" si="19"/>
        <v>0</v>
      </c>
      <c r="R84" s="36"/>
      <c r="S84" s="36"/>
      <c r="T84" s="37">
        <v>0.52900000000000003</v>
      </c>
      <c r="U84" s="36">
        <f t="shared" si="20"/>
        <v>2.12</v>
      </c>
      <c r="V84" s="33"/>
      <c r="W84" s="33"/>
      <c r="X84" s="33"/>
      <c r="Y84" s="33"/>
      <c r="Z84" s="33"/>
      <c r="AA84" s="33"/>
      <c r="AB84" s="33"/>
      <c r="AC84" s="33"/>
      <c r="AD84" s="33"/>
      <c r="AE84" s="33" t="s">
        <v>110</v>
      </c>
      <c r="AF84" s="33"/>
      <c r="AG84" s="33"/>
      <c r="AH84" s="33"/>
      <c r="AI84" s="33"/>
      <c r="AJ84" s="33"/>
      <c r="AK84" s="33"/>
      <c r="AL84" s="33"/>
      <c r="AM84" s="33"/>
      <c r="AN84" s="33"/>
      <c r="AO84" s="33"/>
      <c r="AP84" s="33"/>
      <c r="AQ84" s="33"/>
      <c r="AR84" s="33"/>
      <c r="AS84" s="33"/>
      <c r="AT84" s="33"/>
      <c r="AU84" s="33"/>
      <c r="AV84" s="33"/>
      <c r="AW84" s="33"/>
      <c r="AX84" s="33"/>
      <c r="AY84" s="33"/>
      <c r="AZ84" s="33"/>
      <c r="BA84" s="33"/>
      <c r="BB84" s="33"/>
      <c r="BC84" s="33"/>
      <c r="BD84" s="33"/>
      <c r="BE84" s="33"/>
      <c r="BF84" s="33"/>
      <c r="BG84" s="33"/>
      <c r="BH84" s="33"/>
    </row>
    <row r="85" spans="1:60" outlineLevel="1" x14ac:dyDescent="0.2">
      <c r="A85" s="63">
        <v>47</v>
      </c>
      <c r="B85" s="64" t="s">
        <v>233</v>
      </c>
      <c r="C85" s="65" t="s">
        <v>234</v>
      </c>
      <c r="D85" s="66" t="s">
        <v>120</v>
      </c>
      <c r="E85" s="67">
        <v>7</v>
      </c>
      <c r="F85" s="40"/>
      <c r="G85" s="68">
        <f t="shared" si="14"/>
        <v>0</v>
      </c>
      <c r="H85" s="40"/>
      <c r="I85" s="41">
        <f t="shared" si="15"/>
        <v>0</v>
      </c>
      <c r="J85" s="40"/>
      <c r="K85" s="41">
        <f t="shared" si="16"/>
        <v>0</v>
      </c>
      <c r="L85" s="41">
        <v>21</v>
      </c>
      <c r="M85" s="41">
        <f t="shared" si="17"/>
        <v>0</v>
      </c>
      <c r="N85" s="36">
        <v>7.7999999999999999E-4</v>
      </c>
      <c r="O85" s="36">
        <f t="shared" si="18"/>
        <v>5.4599999999999996E-3</v>
      </c>
      <c r="P85" s="36">
        <v>0</v>
      </c>
      <c r="Q85" s="36">
        <f t="shared" si="19"/>
        <v>0</v>
      </c>
      <c r="R85" s="36"/>
      <c r="S85" s="36"/>
      <c r="T85" s="37">
        <v>0.81899999999999995</v>
      </c>
      <c r="U85" s="36">
        <f t="shared" si="20"/>
        <v>5.73</v>
      </c>
      <c r="V85" s="33"/>
      <c r="W85" s="33"/>
      <c r="X85" s="33"/>
      <c r="Y85" s="33"/>
      <c r="Z85" s="33"/>
      <c r="AA85" s="33"/>
      <c r="AB85" s="33"/>
      <c r="AC85" s="33"/>
      <c r="AD85" s="33"/>
      <c r="AE85" s="33" t="s">
        <v>110</v>
      </c>
      <c r="AF85" s="33"/>
      <c r="AG85" s="33"/>
      <c r="AH85" s="33"/>
      <c r="AI85" s="33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33"/>
      <c r="BB85" s="33"/>
      <c r="BC85" s="33"/>
      <c r="BD85" s="33"/>
      <c r="BE85" s="33"/>
      <c r="BF85" s="33"/>
      <c r="BG85" s="33"/>
      <c r="BH85" s="33"/>
    </row>
    <row r="86" spans="1:60" outlineLevel="1" x14ac:dyDescent="0.2">
      <c r="A86" s="63">
        <v>48</v>
      </c>
      <c r="B86" s="64" t="s">
        <v>235</v>
      </c>
      <c r="C86" s="65" t="s">
        <v>236</v>
      </c>
      <c r="D86" s="66" t="s">
        <v>120</v>
      </c>
      <c r="E86" s="67">
        <v>14</v>
      </c>
      <c r="F86" s="40"/>
      <c r="G86" s="68">
        <f t="shared" si="14"/>
        <v>0</v>
      </c>
      <c r="H86" s="40"/>
      <c r="I86" s="41">
        <f t="shared" si="15"/>
        <v>0</v>
      </c>
      <c r="J86" s="40"/>
      <c r="K86" s="41">
        <f t="shared" si="16"/>
        <v>0</v>
      </c>
      <c r="L86" s="41">
        <v>21</v>
      </c>
      <c r="M86" s="41">
        <f t="shared" si="17"/>
        <v>0</v>
      </c>
      <c r="N86" s="36">
        <v>1.31E-3</v>
      </c>
      <c r="O86" s="36">
        <f t="shared" si="18"/>
        <v>1.8339999999999999E-2</v>
      </c>
      <c r="P86" s="36">
        <v>0</v>
      </c>
      <c r="Q86" s="36">
        <f t="shared" si="19"/>
        <v>0</v>
      </c>
      <c r="R86" s="36"/>
      <c r="S86" s="36"/>
      <c r="T86" s="37">
        <v>0.79700000000000004</v>
      </c>
      <c r="U86" s="36">
        <f t="shared" si="20"/>
        <v>11.16</v>
      </c>
      <c r="V86" s="33"/>
      <c r="W86" s="33"/>
      <c r="X86" s="33"/>
      <c r="Y86" s="33"/>
      <c r="Z86" s="33"/>
      <c r="AA86" s="33"/>
      <c r="AB86" s="33"/>
      <c r="AC86" s="33"/>
      <c r="AD86" s="33"/>
      <c r="AE86" s="33" t="s">
        <v>110</v>
      </c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33"/>
      <c r="BB86" s="33"/>
      <c r="BC86" s="33"/>
      <c r="BD86" s="33"/>
      <c r="BE86" s="33"/>
      <c r="BF86" s="33"/>
      <c r="BG86" s="33"/>
      <c r="BH86" s="33"/>
    </row>
    <row r="87" spans="1:60" ht="22.5" outlineLevel="1" x14ac:dyDescent="0.2">
      <c r="A87" s="63">
        <v>49</v>
      </c>
      <c r="B87" s="64" t="s">
        <v>237</v>
      </c>
      <c r="C87" s="65" t="s">
        <v>238</v>
      </c>
      <c r="D87" s="66" t="s">
        <v>120</v>
      </c>
      <c r="E87" s="67">
        <v>3</v>
      </c>
      <c r="F87" s="40"/>
      <c r="G87" s="68">
        <f t="shared" si="14"/>
        <v>0</v>
      </c>
      <c r="H87" s="40"/>
      <c r="I87" s="41">
        <f t="shared" si="15"/>
        <v>0</v>
      </c>
      <c r="J87" s="40"/>
      <c r="K87" s="41">
        <f t="shared" si="16"/>
        <v>0</v>
      </c>
      <c r="L87" s="41">
        <v>21</v>
      </c>
      <c r="M87" s="41">
        <f t="shared" si="17"/>
        <v>0</v>
      </c>
      <c r="N87" s="36">
        <v>1.3699999999999999E-3</v>
      </c>
      <c r="O87" s="36">
        <f t="shared" si="18"/>
        <v>4.1099999999999999E-3</v>
      </c>
      <c r="P87" s="36">
        <v>0</v>
      </c>
      <c r="Q87" s="36">
        <f t="shared" si="19"/>
        <v>0</v>
      </c>
      <c r="R87" s="36"/>
      <c r="S87" s="36"/>
      <c r="T87" s="37">
        <v>0.79669999999999996</v>
      </c>
      <c r="U87" s="36">
        <f t="shared" si="20"/>
        <v>2.39</v>
      </c>
      <c r="V87" s="33"/>
      <c r="W87" s="33"/>
      <c r="X87" s="33"/>
      <c r="Y87" s="33"/>
      <c r="Z87" s="33"/>
      <c r="AA87" s="33"/>
      <c r="AB87" s="33"/>
      <c r="AC87" s="33"/>
      <c r="AD87" s="33"/>
      <c r="AE87" s="33" t="s">
        <v>110</v>
      </c>
      <c r="AF87" s="33"/>
      <c r="AG87" s="33"/>
      <c r="AH87" s="33"/>
      <c r="AI87" s="33"/>
      <c r="AJ87" s="33"/>
      <c r="AK87" s="33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33"/>
      <c r="AZ87" s="33"/>
      <c r="BA87" s="33"/>
      <c r="BB87" s="33"/>
      <c r="BC87" s="33"/>
      <c r="BD87" s="33"/>
      <c r="BE87" s="33"/>
      <c r="BF87" s="33"/>
      <c r="BG87" s="33"/>
      <c r="BH87" s="33"/>
    </row>
    <row r="88" spans="1:60" outlineLevel="1" x14ac:dyDescent="0.2">
      <c r="A88" s="63">
        <v>50</v>
      </c>
      <c r="B88" s="64" t="s">
        <v>239</v>
      </c>
      <c r="C88" s="65" t="s">
        <v>240</v>
      </c>
      <c r="D88" s="66" t="s">
        <v>120</v>
      </c>
      <c r="E88" s="67">
        <v>12</v>
      </c>
      <c r="F88" s="40"/>
      <c r="G88" s="68">
        <f t="shared" si="14"/>
        <v>0</v>
      </c>
      <c r="H88" s="40"/>
      <c r="I88" s="41">
        <f t="shared" si="15"/>
        <v>0</v>
      </c>
      <c r="J88" s="40"/>
      <c r="K88" s="41">
        <f t="shared" si="16"/>
        <v>0</v>
      </c>
      <c r="L88" s="41">
        <v>21</v>
      </c>
      <c r="M88" s="41">
        <f t="shared" si="17"/>
        <v>0</v>
      </c>
      <c r="N88" s="36">
        <v>2.0999999999999999E-3</v>
      </c>
      <c r="O88" s="36">
        <f t="shared" si="18"/>
        <v>2.52E-2</v>
      </c>
      <c r="P88" s="36">
        <v>0</v>
      </c>
      <c r="Q88" s="36">
        <f t="shared" si="19"/>
        <v>0</v>
      </c>
      <c r="R88" s="36"/>
      <c r="S88" s="36"/>
      <c r="T88" s="37">
        <v>0.8</v>
      </c>
      <c r="U88" s="36">
        <f t="shared" si="20"/>
        <v>9.6</v>
      </c>
      <c r="V88" s="33"/>
      <c r="W88" s="33"/>
      <c r="X88" s="33"/>
      <c r="Y88" s="33"/>
      <c r="Z88" s="33"/>
      <c r="AA88" s="33"/>
      <c r="AB88" s="33"/>
      <c r="AC88" s="33"/>
      <c r="AD88" s="33"/>
      <c r="AE88" s="33" t="s">
        <v>110</v>
      </c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33"/>
      <c r="BB88" s="33"/>
      <c r="BC88" s="33"/>
      <c r="BD88" s="33"/>
      <c r="BE88" s="33"/>
      <c r="BF88" s="33"/>
      <c r="BG88" s="33"/>
      <c r="BH88" s="33"/>
    </row>
    <row r="89" spans="1:60" outlineLevel="1" x14ac:dyDescent="0.2">
      <c r="A89" s="63">
        <v>51</v>
      </c>
      <c r="B89" s="64" t="s">
        <v>241</v>
      </c>
      <c r="C89" s="65" t="s">
        <v>242</v>
      </c>
      <c r="D89" s="66" t="s">
        <v>120</v>
      </c>
      <c r="E89" s="67">
        <v>5</v>
      </c>
      <c r="F89" s="40"/>
      <c r="G89" s="68">
        <f t="shared" si="14"/>
        <v>0</v>
      </c>
      <c r="H89" s="40"/>
      <c r="I89" s="41">
        <f t="shared" si="15"/>
        <v>0</v>
      </c>
      <c r="J89" s="40"/>
      <c r="K89" s="41">
        <f t="shared" si="16"/>
        <v>0</v>
      </c>
      <c r="L89" s="41">
        <v>21</v>
      </c>
      <c r="M89" s="41">
        <f t="shared" si="17"/>
        <v>0</v>
      </c>
      <c r="N89" s="36">
        <v>2.5200000000000001E-3</v>
      </c>
      <c r="O89" s="36">
        <f t="shared" si="18"/>
        <v>1.26E-2</v>
      </c>
      <c r="P89" s="36">
        <v>0</v>
      </c>
      <c r="Q89" s="36">
        <f t="shared" si="19"/>
        <v>0</v>
      </c>
      <c r="R89" s="36"/>
      <c r="S89" s="36"/>
      <c r="T89" s="37">
        <v>0.8</v>
      </c>
      <c r="U89" s="36">
        <f t="shared" si="20"/>
        <v>4</v>
      </c>
      <c r="V89" s="33"/>
      <c r="W89" s="33"/>
      <c r="X89" s="33"/>
      <c r="Y89" s="33"/>
      <c r="Z89" s="33"/>
      <c r="AA89" s="33"/>
      <c r="AB89" s="33"/>
      <c r="AC89" s="33"/>
      <c r="AD89" s="33"/>
      <c r="AE89" s="33" t="s">
        <v>110</v>
      </c>
      <c r="AF89" s="33"/>
      <c r="AG89" s="33"/>
      <c r="AH89" s="33"/>
      <c r="AI89" s="33"/>
      <c r="AJ89" s="33"/>
      <c r="AK89" s="33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33"/>
      <c r="BB89" s="33"/>
      <c r="BC89" s="33"/>
      <c r="BD89" s="33"/>
      <c r="BE89" s="33"/>
      <c r="BF89" s="33"/>
      <c r="BG89" s="33"/>
      <c r="BH89" s="33"/>
    </row>
    <row r="90" spans="1:60" outlineLevel="1" x14ac:dyDescent="0.2">
      <c r="A90" s="63">
        <v>52</v>
      </c>
      <c r="B90" s="64" t="s">
        <v>243</v>
      </c>
      <c r="C90" s="65" t="s">
        <v>244</v>
      </c>
      <c r="D90" s="66" t="s">
        <v>120</v>
      </c>
      <c r="E90" s="67">
        <v>11</v>
      </c>
      <c r="F90" s="40"/>
      <c r="G90" s="68">
        <f t="shared" si="14"/>
        <v>0</v>
      </c>
      <c r="H90" s="40"/>
      <c r="I90" s="41">
        <f t="shared" si="15"/>
        <v>0</v>
      </c>
      <c r="J90" s="40"/>
      <c r="K90" s="41">
        <f t="shared" si="16"/>
        <v>0</v>
      </c>
      <c r="L90" s="41">
        <v>21</v>
      </c>
      <c r="M90" s="41">
        <f t="shared" si="17"/>
        <v>0</v>
      </c>
      <c r="N90" s="36">
        <v>3.5699999999999998E-3</v>
      </c>
      <c r="O90" s="36">
        <f t="shared" si="18"/>
        <v>3.9269999999999999E-2</v>
      </c>
      <c r="P90" s="36">
        <v>0</v>
      </c>
      <c r="Q90" s="36">
        <f t="shared" si="19"/>
        <v>0</v>
      </c>
      <c r="R90" s="36"/>
      <c r="S90" s="36"/>
      <c r="T90" s="37">
        <v>0.55000000000000004</v>
      </c>
      <c r="U90" s="36">
        <f t="shared" si="20"/>
        <v>6.05</v>
      </c>
      <c r="V90" s="33"/>
      <c r="W90" s="33"/>
      <c r="X90" s="33"/>
      <c r="Y90" s="33"/>
      <c r="Z90" s="33"/>
      <c r="AA90" s="33"/>
      <c r="AB90" s="33"/>
      <c r="AC90" s="33"/>
      <c r="AD90" s="33"/>
      <c r="AE90" s="33" t="s">
        <v>110</v>
      </c>
      <c r="AF90" s="33"/>
      <c r="AG90" s="33"/>
      <c r="AH90" s="33"/>
      <c r="AI90" s="33"/>
      <c r="AJ90" s="33"/>
      <c r="AK90" s="33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33"/>
      <c r="BB90" s="33"/>
      <c r="BC90" s="33"/>
      <c r="BD90" s="33"/>
      <c r="BE90" s="33"/>
      <c r="BF90" s="33"/>
      <c r="BG90" s="33"/>
      <c r="BH90" s="33"/>
    </row>
    <row r="91" spans="1:60" outlineLevel="1" x14ac:dyDescent="0.2">
      <c r="A91" s="63">
        <v>53</v>
      </c>
      <c r="B91" s="64" t="s">
        <v>245</v>
      </c>
      <c r="C91" s="65" t="s">
        <v>246</v>
      </c>
      <c r="D91" s="66" t="s">
        <v>189</v>
      </c>
      <c r="E91" s="67">
        <v>4</v>
      </c>
      <c r="F91" s="40"/>
      <c r="G91" s="68">
        <f t="shared" si="14"/>
        <v>0</v>
      </c>
      <c r="H91" s="40"/>
      <c r="I91" s="41">
        <f t="shared" si="15"/>
        <v>0</v>
      </c>
      <c r="J91" s="40"/>
      <c r="K91" s="41">
        <f t="shared" si="16"/>
        <v>0</v>
      </c>
      <c r="L91" s="41">
        <v>21</v>
      </c>
      <c r="M91" s="41">
        <f t="shared" si="17"/>
        <v>0</v>
      </c>
      <c r="N91" s="36">
        <v>0</v>
      </c>
      <c r="O91" s="36">
        <f t="shared" si="18"/>
        <v>0</v>
      </c>
      <c r="P91" s="36">
        <v>0</v>
      </c>
      <c r="Q91" s="36">
        <f t="shared" si="19"/>
        <v>0</v>
      </c>
      <c r="R91" s="36"/>
      <c r="S91" s="36"/>
      <c r="T91" s="37">
        <v>0.14799999999999999</v>
      </c>
      <c r="U91" s="36">
        <f t="shared" si="20"/>
        <v>0.59</v>
      </c>
      <c r="V91" s="33"/>
      <c r="W91" s="33"/>
      <c r="X91" s="33"/>
      <c r="Y91" s="33"/>
      <c r="Z91" s="33"/>
      <c r="AA91" s="33"/>
      <c r="AB91" s="33"/>
      <c r="AC91" s="33"/>
      <c r="AD91" s="33"/>
      <c r="AE91" s="33" t="s">
        <v>110</v>
      </c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33"/>
      <c r="BB91" s="33"/>
      <c r="BC91" s="33"/>
      <c r="BD91" s="33"/>
      <c r="BE91" s="33"/>
      <c r="BF91" s="33"/>
      <c r="BG91" s="33"/>
      <c r="BH91" s="33"/>
    </row>
    <row r="92" spans="1:60" outlineLevel="1" x14ac:dyDescent="0.2">
      <c r="A92" s="63">
        <v>54</v>
      </c>
      <c r="B92" s="64" t="s">
        <v>247</v>
      </c>
      <c r="C92" s="65" t="s">
        <v>248</v>
      </c>
      <c r="D92" s="66" t="s">
        <v>189</v>
      </c>
      <c r="E92" s="67">
        <v>1</v>
      </c>
      <c r="F92" s="40"/>
      <c r="G92" s="68">
        <f t="shared" si="14"/>
        <v>0</v>
      </c>
      <c r="H92" s="40"/>
      <c r="I92" s="41">
        <f t="shared" si="15"/>
        <v>0</v>
      </c>
      <c r="J92" s="40"/>
      <c r="K92" s="41">
        <f t="shared" si="16"/>
        <v>0</v>
      </c>
      <c r="L92" s="41">
        <v>21</v>
      </c>
      <c r="M92" s="41">
        <f t="shared" si="17"/>
        <v>0</v>
      </c>
      <c r="N92" s="36">
        <v>0</v>
      </c>
      <c r="O92" s="36">
        <f t="shared" si="18"/>
        <v>0</v>
      </c>
      <c r="P92" s="36">
        <v>0</v>
      </c>
      <c r="Q92" s="36">
        <f t="shared" si="19"/>
        <v>0</v>
      </c>
      <c r="R92" s="36"/>
      <c r="S92" s="36"/>
      <c r="T92" s="37">
        <v>0.157</v>
      </c>
      <c r="U92" s="36">
        <f t="shared" si="20"/>
        <v>0.16</v>
      </c>
      <c r="V92" s="33"/>
      <c r="W92" s="33"/>
      <c r="X92" s="33"/>
      <c r="Y92" s="33"/>
      <c r="Z92" s="33"/>
      <c r="AA92" s="33"/>
      <c r="AB92" s="33"/>
      <c r="AC92" s="33"/>
      <c r="AD92" s="33"/>
      <c r="AE92" s="33" t="s">
        <v>110</v>
      </c>
      <c r="AF92" s="33"/>
      <c r="AG92" s="33"/>
      <c r="AH92" s="33"/>
      <c r="AI92" s="33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33"/>
      <c r="BB92" s="33"/>
      <c r="BC92" s="33"/>
      <c r="BD92" s="33"/>
      <c r="BE92" s="33"/>
      <c r="BF92" s="33"/>
      <c r="BG92" s="33"/>
      <c r="BH92" s="33"/>
    </row>
    <row r="93" spans="1:60" outlineLevel="1" x14ac:dyDescent="0.2">
      <c r="A93" s="63">
        <v>55</v>
      </c>
      <c r="B93" s="64" t="s">
        <v>249</v>
      </c>
      <c r="C93" s="65" t="s">
        <v>250</v>
      </c>
      <c r="D93" s="66" t="s">
        <v>189</v>
      </c>
      <c r="E93" s="67">
        <v>2</v>
      </c>
      <c r="F93" s="40"/>
      <c r="G93" s="68">
        <f t="shared" si="14"/>
        <v>0</v>
      </c>
      <c r="H93" s="40"/>
      <c r="I93" s="41">
        <f t="shared" si="15"/>
        <v>0</v>
      </c>
      <c r="J93" s="40"/>
      <c r="K93" s="41">
        <f t="shared" si="16"/>
        <v>0</v>
      </c>
      <c r="L93" s="41">
        <v>21</v>
      </c>
      <c r="M93" s="41">
        <f t="shared" si="17"/>
        <v>0</v>
      </c>
      <c r="N93" s="36">
        <v>0</v>
      </c>
      <c r="O93" s="36">
        <f t="shared" si="18"/>
        <v>0</v>
      </c>
      <c r="P93" s="36">
        <v>0</v>
      </c>
      <c r="Q93" s="36">
        <f t="shared" si="19"/>
        <v>0</v>
      </c>
      <c r="R93" s="36"/>
      <c r="S93" s="36"/>
      <c r="T93" s="37">
        <v>0.17399999999999999</v>
      </c>
      <c r="U93" s="36">
        <f t="shared" si="20"/>
        <v>0.35</v>
      </c>
      <c r="V93" s="33"/>
      <c r="W93" s="33"/>
      <c r="X93" s="33"/>
      <c r="Y93" s="33"/>
      <c r="Z93" s="33"/>
      <c r="AA93" s="33"/>
      <c r="AB93" s="33"/>
      <c r="AC93" s="33"/>
      <c r="AD93" s="33"/>
      <c r="AE93" s="33" t="s">
        <v>110</v>
      </c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3"/>
      <c r="AS93" s="33"/>
      <c r="AT93" s="33"/>
      <c r="AU93" s="33"/>
      <c r="AV93" s="33"/>
      <c r="AW93" s="33"/>
      <c r="AX93" s="33"/>
      <c r="AY93" s="33"/>
      <c r="AZ93" s="33"/>
      <c r="BA93" s="33"/>
      <c r="BB93" s="33"/>
      <c r="BC93" s="33"/>
      <c r="BD93" s="33"/>
      <c r="BE93" s="33"/>
      <c r="BF93" s="33"/>
      <c r="BG93" s="33"/>
      <c r="BH93" s="33"/>
    </row>
    <row r="94" spans="1:60" ht="22.5" outlineLevel="1" x14ac:dyDescent="0.2">
      <c r="A94" s="63">
        <v>56</v>
      </c>
      <c r="B94" s="64" t="s">
        <v>251</v>
      </c>
      <c r="C94" s="65" t="s">
        <v>252</v>
      </c>
      <c r="D94" s="66" t="s">
        <v>189</v>
      </c>
      <c r="E94" s="67">
        <v>2</v>
      </c>
      <c r="F94" s="40"/>
      <c r="G94" s="68">
        <f t="shared" si="14"/>
        <v>0</v>
      </c>
      <c r="H94" s="40"/>
      <c r="I94" s="41">
        <f t="shared" si="15"/>
        <v>0</v>
      </c>
      <c r="J94" s="40"/>
      <c r="K94" s="41">
        <f t="shared" si="16"/>
        <v>0</v>
      </c>
      <c r="L94" s="41">
        <v>21</v>
      </c>
      <c r="M94" s="41">
        <f t="shared" si="17"/>
        <v>0</v>
      </c>
      <c r="N94" s="36">
        <v>5.0000000000000001E-4</v>
      </c>
      <c r="O94" s="36">
        <f t="shared" si="18"/>
        <v>1E-3</v>
      </c>
      <c r="P94" s="36">
        <v>0</v>
      </c>
      <c r="Q94" s="36">
        <f t="shared" si="19"/>
        <v>0</v>
      </c>
      <c r="R94" s="36"/>
      <c r="S94" s="36"/>
      <c r="T94" s="37">
        <v>0.17399999999999999</v>
      </c>
      <c r="U94" s="36">
        <f t="shared" si="20"/>
        <v>0.35</v>
      </c>
      <c r="V94" s="33"/>
      <c r="W94" s="33"/>
      <c r="X94" s="33"/>
      <c r="Y94" s="33"/>
      <c r="Z94" s="33"/>
      <c r="AA94" s="33"/>
      <c r="AB94" s="33"/>
      <c r="AC94" s="33"/>
      <c r="AD94" s="33"/>
      <c r="AE94" s="33" t="s">
        <v>110</v>
      </c>
      <c r="AF94" s="33"/>
      <c r="AG94" s="33"/>
      <c r="AH94" s="33"/>
      <c r="AI94" s="33"/>
      <c r="AJ94" s="33"/>
      <c r="AK94" s="33"/>
      <c r="AL94" s="33"/>
      <c r="AM94" s="33"/>
      <c r="AN94" s="33"/>
      <c r="AO94" s="33"/>
      <c r="AP94" s="33"/>
      <c r="AQ94" s="33"/>
      <c r="AR94" s="33"/>
      <c r="AS94" s="33"/>
      <c r="AT94" s="33"/>
      <c r="AU94" s="33"/>
      <c r="AV94" s="33"/>
      <c r="AW94" s="33"/>
      <c r="AX94" s="33"/>
      <c r="AY94" s="33"/>
      <c r="AZ94" s="33"/>
      <c r="BA94" s="33"/>
      <c r="BB94" s="33"/>
      <c r="BC94" s="33"/>
      <c r="BD94" s="33"/>
      <c r="BE94" s="33"/>
      <c r="BF94" s="33"/>
      <c r="BG94" s="33"/>
      <c r="BH94" s="33"/>
    </row>
    <row r="95" spans="1:60" outlineLevel="1" x14ac:dyDescent="0.2">
      <c r="A95" s="63">
        <v>57</v>
      </c>
      <c r="B95" s="64" t="s">
        <v>253</v>
      </c>
      <c r="C95" s="65" t="s">
        <v>254</v>
      </c>
      <c r="D95" s="66" t="s">
        <v>189</v>
      </c>
      <c r="E95" s="67">
        <v>8</v>
      </c>
      <c r="F95" s="40"/>
      <c r="G95" s="68">
        <f t="shared" si="14"/>
        <v>0</v>
      </c>
      <c r="H95" s="40"/>
      <c r="I95" s="41">
        <f t="shared" si="15"/>
        <v>0</v>
      </c>
      <c r="J95" s="40"/>
      <c r="K95" s="41">
        <f t="shared" si="16"/>
        <v>0</v>
      </c>
      <c r="L95" s="41">
        <v>21</v>
      </c>
      <c r="M95" s="41">
        <f t="shared" si="17"/>
        <v>0</v>
      </c>
      <c r="N95" s="36">
        <v>0</v>
      </c>
      <c r="O95" s="36">
        <f t="shared" si="18"/>
        <v>0</v>
      </c>
      <c r="P95" s="36">
        <v>0</v>
      </c>
      <c r="Q95" s="36">
        <f t="shared" si="19"/>
        <v>0</v>
      </c>
      <c r="R95" s="36"/>
      <c r="S95" s="36"/>
      <c r="T95" s="37">
        <v>0.25900000000000001</v>
      </c>
      <c r="U95" s="36">
        <f t="shared" si="20"/>
        <v>2.0699999999999998</v>
      </c>
      <c r="V95" s="33"/>
      <c r="W95" s="33"/>
      <c r="X95" s="33"/>
      <c r="Y95" s="33"/>
      <c r="Z95" s="33"/>
      <c r="AA95" s="33"/>
      <c r="AB95" s="33"/>
      <c r="AC95" s="33"/>
      <c r="AD95" s="33"/>
      <c r="AE95" s="33" t="s">
        <v>110</v>
      </c>
      <c r="AF95" s="33"/>
      <c r="AG95" s="33"/>
      <c r="AH95" s="33"/>
      <c r="AI95" s="33"/>
      <c r="AJ95" s="33"/>
      <c r="AK95" s="33"/>
      <c r="AL95" s="33"/>
      <c r="AM95" s="33"/>
      <c r="AN95" s="33"/>
      <c r="AO95" s="33"/>
      <c r="AP95" s="33"/>
      <c r="AQ95" s="33"/>
      <c r="AR95" s="33"/>
      <c r="AS95" s="33"/>
      <c r="AT95" s="33"/>
      <c r="AU95" s="33"/>
      <c r="AV95" s="33"/>
      <c r="AW95" s="33"/>
      <c r="AX95" s="33"/>
      <c r="AY95" s="33"/>
      <c r="AZ95" s="33"/>
      <c r="BA95" s="33"/>
      <c r="BB95" s="33"/>
      <c r="BC95" s="33"/>
      <c r="BD95" s="33"/>
      <c r="BE95" s="33"/>
      <c r="BF95" s="33"/>
      <c r="BG95" s="33"/>
      <c r="BH95" s="33"/>
    </row>
    <row r="96" spans="1:60" outlineLevel="1" x14ac:dyDescent="0.2">
      <c r="A96" s="63">
        <v>58</v>
      </c>
      <c r="B96" s="64" t="s">
        <v>255</v>
      </c>
      <c r="C96" s="65" t="s">
        <v>256</v>
      </c>
      <c r="D96" s="66" t="s">
        <v>189</v>
      </c>
      <c r="E96" s="67">
        <v>1</v>
      </c>
      <c r="F96" s="40"/>
      <c r="G96" s="68">
        <f t="shared" si="14"/>
        <v>0</v>
      </c>
      <c r="H96" s="40"/>
      <c r="I96" s="41">
        <f t="shared" si="15"/>
        <v>0</v>
      </c>
      <c r="J96" s="40"/>
      <c r="K96" s="41">
        <f t="shared" si="16"/>
        <v>0</v>
      </c>
      <c r="L96" s="41">
        <v>21</v>
      </c>
      <c r="M96" s="41">
        <f t="shared" si="17"/>
        <v>0</v>
      </c>
      <c r="N96" s="36">
        <v>7.9659999999999995E-2</v>
      </c>
      <c r="O96" s="36">
        <f t="shared" si="18"/>
        <v>7.9659999999999995E-2</v>
      </c>
      <c r="P96" s="36">
        <v>0</v>
      </c>
      <c r="Q96" s="36">
        <f t="shared" si="19"/>
        <v>0</v>
      </c>
      <c r="R96" s="36"/>
      <c r="S96" s="36"/>
      <c r="T96" s="37">
        <v>1.508</v>
      </c>
      <c r="U96" s="36">
        <f t="shared" si="20"/>
        <v>1.51</v>
      </c>
      <c r="V96" s="33"/>
      <c r="W96" s="33"/>
      <c r="X96" s="33"/>
      <c r="Y96" s="33"/>
      <c r="Z96" s="33"/>
      <c r="AA96" s="33"/>
      <c r="AB96" s="33"/>
      <c r="AC96" s="33"/>
      <c r="AD96" s="33"/>
      <c r="AE96" s="33" t="s">
        <v>110</v>
      </c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3"/>
      <c r="AS96" s="33"/>
      <c r="AT96" s="33"/>
      <c r="AU96" s="33"/>
      <c r="AV96" s="33"/>
      <c r="AW96" s="33"/>
      <c r="AX96" s="33"/>
      <c r="AY96" s="33"/>
      <c r="AZ96" s="33"/>
      <c r="BA96" s="33"/>
      <c r="BB96" s="33"/>
      <c r="BC96" s="33"/>
      <c r="BD96" s="33"/>
      <c r="BE96" s="33"/>
      <c r="BF96" s="33"/>
      <c r="BG96" s="33"/>
      <c r="BH96" s="33"/>
    </row>
    <row r="97" spans="1:60" ht="22.5" outlineLevel="1" x14ac:dyDescent="0.2">
      <c r="A97" s="63">
        <v>59</v>
      </c>
      <c r="B97" s="64" t="s">
        <v>257</v>
      </c>
      <c r="C97" s="65" t="s">
        <v>258</v>
      </c>
      <c r="D97" s="66" t="s">
        <v>189</v>
      </c>
      <c r="E97" s="67">
        <v>2</v>
      </c>
      <c r="F97" s="40"/>
      <c r="G97" s="68">
        <f t="shared" si="14"/>
        <v>0</v>
      </c>
      <c r="H97" s="40"/>
      <c r="I97" s="41">
        <f t="shared" si="15"/>
        <v>0</v>
      </c>
      <c r="J97" s="40"/>
      <c r="K97" s="41">
        <f t="shared" si="16"/>
        <v>0</v>
      </c>
      <c r="L97" s="41">
        <v>21</v>
      </c>
      <c r="M97" s="41">
        <f t="shared" si="17"/>
        <v>0</v>
      </c>
      <c r="N97" s="36">
        <v>7.6630000000000004E-2</v>
      </c>
      <c r="O97" s="36">
        <f t="shared" si="18"/>
        <v>0.15326000000000001</v>
      </c>
      <c r="P97" s="36">
        <v>0</v>
      </c>
      <c r="Q97" s="36">
        <f t="shared" si="19"/>
        <v>0</v>
      </c>
      <c r="R97" s="36"/>
      <c r="S97" s="36"/>
      <c r="T97" s="37">
        <v>0.5</v>
      </c>
      <c r="U97" s="36">
        <f t="shared" si="20"/>
        <v>1</v>
      </c>
      <c r="V97" s="33"/>
      <c r="W97" s="33"/>
      <c r="X97" s="33"/>
      <c r="Y97" s="33"/>
      <c r="Z97" s="33"/>
      <c r="AA97" s="33"/>
      <c r="AB97" s="33"/>
      <c r="AC97" s="33"/>
      <c r="AD97" s="33"/>
      <c r="AE97" s="33" t="s">
        <v>110</v>
      </c>
      <c r="AF97" s="33"/>
      <c r="AG97" s="33"/>
      <c r="AH97" s="33"/>
      <c r="AI97" s="33"/>
      <c r="AJ97" s="33"/>
      <c r="AK97" s="33"/>
      <c r="AL97" s="33"/>
      <c r="AM97" s="33"/>
      <c r="AN97" s="33"/>
      <c r="AO97" s="33"/>
      <c r="AP97" s="33"/>
      <c r="AQ97" s="33"/>
      <c r="AR97" s="33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  <c r="BF97" s="33"/>
      <c r="BG97" s="33"/>
      <c r="BH97" s="33"/>
    </row>
    <row r="98" spans="1:60" outlineLevel="1" x14ac:dyDescent="0.2">
      <c r="A98" s="63">
        <v>60</v>
      </c>
      <c r="B98" s="64" t="s">
        <v>259</v>
      </c>
      <c r="C98" s="65" t="s">
        <v>260</v>
      </c>
      <c r="D98" s="66" t="s">
        <v>189</v>
      </c>
      <c r="E98" s="67">
        <v>1</v>
      </c>
      <c r="F98" s="40"/>
      <c r="G98" s="68">
        <f t="shared" si="14"/>
        <v>0</v>
      </c>
      <c r="H98" s="40"/>
      <c r="I98" s="41">
        <f t="shared" si="15"/>
        <v>0</v>
      </c>
      <c r="J98" s="40"/>
      <c r="K98" s="41">
        <f t="shared" si="16"/>
        <v>0</v>
      </c>
      <c r="L98" s="41">
        <v>21</v>
      </c>
      <c r="M98" s="41">
        <f t="shared" si="17"/>
        <v>0</v>
      </c>
      <c r="N98" s="36">
        <v>3.8E-3</v>
      </c>
      <c r="O98" s="36">
        <f t="shared" si="18"/>
        <v>3.8E-3</v>
      </c>
      <c r="P98" s="36">
        <v>0</v>
      </c>
      <c r="Q98" s="36">
        <f t="shared" si="19"/>
        <v>0</v>
      </c>
      <c r="R98" s="36"/>
      <c r="S98" s="36"/>
      <c r="T98" s="37">
        <v>0.33300000000000002</v>
      </c>
      <c r="U98" s="36">
        <f t="shared" si="20"/>
        <v>0.33</v>
      </c>
      <c r="V98" s="33"/>
      <c r="W98" s="33"/>
      <c r="X98" s="33"/>
      <c r="Y98" s="33"/>
      <c r="Z98" s="33"/>
      <c r="AA98" s="33"/>
      <c r="AB98" s="33"/>
      <c r="AC98" s="33"/>
      <c r="AD98" s="33"/>
      <c r="AE98" s="33" t="s">
        <v>110</v>
      </c>
      <c r="AF98" s="33"/>
      <c r="AG98" s="33"/>
      <c r="AH98" s="33"/>
      <c r="AI98" s="33"/>
      <c r="AJ98" s="33"/>
      <c r="AK98" s="33"/>
      <c r="AL98" s="33"/>
      <c r="AM98" s="33"/>
      <c r="AN98" s="33"/>
      <c r="AO98" s="33"/>
      <c r="AP98" s="33"/>
      <c r="AQ98" s="33"/>
      <c r="AR98" s="33"/>
      <c r="AS98" s="33"/>
      <c r="AT98" s="33"/>
      <c r="AU98" s="33"/>
      <c r="AV98" s="33"/>
      <c r="AW98" s="33"/>
      <c r="AX98" s="33"/>
      <c r="AY98" s="33"/>
      <c r="AZ98" s="33"/>
      <c r="BA98" s="33"/>
      <c r="BB98" s="33"/>
      <c r="BC98" s="33"/>
      <c r="BD98" s="33"/>
      <c r="BE98" s="33"/>
      <c r="BF98" s="33"/>
      <c r="BG98" s="33"/>
      <c r="BH98" s="33"/>
    </row>
    <row r="99" spans="1:60" outlineLevel="1" x14ac:dyDescent="0.2">
      <c r="A99" s="63">
        <v>61</v>
      </c>
      <c r="B99" s="64" t="s">
        <v>261</v>
      </c>
      <c r="C99" s="65" t="s">
        <v>262</v>
      </c>
      <c r="D99" s="66" t="s">
        <v>120</v>
      </c>
      <c r="E99" s="67">
        <v>58</v>
      </c>
      <c r="F99" s="40"/>
      <c r="G99" s="68">
        <f t="shared" si="14"/>
        <v>0</v>
      </c>
      <c r="H99" s="40"/>
      <c r="I99" s="41">
        <f t="shared" si="15"/>
        <v>0</v>
      </c>
      <c r="J99" s="40"/>
      <c r="K99" s="41">
        <f t="shared" si="16"/>
        <v>0</v>
      </c>
      <c r="L99" s="41">
        <v>21</v>
      </c>
      <c r="M99" s="41">
        <f t="shared" si="17"/>
        <v>0</v>
      </c>
      <c r="N99" s="36">
        <v>0</v>
      </c>
      <c r="O99" s="36">
        <f t="shared" si="18"/>
        <v>0</v>
      </c>
      <c r="P99" s="36">
        <v>0</v>
      </c>
      <c r="Q99" s="36">
        <f t="shared" si="19"/>
        <v>0</v>
      </c>
      <c r="R99" s="36"/>
      <c r="S99" s="36"/>
      <c r="T99" s="37">
        <v>4.8000000000000001E-2</v>
      </c>
      <c r="U99" s="36">
        <f t="shared" si="20"/>
        <v>2.78</v>
      </c>
      <c r="V99" s="33"/>
      <c r="W99" s="33"/>
      <c r="X99" s="33"/>
      <c r="Y99" s="33"/>
      <c r="Z99" s="33"/>
      <c r="AA99" s="33"/>
      <c r="AB99" s="33"/>
      <c r="AC99" s="33"/>
      <c r="AD99" s="33"/>
      <c r="AE99" s="33" t="s">
        <v>110</v>
      </c>
      <c r="AF99" s="33"/>
      <c r="AG99" s="33"/>
      <c r="AH99" s="33"/>
      <c r="AI99" s="33"/>
      <c r="AJ99" s="33"/>
      <c r="AK99" s="33"/>
      <c r="AL99" s="33"/>
      <c r="AM99" s="33"/>
      <c r="AN99" s="33"/>
      <c r="AO99" s="33"/>
      <c r="AP99" s="33"/>
      <c r="AQ99" s="33"/>
      <c r="AR99" s="33"/>
      <c r="AS99" s="33"/>
      <c r="AT99" s="33"/>
      <c r="AU99" s="33"/>
      <c r="AV99" s="33"/>
      <c r="AW99" s="33"/>
      <c r="AX99" s="33"/>
      <c r="AY99" s="33"/>
      <c r="AZ99" s="33"/>
      <c r="BA99" s="33"/>
      <c r="BB99" s="33"/>
      <c r="BC99" s="33"/>
      <c r="BD99" s="33"/>
      <c r="BE99" s="33"/>
      <c r="BF99" s="33"/>
      <c r="BG99" s="33"/>
      <c r="BH99" s="33"/>
    </row>
    <row r="100" spans="1:60" outlineLevel="1" x14ac:dyDescent="0.2">
      <c r="A100" s="63">
        <v>62</v>
      </c>
      <c r="B100" s="64" t="s">
        <v>263</v>
      </c>
      <c r="C100" s="65" t="s">
        <v>264</v>
      </c>
      <c r="D100" s="66" t="s">
        <v>120</v>
      </c>
      <c r="E100" s="67">
        <v>15</v>
      </c>
      <c r="F100" s="40"/>
      <c r="G100" s="68">
        <f t="shared" si="14"/>
        <v>0</v>
      </c>
      <c r="H100" s="40"/>
      <c r="I100" s="41">
        <f t="shared" si="15"/>
        <v>0</v>
      </c>
      <c r="J100" s="40"/>
      <c r="K100" s="41">
        <f t="shared" si="16"/>
        <v>0</v>
      </c>
      <c r="L100" s="41">
        <v>21</v>
      </c>
      <c r="M100" s="41">
        <f t="shared" si="17"/>
        <v>0</v>
      </c>
      <c r="N100" s="36">
        <v>0</v>
      </c>
      <c r="O100" s="36">
        <f t="shared" si="18"/>
        <v>0</v>
      </c>
      <c r="P100" s="36">
        <v>0</v>
      </c>
      <c r="Q100" s="36">
        <f t="shared" si="19"/>
        <v>0</v>
      </c>
      <c r="R100" s="36"/>
      <c r="S100" s="36"/>
      <c r="T100" s="37">
        <v>5.8999999999999997E-2</v>
      </c>
      <c r="U100" s="36">
        <f t="shared" si="20"/>
        <v>0.89</v>
      </c>
      <c r="V100" s="33"/>
      <c r="W100" s="33"/>
      <c r="X100" s="33"/>
      <c r="Y100" s="33"/>
      <c r="Z100" s="33"/>
      <c r="AA100" s="33"/>
      <c r="AB100" s="33"/>
      <c r="AC100" s="33"/>
      <c r="AD100" s="33"/>
      <c r="AE100" s="33" t="s">
        <v>110</v>
      </c>
      <c r="AF100" s="33"/>
      <c r="AG100" s="33"/>
      <c r="AH100" s="33"/>
      <c r="AI100" s="33"/>
      <c r="AJ100" s="33"/>
      <c r="AK100" s="33"/>
      <c r="AL100" s="33"/>
      <c r="AM100" s="33"/>
      <c r="AN100" s="33"/>
      <c r="AO100" s="33"/>
      <c r="AP100" s="33"/>
      <c r="AQ100" s="33"/>
      <c r="AR100" s="33"/>
      <c r="AS100" s="33"/>
      <c r="AT100" s="33"/>
      <c r="AU100" s="33"/>
      <c r="AV100" s="33"/>
      <c r="AW100" s="33"/>
      <c r="AX100" s="33"/>
      <c r="AY100" s="33"/>
      <c r="AZ100" s="33"/>
      <c r="BA100" s="33"/>
      <c r="BB100" s="33"/>
      <c r="BC100" s="33"/>
      <c r="BD100" s="33"/>
      <c r="BE100" s="33"/>
      <c r="BF100" s="33"/>
      <c r="BG100" s="33"/>
      <c r="BH100" s="33"/>
    </row>
    <row r="101" spans="1:60" outlineLevel="1" x14ac:dyDescent="0.2">
      <c r="A101" s="63">
        <v>63</v>
      </c>
      <c r="B101" s="64" t="s">
        <v>265</v>
      </c>
      <c r="C101" s="65" t="s">
        <v>266</v>
      </c>
      <c r="D101" s="66" t="s">
        <v>220</v>
      </c>
      <c r="E101" s="67">
        <v>0.36069000000000001</v>
      </c>
      <c r="F101" s="40"/>
      <c r="G101" s="68">
        <f t="shared" si="14"/>
        <v>0</v>
      </c>
      <c r="H101" s="40"/>
      <c r="I101" s="41">
        <f t="shared" si="15"/>
        <v>0</v>
      </c>
      <c r="J101" s="40"/>
      <c r="K101" s="41">
        <f t="shared" si="16"/>
        <v>0</v>
      </c>
      <c r="L101" s="41">
        <v>21</v>
      </c>
      <c r="M101" s="41">
        <f t="shared" si="17"/>
        <v>0</v>
      </c>
      <c r="N101" s="36">
        <v>0</v>
      </c>
      <c r="O101" s="36">
        <f t="shared" si="18"/>
        <v>0</v>
      </c>
      <c r="P101" s="36">
        <v>0</v>
      </c>
      <c r="Q101" s="36">
        <f t="shared" si="19"/>
        <v>0</v>
      </c>
      <c r="R101" s="36"/>
      <c r="S101" s="36"/>
      <c r="T101" s="37">
        <v>1.47</v>
      </c>
      <c r="U101" s="36">
        <f t="shared" si="20"/>
        <v>0.53</v>
      </c>
      <c r="V101" s="33"/>
      <c r="W101" s="33"/>
      <c r="X101" s="33"/>
      <c r="Y101" s="33"/>
      <c r="Z101" s="33"/>
      <c r="AA101" s="33"/>
      <c r="AB101" s="33"/>
      <c r="AC101" s="33"/>
      <c r="AD101" s="33"/>
      <c r="AE101" s="33" t="s">
        <v>110</v>
      </c>
      <c r="AF101" s="33"/>
      <c r="AG101" s="33"/>
      <c r="AH101" s="33"/>
      <c r="AI101" s="33"/>
      <c r="AJ101" s="33"/>
      <c r="AK101" s="33"/>
      <c r="AL101" s="33"/>
      <c r="AM101" s="33"/>
      <c r="AN101" s="33"/>
      <c r="AO101" s="33"/>
      <c r="AP101" s="33"/>
      <c r="AQ101" s="33"/>
      <c r="AR101" s="33"/>
      <c r="AS101" s="33"/>
      <c r="AT101" s="33"/>
      <c r="AU101" s="33"/>
      <c r="AV101" s="33"/>
      <c r="AW101" s="33"/>
      <c r="AX101" s="33"/>
      <c r="AY101" s="33"/>
      <c r="AZ101" s="33"/>
      <c r="BA101" s="33"/>
      <c r="BB101" s="33"/>
      <c r="BC101" s="33"/>
      <c r="BD101" s="33"/>
      <c r="BE101" s="33"/>
      <c r="BF101" s="33"/>
      <c r="BG101" s="33"/>
      <c r="BH101" s="33"/>
    </row>
    <row r="102" spans="1:60" x14ac:dyDescent="0.2">
      <c r="A102" s="72" t="s">
        <v>105</v>
      </c>
      <c r="B102" s="73" t="s">
        <v>72</v>
      </c>
      <c r="C102" s="74" t="s">
        <v>73</v>
      </c>
      <c r="D102" s="75"/>
      <c r="E102" s="76"/>
      <c r="F102" s="92"/>
      <c r="G102" s="77">
        <f>SUMIF(AE103:AE121,"&lt;&gt;NOR",G103:G121)</f>
        <v>0</v>
      </c>
      <c r="H102" s="42"/>
      <c r="I102" s="42">
        <f>SUM(I103:I121)</f>
        <v>0</v>
      </c>
      <c r="J102" s="42"/>
      <c r="K102" s="42">
        <f>SUM(K103:K121)</f>
        <v>0</v>
      </c>
      <c r="L102" s="42"/>
      <c r="M102" s="42">
        <f>SUM(M103:M121)</f>
        <v>0</v>
      </c>
      <c r="N102" s="38"/>
      <c r="O102" s="38">
        <f>SUM(O103:O121)</f>
        <v>9.5059999999999992E-2</v>
      </c>
      <c r="P102" s="38"/>
      <c r="Q102" s="38">
        <f>SUM(Q103:Q121)</f>
        <v>0</v>
      </c>
      <c r="R102" s="38"/>
      <c r="S102" s="38"/>
      <c r="T102" s="39"/>
      <c r="U102" s="38">
        <f>SUM(U103:U121)</f>
        <v>103.60000000000002</v>
      </c>
      <c r="AE102" t="s">
        <v>106</v>
      </c>
    </row>
    <row r="103" spans="1:60" outlineLevel="1" x14ac:dyDescent="0.2">
      <c r="A103" s="63">
        <v>64</v>
      </c>
      <c r="B103" s="64" t="s">
        <v>267</v>
      </c>
      <c r="C103" s="65" t="s">
        <v>268</v>
      </c>
      <c r="D103" s="66" t="s">
        <v>120</v>
      </c>
      <c r="E103" s="67">
        <v>39</v>
      </c>
      <c r="F103" s="40"/>
      <c r="G103" s="68">
        <f t="shared" ref="G103:G121" si="21">ROUND(E103*F103,2)</f>
        <v>0</v>
      </c>
      <c r="H103" s="40"/>
      <c r="I103" s="41">
        <f t="shared" ref="I103:I121" si="22">ROUND(E103*H103,2)</f>
        <v>0</v>
      </c>
      <c r="J103" s="40"/>
      <c r="K103" s="41">
        <f t="shared" ref="K103:K121" si="23">ROUND(E103*J103,2)</f>
        <v>0</v>
      </c>
      <c r="L103" s="41">
        <v>21</v>
      </c>
      <c r="M103" s="41">
        <f t="shared" ref="M103:M121" si="24">G103*(1+L103/100)</f>
        <v>0</v>
      </c>
      <c r="N103" s="36">
        <v>4.6000000000000001E-4</v>
      </c>
      <c r="O103" s="36">
        <f t="shared" ref="O103:O121" si="25">ROUND(E103*N103,5)</f>
        <v>1.7940000000000001E-2</v>
      </c>
      <c r="P103" s="36">
        <v>0</v>
      </c>
      <c r="Q103" s="36">
        <f t="shared" ref="Q103:Q121" si="26">ROUND(E103*P103,5)</f>
        <v>0</v>
      </c>
      <c r="R103" s="36"/>
      <c r="S103" s="36"/>
      <c r="T103" s="37">
        <v>0.52200000000000002</v>
      </c>
      <c r="U103" s="36">
        <f t="shared" ref="U103:U121" si="27">ROUND(E103*T103,2)</f>
        <v>20.36</v>
      </c>
      <c r="V103" s="33"/>
      <c r="W103" s="33"/>
      <c r="X103" s="33"/>
      <c r="Y103" s="33"/>
      <c r="Z103" s="33"/>
      <c r="AA103" s="33"/>
      <c r="AB103" s="33"/>
      <c r="AC103" s="33"/>
      <c r="AD103" s="33"/>
      <c r="AE103" s="33" t="s">
        <v>110</v>
      </c>
      <c r="AF103" s="33"/>
      <c r="AG103" s="33"/>
      <c r="AH103" s="33"/>
      <c r="AI103" s="33"/>
      <c r="AJ103" s="33"/>
      <c r="AK103" s="33"/>
      <c r="AL103" s="33"/>
      <c r="AM103" s="33"/>
      <c r="AN103" s="33"/>
      <c r="AO103" s="33"/>
      <c r="AP103" s="33"/>
      <c r="AQ103" s="33"/>
      <c r="AR103" s="33"/>
      <c r="AS103" s="33"/>
      <c r="AT103" s="33"/>
      <c r="AU103" s="33"/>
      <c r="AV103" s="33"/>
      <c r="AW103" s="33"/>
      <c r="AX103" s="33"/>
      <c r="AY103" s="33"/>
      <c r="AZ103" s="33"/>
      <c r="BA103" s="33"/>
      <c r="BB103" s="33"/>
      <c r="BC103" s="33"/>
      <c r="BD103" s="33"/>
      <c r="BE103" s="33"/>
      <c r="BF103" s="33"/>
      <c r="BG103" s="33"/>
      <c r="BH103" s="33"/>
    </row>
    <row r="104" spans="1:60" outlineLevel="1" x14ac:dyDescent="0.2">
      <c r="A104" s="63">
        <v>65</v>
      </c>
      <c r="B104" s="64" t="s">
        <v>269</v>
      </c>
      <c r="C104" s="65" t="s">
        <v>270</v>
      </c>
      <c r="D104" s="66" t="s">
        <v>120</v>
      </c>
      <c r="E104" s="67">
        <v>26</v>
      </c>
      <c r="F104" s="40"/>
      <c r="G104" s="68">
        <f t="shared" si="21"/>
        <v>0</v>
      </c>
      <c r="H104" s="40"/>
      <c r="I104" s="41">
        <f t="shared" si="22"/>
        <v>0</v>
      </c>
      <c r="J104" s="40"/>
      <c r="K104" s="41">
        <f t="shared" si="23"/>
        <v>0</v>
      </c>
      <c r="L104" s="41">
        <v>21</v>
      </c>
      <c r="M104" s="41">
        <f t="shared" si="24"/>
        <v>0</v>
      </c>
      <c r="N104" s="36">
        <v>5.8E-4</v>
      </c>
      <c r="O104" s="36">
        <f t="shared" si="25"/>
        <v>1.508E-2</v>
      </c>
      <c r="P104" s="36">
        <v>0</v>
      </c>
      <c r="Q104" s="36">
        <f t="shared" si="26"/>
        <v>0</v>
      </c>
      <c r="R104" s="36"/>
      <c r="S104" s="36"/>
      <c r="T104" s="37">
        <v>0.6159</v>
      </c>
      <c r="U104" s="36">
        <f t="shared" si="27"/>
        <v>16.010000000000002</v>
      </c>
      <c r="V104" s="33"/>
      <c r="W104" s="33"/>
      <c r="X104" s="33"/>
      <c r="Y104" s="33"/>
      <c r="Z104" s="33"/>
      <c r="AA104" s="33"/>
      <c r="AB104" s="33"/>
      <c r="AC104" s="33"/>
      <c r="AD104" s="33"/>
      <c r="AE104" s="33" t="s">
        <v>110</v>
      </c>
      <c r="AF104" s="33"/>
      <c r="AG104" s="33"/>
      <c r="AH104" s="33"/>
      <c r="AI104" s="33"/>
      <c r="AJ104" s="33"/>
      <c r="AK104" s="33"/>
      <c r="AL104" s="33"/>
      <c r="AM104" s="33"/>
      <c r="AN104" s="33"/>
      <c r="AO104" s="33"/>
      <c r="AP104" s="33"/>
      <c r="AQ104" s="33"/>
      <c r="AR104" s="33"/>
      <c r="AS104" s="33"/>
      <c r="AT104" s="33"/>
      <c r="AU104" s="33"/>
      <c r="AV104" s="33"/>
      <c r="AW104" s="33"/>
      <c r="AX104" s="33"/>
      <c r="AY104" s="33"/>
      <c r="AZ104" s="33"/>
      <c r="BA104" s="33"/>
      <c r="BB104" s="33"/>
      <c r="BC104" s="33"/>
      <c r="BD104" s="33"/>
      <c r="BE104" s="33"/>
      <c r="BF104" s="33"/>
      <c r="BG104" s="33"/>
      <c r="BH104" s="33"/>
    </row>
    <row r="105" spans="1:60" outlineLevel="1" x14ac:dyDescent="0.2">
      <c r="A105" s="63">
        <v>66</v>
      </c>
      <c r="B105" s="64" t="s">
        <v>271</v>
      </c>
      <c r="C105" s="65" t="s">
        <v>272</v>
      </c>
      <c r="D105" s="66" t="s">
        <v>120</v>
      </c>
      <c r="E105" s="67">
        <v>8</v>
      </c>
      <c r="F105" s="40"/>
      <c r="G105" s="68">
        <f t="shared" si="21"/>
        <v>0</v>
      </c>
      <c r="H105" s="40"/>
      <c r="I105" s="41">
        <f t="shared" si="22"/>
        <v>0</v>
      </c>
      <c r="J105" s="40"/>
      <c r="K105" s="41">
        <f t="shared" si="23"/>
        <v>0</v>
      </c>
      <c r="L105" s="41">
        <v>21</v>
      </c>
      <c r="M105" s="41">
        <f t="shared" si="24"/>
        <v>0</v>
      </c>
      <c r="N105" s="36">
        <v>7.3999999999999999E-4</v>
      </c>
      <c r="O105" s="36">
        <f t="shared" si="25"/>
        <v>5.9199999999999999E-3</v>
      </c>
      <c r="P105" s="36">
        <v>0</v>
      </c>
      <c r="Q105" s="36">
        <f t="shared" si="26"/>
        <v>0</v>
      </c>
      <c r="R105" s="36"/>
      <c r="S105" s="36"/>
      <c r="T105" s="37">
        <v>0.68279999999999996</v>
      </c>
      <c r="U105" s="36">
        <f t="shared" si="27"/>
        <v>5.46</v>
      </c>
      <c r="V105" s="33"/>
      <c r="W105" s="33"/>
      <c r="X105" s="33"/>
      <c r="Y105" s="33"/>
      <c r="Z105" s="33"/>
      <c r="AA105" s="33"/>
      <c r="AB105" s="33"/>
      <c r="AC105" s="33"/>
      <c r="AD105" s="33"/>
      <c r="AE105" s="33" t="s">
        <v>110</v>
      </c>
      <c r="AF105" s="33"/>
      <c r="AG105" s="33"/>
      <c r="AH105" s="33"/>
      <c r="AI105" s="33"/>
      <c r="AJ105" s="33"/>
      <c r="AK105" s="33"/>
      <c r="AL105" s="33"/>
      <c r="AM105" s="33"/>
      <c r="AN105" s="33"/>
      <c r="AO105" s="33"/>
      <c r="AP105" s="33"/>
      <c r="AQ105" s="33"/>
      <c r="AR105" s="33"/>
      <c r="AS105" s="33"/>
      <c r="AT105" s="33"/>
      <c r="AU105" s="33"/>
      <c r="AV105" s="33"/>
      <c r="AW105" s="33"/>
      <c r="AX105" s="33"/>
      <c r="AY105" s="33"/>
      <c r="AZ105" s="33"/>
      <c r="BA105" s="33"/>
      <c r="BB105" s="33"/>
      <c r="BC105" s="33"/>
      <c r="BD105" s="33"/>
      <c r="BE105" s="33"/>
      <c r="BF105" s="33"/>
      <c r="BG105" s="33"/>
      <c r="BH105" s="33"/>
    </row>
    <row r="106" spans="1:60" outlineLevel="1" x14ac:dyDescent="0.2">
      <c r="A106" s="63">
        <v>67</v>
      </c>
      <c r="B106" s="64" t="s">
        <v>273</v>
      </c>
      <c r="C106" s="65" t="s">
        <v>274</v>
      </c>
      <c r="D106" s="66" t="s">
        <v>120</v>
      </c>
      <c r="E106" s="67">
        <v>28</v>
      </c>
      <c r="F106" s="40"/>
      <c r="G106" s="68">
        <f t="shared" si="21"/>
        <v>0</v>
      </c>
      <c r="H106" s="40"/>
      <c r="I106" s="41">
        <f t="shared" si="22"/>
        <v>0</v>
      </c>
      <c r="J106" s="40"/>
      <c r="K106" s="41">
        <f t="shared" si="23"/>
        <v>0</v>
      </c>
      <c r="L106" s="41">
        <v>21</v>
      </c>
      <c r="M106" s="41">
        <f t="shared" si="24"/>
        <v>0</v>
      </c>
      <c r="N106" s="36">
        <v>1.1100000000000001E-3</v>
      </c>
      <c r="O106" s="36">
        <f t="shared" si="25"/>
        <v>3.108E-2</v>
      </c>
      <c r="P106" s="36">
        <v>0</v>
      </c>
      <c r="Q106" s="36">
        <f t="shared" si="26"/>
        <v>0</v>
      </c>
      <c r="R106" s="36"/>
      <c r="S106" s="36"/>
      <c r="T106" s="37">
        <v>0.75470000000000004</v>
      </c>
      <c r="U106" s="36">
        <f t="shared" si="27"/>
        <v>21.13</v>
      </c>
      <c r="V106" s="33"/>
      <c r="W106" s="33"/>
      <c r="X106" s="33"/>
      <c r="Y106" s="33"/>
      <c r="Z106" s="33"/>
      <c r="AA106" s="33"/>
      <c r="AB106" s="33"/>
      <c r="AC106" s="33"/>
      <c r="AD106" s="33"/>
      <c r="AE106" s="33" t="s">
        <v>110</v>
      </c>
      <c r="AF106" s="33"/>
      <c r="AG106" s="33"/>
      <c r="AH106" s="33"/>
      <c r="AI106" s="33"/>
      <c r="AJ106" s="33"/>
      <c r="AK106" s="33"/>
      <c r="AL106" s="33"/>
      <c r="AM106" s="33"/>
      <c r="AN106" s="33"/>
      <c r="AO106" s="33"/>
      <c r="AP106" s="33"/>
      <c r="AQ106" s="33"/>
      <c r="AR106" s="33"/>
      <c r="AS106" s="33"/>
      <c r="AT106" s="33"/>
      <c r="AU106" s="33"/>
      <c r="AV106" s="33"/>
      <c r="AW106" s="33"/>
      <c r="AX106" s="33"/>
      <c r="AY106" s="33"/>
      <c r="AZ106" s="33"/>
      <c r="BA106" s="33"/>
      <c r="BB106" s="33"/>
      <c r="BC106" s="33"/>
      <c r="BD106" s="33"/>
      <c r="BE106" s="33"/>
      <c r="BF106" s="33"/>
      <c r="BG106" s="33"/>
      <c r="BH106" s="33"/>
    </row>
    <row r="107" spans="1:60" ht="22.5" outlineLevel="1" x14ac:dyDescent="0.2">
      <c r="A107" s="63">
        <v>68</v>
      </c>
      <c r="B107" s="64" t="s">
        <v>275</v>
      </c>
      <c r="C107" s="65" t="s">
        <v>276</v>
      </c>
      <c r="D107" s="66" t="s">
        <v>120</v>
      </c>
      <c r="E107" s="67">
        <v>39</v>
      </c>
      <c r="F107" s="40"/>
      <c r="G107" s="68">
        <f t="shared" si="21"/>
        <v>0</v>
      </c>
      <c r="H107" s="40"/>
      <c r="I107" s="41">
        <f t="shared" si="22"/>
        <v>0</v>
      </c>
      <c r="J107" s="40"/>
      <c r="K107" s="41">
        <f t="shared" si="23"/>
        <v>0</v>
      </c>
      <c r="L107" s="41">
        <v>21</v>
      </c>
      <c r="M107" s="41">
        <f t="shared" si="24"/>
        <v>0</v>
      </c>
      <c r="N107" s="36">
        <v>3.0000000000000001E-5</v>
      </c>
      <c r="O107" s="36">
        <f t="shared" si="25"/>
        <v>1.17E-3</v>
      </c>
      <c r="P107" s="36">
        <v>0</v>
      </c>
      <c r="Q107" s="36">
        <f t="shared" si="26"/>
        <v>0</v>
      </c>
      <c r="R107" s="36"/>
      <c r="S107" s="36"/>
      <c r="T107" s="37">
        <v>0.129</v>
      </c>
      <c r="U107" s="36">
        <f t="shared" si="27"/>
        <v>5.03</v>
      </c>
      <c r="V107" s="33"/>
      <c r="W107" s="33"/>
      <c r="X107" s="33"/>
      <c r="Y107" s="33"/>
      <c r="Z107" s="33"/>
      <c r="AA107" s="33"/>
      <c r="AB107" s="33"/>
      <c r="AC107" s="33"/>
      <c r="AD107" s="33"/>
      <c r="AE107" s="33" t="s">
        <v>110</v>
      </c>
      <c r="AF107" s="33"/>
      <c r="AG107" s="33"/>
      <c r="AH107" s="33"/>
      <c r="AI107" s="33"/>
      <c r="AJ107" s="33"/>
      <c r="AK107" s="33"/>
      <c r="AL107" s="33"/>
      <c r="AM107" s="33"/>
      <c r="AN107" s="33"/>
      <c r="AO107" s="33"/>
      <c r="AP107" s="33"/>
      <c r="AQ107" s="33"/>
      <c r="AR107" s="33"/>
      <c r="AS107" s="33"/>
      <c r="AT107" s="33"/>
      <c r="AU107" s="33"/>
      <c r="AV107" s="33"/>
      <c r="AW107" s="33"/>
      <c r="AX107" s="33"/>
      <c r="AY107" s="33"/>
      <c r="AZ107" s="33"/>
      <c r="BA107" s="33"/>
      <c r="BB107" s="33"/>
      <c r="BC107" s="33"/>
      <c r="BD107" s="33"/>
      <c r="BE107" s="33"/>
      <c r="BF107" s="33"/>
      <c r="BG107" s="33"/>
      <c r="BH107" s="33"/>
    </row>
    <row r="108" spans="1:60" ht="22.5" outlineLevel="1" x14ac:dyDescent="0.2">
      <c r="A108" s="63">
        <v>69</v>
      </c>
      <c r="B108" s="64" t="s">
        <v>277</v>
      </c>
      <c r="C108" s="65" t="s">
        <v>278</v>
      </c>
      <c r="D108" s="66" t="s">
        <v>120</v>
      </c>
      <c r="E108" s="67">
        <v>26</v>
      </c>
      <c r="F108" s="40"/>
      <c r="G108" s="68">
        <f t="shared" si="21"/>
        <v>0</v>
      </c>
      <c r="H108" s="40"/>
      <c r="I108" s="41">
        <f t="shared" si="22"/>
        <v>0</v>
      </c>
      <c r="J108" s="40"/>
      <c r="K108" s="41">
        <f t="shared" si="23"/>
        <v>0</v>
      </c>
      <c r="L108" s="41">
        <v>21</v>
      </c>
      <c r="M108" s="41">
        <f t="shared" si="24"/>
        <v>0</v>
      </c>
      <c r="N108" s="36">
        <v>6.0000000000000002E-5</v>
      </c>
      <c r="O108" s="36">
        <f t="shared" si="25"/>
        <v>1.56E-3</v>
      </c>
      <c r="P108" s="36">
        <v>0</v>
      </c>
      <c r="Q108" s="36">
        <f t="shared" si="26"/>
        <v>0</v>
      </c>
      <c r="R108" s="36"/>
      <c r="S108" s="36"/>
      <c r="T108" s="37">
        <v>0.129</v>
      </c>
      <c r="U108" s="36">
        <f t="shared" si="27"/>
        <v>3.35</v>
      </c>
      <c r="V108" s="33"/>
      <c r="W108" s="33"/>
      <c r="X108" s="33"/>
      <c r="Y108" s="33"/>
      <c r="Z108" s="33"/>
      <c r="AA108" s="33"/>
      <c r="AB108" s="33"/>
      <c r="AC108" s="33"/>
      <c r="AD108" s="33"/>
      <c r="AE108" s="33" t="s">
        <v>110</v>
      </c>
      <c r="AF108" s="33"/>
      <c r="AG108" s="33"/>
      <c r="AH108" s="33"/>
      <c r="AI108" s="33"/>
      <c r="AJ108" s="33"/>
      <c r="AK108" s="33"/>
      <c r="AL108" s="33"/>
      <c r="AM108" s="33"/>
      <c r="AN108" s="33"/>
      <c r="AO108" s="33"/>
      <c r="AP108" s="33"/>
      <c r="AQ108" s="33"/>
      <c r="AR108" s="33"/>
      <c r="AS108" s="33"/>
      <c r="AT108" s="33"/>
      <c r="AU108" s="33"/>
      <c r="AV108" s="33"/>
      <c r="AW108" s="33"/>
      <c r="AX108" s="33"/>
      <c r="AY108" s="33"/>
      <c r="AZ108" s="33"/>
      <c r="BA108" s="33"/>
      <c r="BB108" s="33"/>
      <c r="BC108" s="33"/>
      <c r="BD108" s="33"/>
      <c r="BE108" s="33"/>
      <c r="BF108" s="33"/>
      <c r="BG108" s="33"/>
      <c r="BH108" s="33"/>
    </row>
    <row r="109" spans="1:60" ht="22.5" outlineLevel="1" x14ac:dyDescent="0.2">
      <c r="A109" s="63">
        <v>70</v>
      </c>
      <c r="B109" s="64" t="s">
        <v>279</v>
      </c>
      <c r="C109" s="65" t="s">
        <v>280</v>
      </c>
      <c r="D109" s="66" t="s">
        <v>120</v>
      </c>
      <c r="E109" s="67">
        <v>8</v>
      </c>
      <c r="F109" s="40"/>
      <c r="G109" s="68">
        <f t="shared" si="21"/>
        <v>0</v>
      </c>
      <c r="H109" s="40"/>
      <c r="I109" s="41">
        <f t="shared" si="22"/>
        <v>0</v>
      </c>
      <c r="J109" s="40"/>
      <c r="K109" s="41">
        <f t="shared" si="23"/>
        <v>0</v>
      </c>
      <c r="L109" s="41">
        <v>21</v>
      </c>
      <c r="M109" s="41">
        <f t="shared" si="24"/>
        <v>0</v>
      </c>
      <c r="N109" s="36">
        <v>6.0000000000000002E-5</v>
      </c>
      <c r="O109" s="36">
        <f t="shared" si="25"/>
        <v>4.8000000000000001E-4</v>
      </c>
      <c r="P109" s="36">
        <v>0</v>
      </c>
      <c r="Q109" s="36">
        <f t="shared" si="26"/>
        <v>0</v>
      </c>
      <c r="R109" s="36"/>
      <c r="S109" s="36"/>
      <c r="T109" s="37">
        <v>0.14199999999999999</v>
      </c>
      <c r="U109" s="36">
        <f t="shared" si="27"/>
        <v>1.1399999999999999</v>
      </c>
      <c r="V109" s="33"/>
      <c r="W109" s="33"/>
      <c r="X109" s="33"/>
      <c r="Y109" s="33"/>
      <c r="Z109" s="33"/>
      <c r="AA109" s="33"/>
      <c r="AB109" s="33"/>
      <c r="AC109" s="33"/>
      <c r="AD109" s="33"/>
      <c r="AE109" s="33" t="s">
        <v>110</v>
      </c>
      <c r="AF109" s="33"/>
      <c r="AG109" s="33"/>
      <c r="AH109" s="33"/>
      <c r="AI109" s="33"/>
      <c r="AJ109" s="33"/>
      <c r="AK109" s="33"/>
      <c r="AL109" s="33"/>
      <c r="AM109" s="33"/>
      <c r="AN109" s="33"/>
      <c r="AO109" s="33"/>
      <c r="AP109" s="33"/>
      <c r="AQ109" s="33"/>
      <c r="AR109" s="33"/>
      <c r="AS109" s="33"/>
      <c r="AT109" s="33"/>
      <c r="AU109" s="33"/>
      <c r="AV109" s="33"/>
      <c r="AW109" s="33"/>
      <c r="AX109" s="33"/>
      <c r="AY109" s="33"/>
      <c r="AZ109" s="33"/>
      <c r="BA109" s="33"/>
      <c r="BB109" s="33"/>
      <c r="BC109" s="33"/>
      <c r="BD109" s="33"/>
      <c r="BE109" s="33"/>
      <c r="BF109" s="33"/>
      <c r="BG109" s="33"/>
      <c r="BH109" s="33"/>
    </row>
    <row r="110" spans="1:60" ht="22.5" outlineLevel="1" x14ac:dyDescent="0.2">
      <c r="A110" s="63">
        <v>71</v>
      </c>
      <c r="B110" s="64" t="s">
        <v>281</v>
      </c>
      <c r="C110" s="65" t="s">
        <v>282</v>
      </c>
      <c r="D110" s="66" t="s">
        <v>120</v>
      </c>
      <c r="E110" s="67">
        <v>28</v>
      </c>
      <c r="F110" s="40"/>
      <c r="G110" s="68">
        <f t="shared" si="21"/>
        <v>0</v>
      </c>
      <c r="H110" s="40"/>
      <c r="I110" s="41">
        <f t="shared" si="22"/>
        <v>0</v>
      </c>
      <c r="J110" s="40"/>
      <c r="K110" s="41">
        <f t="shared" si="23"/>
        <v>0</v>
      </c>
      <c r="L110" s="41">
        <v>21</v>
      </c>
      <c r="M110" s="41">
        <f t="shared" si="24"/>
        <v>0</v>
      </c>
      <c r="N110" s="36">
        <v>1.2E-4</v>
      </c>
      <c r="O110" s="36">
        <f t="shared" si="25"/>
        <v>3.3600000000000001E-3</v>
      </c>
      <c r="P110" s="36">
        <v>0</v>
      </c>
      <c r="Q110" s="36">
        <f t="shared" si="26"/>
        <v>0</v>
      </c>
      <c r="R110" s="36"/>
      <c r="S110" s="36"/>
      <c r="T110" s="37">
        <v>0.17</v>
      </c>
      <c r="U110" s="36">
        <f t="shared" si="27"/>
        <v>4.76</v>
      </c>
      <c r="V110" s="33"/>
      <c r="W110" s="33"/>
      <c r="X110" s="33"/>
      <c r="Y110" s="33"/>
      <c r="Z110" s="33"/>
      <c r="AA110" s="33"/>
      <c r="AB110" s="33"/>
      <c r="AC110" s="33"/>
      <c r="AD110" s="33"/>
      <c r="AE110" s="33" t="s">
        <v>110</v>
      </c>
      <c r="AF110" s="33"/>
      <c r="AG110" s="33"/>
      <c r="AH110" s="33"/>
      <c r="AI110" s="33"/>
      <c r="AJ110" s="33"/>
      <c r="AK110" s="33"/>
      <c r="AL110" s="33"/>
      <c r="AM110" s="33"/>
      <c r="AN110" s="33"/>
      <c r="AO110" s="33"/>
      <c r="AP110" s="33"/>
      <c r="AQ110" s="33"/>
      <c r="AR110" s="33"/>
      <c r="AS110" s="33"/>
      <c r="AT110" s="33"/>
      <c r="AU110" s="33"/>
      <c r="AV110" s="33"/>
      <c r="AW110" s="33"/>
      <c r="AX110" s="33"/>
      <c r="AY110" s="33"/>
      <c r="AZ110" s="33"/>
      <c r="BA110" s="33"/>
      <c r="BB110" s="33"/>
      <c r="BC110" s="33"/>
      <c r="BD110" s="33"/>
      <c r="BE110" s="33"/>
      <c r="BF110" s="33"/>
      <c r="BG110" s="33"/>
      <c r="BH110" s="33"/>
    </row>
    <row r="111" spans="1:60" outlineLevel="1" x14ac:dyDescent="0.2">
      <c r="A111" s="63">
        <v>72</v>
      </c>
      <c r="B111" s="64" t="s">
        <v>283</v>
      </c>
      <c r="C111" s="65" t="s">
        <v>284</v>
      </c>
      <c r="D111" s="66" t="s">
        <v>285</v>
      </c>
      <c r="E111" s="67">
        <v>1</v>
      </c>
      <c r="F111" s="40"/>
      <c r="G111" s="68">
        <f t="shared" si="21"/>
        <v>0</v>
      </c>
      <c r="H111" s="40"/>
      <c r="I111" s="41">
        <f t="shared" si="22"/>
        <v>0</v>
      </c>
      <c r="J111" s="40"/>
      <c r="K111" s="41">
        <f t="shared" si="23"/>
        <v>0</v>
      </c>
      <c r="L111" s="41">
        <v>21</v>
      </c>
      <c r="M111" s="41">
        <f t="shared" si="24"/>
        <v>0</v>
      </c>
      <c r="N111" s="36">
        <v>9.92E-3</v>
      </c>
      <c r="O111" s="36">
        <f t="shared" si="25"/>
        <v>9.92E-3</v>
      </c>
      <c r="P111" s="36">
        <v>0</v>
      </c>
      <c r="Q111" s="36">
        <f t="shared" si="26"/>
        <v>0</v>
      </c>
      <c r="R111" s="36"/>
      <c r="S111" s="36"/>
      <c r="T111" s="37">
        <v>1.887</v>
      </c>
      <c r="U111" s="36">
        <f t="shared" si="27"/>
        <v>1.89</v>
      </c>
      <c r="V111" s="33"/>
      <c r="W111" s="33"/>
      <c r="X111" s="33"/>
      <c r="Y111" s="33"/>
      <c r="Z111" s="33"/>
      <c r="AA111" s="33"/>
      <c r="AB111" s="33"/>
      <c r="AC111" s="33"/>
      <c r="AD111" s="33"/>
      <c r="AE111" s="33" t="s">
        <v>110</v>
      </c>
      <c r="AF111" s="33"/>
      <c r="AG111" s="33"/>
      <c r="AH111" s="33"/>
      <c r="AI111" s="33"/>
      <c r="AJ111" s="33"/>
      <c r="AK111" s="33"/>
      <c r="AL111" s="33"/>
      <c r="AM111" s="33"/>
      <c r="AN111" s="33"/>
      <c r="AO111" s="33"/>
      <c r="AP111" s="33"/>
      <c r="AQ111" s="33"/>
      <c r="AR111" s="33"/>
      <c r="AS111" s="33"/>
      <c r="AT111" s="33"/>
      <c r="AU111" s="33"/>
      <c r="AV111" s="33"/>
      <c r="AW111" s="33"/>
      <c r="AX111" s="33"/>
      <c r="AY111" s="33"/>
      <c r="AZ111" s="33"/>
      <c r="BA111" s="33"/>
      <c r="BB111" s="33"/>
      <c r="BC111" s="33"/>
      <c r="BD111" s="33"/>
      <c r="BE111" s="33"/>
      <c r="BF111" s="33"/>
      <c r="BG111" s="33"/>
      <c r="BH111" s="33"/>
    </row>
    <row r="112" spans="1:60" outlineLevel="1" x14ac:dyDescent="0.2">
      <c r="A112" s="63">
        <v>73</v>
      </c>
      <c r="B112" s="64" t="s">
        <v>286</v>
      </c>
      <c r="C112" s="65" t="s">
        <v>287</v>
      </c>
      <c r="D112" s="66" t="s">
        <v>189</v>
      </c>
      <c r="E112" s="67">
        <v>20</v>
      </c>
      <c r="F112" s="40"/>
      <c r="G112" s="68">
        <f t="shared" si="21"/>
        <v>0</v>
      </c>
      <c r="H112" s="40"/>
      <c r="I112" s="41">
        <f t="shared" si="22"/>
        <v>0</v>
      </c>
      <c r="J112" s="40"/>
      <c r="K112" s="41">
        <f t="shared" si="23"/>
        <v>0</v>
      </c>
      <c r="L112" s="41">
        <v>21</v>
      </c>
      <c r="M112" s="41">
        <f t="shared" si="24"/>
        <v>0</v>
      </c>
      <c r="N112" s="36">
        <v>0</v>
      </c>
      <c r="O112" s="36">
        <f t="shared" si="25"/>
        <v>0</v>
      </c>
      <c r="P112" s="36">
        <v>0</v>
      </c>
      <c r="Q112" s="36">
        <f t="shared" si="26"/>
        <v>0</v>
      </c>
      <c r="R112" s="36"/>
      <c r="S112" s="36"/>
      <c r="T112" s="37">
        <v>0.42499999999999999</v>
      </c>
      <c r="U112" s="36">
        <f t="shared" si="27"/>
        <v>8.5</v>
      </c>
      <c r="V112" s="33"/>
      <c r="W112" s="33"/>
      <c r="X112" s="33"/>
      <c r="Y112" s="33"/>
      <c r="Z112" s="33"/>
      <c r="AA112" s="33"/>
      <c r="AB112" s="33"/>
      <c r="AC112" s="33"/>
      <c r="AD112" s="33"/>
      <c r="AE112" s="33" t="s">
        <v>110</v>
      </c>
      <c r="AF112" s="33"/>
      <c r="AG112" s="33"/>
      <c r="AH112" s="33"/>
      <c r="AI112" s="33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33"/>
      <c r="BB112" s="33"/>
      <c r="BC112" s="33"/>
      <c r="BD112" s="33"/>
      <c r="BE112" s="33"/>
      <c r="BF112" s="33"/>
      <c r="BG112" s="33"/>
      <c r="BH112" s="33"/>
    </row>
    <row r="113" spans="1:60" outlineLevel="1" x14ac:dyDescent="0.2">
      <c r="A113" s="63">
        <v>74</v>
      </c>
      <c r="B113" s="64" t="s">
        <v>288</v>
      </c>
      <c r="C113" s="65" t="s">
        <v>289</v>
      </c>
      <c r="D113" s="66" t="s">
        <v>189</v>
      </c>
      <c r="E113" s="67">
        <v>20</v>
      </c>
      <c r="F113" s="40"/>
      <c r="G113" s="68">
        <f t="shared" si="21"/>
        <v>0</v>
      </c>
      <c r="H113" s="40"/>
      <c r="I113" s="41">
        <f t="shared" si="22"/>
        <v>0</v>
      </c>
      <c r="J113" s="40"/>
      <c r="K113" s="41">
        <f t="shared" si="23"/>
        <v>0</v>
      </c>
      <c r="L113" s="41">
        <v>21</v>
      </c>
      <c r="M113" s="41">
        <f t="shared" si="24"/>
        <v>0</v>
      </c>
      <c r="N113" s="36">
        <v>1.8000000000000001E-4</v>
      </c>
      <c r="O113" s="36">
        <f t="shared" si="25"/>
        <v>3.5999999999999999E-3</v>
      </c>
      <c r="P113" s="36">
        <v>0</v>
      </c>
      <c r="Q113" s="36">
        <f t="shared" si="26"/>
        <v>0</v>
      </c>
      <c r="R113" s="36"/>
      <c r="S113" s="36"/>
      <c r="T113" s="37">
        <v>0.254</v>
      </c>
      <c r="U113" s="36">
        <f t="shared" si="27"/>
        <v>5.08</v>
      </c>
      <c r="V113" s="33"/>
      <c r="W113" s="33"/>
      <c r="X113" s="33"/>
      <c r="Y113" s="33"/>
      <c r="Z113" s="33"/>
      <c r="AA113" s="33"/>
      <c r="AB113" s="33"/>
      <c r="AC113" s="33"/>
      <c r="AD113" s="33"/>
      <c r="AE113" s="33" t="s">
        <v>110</v>
      </c>
      <c r="AF113" s="33"/>
      <c r="AG113" s="33"/>
      <c r="AH113" s="33"/>
      <c r="AI113" s="33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33"/>
      <c r="BB113" s="33"/>
      <c r="BC113" s="33"/>
      <c r="BD113" s="33"/>
      <c r="BE113" s="33"/>
      <c r="BF113" s="33"/>
      <c r="BG113" s="33"/>
      <c r="BH113" s="33"/>
    </row>
    <row r="114" spans="1:60" outlineLevel="1" x14ac:dyDescent="0.2">
      <c r="A114" s="63">
        <v>75</v>
      </c>
      <c r="B114" s="64" t="s">
        <v>290</v>
      </c>
      <c r="C114" s="65" t="s">
        <v>291</v>
      </c>
      <c r="D114" s="66" t="s">
        <v>189</v>
      </c>
      <c r="E114" s="67">
        <v>1</v>
      </c>
      <c r="F114" s="40"/>
      <c r="G114" s="68">
        <f t="shared" si="21"/>
        <v>0</v>
      </c>
      <c r="H114" s="40"/>
      <c r="I114" s="41">
        <f t="shared" si="22"/>
        <v>0</v>
      </c>
      <c r="J114" s="40"/>
      <c r="K114" s="41">
        <f t="shared" si="23"/>
        <v>0</v>
      </c>
      <c r="L114" s="41">
        <v>21</v>
      </c>
      <c r="M114" s="41">
        <f t="shared" si="24"/>
        <v>0</v>
      </c>
      <c r="N114" s="36">
        <v>1.2999999999999999E-4</v>
      </c>
      <c r="O114" s="36">
        <f t="shared" si="25"/>
        <v>1.2999999999999999E-4</v>
      </c>
      <c r="P114" s="36">
        <v>0</v>
      </c>
      <c r="Q114" s="36">
        <f t="shared" si="26"/>
        <v>0</v>
      </c>
      <c r="R114" s="36"/>
      <c r="S114" s="36"/>
      <c r="T114" s="37">
        <v>8.3000000000000004E-2</v>
      </c>
      <c r="U114" s="36">
        <f t="shared" si="27"/>
        <v>0.08</v>
      </c>
      <c r="V114" s="33"/>
      <c r="W114" s="33"/>
      <c r="X114" s="33"/>
      <c r="Y114" s="33"/>
      <c r="Z114" s="33"/>
      <c r="AA114" s="33"/>
      <c r="AB114" s="33"/>
      <c r="AC114" s="33"/>
      <c r="AD114" s="33"/>
      <c r="AE114" s="33" t="s">
        <v>110</v>
      </c>
      <c r="AF114" s="33"/>
      <c r="AG114" s="33"/>
      <c r="AH114" s="33"/>
      <c r="AI114" s="33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33"/>
      <c r="BB114" s="33"/>
      <c r="BC114" s="33"/>
      <c r="BD114" s="33"/>
      <c r="BE114" s="33"/>
      <c r="BF114" s="33"/>
      <c r="BG114" s="33"/>
      <c r="BH114" s="33"/>
    </row>
    <row r="115" spans="1:60" outlineLevel="1" x14ac:dyDescent="0.2">
      <c r="A115" s="63">
        <v>76</v>
      </c>
      <c r="B115" s="64" t="s">
        <v>292</v>
      </c>
      <c r="C115" s="65" t="s">
        <v>293</v>
      </c>
      <c r="D115" s="66" t="s">
        <v>189</v>
      </c>
      <c r="E115" s="67">
        <v>2</v>
      </c>
      <c r="F115" s="40"/>
      <c r="G115" s="68">
        <f t="shared" si="21"/>
        <v>0</v>
      </c>
      <c r="H115" s="40"/>
      <c r="I115" s="41">
        <f t="shared" si="22"/>
        <v>0</v>
      </c>
      <c r="J115" s="40"/>
      <c r="K115" s="41">
        <f t="shared" si="23"/>
        <v>0</v>
      </c>
      <c r="L115" s="41">
        <v>21</v>
      </c>
      <c r="M115" s="41">
        <f t="shared" si="24"/>
        <v>0</v>
      </c>
      <c r="N115" s="36">
        <v>6.0999999999999997E-4</v>
      </c>
      <c r="O115" s="36">
        <f t="shared" si="25"/>
        <v>1.2199999999999999E-3</v>
      </c>
      <c r="P115" s="36">
        <v>0</v>
      </c>
      <c r="Q115" s="36">
        <f t="shared" si="26"/>
        <v>0</v>
      </c>
      <c r="R115" s="36"/>
      <c r="S115" s="36"/>
      <c r="T115" s="37">
        <v>0.22700000000000001</v>
      </c>
      <c r="U115" s="36">
        <f t="shared" si="27"/>
        <v>0.45</v>
      </c>
      <c r="V115" s="33"/>
      <c r="W115" s="33"/>
      <c r="X115" s="33"/>
      <c r="Y115" s="33"/>
      <c r="Z115" s="33"/>
      <c r="AA115" s="33"/>
      <c r="AB115" s="33"/>
      <c r="AC115" s="33"/>
      <c r="AD115" s="33"/>
      <c r="AE115" s="33" t="s">
        <v>110</v>
      </c>
      <c r="AF115" s="33"/>
      <c r="AG115" s="33"/>
      <c r="AH115" s="33"/>
      <c r="AI115" s="33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33"/>
      <c r="AZ115" s="33"/>
      <c r="BA115" s="33"/>
      <c r="BB115" s="33"/>
      <c r="BC115" s="33"/>
      <c r="BD115" s="33"/>
      <c r="BE115" s="33"/>
      <c r="BF115" s="33"/>
      <c r="BG115" s="33"/>
      <c r="BH115" s="33"/>
    </row>
    <row r="116" spans="1:60" outlineLevel="1" x14ac:dyDescent="0.2">
      <c r="A116" s="63">
        <v>77</v>
      </c>
      <c r="B116" s="64" t="s">
        <v>294</v>
      </c>
      <c r="C116" s="65" t="s">
        <v>295</v>
      </c>
      <c r="D116" s="66" t="s">
        <v>189</v>
      </c>
      <c r="E116" s="67">
        <v>2</v>
      </c>
      <c r="F116" s="40"/>
      <c r="G116" s="68">
        <f t="shared" si="21"/>
        <v>0</v>
      </c>
      <c r="H116" s="40"/>
      <c r="I116" s="41">
        <f t="shared" si="22"/>
        <v>0</v>
      </c>
      <c r="J116" s="40"/>
      <c r="K116" s="41">
        <f t="shared" si="23"/>
        <v>0</v>
      </c>
      <c r="L116" s="41">
        <v>21</v>
      </c>
      <c r="M116" s="41">
        <f t="shared" si="24"/>
        <v>0</v>
      </c>
      <c r="N116" s="36">
        <v>8.4999999999999995E-4</v>
      </c>
      <c r="O116" s="36">
        <f t="shared" si="25"/>
        <v>1.6999999999999999E-3</v>
      </c>
      <c r="P116" s="36">
        <v>0</v>
      </c>
      <c r="Q116" s="36">
        <f t="shared" si="26"/>
        <v>0</v>
      </c>
      <c r="R116" s="36"/>
      <c r="S116" s="36"/>
      <c r="T116" s="37">
        <v>0.26900000000000002</v>
      </c>
      <c r="U116" s="36">
        <f t="shared" si="27"/>
        <v>0.54</v>
      </c>
      <c r="V116" s="33"/>
      <c r="W116" s="33"/>
      <c r="X116" s="33"/>
      <c r="Y116" s="33"/>
      <c r="Z116" s="33"/>
      <c r="AA116" s="33"/>
      <c r="AB116" s="33"/>
      <c r="AC116" s="33"/>
      <c r="AD116" s="33"/>
      <c r="AE116" s="33" t="s">
        <v>110</v>
      </c>
      <c r="AF116" s="33"/>
      <c r="AG116" s="33"/>
      <c r="AH116" s="33"/>
      <c r="AI116" s="33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33"/>
      <c r="BB116" s="33"/>
      <c r="BC116" s="33"/>
      <c r="BD116" s="33"/>
      <c r="BE116" s="33"/>
      <c r="BF116" s="33"/>
      <c r="BG116" s="33"/>
      <c r="BH116" s="33"/>
    </row>
    <row r="117" spans="1:60" outlineLevel="1" x14ac:dyDescent="0.2">
      <c r="A117" s="63">
        <v>78</v>
      </c>
      <c r="B117" s="64" t="s">
        <v>296</v>
      </c>
      <c r="C117" s="65" t="s">
        <v>297</v>
      </c>
      <c r="D117" s="66" t="s">
        <v>189</v>
      </c>
      <c r="E117" s="67">
        <v>1</v>
      </c>
      <c r="F117" s="40"/>
      <c r="G117" s="68">
        <f t="shared" si="21"/>
        <v>0</v>
      </c>
      <c r="H117" s="40"/>
      <c r="I117" s="41">
        <f t="shared" si="22"/>
        <v>0</v>
      </c>
      <c r="J117" s="40"/>
      <c r="K117" s="41">
        <f t="shared" si="23"/>
        <v>0</v>
      </c>
      <c r="L117" s="41">
        <v>21</v>
      </c>
      <c r="M117" s="41">
        <f t="shared" si="24"/>
        <v>0</v>
      </c>
      <c r="N117" s="36">
        <v>3.4000000000000002E-4</v>
      </c>
      <c r="O117" s="36">
        <f t="shared" si="25"/>
        <v>3.4000000000000002E-4</v>
      </c>
      <c r="P117" s="36">
        <v>0</v>
      </c>
      <c r="Q117" s="36">
        <f t="shared" si="26"/>
        <v>0</v>
      </c>
      <c r="R117" s="36"/>
      <c r="S117" s="36"/>
      <c r="T117" s="37">
        <v>0.22700000000000001</v>
      </c>
      <c r="U117" s="36">
        <f t="shared" si="27"/>
        <v>0.23</v>
      </c>
      <c r="V117" s="33"/>
      <c r="W117" s="33"/>
      <c r="X117" s="33"/>
      <c r="Y117" s="33"/>
      <c r="Z117" s="33"/>
      <c r="AA117" s="33"/>
      <c r="AB117" s="33"/>
      <c r="AC117" s="33"/>
      <c r="AD117" s="33"/>
      <c r="AE117" s="33" t="s">
        <v>110</v>
      </c>
      <c r="AF117" s="33"/>
      <c r="AG117" s="33"/>
      <c r="AH117" s="33"/>
      <c r="AI117" s="33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33"/>
      <c r="BB117" s="33"/>
      <c r="BC117" s="33"/>
      <c r="BD117" s="33"/>
      <c r="BE117" s="33"/>
      <c r="BF117" s="33"/>
      <c r="BG117" s="33"/>
      <c r="BH117" s="33"/>
    </row>
    <row r="118" spans="1:60" outlineLevel="1" x14ac:dyDescent="0.2">
      <c r="A118" s="63">
        <v>79</v>
      </c>
      <c r="B118" s="64" t="s">
        <v>298</v>
      </c>
      <c r="C118" s="65" t="s">
        <v>299</v>
      </c>
      <c r="D118" s="66" t="s">
        <v>189</v>
      </c>
      <c r="E118" s="67">
        <v>1</v>
      </c>
      <c r="F118" s="40"/>
      <c r="G118" s="68">
        <f t="shared" si="21"/>
        <v>0</v>
      </c>
      <c r="H118" s="40"/>
      <c r="I118" s="41">
        <f t="shared" si="22"/>
        <v>0</v>
      </c>
      <c r="J118" s="40"/>
      <c r="K118" s="41">
        <f t="shared" si="23"/>
        <v>0</v>
      </c>
      <c r="L118" s="41">
        <v>21</v>
      </c>
      <c r="M118" s="41">
        <f t="shared" si="24"/>
        <v>0</v>
      </c>
      <c r="N118" s="36">
        <v>5.5000000000000003E-4</v>
      </c>
      <c r="O118" s="36">
        <f t="shared" si="25"/>
        <v>5.5000000000000003E-4</v>
      </c>
      <c r="P118" s="36">
        <v>0</v>
      </c>
      <c r="Q118" s="36">
        <f t="shared" si="26"/>
        <v>0</v>
      </c>
      <c r="R118" s="36"/>
      <c r="S118" s="36"/>
      <c r="T118" s="37">
        <v>0.26900000000000002</v>
      </c>
      <c r="U118" s="36">
        <f t="shared" si="27"/>
        <v>0.27</v>
      </c>
      <c r="V118" s="33"/>
      <c r="W118" s="33"/>
      <c r="X118" s="33"/>
      <c r="Y118" s="33"/>
      <c r="Z118" s="33"/>
      <c r="AA118" s="33"/>
      <c r="AB118" s="33"/>
      <c r="AC118" s="33"/>
      <c r="AD118" s="33"/>
      <c r="AE118" s="33" t="s">
        <v>110</v>
      </c>
      <c r="AF118" s="33"/>
      <c r="AG118" s="33"/>
      <c r="AH118" s="33"/>
      <c r="AI118" s="33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33"/>
      <c r="BB118" s="33"/>
      <c r="BC118" s="33"/>
      <c r="BD118" s="33"/>
      <c r="BE118" s="33"/>
      <c r="BF118" s="33"/>
      <c r="BG118" s="33"/>
      <c r="BH118" s="33"/>
    </row>
    <row r="119" spans="1:60" outlineLevel="1" x14ac:dyDescent="0.2">
      <c r="A119" s="63">
        <v>80</v>
      </c>
      <c r="B119" s="64" t="s">
        <v>300</v>
      </c>
      <c r="C119" s="65" t="s">
        <v>301</v>
      </c>
      <c r="D119" s="66" t="s">
        <v>120</v>
      </c>
      <c r="E119" s="67">
        <v>101</v>
      </c>
      <c r="F119" s="40"/>
      <c r="G119" s="68">
        <f t="shared" si="21"/>
        <v>0</v>
      </c>
      <c r="H119" s="40"/>
      <c r="I119" s="41">
        <f t="shared" si="22"/>
        <v>0</v>
      </c>
      <c r="J119" s="40"/>
      <c r="K119" s="41">
        <f t="shared" si="23"/>
        <v>0</v>
      </c>
      <c r="L119" s="41">
        <v>21</v>
      </c>
      <c r="M119" s="41">
        <f t="shared" si="24"/>
        <v>0</v>
      </c>
      <c r="N119" s="36">
        <v>0</v>
      </c>
      <c r="O119" s="36">
        <f t="shared" si="25"/>
        <v>0</v>
      </c>
      <c r="P119" s="36">
        <v>0</v>
      </c>
      <c r="Q119" s="36">
        <f t="shared" si="26"/>
        <v>0</v>
      </c>
      <c r="R119" s="36"/>
      <c r="S119" s="36"/>
      <c r="T119" s="37">
        <v>2.9000000000000001E-2</v>
      </c>
      <c r="U119" s="36">
        <f t="shared" si="27"/>
        <v>2.93</v>
      </c>
      <c r="V119" s="33"/>
      <c r="W119" s="33"/>
      <c r="X119" s="33"/>
      <c r="Y119" s="33"/>
      <c r="Z119" s="33"/>
      <c r="AA119" s="33"/>
      <c r="AB119" s="33"/>
      <c r="AC119" s="33"/>
      <c r="AD119" s="33"/>
      <c r="AE119" s="33" t="s">
        <v>110</v>
      </c>
      <c r="AF119" s="33"/>
      <c r="AG119" s="33"/>
      <c r="AH119" s="33"/>
      <c r="AI119" s="33"/>
      <c r="AJ119" s="33"/>
      <c r="AK119" s="33"/>
      <c r="AL119" s="33"/>
      <c r="AM119" s="33"/>
      <c r="AN119" s="33"/>
      <c r="AO119" s="33"/>
      <c r="AP119" s="33"/>
      <c r="AQ119" s="33"/>
      <c r="AR119" s="33"/>
      <c r="AS119" s="33"/>
      <c r="AT119" s="33"/>
      <c r="AU119" s="33"/>
      <c r="AV119" s="33"/>
      <c r="AW119" s="33"/>
      <c r="AX119" s="33"/>
      <c r="AY119" s="33"/>
      <c r="AZ119" s="33"/>
      <c r="BA119" s="33"/>
      <c r="BB119" s="33"/>
      <c r="BC119" s="33"/>
      <c r="BD119" s="33"/>
      <c r="BE119" s="33"/>
      <c r="BF119" s="33"/>
      <c r="BG119" s="33"/>
      <c r="BH119" s="33"/>
    </row>
    <row r="120" spans="1:60" outlineLevel="1" x14ac:dyDescent="0.2">
      <c r="A120" s="63">
        <v>81</v>
      </c>
      <c r="B120" s="64" t="s">
        <v>302</v>
      </c>
      <c r="C120" s="65" t="s">
        <v>303</v>
      </c>
      <c r="D120" s="66" t="s">
        <v>120</v>
      </c>
      <c r="E120" s="67">
        <v>101</v>
      </c>
      <c r="F120" s="40"/>
      <c r="G120" s="68">
        <f t="shared" si="21"/>
        <v>0</v>
      </c>
      <c r="H120" s="40"/>
      <c r="I120" s="41">
        <f t="shared" si="22"/>
        <v>0</v>
      </c>
      <c r="J120" s="40"/>
      <c r="K120" s="41">
        <f t="shared" si="23"/>
        <v>0</v>
      </c>
      <c r="L120" s="41">
        <v>21</v>
      </c>
      <c r="M120" s="41">
        <f t="shared" si="24"/>
        <v>0</v>
      </c>
      <c r="N120" s="36">
        <v>1.0000000000000001E-5</v>
      </c>
      <c r="O120" s="36">
        <f t="shared" si="25"/>
        <v>1.01E-3</v>
      </c>
      <c r="P120" s="36">
        <v>0</v>
      </c>
      <c r="Q120" s="36">
        <f t="shared" si="26"/>
        <v>0</v>
      </c>
      <c r="R120" s="36"/>
      <c r="S120" s="36"/>
      <c r="T120" s="37">
        <v>6.2E-2</v>
      </c>
      <c r="U120" s="36">
        <f t="shared" si="27"/>
        <v>6.26</v>
      </c>
      <c r="V120" s="33"/>
      <c r="W120" s="33"/>
      <c r="X120" s="33"/>
      <c r="Y120" s="33"/>
      <c r="Z120" s="33"/>
      <c r="AA120" s="33"/>
      <c r="AB120" s="33"/>
      <c r="AC120" s="33"/>
      <c r="AD120" s="33"/>
      <c r="AE120" s="33" t="s">
        <v>110</v>
      </c>
      <c r="AF120" s="33"/>
      <c r="AG120" s="33"/>
      <c r="AH120" s="33"/>
      <c r="AI120" s="33"/>
      <c r="AJ120" s="33"/>
      <c r="AK120" s="33"/>
      <c r="AL120" s="33"/>
      <c r="AM120" s="33"/>
      <c r="AN120" s="33"/>
      <c r="AO120" s="33"/>
      <c r="AP120" s="33"/>
      <c r="AQ120" s="33"/>
      <c r="AR120" s="33"/>
      <c r="AS120" s="33"/>
      <c r="AT120" s="33"/>
      <c r="AU120" s="33"/>
      <c r="AV120" s="33"/>
      <c r="AW120" s="33"/>
      <c r="AX120" s="33"/>
      <c r="AY120" s="33"/>
      <c r="AZ120" s="33"/>
      <c r="BA120" s="33"/>
      <c r="BB120" s="33"/>
      <c r="BC120" s="33"/>
      <c r="BD120" s="33"/>
      <c r="BE120" s="33"/>
      <c r="BF120" s="33"/>
      <c r="BG120" s="33"/>
      <c r="BH120" s="33"/>
    </row>
    <row r="121" spans="1:60" outlineLevel="1" x14ac:dyDescent="0.2">
      <c r="A121" s="63">
        <v>82</v>
      </c>
      <c r="B121" s="64" t="s">
        <v>304</v>
      </c>
      <c r="C121" s="65" t="s">
        <v>305</v>
      </c>
      <c r="D121" s="66" t="s">
        <v>220</v>
      </c>
      <c r="E121" s="67">
        <v>9.5060000000000006E-2</v>
      </c>
      <c r="F121" s="40"/>
      <c r="G121" s="68">
        <f t="shared" si="21"/>
        <v>0</v>
      </c>
      <c r="H121" s="40"/>
      <c r="I121" s="41">
        <f t="shared" si="22"/>
        <v>0</v>
      </c>
      <c r="J121" s="40"/>
      <c r="K121" s="41">
        <f t="shared" si="23"/>
        <v>0</v>
      </c>
      <c r="L121" s="41">
        <v>21</v>
      </c>
      <c r="M121" s="41">
        <f t="shared" si="24"/>
        <v>0</v>
      </c>
      <c r="N121" s="36">
        <v>0</v>
      </c>
      <c r="O121" s="36">
        <f t="shared" si="25"/>
        <v>0</v>
      </c>
      <c r="P121" s="36">
        <v>0</v>
      </c>
      <c r="Q121" s="36">
        <f t="shared" si="26"/>
        <v>0</v>
      </c>
      <c r="R121" s="36"/>
      <c r="S121" s="36"/>
      <c r="T121" s="37">
        <v>1.327</v>
      </c>
      <c r="U121" s="36">
        <f t="shared" si="27"/>
        <v>0.13</v>
      </c>
      <c r="V121" s="33"/>
      <c r="W121" s="33"/>
      <c r="X121" s="33"/>
      <c r="Y121" s="33"/>
      <c r="Z121" s="33"/>
      <c r="AA121" s="33"/>
      <c r="AB121" s="33"/>
      <c r="AC121" s="33"/>
      <c r="AD121" s="33"/>
      <c r="AE121" s="33" t="s">
        <v>110</v>
      </c>
      <c r="AF121" s="33"/>
      <c r="AG121" s="33"/>
      <c r="AH121" s="33"/>
      <c r="AI121" s="33"/>
      <c r="AJ121" s="33"/>
      <c r="AK121" s="33"/>
      <c r="AL121" s="33"/>
      <c r="AM121" s="33"/>
      <c r="AN121" s="33"/>
      <c r="AO121" s="33"/>
      <c r="AP121" s="33"/>
      <c r="AQ121" s="33"/>
      <c r="AR121" s="33"/>
      <c r="AS121" s="33"/>
      <c r="AT121" s="33"/>
      <c r="AU121" s="33"/>
      <c r="AV121" s="33"/>
      <c r="AW121" s="33"/>
      <c r="AX121" s="33"/>
      <c r="AY121" s="33"/>
      <c r="AZ121" s="33"/>
      <c r="BA121" s="33"/>
      <c r="BB121" s="33"/>
      <c r="BC121" s="33"/>
      <c r="BD121" s="33"/>
      <c r="BE121" s="33"/>
      <c r="BF121" s="33"/>
      <c r="BG121" s="33"/>
      <c r="BH121" s="33"/>
    </row>
    <row r="122" spans="1:60" x14ac:dyDescent="0.2">
      <c r="A122" s="72" t="s">
        <v>105</v>
      </c>
      <c r="B122" s="73" t="s">
        <v>74</v>
      </c>
      <c r="C122" s="74" t="s">
        <v>75</v>
      </c>
      <c r="D122" s="75"/>
      <c r="E122" s="76"/>
      <c r="F122" s="92"/>
      <c r="G122" s="77">
        <f>SUMIF(AE123:AE142,"&lt;&gt;NOR",G123:G142)</f>
        <v>0</v>
      </c>
      <c r="H122" s="42"/>
      <c r="I122" s="42">
        <f>SUM(I123:I142)</f>
        <v>0</v>
      </c>
      <c r="J122" s="42"/>
      <c r="K122" s="42">
        <f>SUM(K123:K142)</f>
        <v>0</v>
      </c>
      <c r="L122" s="42"/>
      <c r="M122" s="42">
        <f>SUM(M123:M142)</f>
        <v>0</v>
      </c>
      <c r="N122" s="38"/>
      <c r="O122" s="38">
        <f>SUM(O123:O142)</f>
        <v>0.28377999999999992</v>
      </c>
      <c r="P122" s="38"/>
      <c r="Q122" s="38">
        <f>SUM(Q123:Q142)</f>
        <v>0</v>
      </c>
      <c r="R122" s="38"/>
      <c r="S122" s="38"/>
      <c r="T122" s="39"/>
      <c r="U122" s="38">
        <f>SUM(U123:U142)</f>
        <v>19.79</v>
      </c>
      <c r="AE122" t="s">
        <v>106</v>
      </c>
    </row>
    <row r="123" spans="1:60" outlineLevel="1" x14ac:dyDescent="0.2">
      <c r="A123" s="63">
        <v>83</v>
      </c>
      <c r="B123" s="64" t="s">
        <v>306</v>
      </c>
      <c r="C123" s="65" t="s">
        <v>307</v>
      </c>
      <c r="D123" s="66" t="s">
        <v>285</v>
      </c>
      <c r="E123" s="67">
        <v>1</v>
      </c>
      <c r="F123" s="40"/>
      <c r="G123" s="68">
        <f t="shared" ref="G123:G142" si="28">ROUND(E123*F123,2)</f>
        <v>0</v>
      </c>
      <c r="H123" s="40"/>
      <c r="I123" s="41">
        <f t="shared" ref="I123:I142" si="29">ROUND(E123*H123,2)</f>
        <v>0</v>
      </c>
      <c r="J123" s="40"/>
      <c r="K123" s="41">
        <f t="shared" ref="K123:K142" si="30">ROUND(E123*J123,2)</f>
        <v>0</v>
      </c>
      <c r="L123" s="41">
        <v>21</v>
      </c>
      <c r="M123" s="41">
        <f t="shared" ref="M123:M142" si="31">G123*(1+L123/100)</f>
        <v>0</v>
      </c>
      <c r="N123" s="36">
        <v>1.09E-2</v>
      </c>
      <c r="O123" s="36">
        <f t="shared" ref="O123:O142" si="32">ROUND(E123*N123,5)</f>
        <v>1.09E-2</v>
      </c>
      <c r="P123" s="36">
        <v>0</v>
      </c>
      <c r="Q123" s="36">
        <f t="shared" ref="Q123:Q142" si="33">ROUND(E123*P123,5)</f>
        <v>0</v>
      </c>
      <c r="R123" s="36"/>
      <c r="S123" s="36"/>
      <c r="T123" s="37">
        <v>1.25</v>
      </c>
      <c r="U123" s="36">
        <f t="shared" ref="U123:U142" si="34">ROUND(E123*T123,2)</f>
        <v>1.25</v>
      </c>
      <c r="V123" s="33"/>
      <c r="W123" s="33"/>
      <c r="X123" s="33"/>
      <c r="Y123" s="33"/>
      <c r="Z123" s="33"/>
      <c r="AA123" s="33"/>
      <c r="AB123" s="33"/>
      <c r="AC123" s="33"/>
      <c r="AD123" s="33"/>
      <c r="AE123" s="33" t="s">
        <v>110</v>
      </c>
      <c r="AF123" s="33"/>
      <c r="AG123" s="33"/>
      <c r="AH123" s="33"/>
      <c r="AI123" s="33"/>
      <c r="AJ123" s="33"/>
      <c r="AK123" s="33"/>
      <c r="AL123" s="33"/>
      <c r="AM123" s="33"/>
      <c r="AN123" s="33"/>
      <c r="AO123" s="33"/>
      <c r="AP123" s="33"/>
      <c r="AQ123" s="33"/>
      <c r="AR123" s="33"/>
      <c r="AS123" s="33"/>
      <c r="AT123" s="33"/>
      <c r="AU123" s="33"/>
      <c r="AV123" s="33"/>
      <c r="AW123" s="33"/>
      <c r="AX123" s="33"/>
      <c r="AY123" s="33"/>
      <c r="AZ123" s="33"/>
      <c r="BA123" s="33"/>
      <c r="BB123" s="33"/>
      <c r="BC123" s="33"/>
      <c r="BD123" s="33"/>
      <c r="BE123" s="33"/>
      <c r="BF123" s="33"/>
      <c r="BG123" s="33"/>
      <c r="BH123" s="33"/>
    </row>
    <row r="124" spans="1:60" outlineLevel="1" x14ac:dyDescent="0.2">
      <c r="A124" s="63">
        <v>84</v>
      </c>
      <c r="B124" s="64" t="s">
        <v>308</v>
      </c>
      <c r="C124" s="65" t="s">
        <v>309</v>
      </c>
      <c r="D124" s="66" t="s">
        <v>285</v>
      </c>
      <c r="E124" s="67">
        <v>3</v>
      </c>
      <c r="F124" s="40"/>
      <c r="G124" s="68">
        <f t="shared" si="28"/>
        <v>0</v>
      </c>
      <c r="H124" s="40"/>
      <c r="I124" s="41">
        <f t="shared" si="29"/>
        <v>0</v>
      </c>
      <c r="J124" s="40"/>
      <c r="K124" s="41">
        <f t="shared" si="30"/>
        <v>0</v>
      </c>
      <c r="L124" s="41">
        <v>21</v>
      </c>
      <c r="M124" s="41">
        <f t="shared" si="31"/>
        <v>0</v>
      </c>
      <c r="N124" s="36">
        <v>1.772E-2</v>
      </c>
      <c r="O124" s="36">
        <f t="shared" si="32"/>
        <v>5.3159999999999999E-2</v>
      </c>
      <c r="P124" s="36">
        <v>0</v>
      </c>
      <c r="Q124" s="36">
        <f t="shared" si="33"/>
        <v>0</v>
      </c>
      <c r="R124" s="36"/>
      <c r="S124" s="36"/>
      <c r="T124" s="37">
        <v>0.97299999999999998</v>
      </c>
      <c r="U124" s="36">
        <f t="shared" si="34"/>
        <v>2.92</v>
      </c>
      <c r="V124" s="33"/>
      <c r="W124" s="33"/>
      <c r="X124" s="33"/>
      <c r="Y124" s="33"/>
      <c r="Z124" s="33"/>
      <c r="AA124" s="33"/>
      <c r="AB124" s="33"/>
      <c r="AC124" s="33"/>
      <c r="AD124" s="33"/>
      <c r="AE124" s="33" t="s">
        <v>110</v>
      </c>
      <c r="AF124" s="33"/>
      <c r="AG124" s="33"/>
      <c r="AH124" s="33"/>
      <c r="AI124" s="33"/>
      <c r="AJ124" s="33"/>
      <c r="AK124" s="33"/>
      <c r="AL124" s="33"/>
      <c r="AM124" s="33"/>
      <c r="AN124" s="33"/>
      <c r="AO124" s="33"/>
      <c r="AP124" s="33"/>
      <c r="AQ124" s="33"/>
      <c r="AR124" s="33"/>
      <c r="AS124" s="33"/>
      <c r="AT124" s="33"/>
      <c r="AU124" s="33"/>
      <c r="AV124" s="33"/>
      <c r="AW124" s="33"/>
      <c r="AX124" s="33"/>
      <c r="AY124" s="33"/>
      <c r="AZ124" s="33"/>
      <c r="BA124" s="33"/>
      <c r="BB124" s="33"/>
      <c r="BC124" s="33"/>
      <c r="BD124" s="33"/>
      <c r="BE124" s="33"/>
      <c r="BF124" s="33"/>
      <c r="BG124" s="33"/>
      <c r="BH124" s="33"/>
    </row>
    <row r="125" spans="1:60" outlineLevel="1" x14ac:dyDescent="0.2">
      <c r="A125" s="63">
        <v>85</v>
      </c>
      <c r="B125" s="64" t="s">
        <v>310</v>
      </c>
      <c r="C125" s="65" t="s">
        <v>311</v>
      </c>
      <c r="D125" s="66" t="s">
        <v>285</v>
      </c>
      <c r="E125" s="67">
        <v>2</v>
      </c>
      <c r="F125" s="40"/>
      <c r="G125" s="68">
        <f t="shared" si="28"/>
        <v>0</v>
      </c>
      <c r="H125" s="40"/>
      <c r="I125" s="41">
        <f t="shared" si="29"/>
        <v>0</v>
      </c>
      <c r="J125" s="40"/>
      <c r="K125" s="41">
        <f t="shared" si="30"/>
        <v>0</v>
      </c>
      <c r="L125" s="41">
        <v>21</v>
      </c>
      <c r="M125" s="41">
        <f t="shared" si="31"/>
        <v>0</v>
      </c>
      <c r="N125" s="36">
        <v>2.0549999999999999E-2</v>
      </c>
      <c r="O125" s="36">
        <f t="shared" si="32"/>
        <v>4.1099999999999998E-2</v>
      </c>
      <c r="P125" s="36">
        <v>0</v>
      </c>
      <c r="Q125" s="36">
        <f t="shared" si="33"/>
        <v>0</v>
      </c>
      <c r="R125" s="36"/>
      <c r="S125" s="36"/>
      <c r="T125" s="37">
        <v>0.95499999999999996</v>
      </c>
      <c r="U125" s="36">
        <f t="shared" si="34"/>
        <v>1.91</v>
      </c>
      <c r="V125" s="33"/>
      <c r="W125" s="33"/>
      <c r="X125" s="33"/>
      <c r="Y125" s="33"/>
      <c r="Z125" s="33"/>
      <c r="AA125" s="33"/>
      <c r="AB125" s="33"/>
      <c r="AC125" s="33"/>
      <c r="AD125" s="33"/>
      <c r="AE125" s="33" t="s">
        <v>110</v>
      </c>
      <c r="AF125" s="33"/>
      <c r="AG125" s="33"/>
      <c r="AH125" s="33"/>
      <c r="AI125" s="33"/>
      <c r="AJ125" s="33"/>
      <c r="AK125" s="33"/>
      <c r="AL125" s="33"/>
      <c r="AM125" s="33"/>
      <c r="AN125" s="33"/>
      <c r="AO125" s="33"/>
      <c r="AP125" s="33"/>
      <c r="AQ125" s="33"/>
      <c r="AR125" s="33"/>
      <c r="AS125" s="33"/>
      <c r="AT125" s="33"/>
      <c r="AU125" s="33"/>
      <c r="AV125" s="33"/>
      <c r="AW125" s="33"/>
      <c r="AX125" s="33"/>
      <c r="AY125" s="33"/>
      <c r="AZ125" s="33"/>
      <c r="BA125" s="33"/>
      <c r="BB125" s="33"/>
      <c r="BC125" s="33"/>
      <c r="BD125" s="33"/>
      <c r="BE125" s="33"/>
      <c r="BF125" s="33"/>
      <c r="BG125" s="33"/>
      <c r="BH125" s="33"/>
    </row>
    <row r="126" spans="1:60" outlineLevel="1" x14ac:dyDescent="0.2">
      <c r="A126" s="63">
        <v>86</v>
      </c>
      <c r="B126" s="64" t="s">
        <v>312</v>
      </c>
      <c r="C126" s="65" t="s">
        <v>313</v>
      </c>
      <c r="D126" s="66" t="s">
        <v>285</v>
      </c>
      <c r="E126" s="67">
        <v>3</v>
      </c>
      <c r="F126" s="40"/>
      <c r="G126" s="68">
        <f t="shared" si="28"/>
        <v>0</v>
      </c>
      <c r="H126" s="40"/>
      <c r="I126" s="41">
        <f t="shared" si="29"/>
        <v>0</v>
      </c>
      <c r="J126" s="40"/>
      <c r="K126" s="41">
        <f t="shared" si="30"/>
        <v>0</v>
      </c>
      <c r="L126" s="41">
        <v>21</v>
      </c>
      <c r="M126" s="41">
        <f t="shared" si="31"/>
        <v>0</v>
      </c>
      <c r="N126" s="36">
        <v>1.7010000000000001E-2</v>
      </c>
      <c r="O126" s="36">
        <f t="shared" si="32"/>
        <v>5.1029999999999999E-2</v>
      </c>
      <c r="P126" s="36">
        <v>0</v>
      </c>
      <c r="Q126" s="36">
        <f t="shared" si="33"/>
        <v>0</v>
      </c>
      <c r="R126" s="36"/>
      <c r="S126" s="36"/>
      <c r="T126" s="37">
        <v>1.1890000000000001</v>
      </c>
      <c r="U126" s="36">
        <f t="shared" si="34"/>
        <v>3.57</v>
      </c>
      <c r="V126" s="33"/>
      <c r="W126" s="33"/>
      <c r="X126" s="33"/>
      <c r="Y126" s="33"/>
      <c r="Z126" s="33"/>
      <c r="AA126" s="33"/>
      <c r="AB126" s="33"/>
      <c r="AC126" s="33"/>
      <c r="AD126" s="33"/>
      <c r="AE126" s="33" t="s">
        <v>110</v>
      </c>
      <c r="AF126" s="33"/>
      <c r="AG126" s="33"/>
      <c r="AH126" s="33"/>
      <c r="AI126" s="33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33"/>
      <c r="BB126" s="33"/>
      <c r="BC126" s="33"/>
      <c r="BD126" s="33"/>
      <c r="BE126" s="33"/>
      <c r="BF126" s="33"/>
      <c r="BG126" s="33"/>
      <c r="BH126" s="33"/>
    </row>
    <row r="127" spans="1:60" outlineLevel="1" x14ac:dyDescent="0.2">
      <c r="A127" s="63">
        <v>87</v>
      </c>
      <c r="B127" s="64" t="s">
        <v>314</v>
      </c>
      <c r="C127" s="65" t="s">
        <v>315</v>
      </c>
      <c r="D127" s="66" t="s">
        <v>285</v>
      </c>
      <c r="E127" s="67">
        <v>3</v>
      </c>
      <c r="F127" s="40"/>
      <c r="G127" s="68">
        <f t="shared" si="28"/>
        <v>0</v>
      </c>
      <c r="H127" s="40"/>
      <c r="I127" s="41">
        <f t="shared" si="29"/>
        <v>0</v>
      </c>
      <c r="J127" s="40"/>
      <c r="K127" s="41">
        <f t="shared" si="30"/>
        <v>0</v>
      </c>
      <c r="L127" s="41">
        <v>21</v>
      </c>
      <c r="M127" s="41">
        <f t="shared" si="31"/>
        <v>0</v>
      </c>
      <c r="N127" s="36">
        <v>8.0700000000000008E-3</v>
      </c>
      <c r="O127" s="36">
        <f t="shared" si="32"/>
        <v>2.4209999999999999E-2</v>
      </c>
      <c r="P127" s="36">
        <v>0</v>
      </c>
      <c r="Q127" s="36">
        <f t="shared" si="33"/>
        <v>0</v>
      </c>
      <c r="R127" s="36"/>
      <c r="S127" s="36"/>
      <c r="T127" s="37">
        <v>0.32500000000000001</v>
      </c>
      <c r="U127" s="36">
        <f t="shared" si="34"/>
        <v>0.98</v>
      </c>
      <c r="V127" s="33"/>
      <c r="W127" s="33"/>
      <c r="X127" s="33"/>
      <c r="Y127" s="33"/>
      <c r="Z127" s="33"/>
      <c r="AA127" s="33"/>
      <c r="AB127" s="33"/>
      <c r="AC127" s="33"/>
      <c r="AD127" s="33"/>
      <c r="AE127" s="33" t="s">
        <v>110</v>
      </c>
      <c r="AF127" s="33"/>
      <c r="AG127" s="33"/>
      <c r="AH127" s="33"/>
      <c r="AI127" s="33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33"/>
      <c r="BB127" s="33"/>
      <c r="BC127" s="33"/>
      <c r="BD127" s="33"/>
      <c r="BE127" s="33"/>
      <c r="BF127" s="33"/>
      <c r="BG127" s="33"/>
      <c r="BH127" s="33"/>
    </row>
    <row r="128" spans="1:60" outlineLevel="1" x14ac:dyDescent="0.2">
      <c r="A128" s="63">
        <v>88</v>
      </c>
      <c r="B128" s="64" t="s">
        <v>316</v>
      </c>
      <c r="C128" s="65" t="s">
        <v>317</v>
      </c>
      <c r="D128" s="66" t="s">
        <v>285</v>
      </c>
      <c r="E128" s="67">
        <v>1</v>
      </c>
      <c r="F128" s="40"/>
      <c r="G128" s="68">
        <f t="shared" si="28"/>
        <v>0</v>
      </c>
      <c r="H128" s="40"/>
      <c r="I128" s="41">
        <f t="shared" si="29"/>
        <v>0</v>
      </c>
      <c r="J128" s="40"/>
      <c r="K128" s="41">
        <f t="shared" si="30"/>
        <v>0</v>
      </c>
      <c r="L128" s="41">
        <v>21</v>
      </c>
      <c r="M128" s="41">
        <f t="shared" si="31"/>
        <v>0</v>
      </c>
      <c r="N128" s="36">
        <v>2.5000000000000001E-4</v>
      </c>
      <c r="O128" s="36">
        <f t="shared" si="32"/>
        <v>2.5000000000000001E-4</v>
      </c>
      <c r="P128" s="36">
        <v>0</v>
      </c>
      <c r="Q128" s="36">
        <f t="shared" si="33"/>
        <v>0</v>
      </c>
      <c r="R128" s="36"/>
      <c r="S128" s="36"/>
      <c r="T128" s="37">
        <v>0.25800000000000001</v>
      </c>
      <c r="U128" s="36">
        <f t="shared" si="34"/>
        <v>0.26</v>
      </c>
      <c r="V128" s="33"/>
      <c r="W128" s="33"/>
      <c r="X128" s="33"/>
      <c r="Y128" s="33"/>
      <c r="Z128" s="33"/>
      <c r="AA128" s="33"/>
      <c r="AB128" s="33"/>
      <c r="AC128" s="33"/>
      <c r="AD128" s="33"/>
      <c r="AE128" s="33" t="s">
        <v>110</v>
      </c>
      <c r="AF128" s="33"/>
      <c r="AG128" s="33"/>
      <c r="AH128" s="33"/>
      <c r="AI128" s="33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33"/>
      <c r="BB128" s="33"/>
      <c r="BC128" s="33"/>
      <c r="BD128" s="33"/>
      <c r="BE128" s="33"/>
      <c r="BF128" s="33"/>
      <c r="BG128" s="33"/>
      <c r="BH128" s="33"/>
    </row>
    <row r="129" spans="1:60" outlineLevel="1" x14ac:dyDescent="0.2">
      <c r="A129" s="63">
        <v>89</v>
      </c>
      <c r="B129" s="64" t="s">
        <v>318</v>
      </c>
      <c r="C129" s="65" t="s">
        <v>319</v>
      </c>
      <c r="D129" s="66" t="s">
        <v>285</v>
      </c>
      <c r="E129" s="67">
        <v>1</v>
      </c>
      <c r="F129" s="40"/>
      <c r="G129" s="68">
        <f t="shared" si="28"/>
        <v>0</v>
      </c>
      <c r="H129" s="40"/>
      <c r="I129" s="41">
        <f t="shared" si="29"/>
        <v>0</v>
      </c>
      <c r="J129" s="40"/>
      <c r="K129" s="41">
        <f t="shared" si="30"/>
        <v>0</v>
      </c>
      <c r="L129" s="41">
        <v>21</v>
      </c>
      <c r="M129" s="41">
        <f t="shared" si="31"/>
        <v>0</v>
      </c>
      <c r="N129" s="36">
        <v>7.2000000000000005E-4</v>
      </c>
      <c r="O129" s="36">
        <f t="shared" si="32"/>
        <v>7.2000000000000005E-4</v>
      </c>
      <c r="P129" s="36">
        <v>0</v>
      </c>
      <c r="Q129" s="36">
        <f t="shared" si="33"/>
        <v>0</v>
      </c>
      <c r="R129" s="36"/>
      <c r="S129" s="36"/>
      <c r="T129" s="37">
        <v>0.50600000000000001</v>
      </c>
      <c r="U129" s="36">
        <f t="shared" si="34"/>
        <v>0.51</v>
      </c>
      <c r="V129" s="33"/>
      <c r="W129" s="33"/>
      <c r="X129" s="33"/>
      <c r="Y129" s="33"/>
      <c r="Z129" s="33"/>
      <c r="AA129" s="33"/>
      <c r="AB129" s="33"/>
      <c r="AC129" s="33"/>
      <c r="AD129" s="33"/>
      <c r="AE129" s="33" t="s">
        <v>110</v>
      </c>
      <c r="AF129" s="33"/>
      <c r="AG129" s="33"/>
      <c r="AH129" s="33"/>
      <c r="AI129" s="33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33"/>
      <c r="BB129" s="33"/>
      <c r="BC129" s="33"/>
      <c r="BD129" s="33"/>
      <c r="BE129" s="33"/>
      <c r="BF129" s="33"/>
      <c r="BG129" s="33"/>
      <c r="BH129" s="33"/>
    </row>
    <row r="130" spans="1:60" outlineLevel="1" x14ac:dyDescent="0.2">
      <c r="A130" s="63">
        <v>90</v>
      </c>
      <c r="B130" s="64" t="s">
        <v>320</v>
      </c>
      <c r="C130" s="65" t="s">
        <v>321</v>
      </c>
      <c r="D130" s="66" t="s">
        <v>189</v>
      </c>
      <c r="E130" s="67">
        <v>1</v>
      </c>
      <c r="F130" s="40"/>
      <c r="G130" s="68">
        <f t="shared" si="28"/>
        <v>0</v>
      </c>
      <c r="H130" s="40"/>
      <c r="I130" s="41">
        <f t="shared" si="29"/>
        <v>0</v>
      </c>
      <c r="J130" s="40"/>
      <c r="K130" s="41">
        <f t="shared" si="30"/>
        <v>0</v>
      </c>
      <c r="L130" s="41">
        <v>21</v>
      </c>
      <c r="M130" s="41">
        <f t="shared" si="31"/>
        <v>0</v>
      </c>
      <c r="N130" s="36">
        <v>4.4999999999999997E-3</v>
      </c>
      <c r="O130" s="36">
        <f t="shared" si="32"/>
        <v>4.4999999999999997E-3</v>
      </c>
      <c r="P130" s="36">
        <v>0</v>
      </c>
      <c r="Q130" s="36">
        <f t="shared" si="33"/>
        <v>0</v>
      </c>
      <c r="R130" s="36"/>
      <c r="S130" s="36"/>
      <c r="T130" s="37">
        <v>0</v>
      </c>
      <c r="U130" s="36">
        <f t="shared" si="34"/>
        <v>0</v>
      </c>
      <c r="V130" s="33"/>
      <c r="W130" s="33"/>
      <c r="X130" s="33"/>
      <c r="Y130" s="33"/>
      <c r="Z130" s="33"/>
      <c r="AA130" s="33"/>
      <c r="AB130" s="33"/>
      <c r="AC130" s="33"/>
      <c r="AD130" s="33"/>
      <c r="AE130" s="33" t="s">
        <v>176</v>
      </c>
      <c r="AF130" s="33"/>
      <c r="AG130" s="33"/>
      <c r="AH130" s="33"/>
      <c r="AI130" s="33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33"/>
      <c r="BB130" s="33"/>
      <c r="BC130" s="33"/>
      <c r="BD130" s="33"/>
      <c r="BE130" s="33"/>
      <c r="BF130" s="33"/>
      <c r="BG130" s="33"/>
      <c r="BH130" s="33"/>
    </row>
    <row r="131" spans="1:60" outlineLevel="1" x14ac:dyDescent="0.2">
      <c r="A131" s="63">
        <v>91</v>
      </c>
      <c r="B131" s="64" t="s">
        <v>322</v>
      </c>
      <c r="C131" s="65" t="s">
        <v>323</v>
      </c>
      <c r="D131" s="66" t="s">
        <v>285</v>
      </c>
      <c r="E131" s="67">
        <v>1</v>
      </c>
      <c r="F131" s="40"/>
      <c r="G131" s="68">
        <f t="shared" si="28"/>
        <v>0</v>
      </c>
      <c r="H131" s="40"/>
      <c r="I131" s="41">
        <f t="shared" si="29"/>
        <v>0</v>
      </c>
      <c r="J131" s="40"/>
      <c r="K131" s="41">
        <f t="shared" si="30"/>
        <v>0</v>
      </c>
      <c r="L131" s="41">
        <v>21</v>
      </c>
      <c r="M131" s="41">
        <f t="shared" si="31"/>
        <v>0</v>
      </c>
      <c r="N131" s="36">
        <v>8.6819999999999994E-2</v>
      </c>
      <c r="O131" s="36">
        <f t="shared" si="32"/>
        <v>8.6819999999999994E-2</v>
      </c>
      <c r="P131" s="36">
        <v>0</v>
      </c>
      <c r="Q131" s="36">
        <f t="shared" si="33"/>
        <v>0</v>
      </c>
      <c r="R131" s="36"/>
      <c r="S131" s="36"/>
      <c r="T131" s="37">
        <v>3.1440000000000001</v>
      </c>
      <c r="U131" s="36">
        <f t="shared" si="34"/>
        <v>3.14</v>
      </c>
      <c r="V131" s="33"/>
      <c r="W131" s="33"/>
      <c r="X131" s="33"/>
      <c r="Y131" s="33"/>
      <c r="Z131" s="33"/>
      <c r="AA131" s="33"/>
      <c r="AB131" s="33"/>
      <c r="AC131" s="33"/>
      <c r="AD131" s="33"/>
      <c r="AE131" s="33" t="s">
        <v>110</v>
      </c>
      <c r="AF131" s="33"/>
      <c r="AG131" s="33"/>
      <c r="AH131" s="33"/>
      <c r="AI131" s="33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33"/>
      <c r="AZ131" s="33"/>
      <c r="BA131" s="33"/>
      <c r="BB131" s="33"/>
      <c r="BC131" s="33"/>
      <c r="BD131" s="33"/>
      <c r="BE131" s="33"/>
      <c r="BF131" s="33"/>
      <c r="BG131" s="33"/>
      <c r="BH131" s="33"/>
    </row>
    <row r="132" spans="1:60" outlineLevel="1" x14ac:dyDescent="0.2">
      <c r="A132" s="63">
        <v>92</v>
      </c>
      <c r="B132" s="64" t="s">
        <v>324</v>
      </c>
      <c r="C132" s="65" t="s">
        <v>325</v>
      </c>
      <c r="D132" s="66" t="s">
        <v>189</v>
      </c>
      <c r="E132" s="67">
        <v>3</v>
      </c>
      <c r="F132" s="40"/>
      <c r="G132" s="68">
        <f t="shared" si="28"/>
        <v>0</v>
      </c>
      <c r="H132" s="40"/>
      <c r="I132" s="41">
        <f t="shared" si="29"/>
        <v>0</v>
      </c>
      <c r="J132" s="40"/>
      <c r="K132" s="41">
        <f t="shared" si="30"/>
        <v>0</v>
      </c>
      <c r="L132" s="41">
        <v>21</v>
      </c>
      <c r="M132" s="41">
        <f t="shared" si="31"/>
        <v>0</v>
      </c>
      <c r="N132" s="36">
        <v>8.4999999999999995E-4</v>
      </c>
      <c r="O132" s="36">
        <f t="shared" si="32"/>
        <v>2.5500000000000002E-3</v>
      </c>
      <c r="P132" s="36">
        <v>0</v>
      </c>
      <c r="Q132" s="36">
        <f t="shared" si="33"/>
        <v>0</v>
      </c>
      <c r="R132" s="36"/>
      <c r="S132" s="36"/>
      <c r="T132" s="37">
        <v>0.44500000000000001</v>
      </c>
      <c r="U132" s="36">
        <f t="shared" si="34"/>
        <v>1.34</v>
      </c>
      <c r="V132" s="33"/>
      <c r="W132" s="33"/>
      <c r="X132" s="33"/>
      <c r="Y132" s="33"/>
      <c r="Z132" s="33"/>
      <c r="AA132" s="33"/>
      <c r="AB132" s="33"/>
      <c r="AC132" s="33"/>
      <c r="AD132" s="33"/>
      <c r="AE132" s="33" t="s">
        <v>110</v>
      </c>
      <c r="AF132" s="33"/>
      <c r="AG132" s="33"/>
      <c r="AH132" s="33"/>
      <c r="AI132" s="33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33"/>
      <c r="BB132" s="33"/>
      <c r="BC132" s="33"/>
      <c r="BD132" s="33"/>
      <c r="BE132" s="33"/>
      <c r="BF132" s="33"/>
      <c r="BG132" s="33"/>
      <c r="BH132" s="33"/>
    </row>
    <row r="133" spans="1:60" outlineLevel="1" x14ac:dyDescent="0.2">
      <c r="A133" s="63">
        <v>93</v>
      </c>
      <c r="B133" s="64" t="s">
        <v>326</v>
      </c>
      <c r="C133" s="65" t="s">
        <v>327</v>
      </c>
      <c r="D133" s="66" t="s">
        <v>189</v>
      </c>
      <c r="E133" s="67">
        <v>1</v>
      </c>
      <c r="F133" s="40"/>
      <c r="G133" s="68">
        <f t="shared" si="28"/>
        <v>0</v>
      </c>
      <c r="H133" s="40"/>
      <c r="I133" s="41">
        <f t="shared" si="29"/>
        <v>0</v>
      </c>
      <c r="J133" s="40"/>
      <c r="K133" s="41">
        <f t="shared" si="30"/>
        <v>0</v>
      </c>
      <c r="L133" s="41">
        <v>21</v>
      </c>
      <c r="M133" s="41">
        <f t="shared" si="31"/>
        <v>0</v>
      </c>
      <c r="N133" s="36">
        <v>1.64E-3</v>
      </c>
      <c r="O133" s="36">
        <f t="shared" si="32"/>
        <v>1.64E-3</v>
      </c>
      <c r="P133" s="36">
        <v>0</v>
      </c>
      <c r="Q133" s="36">
        <f t="shared" si="33"/>
        <v>0</v>
      </c>
      <c r="R133" s="36"/>
      <c r="S133" s="36"/>
      <c r="T133" s="37">
        <v>0.48499999999999999</v>
      </c>
      <c r="U133" s="36">
        <f t="shared" si="34"/>
        <v>0.49</v>
      </c>
      <c r="V133" s="33"/>
      <c r="W133" s="33"/>
      <c r="X133" s="33"/>
      <c r="Y133" s="33"/>
      <c r="Z133" s="33"/>
      <c r="AA133" s="33"/>
      <c r="AB133" s="33"/>
      <c r="AC133" s="33"/>
      <c r="AD133" s="33"/>
      <c r="AE133" s="33" t="s">
        <v>110</v>
      </c>
      <c r="AF133" s="33"/>
      <c r="AG133" s="33"/>
      <c r="AH133" s="33"/>
      <c r="AI133" s="33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33"/>
      <c r="BB133" s="33"/>
      <c r="BC133" s="33"/>
      <c r="BD133" s="33"/>
      <c r="BE133" s="33"/>
      <c r="BF133" s="33"/>
      <c r="BG133" s="33"/>
      <c r="BH133" s="33"/>
    </row>
    <row r="134" spans="1:60" ht="22.5" outlineLevel="1" x14ac:dyDescent="0.2">
      <c r="A134" s="63">
        <v>94</v>
      </c>
      <c r="B134" s="64" t="s">
        <v>328</v>
      </c>
      <c r="C134" s="65" t="s">
        <v>329</v>
      </c>
      <c r="D134" s="66" t="s">
        <v>189</v>
      </c>
      <c r="E134" s="67">
        <v>1</v>
      </c>
      <c r="F134" s="40"/>
      <c r="G134" s="68">
        <f t="shared" si="28"/>
        <v>0</v>
      </c>
      <c r="H134" s="40"/>
      <c r="I134" s="41">
        <f t="shared" si="29"/>
        <v>0</v>
      </c>
      <c r="J134" s="40"/>
      <c r="K134" s="41">
        <f t="shared" si="30"/>
        <v>0</v>
      </c>
      <c r="L134" s="41">
        <v>21</v>
      </c>
      <c r="M134" s="41">
        <f t="shared" si="31"/>
        <v>0</v>
      </c>
      <c r="N134" s="36">
        <v>1.72E-3</v>
      </c>
      <c r="O134" s="36">
        <f t="shared" si="32"/>
        <v>1.72E-3</v>
      </c>
      <c r="P134" s="36">
        <v>0</v>
      </c>
      <c r="Q134" s="36">
        <f t="shared" si="33"/>
        <v>0</v>
      </c>
      <c r="R134" s="36"/>
      <c r="S134" s="36"/>
      <c r="T134" s="37">
        <v>0.47599999999999998</v>
      </c>
      <c r="U134" s="36">
        <f t="shared" si="34"/>
        <v>0.48</v>
      </c>
      <c r="V134" s="33"/>
      <c r="W134" s="33"/>
      <c r="X134" s="33"/>
      <c r="Y134" s="33"/>
      <c r="Z134" s="33"/>
      <c r="AA134" s="33"/>
      <c r="AB134" s="33"/>
      <c r="AC134" s="33"/>
      <c r="AD134" s="33"/>
      <c r="AE134" s="33" t="s">
        <v>110</v>
      </c>
      <c r="AF134" s="33"/>
      <c r="AG134" s="33"/>
      <c r="AH134" s="33"/>
      <c r="AI134" s="33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33"/>
      <c r="BB134" s="33"/>
      <c r="BC134" s="33"/>
      <c r="BD134" s="33"/>
      <c r="BE134" s="33"/>
      <c r="BF134" s="33"/>
      <c r="BG134" s="33"/>
      <c r="BH134" s="33"/>
    </row>
    <row r="135" spans="1:60" outlineLevel="1" x14ac:dyDescent="0.2">
      <c r="A135" s="63">
        <v>95</v>
      </c>
      <c r="B135" s="64" t="s">
        <v>330</v>
      </c>
      <c r="C135" s="65" t="s">
        <v>331</v>
      </c>
      <c r="D135" s="66" t="s">
        <v>189</v>
      </c>
      <c r="E135" s="67">
        <v>1</v>
      </c>
      <c r="F135" s="40"/>
      <c r="G135" s="68">
        <f t="shared" si="28"/>
        <v>0</v>
      </c>
      <c r="H135" s="40"/>
      <c r="I135" s="41">
        <f t="shared" si="29"/>
        <v>0</v>
      </c>
      <c r="J135" s="40"/>
      <c r="K135" s="41">
        <f t="shared" si="30"/>
        <v>0</v>
      </c>
      <c r="L135" s="41">
        <v>21</v>
      </c>
      <c r="M135" s="41">
        <f t="shared" si="31"/>
        <v>0</v>
      </c>
      <c r="N135" s="36">
        <v>1.5200000000000001E-3</v>
      </c>
      <c r="O135" s="36">
        <f t="shared" si="32"/>
        <v>1.5200000000000001E-3</v>
      </c>
      <c r="P135" s="36">
        <v>0</v>
      </c>
      <c r="Q135" s="36">
        <f t="shared" si="33"/>
        <v>0</v>
      </c>
      <c r="R135" s="36"/>
      <c r="S135" s="36"/>
      <c r="T135" s="37">
        <v>0.58699999999999997</v>
      </c>
      <c r="U135" s="36">
        <f t="shared" si="34"/>
        <v>0.59</v>
      </c>
      <c r="V135" s="33"/>
      <c r="W135" s="33"/>
      <c r="X135" s="33"/>
      <c r="Y135" s="33"/>
      <c r="Z135" s="33"/>
      <c r="AA135" s="33"/>
      <c r="AB135" s="33"/>
      <c r="AC135" s="33"/>
      <c r="AD135" s="33"/>
      <c r="AE135" s="33" t="s">
        <v>110</v>
      </c>
      <c r="AF135" s="33"/>
      <c r="AG135" s="33"/>
      <c r="AH135" s="33"/>
      <c r="AI135" s="33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33"/>
      <c r="BB135" s="33"/>
      <c r="BC135" s="33"/>
      <c r="BD135" s="33"/>
      <c r="BE135" s="33"/>
      <c r="BF135" s="33"/>
      <c r="BG135" s="33"/>
      <c r="BH135" s="33"/>
    </row>
    <row r="136" spans="1:60" outlineLevel="1" x14ac:dyDescent="0.2">
      <c r="A136" s="63">
        <v>96</v>
      </c>
      <c r="B136" s="64" t="s">
        <v>332</v>
      </c>
      <c r="C136" s="65" t="s">
        <v>333</v>
      </c>
      <c r="D136" s="66" t="s">
        <v>189</v>
      </c>
      <c r="E136" s="67">
        <v>1</v>
      </c>
      <c r="F136" s="40"/>
      <c r="G136" s="68">
        <f t="shared" si="28"/>
        <v>0</v>
      </c>
      <c r="H136" s="40"/>
      <c r="I136" s="41">
        <f t="shared" si="29"/>
        <v>0</v>
      </c>
      <c r="J136" s="40"/>
      <c r="K136" s="41">
        <f t="shared" si="30"/>
        <v>0</v>
      </c>
      <c r="L136" s="41">
        <v>21</v>
      </c>
      <c r="M136" s="41">
        <f t="shared" si="31"/>
        <v>0</v>
      </c>
      <c r="N136" s="36">
        <v>0</v>
      </c>
      <c r="O136" s="36">
        <f t="shared" si="32"/>
        <v>0</v>
      </c>
      <c r="P136" s="36">
        <v>0</v>
      </c>
      <c r="Q136" s="36">
        <f t="shared" si="33"/>
        <v>0</v>
      </c>
      <c r="R136" s="36"/>
      <c r="S136" s="36"/>
      <c r="T136" s="37">
        <v>0</v>
      </c>
      <c r="U136" s="36">
        <f t="shared" si="34"/>
        <v>0</v>
      </c>
      <c r="V136" s="33"/>
      <c r="W136" s="33"/>
      <c r="X136" s="33"/>
      <c r="Y136" s="33"/>
      <c r="Z136" s="33"/>
      <c r="AA136" s="33"/>
      <c r="AB136" s="33"/>
      <c r="AC136" s="33"/>
      <c r="AD136" s="33"/>
      <c r="AE136" s="33" t="s">
        <v>176</v>
      </c>
      <c r="AF136" s="33"/>
      <c r="AG136" s="33"/>
      <c r="AH136" s="33"/>
      <c r="AI136" s="33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33"/>
      <c r="BB136" s="33"/>
      <c r="BC136" s="33"/>
      <c r="BD136" s="33"/>
      <c r="BE136" s="33"/>
      <c r="BF136" s="33"/>
      <c r="BG136" s="33"/>
      <c r="BH136" s="33"/>
    </row>
    <row r="137" spans="1:60" ht="22.5" outlineLevel="1" x14ac:dyDescent="0.2">
      <c r="A137" s="63">
        <v>97</v>
      </c>
      <c r="B137" s="64" t="s">
        <v>334</v>
      </c>
      <c r="C137" s="65" t="s">
        <v>335</v>
      </c>
      <c r="D137" s="66" t="s">
        <v>189</v>
      </c>
      <c r="E137" s="67">
        <v>2</v>
      </c>
      <c r="F137" s="40"/>
      <c r="G137" s="68">
        <f t="shared" si="28"/>
        <v>0</v>
      </c>
      <c r="H137" s="40"/>
      <c r="I137" s="41">
        <f t="shared" si="29"/>
        <v>0</v>
      </c>
      <c r="J137" s="40"/>
      <c r="K137" s="41">
        <f t="shared" si="30"/>
        <v>0</v>
      </c>
      <c r="L137" s="41">
        <v>21</v>
      </c>
      <c r="M137" s="41">
        <f t="shared" si="31"/>
        <v>0</v>
      </c>
      <c r="N137" s="36">
        <v>1.07E-3</v>
      </c>
      <c r="O137" s="36">
        <f t="shared" si="32"/>
        <v>2.14E-3</v>
      </c>
      <c r="P137" s="36">
        <v>0</v>
      </c>
      <c r="Q137" s="36">
        <f t="shared" si="33"/>
        <v>0</v>
      </c>
      <c r="R137" s="36"/>
      <c r="S137" s="36"/>
      <c r="T137" s="37">
        <v>0.246</v>
      </c>
      <c r="U137" s="36">
        <f t="shared" si="34"/>
        <v>0.49</v>
      </c>
      <c r="V137" s="33"/>
      <c r="W137" s="33"/>
      <c r="X137" s="33"/>
      <c r="Y137" s="33"/>
      <c r="Z137" s="33"/>
      <c r="AA137" s="33"/>
      <c r="AB137" s="33"/>
      <c r="AC137" s="33"/>
      <c r="AD137" s="33"/>
      <c r="AE137" s="33" t="s">
        <v>110</v>
      </c>
      <c r="AF137" s="33"/>
      <c r="AG137" s="33"/>
      <c r="AH137" s="33"/>
      <c r="AI137" s="33"/>
      <c r="AJ137" s="33"/>
      <c r="AK137" s="33"/>
      <c r="AL137" s="33"/>
      <c r="AM137" s="33"/>
      <c r="AN137" s="33"/>
      <c r="AO137" s="33"/>
      <c r="AP137" s="33"/>
      <c r="AQ137" s="33"/>
      <c r="AR137" s="33"/>
      <c r="AS137" s="33"/>
      <c r="AT137" s="33"/>
      <c r="AU137" s="33"/>
      <c r="AV137" s="33"/>
      <c r="AW137" s="33"/>
      <c r="AX137" s="33"/>
      <c r="AY137" s="33"/>
      <c r="AZ137" s="33"/>
      <c r="BA137" s="33"/>
      <c r="BB137" s="33"/>
      <c r="BC137" s="33"/>
      <c r="BD137" s="33"/>
      <c r="BE137" s="33"/>
      <c r="BF137" s="33"/>
      <c r="BG137" s="33"/>
      <c r="BH137" s="33"/>
    </row>
    <row r="138" spans="1:60" outlineLevel="1" x14ac:dyDescent="0.2">
      <c r="A138" s="63">
        <v>98</v>
      </c>
      <c r="B138" s="64" t="s">
        <v>336</v>
      </c>
      <c r="C138" s="65" t="s">
        <v>337</v>
      </c>
      <c r="D138" s="66" t="s">
        <v>189</v>
      </c>
      <c r="E138" s="67">
        <v>3</v>
      </c>
      <c r="F138" s="40"/>
      <c r="G138" s="68">
        <f t="shared" si="28"/>
        <v>0</v>
      </c>
      <c r="H138" s="40"/>
      <c r="I138" s="41">
        <f t="shared" si="29"/>
        <v>0</v>
      </c>
      <c r="J138" s="40"/>
      <c r="K138" s="41">
        <f t="shared" si="30"/>
        <v>0</v>
      </c>
      <c r="L138" s="41">
        <v>21</v>
      </c>
      <c r="M138" s="41">
        <f t="shared" si="31"/>
        <v>0</v>
      </c>
      <c r="N138" s="36">
        <v>0</v>
      </c>
      <c r="O138" s="36">
        <f t="shared" si="32"/>
        <v>0</v>
      </c>
      <c r="P138" s="36">
        <v>0</v>
      </c>
      <c r="Q138" s="36">
        <f t="shared" si="33"/>
        <v>0</v>
      </c>
      <c r="R138" s="36"/>
      <c r="S138" s="36"/>
      <c r="T138" s="37">
        <v>0.246</v>
      </c>
      <c r="U138" s="36">
        <f t="shared" si="34"/>
        <v>0.74</v>
      </c>
      <c r="V138" s="33"/>
      <c r="W138" s="33"/>
      <c r="X138" s="33"/>
      <c r="Y138" s="33"/>
      <c r="Z138" s="33"/>
      <c r="AA138" s="33"/>
      <c r="AB138" s="33"/>
      <c r="AC138" s="33"/>
      <c r="AD138" s="33"/>
      <c r="AE138" s="33" t="s">
        <v>110</v>
      </c>
      <c r="AF138" s="33"/>
      <c r="AG138" s="33"/>
      <c r="AH138" s="33"/>
      <c r="AI138" s="33"/>
      <c r="AJ138" s="33"/>
      <c r="AK138" s="33"/>
      <c r="AL138" s="33"/>
      <c r="AM138" s="33"/>
      <c r="AN138" s="33"/>
      <c r="AO138" s="33"/>
      <c r="AP138" s="33"/>
      <c r="AQ138" s="33"/>
      <c r="AR138" s="33"/>
      <c r="AS138" s="33"/>
      <c r="AT138" s="33"/>
      <c r="AU138" s="33"/>
      <c r="AV138" s="33"/>
      <c r="AW138" s="33"/>
      <c r="AX138" s="33"/>
      <c r="AY138" s="33"/>
      <c r="AZ138" s="33"/>
      <c r="BA138" s="33"/>
      <c r="BB138" s="33"/>
      <c r="BC138" s="33"/>
      <c r="BD138" s="33"/>
      <c r="BE138" s="33"/>
      <c r="BF138" s="33"/>
      <c r="BG138" s="33"/>
      <c r="BH138" s="33"/>
    </row>
    <row r="139" spans="1:60" outlineLevel="1" x14ac:dyDescent="0.2">
      <c r="A139" s="63">
        <v>99</v>
      </c>
      <c r="B139" s="64" t="s">
        <v>338</v>
      </c>
      <c r="C139" s="65" t="s">
        <v>339</v>
      </c>
      <c r="D139" s="66" t="s">
        <v>189</v>
      </c>
      <c r="E139" s="67">
        <v>1</v>
      </c>
      <c r="F139" s="40"/>
      <c r="G139" s="68">
        <f t="shared" si="28"/>
        <v>0</v>
      </c>
      <c r="H139" s="40"/>
      <c r="I139" s="41">
        <f t="shared" si="29"/>
        <v>0</v>
      </c>
      <c r="J139" s="40"/>
      <c r="K139" s="41">
        <f t="shared" si="30"/>
        <v>0</v>
      </c>
      <c r="L139" s="41">
        <v>21</v>
      </c>
      <c r="M139" s="41">
        <f t="shared" si="31"/>
        <v>0</v>
      </c>
      <c r="N139" s="36">
        <v>6.9999999999999999E-4</v>
      </c>
      <c r="O139" s="36">
        <f t="shared" si="32"/>
        <v>6.9999999999999999E-4</v>
      </c>
      <c r="P139" s="36">
        <v>0</v>
      </c>
      <c r="Q139" s="36">
        <f t="shared" si="33"/>
        <v>0</v>
      </c>
      <c r="R139" s="36"/>
      <c r="S139" s="36"/>
      <c r="T139" s="37">
        <v>0.37</v>
      </c>
      <c r="U139" s="36">
        <f t="shared" si="34"/>
        <v>0.37</v>
      </c>
      <c r="V139" s="33"/>
      <c r="W139" s="33"/>
      <c r="X139" s="33"/>
      <c r="Y139" s="33"/>
      <c r="Z139" s="33"/>
      <c r="AA139" s="33"/>
      <c r="AB139" s="33"/>
      <c r="AC139" s="33"/>
      <c r="AD139" s="33"/>
      <c r="AE139" s="33" t="s">
        <v>110</v>
      </c>
      <c r="AF139" s="33"/>
      <c r="AG139" s="33"/>
      <c r="AH139" s="33"/>
      <c r="AI139" s="33"/>
      <c r="AJ139" s="33"/>
      <c r="AK139" s="33"/>
      <c r="AL139" s="33"/>
      <c r="AM139" s="33"/>
      <c r="AN139" s="33"/>
      <c r="AO139" s="33"/>
      <c r="AP139" s="33"/>
      <c r="AQ139" s="33"/>
      <c r="AR139" s="33"/>
      <c r="AS139" s="33"/>
      <c r="AT139" s="33"/>
      <c r="AU139" s="33"/>
      <c r="AV139" s="33"/>
      <c r="AW139" s="33"/>
      <c r="AX139" s="33"/>
      <c r="AY139" s="33"/>
      <c r="AZ139" s="33"/>
      <c r="BA139" s="33"/>
      <c r="BB139" s="33"/>
      <c r="BC139" s="33"/>
      <c r="BD139" s="33"/>
      <c r="BE139" s="33"/>
      <c r="BF139" s="33"/>
      <c r="BG139" s="33"/>
      <c r="BH139" s="33"/>
    </row>
    <row r="140" spans="1:60" outlineLevel="1" x14ac:dyDescent="0.2">
      <c r="A140" s="63">
        <v>100</v>
      </c>
      <c r="B140" s="64" t="s">
        <v>340</v>
      </c>
      <c r="C140" s="65" t="s">
        <v>341</v>
      </c>
      <c r="D140" s="66" t="s">
        <v>189</v>
      </c>
      <c r="E140" s="67">
        <v>1</v>
      </c>
      <c r="F140" s="40"/>
      <c r="G140" s="68">
        <f t="shared" si="28"/>
        <v>0</v>
      </c>
      <c r="H140" s="40"/>
      <c r="I140" s="41">
        <f t="shared" si="29"/>
        <v>0</v>
      </c>
      <c r="J140" s="40"/>
      <c r="K140" s="41">
        <f t="shared" si="30"/>
        <v>0</v>
      </c>
      <c r="L140" s="41">
        <v>21</v>
      </c>
      <c r="M140" s="41">
        <f t="shared" si="31"/>
        <v>0</v>
      </c>
      <c r="N140" s="36">
        <v>9.0000000000000006E-5</v>
      </c>
      <c r="O140" s="36">
        <f t="shared" si="32"/>
        <v>9.0000000000000006E-5</v>
      </c>
      <c r="P140" s="36">
        <v>0</v>
      </c>
      <c r="Q140" s="36">
        <f t="shared" si="33"/>
        <v>0</v>
      </c>
      <c r="R140" s="36"/>
      <c r="S140" s="36"/>
      <c r="T140" s="37">
        <v>0</v>
      </c>
      <c r="U140" s="36">
        <f t="shared" si="34"/>
        <v>0</v>
      </c>
      <c r="V140" s="33"/>
      <c r="W140" s="33"/>
      <c r="X140" s="33"/>
      <c r="Y140" s="33"/>
      <c r="Z140" s="33"/>
      <c r="AA140" s="33"/>
      <c r="AB140" s="33"/>
      <c r="AC140" s="33"/>
      <c r="AD140" s="33"/>
      <c r="AE140" s="33" t="s">
        <v>176</v>
      </c>
      <c r="AF140" s="33"/>
      <c r="AG140" s="33"/>
      <c r="AH140" s="33"/>
      <c r="AI140" s="33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33"/>
      <c r="BB140" s="33"/>
      <c r="BC140" s="33"/>
      <c r="BD140" s="33"/>
      <c r="BE140" s="33"/>
      <c r="BF140" s="33"/>
      <c r="BG140" s="33"/>
      <c r="BH140" s="33"/>
    </row>
    <row r="141" spans="1:60" outlineLevel="1" x14ac:dyDescent="0.2">
      <c r="A141" s="63">
        <v>101</v>
      </c>
      <c r="B141" s="64" t="s">
        <v>342</v>
      </c>
      <c r="C141" s="65" t="s">
        <v>343</v>
      </c>
      <c r="D141" s="66" t="s">
        <v>189</v>
      </c>
      <c r="E141" s="67">
        <v>1</v>
      </c>
      <c r="F141" s="40"/>
      <c r="G141" s="68">
        <f t="shared" si="28"/>
        <v>0</v>
      </c>
      <c r="H141" s="40"/>
      <c r="I141" s="41">
        <f t="shared" si="29"/>
        <v>0</v>
      </c>
      <c r="J141" s="40"/>
      <c r="K141" s="41">
        <f t="shared" si="30"/>
        <v>0</v>
      </c>
      <c r="L141" s="41">
        <v>21</v>
      </c>
      <c r="M141" s="41">
        <f t="shared" si="31"/>
        <v>0</v>
      </c>
      <c r="N141" s="36">
        <v>7.2999999999999996E-4</v>
      </c>
      <c r="O141" s="36">
        <f t="shared" si="32"/>
        <v>7.2999999999999996E-4</v>
      </c>
      <c r="P141" s="36">
        <v>0</v>
      </c>
      <c r="Q141" s="36">
        <f t="shared" si="33"/>
        <v>0</v>
      </c>
      <c r="R141" s="36"/>
      <c r="S141" s="36"/>
      <c r="T141" s="37">
        <v>0.32100000000000001</v>
      </c>
      <c r="U141" s="36">
        <f t="shared" si="34"/>
        <v>0.32</v>
      </c>
      <c r="V141" s="33"/>
      <c r="W141" s="33"/>
      <c r="X141" s="33"/>
      <c r="Y141" s="33"/>
      <c r="Z141" s="33"/>
      <c r="AA141" s="33"/>
      <c r="AB141" s="33"/>
      <c r="AC141" s="33"/>
      <c r="AD141" s="33"/>
      <c r="AE141" s="33" t="s">
        <v>110</v>
      </c>
      <c r="AF141" s="33"/>
      <c r="AG141" s="33"/>
      <c r="AH141" s="33"/>
      <c r="AI141" s="33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33"/>
      <c r="BB141" s="33"/>
      <c r="BC141" s="33"/>
      <c r="BD141" s="33"/>
      <c r="BE141" s="33"/>
      <c r="BF141" s="33"/>
      <c r="BG141" s="33"/>
      <c r="BH141" s="33"/>
    </row>
    <row r="142" spans="1:60" outlineLevel="1" x14ac:dyDescent="0.2">
      <c r="A142" s="63">
        <v>102</v>
      </c>
      <c r="B142" s="64" t="s">
        <v>344</v>
      </c>
      <c r="C142" s="65" t="s">
        <v>345</v>
      </c>
      <c r="D142" s="66" t="s">
        <v>220</v>
      </c>
      <c r="E142" s="67">
        <v>0.28377999999999998</v>
      </c>
      <c r="F142" s="40"/>
      <c r="G142" s="68">
        <f t="shared" si="28"/>
        <v>0</v>
      </c>
      <c r="H142" s="40"/>
      <c r="I142" s="41">
        <f t="shared" si="29"/>
        <v>0</v>
      </c>
      <c r="J142" s="40"/>
      <c r="K142" s="41">
        <f t="shared" si="30"/>
        <v>0</v>
      </c>
      <c r="L142" s="41">
        <v>21</v>
      </c>
      <c r="M142" s="41">
        <f t="shared" si="31"/>
        <v>0</v>
      </c>
      <c r="N142" s="36">
        <v>0</v>
      </c>
      <c r="O142" s="36">
        <f t="shared" si="32"/>
        <v>0</v>
      </c>
      <c r="P142" s="36">
        <v>0</v>
      </c>
      <c r="Q142" s="36">
        <f t="shared" si="33"/>
        <v>0</v>
      </c>
      <c r="R142" s="36"/>
      <c r="S142" s="36"/>
      <c r="T142" s="37">
        <v>1.5169999999999999</v>
      </c>
      <c r="U142" s="36">
        <f t="shared" si="34"/>
        <v>0.43</v>
      </c>
      <c r="V142" s="33"/>
      <c r="W142" s="33"/>
      <c r="X142" s="33"/>
      <c r="Y142" s="33"/>
      <c r="Z142" s="33"/>
      <c r="AA142" s="33"/>
      <c r="AB142" s="33"/>
      <c r="AC142" s="33"/>
      <c r="AD142" s="33"/>
      <c r="AE142" s="33" t="s">
        <v>110</v>
      </c>
      <c r="AF142" s="33"/>
      <c r="AG142" s="33"/>
      <c r="AH142" s="33"/>
      <c r="AI142" s="33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33"/>
      <c r="BB142" s="33"/>
      <c r="BC142" s="33"/>
      <c r="BD142" s="33"/>
      <c r="BE142" s="33"/>
      <c r="BF142" s="33"/>
      <c r="BG142" s="33"/>
      <c r="BH142" s="33"/>
    </row>
    <row r="143" spans="1:60" x14ac:dyDescent="0.2">
      <c r="A143" s="72" t="s">
        <v>105</v>
      </c>
      <c r="B143" s="73" t="s">
        <v>76</v>
      </c>
      <c r="C143" s="74" t="s">
        <v>77</v>
      </c>
      <c r="D143" s="75"/>
      <c r="E143" s="76"/>
      <c r="F143" s="92"/>
      <c r="G143" s="77">
        <f>SUMIF(AE144:AE146,"&lt;&gt;NOR",G144:G146)</f>
        <v>0</v>
      </c>
      <c r="H143" s="42"/>
      <c r="I143" s="42">
        <f>SUM(I144:I146)</f>
        <v>0</v>
      </c>
      <c r="J143" s="42"/>
      <c r="K143" s="42">
        <f>SUM(K144:K146)</f>
        <v>0</v>
      </c>
      <c r="L143" s="42"/>
      <c r="M143" s="42">
        <f>SUM(M144:M146)</f>
        <v>0</v>
      </c>
      <c r="N143" s="38"/>
      <c r="O143" s="38">
        <f>SUM(O144:O146)</f>
        <v>6.3E-2</v>
      </c>
      <c r="P143" s="38"/>
      <c r="Q143" s="38">
        <f>SUM(Q144:Q146)</f>
        <v>0</v>
      </c>
      <c r="R143" s="38"/>
      <c r="S143" s="38"/>
      <c r="T143" s="39"/>
      <c r="U143" s="38">
        <f>SUM(U144:U146)</f>
        <v>7.3100000000000005</v>
      </c>
      <c r="AE143" t="s">
        <v>106</v>
      </c>
    </row>
    <row r="144" spans="1:60" outlineLevel="1" x14ac:dyDescent="0.2">
      <c r="A144" s="63">
        <v>103</v>
      </c>
      <c r="B144" s="64" t="s">
        <v>346</v>
      </c>
      <c r="C144" s="65" t="s">
        <v>347</v>
      </c>
      <c r="D144" s="66" t="s">
        <v>285</v>
      </c>
      <c r="E144" s="67">
        <v>3</v>
      </c>
      <c r="F144" s="40"/>
      <c r="G144" s="68">
        <f>ROUND(E144*F144,2)</f>
        <v>0</v>
      </c>
      <c r="H144" s="40"/>
      <c r="I144" s="41">
        <f>ROUND(E144*H144,2)</f>
        <v>0</v>
      </c>
      <c r="J144" s="40"/>
      <c r="K144" s="41">
        <f>ROUND(E144*J144,2)</f>
        <v>0</v>
      </c>
      <c r="L144" s="41">
        <v>21</v>
      </c>
      <c r="M144" s="41">
        <f>G144*(1+L144/100)</f>
        <v>0</v>
      </c>
      <c r="N144" s="36">
        <v>1.7999999999999999E-2</v>
      </c>
      <c r="O144" s="36">
        <f>ROUND(E144*N144,5)</f>
        <v>5.3999999999999999E-2</v>
      </c>
      <c r="P144" s="36">
        <v>0</v>
      </c>
      <c r="Q144" s="36">
        <f>ROUND(E144*P144,5)</f>
        <v>0</v>
      </c>
      <c r="R144" s="36"/>
      <c r="S144" s="36"/>
      <c r="T144" s="37">
        <v>1.9</v>
      </c>
      <c r="U144" s="36">
        <f>ROUND(E144*T144,2)</f>
        <v>5.7</v>
      </c>
      <c r="V144" s="33"/>
      <c r="W144" s="33"/>
      <c r="X144" s="33"/>
      <c r="Y144" s="33"/>
      <c r="Z144" s="33"/>
      <c r="AA144" s="33"/>
      <c r="AB144" s="33"/>
      <c r="AC144" s="33"/>
      <c r="AD144" s="33"/>
      <c r="AE144" s="33" t="s">
        <v>110</v>
      </c>
      <c r="AF144" s="33"/>
      <c r="AG144" s="33"/>
      <c r="AH144" s="33"/>
      <c r="AI144" s="33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33"/>
      <c r="BB144" s="33"/>
      <c r="BC144" s="33"/>
      <c r="BD144" s="33"/>
      <c r="BE144" s="33"/>
      <c r="BF144" s="33"/>
      <c r="BG144" s="33"/>
      <c r="BH144" s="33"/>
    </row>
    <row r="145" spans="1:60" outlineLevel="1" x14ac:dyDescent="0.2">
      <c r="A145" s="63">
        <v>104</v>
      </c>
      <c r="B145" s="64" t="s">
        <v>348</v>
      </c>
      <c r="C145" s="65" t="s">
        <v>349</v>
      </c>
      <c r="D145" s="66" t="s">
        <v>285</v>
      </c>
      <c r="E145" s="67">
        <v>1</v>
      </c>
      <c r="F145" s="40"/>
      <c r="G145" s="68">
        <f>ROUND(E145*F145,2)</f>
        <v>0</v>
      </c>
      <c r="H145" s="40"/>
      <c r="I145" s="41">
        <f>ROUND(E145*H145,2)</f>
        <v>0</v>
      </c>
      <c r="J145" s="40"/>
      <c r="K145" s="41">
        <f>ROUND(E145*J145,2)</f>
        <v>0</v>
      </c>
      <c r="L145" s="41">
        <v>21</v>
      </c>
      <c r="M145" s="41">
        <f>G145*(1+L145/100)</f>
        <v>0</v>
      </c>
      <c r="N145" s="36">
        <v>8.9999999999999993E-3</v>
      </c>
      <c r="O145" s="36">
        <f>ROUND(E145*N145,5)</f>
        <v>8.9999999999999993E-3</v>
      </c>
      <c r="P145" s="36">
        <v>0</v>
      </c>
      <c r="Q145" s="36">
        <f>ROUND(E145*P145,5)</f>
        <v>0</v>
      </c>
      <c r="R145" s="36"/>
      <c r="S145" s="36"/>
      <c r="T145" s="37">
        <v>1.5</v>
      </c>
      <c r="U145" s="36">
        <f>ROUND(E145*T145,2)</f>
        <v>1.5</v>
      </c>
      <c r="V145" s="33"/>
      <c r="W145" s="33"/>
      <c r="X145" s="33"/>
      <c r="Y145" s="33"/>
      <c r="Z145" s="33"/>
      <c r="AA145" s="33"/>
      <c r="AB145" s="33"/>
      <c r="AC145" s="33"/>
      <c r="AD145" s="33"/>
      <c r="AE145" s="33" t="s">
        <v>110</v>
      </c>
      <c r="AF145" s="33"/>
      <c r="AG145" s="33"/>
      <c r="AH145" s="33"/>
      <c r="AI145" s="33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33"/>
      <c r="BB145" s="33"/>
      <c r="BC145" s="33"/>
      <c r="BD145" s="33"/>
      <c r="BE145" s="33"/>
      <c r="BF145" s="33"/>
      <c r="BG145" s="33"/>
      <c r="BH145" s="33"/>
    </row>
    <row r="146" spans="1:60" ht="22.5" outlineLevel="1" x14ac:dyDescent="0.2">
      <c r="A146" s="78">
        <v>105</v>
      </c>
      <c r="B146" s="79" t="s">
        <v>350</v>
      </c>
      <c r="C146" s="80" t="s">
        <v>351</v>
      </c>
      <c r="D146" s="81" t="s">
        <v>220</v>
      </c>
      <c r="E146" s="82">
        <v>6.3E-2</v>
      </c>
      <c r="F146" s="46"/>
      <c r="G146" s="83">
        <f>ROUND(E146*F146,2)</f>
        <v>0</v>
      </c>
      <c r="H146" s="46"/>
      <c r="I146" s="47">
        <f>ROUND(E146*H146,2)</f>
        <v>0</v>
      </c>
      <c r="J146" s="46"/>
      <c r="K146" s="47">
        <f>ROUND(E146*J146,2)</f>
        <v>0</v>
      </c>
      <c r="L146" s="47">
        <v>21</v>
      </c>
      <c r="M146" s="47">
        <f>G146*(1+L146/100)</f>
        <v>0</v>
      </c>
      <c r="N146" s="48">
        <v>0</v>
      </c>
      <c r="O146" s="48">
        <f>ROUND(E146*N146,5)</f>
        <v>0</v>
      </c>
      <c r="P146" s="48">
        <v>0</v>
      </c>
      <c r="Q146" s="48">
        <f>ROUND(E146*P146,5)</f>
        <v>0</v>
      </c>
      <c r="R146" s="48"/>
      <c r="S146" s="48"/>
      <c r="T146" s="49">
        <v>1.667</v>
      </c>
      <c r="U146" s="48">
        <f>ROUND(E146*T146,2)</f>
        <v>0.11</v>
      </c>
      <c r="V146" s="33"/>
      <c r="W146" s="33"/>
      <c r="X146" s="33"/>
      <c r="Y146" s="33"/>
      <c r="Z146" s="33"/>
      <c r="AA146" s="33"/>
      <c r="AB146" s="33"/>
      <c r="AC146" s="33"/>
      <c r="AD146" s="33"/>
      <c r="AE146" s="33" t="s">
        <v>110</v>
      </c>
      <c r="AF146" s="33"/>
      <c r="AG146" s="33"/>
      <c r="AH146" s="33"/>
      <c r="AI146" s="33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33"/>
      <c r="BB146" s="33"/>
      <c r="BC146" s="33"/>
      <c r="BD146" s="33"/>
      <c r="BE146" s="33"/>
      <c r="BF146" s="33"/>
      <c r="BG146" s="33"/>
      <c r="BH146" s="33"/>
    </row>
    <row r="147" spans="1:60" x14ac:dyDescent="0.2">
      <c r="A147" s="84"/>
      <c r="B147" s="85" t="s">
        <v>352</v>
      </c>
      <c r="C147" s="86" t="s">
        <v>352</v>
      </c>
      <c r="D147" s="84"/>
      <c r="E147" s="84"/>
      <c r="F147" s="84"/>
      <c r="G147" s="8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AC147">
        <v>15</v>
      </c>
      <c r="AD147">
        <v>21</v>
      </c>
    </row>
    <row r="148" spans="1:60" x14ac:dyDescent="0.2">
      <c r="A148" s="87"/>
      <c r="B148" s="88">
        <v>26</v>
      </c>
      <c r="C148" s="89" t="s">
        <v>352</v>
      </c>
      <c r="D148" s="90"/>
      <c r="E148" s="90"/>
      <c r="F148" s="90"/>
      <c r="G148" s="91">
        <f>G8+G47+G52+G54+G60+G76+G79+G102+G122+G143</f>
        <v>0</v>
      </c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AC148">
        <f>SUMIF(L7:L146,AC147,G7:G146)</f>
        <v>0</v>
      </c>
      <c r="AD148">
        <f>SUMIF(L7:L146,AD147,G7:G146)</f>
        <v>0</v>
      </c>
      <c r="AE148" t="s">
        <v>353</v>
      </c>
    </row>
    <row r="149" spans="1:60" x14ac:dyDescent="0.2">
      <c r="A149" s="4"/>
      <c r="B149" s="5" t="s">
        <v>352</v>
      </c>
      <c r="C149" s="50" t="s">
        <v>352</v>
      </c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</row>
    <row r="150" spans="1:60" x14ac:dyDescent="0.2">
      <c r="A150" s="4"/>
      <c r="B150" s="5" t="s">
        <v>352</v>
      </c>
      <c r="C150" s="50" t="s">
        <v>352</v>
      </c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</row>
    <row r="151" spans="1:60" x14ac:dyDescent="0.2">
      <c r="A151" s="120"/>
      <c r="B151" s="120"/>
      <c r="C151" s="121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</row>
    <row r="152" spans="1:60" x14ac:dyDescent="0.2">
      <c r="A152" s="101"/>
      <c r="B152" s="102"/>
      <c r="C152" s="103"/>
      <c r="D152" s="102"/>
      <c r="E152" s="102"/>
      <c r="F152" s="102"/>
      <c r="G152" s="10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AE152" t="s">
        <v>354</v>
      </c>
    </row>
    <row r="153" spans="1:60" x14ac:dyDescent="0.2">
      <c r="A153" s="105"/>
      <c r="B153" s="106"/>
      <c r="C153" s="107"/>
      <c r="D153" s="106"/>
      <c r="E153" s="106"/>
      <c r="F153" s="106"/>
      <c r="G153" s="108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</row>
    <row r="154" spans="1:60" x14ac:dyDescent="0.2">
      <c r="A154" s="105"/>
      <c r="B154" s="106"/>
      <c r="C154" s="107"/>
      <c r="D154" s="106"/>
      <c r="E154" s="106"/>
      <c r="F154" s="106"/>
      <c r="G154" s="108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</row>
    <row r="155" spans="1:60" x14ac:dyDescent="0.2">
      <c r="A155" s="105"/>
      <c r="B155" s="106"/>
      <c r="C155" s="107"/>
      <c r="D155" s="106"/>
      <c r="E155" s="106"/>
      <c r="F155" s="106"/>
      <c r="G155" s="108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</row>
    <row r="156" spans="1:60" x14ac:dyDescent="0.2">
      <c r="A156" s="109"/>
      <c r="B156" s="110"/>
      <c r="C156" s="111"/>
      <c r="D156" s="110"/>
      <c r="E156" s="110"/>
      <c r="F156" s="110"/>
      <c r="G156" s="112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</row>
    <row r="157" spans="1:60" x14ac:dyDescent="0.2">
      <c r="A157" s="4"/>
      <c r="B157" s="5" t="s">
        <v>352</v>
      </c>
      <c r="C157" s="50" t="s">
        <v>352</v>
      </c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</row>
    <row r="158" spans="1:60" x14ac:dyDescent="0.2">
      <c r="C158" s="51"/>
      <c r="AE158" t="s">
        <v>355</v>
      </c>
    </row>
  </sheetData>
  <sheetProtection algorithmName="SHA-512" hashValue="SdCrbBds+IYtln38Ko/AtZAfuJdTvJfp4+CdGQtkSqhLxvDaOqo6q+z6/3G5n7vPoyYfrzwx1Yu/Vdruh5wODg==" saltValue="tVcepHHNCd5GAri8ZEwiLQ==" spinCount="100000" sheet="1" objects="1" scenarios="1"/>
  <mergeCells count="6">
    <mergeCell ref="A152:G156"/>
    <mergeCell ref="A1:G1"/>
    <mergeCell ref="C2:G2"/>
    <mergeCell ref="C3:G3"/>
    <mergeCell ref="C4:G4"/>
    <mergeCell ref="A151:C151"/>
  </mergeCells>
  <pageMargins left="0.59055118110236204" right="0.39370078740157499" top="0.78740157499999996" bottom="0.78740157499999996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MaHe</dc:creator>
  <cp:lastModifiedBy>PC</cp:lastModifiedBy>
  <cp:lastPrinted>2014-02-28T09:52:57Z</cp:lastPrinted>
  <dcterms:created xsi:type="dcterms:W3CDTF">2009-04-08T07:15:50Z</dcterms:created>
  <dcterms:modified xsi:type="dcterms:W3CDTF">2019-09-05T07:26:46Z</dcterms:modified>
</cp:coreProperties>
</file>