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tabRatio="500" firstSheet="1" activeTab="3"/>
  </bookViews>
  <sheets>
    <sheet name="Pokyny pro vyplnění" sheetId="1" state="hidden" r:id="rId1"/>
    <sheet name="Stavba" sheetId="2" r:id="rId2"/>
    <sheet name="VzorPolozky" sheetId="3" state="hidden" r:id="rId3"/>
    <sheet name="1 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Pol'!$A$1:$U$87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calcId="152511"/>
  <extLst/>
</workbook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<sst xmlns="http://schemas.openxmlformats.org/spreadsheetml/2006/main" count="366" uniqueCount="199">
  <si>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</si>
  <si>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</si>
  <si>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</si>
  <si>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</si>
  <si>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</si>
  <si>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2004</t>
  </si>
  <si>
    <t>Rekonstrukce tribuny F, SFC Opava</t>
  </si>
  <si>
    <t>Objekt:</t>
  </si>
  <si>
    <t>1</t>
  </si>
  <si>
    <t>Rekonstrukce tribuny F</t>
  </si>
  <si>
    <t>Rozpočet:</t>
  </si>
  <si>
    <t>Objednatel:</t>
  </si>
  <si>
    <t>IČ:</t>
  </si>
  <si>
    <t>DIČ:</t>
  </si>
  <si>
    <t>Projektant:</t>
  </si>
  <si>
    <t>Zhotovitel:</t>
  </si>
  <si>
    <t>Vypracoval:</t>
  </si>
  <si>
    <t>M.Kristýnek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</si>
  <si>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</si>
  <si>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</si>
  <si>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</si>
  <si>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</si>
  <si>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</si>
  <si>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</si>
  <si>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</si>
  <si>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</si>
  <si>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</si>
  <si>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</si>
  <si>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</si>
  <si>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</si>
  <si>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</si>
  <si>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</si>
  <si>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</si>
  <si>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</si>
  <si>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</si>
  <si>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</si>
  <si>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</si>
  <si>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</si>
  <si>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</si>
  <si>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</si>
  <si>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</si>
  <si>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</si>
  <si>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</si>
  <si>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</si>
  <si>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</si>
  <si>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</si>
  <si>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</si>
  <si>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</si>
  <si>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</si>
  <si>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</si>
  <si>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</si>
  <si>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94</t>
  </si>
  <si>
    <t>Lešení a stavební výtahy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</si>
  <si>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</si>
  <si>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</si>
  <si>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</si>
  <si>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</si>
  <si>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</si>
  <si>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</si>
  <si>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</si>
  <si>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</si>
  <si>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</si>
  <si>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</si>
  <si>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</si>
  <si>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</si>
  <si>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</si>
  <si>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</si>
  <si>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</si>
  <si>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</si>
  <si>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</si>
  <si>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</si>
  <si>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</si>
  <si>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</si>
  <si>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</si>
  <si>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</si>
  <si>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</si>
  <si>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</si>
  <si>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</si>
  <si>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</si>
  <si>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</si>
  <si>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</si>
  <si>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</si>
  <si>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</si>
  <si>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</si>
  <si>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</si>
  <si>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</si>
  <si>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</si>
  <si>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</si>
  <si>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</si>
  <si>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</si>
  <si>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</si>
  <si>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</si>
  <si>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</si>
  <si>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</si>
  <si>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</si>
  <si>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</si>
  <si>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941941031</t>
  </si>
  <si>
    <t>Montáž lešení leh.řad.s podlahami,š.do 1 m, H 10 m</t>
  </si>
  <si>
    <t>m2</t>
  </si>
  <si>
    <t>POL1_</t>
  </si>
  <si>
    <t>Včetně kotvení lešení.</t>
  </si>
  <si>
    <t>POP</t>
  </si>
  <si>
    <t>9,9*108,35</t>
  </si>
  <si>
    <t>VV</t>
  </si>
  <si>
    <t>941941191</t>
  </si>
  <si>
    <t>Příplatek za každý měsíc použití lešení k pol.1031</t>
  </si>
  <si>
    <t>9,9*108,35*2</t>
  </si>
  <si>
    <t>941941831</t>
  </si>
  <si>
    <t>Demontáž lešení leh.řad.s podlahami,š.1 m, H 10 m</t>
  </si>
  <si>
    <t>762331812</t>
  </si>
  <si>
    <t>Demontáž konstrukcí krovů z hranolů do 224 cm2</t>
  </si>
  <si>
    <t>m</t>
  </si>
  <si>
    <t>108,35*5</t>
  </si>
  <si>
    <t>762521811</t>
  </si>
  <si>
    <t>Demontáž podlah  tl. do 32 mm, včetně gumové vrstvy</t>
  </si>
  <si>
    <t>764351291</t>
  </si>
  <si>
    <t>Montáž žlabů Pz podokapních čtyřhranných</t>
  </si>
  <si>
    <t>764812650</t>
  </si>
  <si>
    <t>Oplechování říms z lakovaného Pz plechu, rš 330 mm</t>
  </si>
  <si>
    <t>108,35+11,15*2</t>
  </si>
  <si>
    <t>764351871</t>
  </si>
  <si>
    <t>Demontáž žlabů 4hran., oblouk., rš 500 mm, do 45°</t>
  </si>
  <si>
    <t>138121500000</t>
  </si>
  <si>
    <t>Plech pozinkovaný tl.1,00 mm, 1000 x 2000 mm</t>
  </si>
  <si>
    <t>kg</t>
  </si>
  <si>
    <t>POL3_</t>
  </si>
  <si>
    <t>žlab : (0,95*108,35+0,3*0,3*2)*8*1,1</t>
  </si>
  <si>
    <t>998764102</t>
  </si>
  <si>
    <t>Přesun hmot pro klempířské konstr., výšky do 12 m</t>
  </si>
  <si>
    <t>t</t>
  </si>
  <si>
    <t>POL7_</t>
  </si>
  <si>
    <t>766411812</t>
  </si>
  <si>
    <t>Demontáž obložení stěn panely velikosti nad 1,5 m2</t>
  </si>
  <si>
    <t>767137512</t>
  </si>
  <si>
    <t>Montáž obložení plechem tvarovaným - šroubov.</t>
  </si>
  <si>
    <t>závětří : (2,9*108,35-2,9*6,15)</t>
  </si>
  <si>
    <t>767392112</t>
  </si>
  <si>
    <t>Montáž krytiny střech, tvar. plechem, šroubováním</t>
  </si>
  <si>
    <t>střecha : 11,15*108,35</t>
  </si>
  <si>
    <t>767392802</t>
  </si>
  <si>
    <t>Demontáž krytin střech z plechů, šroubovaných</t>
  </si>
  <si>
    <t>11,15*108,35</t>
  </si>
  <si>
    <t>767590120</t>
  </si>
  <si>
    <t>767-100</t>
  </si>
  <si>
    <t>Pozinkování ocelových konstrukcí</t>
  </si>
  <si>
    <t>střecha : 11,15*108,35*1,2*8,64</t>
  </si>
  <si>
    <t>závětří : (2,9*108,35-2,9*6,15)*1,2*8,64</t>
  </si>
  <si>
    <t>15484331</t>
  </si>
  <si>
    <t xml:space="preserve">Profil trapézový  TR 55/250x0,88 mm </t>
  </si>
  <si>
    <t>střecha : 11,15*108,35*1,2</t>
  </si>
  <si>
    <t>závětří : (2,9*108,35-2,9*6,15)*1,2</t>
  </si>
  <si>
    <t>767-10</t>
  </si>
  <si>
    <t>998767102</t>
  </si>
  <si>
    <t>Přesun hmot pro zámečnické konstr., výšky do 12 m</t>
  </si>
  <si>
    <t>938902122</t>
  </si>
  <si>
    <t>Čištění ploch konstrukcí tlakovou vodou</t>
  </si>
  <si>
    <t>vaznice : 0,58*108,35*6</t>
  </si>
  <si>
    <t>příčná vazba : 19*(0,25*2*(11,15+8,35+4,05+0,5+2,8+1,5+4,85+1,8+9,3+0,25)+2*(11,15*(0,25+0,8)/2+7,45*0,65+1,05*0,5/2+3,5*(0,5+0,8)/2+1,45*0,3/2))</t>
  </si>
  <si>
    <t>ztužení L profily střecha : 0,12*2,7*(8*18+8*3)</t>
  </si>
  <si>
    <t>ztužení L profily závětří : 0,16*6,66*18</t>
  </si>
  <si>
    <t>783201811</t>
  </si>
  <si>
    <t>Odstranění nátěrů z kovových konstrukcí oškrábáním</t>
  </si>
  <si>
    <t>783225100</t>
  </si>
  <si>
    <t>Nátěr syntetický kovových konstrukcí 2x + 1x email, dle PD</t>
  </si>
  <si>
    <t>včetně pomocného lešení.</t>
  </si>
  <si>
    <t>979081121</t>
  </si>
  <si>
    <t>Příplatek k odvozu za každý další 1 km</t>
  </si>
  <si>
    <t>22,14205*13</t>
  </si>
  <si>
    <t>979990161</t>
  </si>
  <si>
    <t>Poplatek za skládku suti - OSB desky a dřevo</t>
  </si>
  <si>
    <t>541,75*0,1*0,16*0,75</t>
  </si>
  <si>
    <t>520*0,016</t>
  </si>
  <si>
    <t>297*0,02465</t>
  </si>
  <si>
    <t>POL12_1</t>
  </si>
  <si>
    <t>979013112</t>
  </si>
  <si>
    <t>Svislá doprava vybouraných hmot na H do 3,5 m</t>
  </si>
  <si>
    <t>POL8_</t>
  </si>
  <si>
    <t>979081111</t>
  </si>
  <si>
    <t>Odvoz suti a vybour. hmot na skládku do 1 km</t>
  </si>
  <si>
    <t>Včetně naložení na dopravní prostředek a složení na skládku, bez poplatku za skládku.</t>
  </si>
  <si>
    <t>979082111</t>
  </si>
  <si>
    <t>Vnitrostaveništní doprava suti do 10 m</t>
  </si>
  <si>
    <t>180456181100</t>
  </si>
  <si>
    <t>Montážní plošina dle potřeby realizátora</t>
  </si>
  <si>
    <t>kpl</t>
  </si>
  <si>
    <t>POL6_</t>
  </si>
  <si>
    <t>005121020R</t>
  </si>
  <si>
    <t xml:space="preserve">Provoz zařízení staveniště </t>
  </si>
  <si>
    <t>Soubor</t>
  </si>
  <si>
    <t>POL99_2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</si>
  <si>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</si>
  <si>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END</t>
  </si>
  <si>
    <t>demontáž a montáž prvků osvětlení a ozvučení</t>
  </si>
  <si>
    <t>Montáž plechových nášlapných profilů - šroubováním</t>
  </si>
  <si>
    <t>plechové nášlapné profily výška 30 mm, tl. plechu 2,5 mm protiskluzová třída R 13, děrovaná plocha, boční děrování  ocel černá</t>
  </si>
  <si>
    <t>položka byla vypuštěna</t>
  </si>
  <si>
    <t>závětří</t>
  </si>
  <si>
    <t>520*19,7</t>
  </si>
  <si>
    <t>plechové nášlapné profily : 520*19,7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</si>
</sst>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1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0" fillId="0" borderId="1" xfId="0" applyFont="1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3" fillId="0" borderId="0" xfId="0" applyNumberFormat="1" applyFont="1" applyAlignment="1">
      <alignment horizontal="left"/>
    </xf>
    <xf numFmtId="0" fontId="0" fillId="2" borderId="2" xfId="0" applyFont="1" applyFill="1" applyBorder="1" applyAlignment="1">
      <alignment horizontal="left" vertical="center" indent="1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/>
    <xf numFmtId="49" fontId="2" fillId="2" borderId="5" xfId="0" applyNumberFormat="1" applyFont="1" applyFill="1" applyBorder="1" applyAlignment="1">
      <alignment horizontal="left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2" xfId="0" applyFont="1" applyBorder="1" applyAlignment="1">
      <alignment horizontal="left" vertical="center" indent="1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left"/>
    </xf>
    <xf numFmtId="49" fontId="0" fillId="0" borderId="2" xfId="0" applyNumberFormat="1" applyFont="1" applyBorder="1"/>
    <xf numFmtId="49" fontId="0" fillId="0" borderId="10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0" fillId="0" borderId="10" xfId="0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1" fontId="2" fillId="0" borderId="1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3" fontId="0" fillId="0" borderId="21" xfId="0" applyNumberFormat="1" applyFont="1" applyBorder="1"/>
    <xf numFmtId="3" fontId="3" fillId="3" borderId="22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 wrapText="1"/>
    </xf>
    <xf numFmtId="3" fontId="10" fillId="3" borderId="23" xfId="0" applyNumberFormat="1" applyFont="1" applyFill="1" applyBorder="1" applyAlignment="1">
      <alignment horizontal="center" vertical="center" wrapText="1" shrinkToFit="1"/>
    </xf>
    <xf numFmtId="3" fontId="3" fillId="3" borderId="23" xfId="0" applyNumberFormat="1" applyFont="1" applyFill="1" applyBorder="1" applyAlignment="1">
      <alignment horizontal="center" vertical="center" wrapText="1" shrinkToFit="1"/>
    </xf>
    <xf numFmtId="3" fontId="3" fillId="3" borderId="23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 horizontal="right" wrapText="1" shrinkToFit="1"/>
    </xf>
    <xf numFmtId="3" fontId="3" fillId="0" borderId="23" xfId="0" applyNumberFormat="1" applyFont="1" applyBorder="1" applyAlignment="1">
      <alignment horizontal="right" shrinkToFit="1"/>
    </xf>
    <xf numFmtId="3" fontId="0" fillId="0" borderId="23" xfId="0" applyNumberFormat="1" applyBorder="1" applyAlignment="1">
      <alignment shrinkToFit="1"/>
    </xf>
    <xf numFmtId="3" fontId="0" fillId="0" borderId="23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4" xfId="0" applyNumberFormat="1" applyBorder="1" applyAlignment="1">
      <alignment wrapText="1" shrinkToFit="1"/>
    </xf>
    <xf numFmtId="3" fontId="0" fillId="0" borderId="24" xfId="0" applyNumberFormat="1" applyBorder="1" applyAlignment="1">
      <alignment shrinkToFit="1"/>
    </xf>
    <xf numFmtId="3" fontId="0" fillId="0" borderId="24" xfId="0" applyNumberFormat="1" applyBorder="1" applyAlignment="1">
      <alignment/>
    </xf>
    <xf numFmtId="3" fontId="0" fillId="0" borderId="14" xfId="0" applyNumberFormat="1" applyFont="1" applyBorder="1" applyAlignment="1">
      <alignment horizontal="left" indent="1"/>
    </xf>
    <xf numFmtId="3" fontId="0" fillId="0" borderId="25" xfId="0" applyNumberFormat="1" applyBorder="1" applyAlignment="1">
      <alignment wrapText="1" shrinkToFit="1"/>
    </xf>
    <xf numFmtId="3" fontId="0" fillId="0" borderId="25" xfId="0" applyNumberFormat="1" applyBorder="1" applyAlignment="1">
      <alignment shrinkToFit="1"/>
    </xf>
    <xf numFmtId="3" fontId="0" fillId="0" borderId="25" xfId="0" applyNumberFormat="1" applyBorder="1" applyAlignment="1">
      <alignment/>
    </xf>
    <xf numFmtId="3" fontId="0" fillId="2" borderId="25" xfId="0" applyNumberFormat="1" applyFill="1" applyBorder="1" applyAlignment="1">
      <alignment wrapText="1" shrinkToFit="1"/>
    </xf>
    <xf numFmtId="3" fontId="0" fillId="2" borderId="25" xfId="0" applyNumberFormat="1" applyFill="1" applyBorder="1" applyAlignment="1">
      <alignment shrinkToFit="1"/>
    </xf>
    <xf numFmtId="3" fontId="0" fillId="2" borderId="25" xfId="0" applyNumberFormat="1" applyFill="1" applyBorder="1" applyAlignment="1">
      <alignment/>
    </xf>
    <xf numFmtId="0" fontId="6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1" xfId="0" applyFont="1" applyBorder="1"/>
    <xf numFmtId="0" fontId="3" fillId="2" borderId="14" xfId="0" applyFont="1" applyFill="1" applyBorder="1"/>
    <xf numFmtId="0" fontId="3" fillId="2" borderId="5" xfId="0" applyFont="1" applyFill="1" applyBorder="1"/>
    <xf numFmtId="4" fontId="3" fillId="2" borderId="25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6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2" borderId="26" xfId="0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23" xfId="0" applyFont="1" applyFill="1" applyBorder="1"/>
    <xf numFmtId="49" fontId="0" fillId="3" borderId="23" xfId="0" applyNumberFormat="1" applyFont="1" applyFill="1" applyBorder="1"/>
    <xf numFmtId="0" fontId="0" fillId="3" borderId="23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3" xfId="0" applyFont="1" applyFill="1" applyBorder="1" applyAlignment="1">
      <alignment wrapText="1"/>
    </xf>
    <xf numFmtId="0" fontId="0" fillId="2" borderId="13" xfId="0" applyFont="1" applyFill="1" applyBorder="1" applyAlignment="1">
      <alignment vertical="top"/>
    </xf>
    <xf numFmtId="49" fontId="0" fillId="2" borderId="13" xfId="0" applyNumberFormat="1" applyFont="1" applyFill="1" applyBorder="1" applyAlignment="1">
      <alignment vertical="top"/>
    </xf>
    <xf numFmtId="49" fontId="0" fillId="2" borderId="26" xfId="0" applyNumberFormat="1" applyFont="1" applyFill="1" applyBorder="1" applyAlignment="1">
      <alignment vertical="top"/>
    </xf>
    <xf numFmtId="0" fontId="0" fillId="2" borderId="26" xfId="0" applyFill="1" applyBorder="1" applyAlignment="1">
      <alignment horizontal="center" vertical="top"/>
    </xf>
    <xf numFmtId="165" fontId="0" fillId="2" borderId="26" xfId="0" applyNumberFormat="1" applyFill="1" applyBorder="1" applyAlignment="1">
      <alignment vertical="top"/>
    </xf>
    <xf numFmtId="4" fontId="0" fillId="2" borderId="26" xfId="0" applyNumberFormat="1" applyFill="1" applyBorder="1" applyAlignment="1">
      <alignment vertical="top"/>
    </xf>
    <xf numFmtId="4" fontId="0" fillId="2" borderId="13" xfId="0" applyNumberFormat="1" applyFill="1" applyBorder="1" applyAlignment="1">
      <alignment vertical="top"/>
    </xf>
    <xf numFmtId="0" fontId="13" fillId="0" borderId="21" xfId="0" applyFont="1" applyBorder="1" applyAlignment="1">
      <alignment vertical="top"/>
    </xf>
    <xf numFmtId="0" fontId="13" fillId="0" borderId="24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top" shrinkToFit="1"/>
    </xf>
    <xf numFmtId="165" fontId="13" fillId="0" borderId="24" xfId="0" applyNumberFormat="1" applyFont="1" applyBorder="1" applyAlignment="1">
      <alignment vertical="top" shrinkToFit="1"/>
    </xf>
    <xf numFmtId="4" fontId="13" fillId="0" borderId="24" xfId="0" applyNumberFormat="1" applyFont="1" applyBorder="1" applyAlignment="1">
      <alignment vertical="top" shrinkToFit="1"/>
    </xf>
    <xf numFmtId="4" fontId="13" fillId="0" borderId="21" xfId="0" applyNumberFormat="1" applyFont="1" applyBorder="1" applyAlignment="1">
      <alignment vertical="top" shrinkToFit="1"/>
    </xf>
    <xf numFmtId="0" fontId="13" fillId="0" borderId="0" xfId="0" applyFont="1"/>
    <xf numFmtId="0" fontId="14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top" wrapText="1" shrinkToFit="1"/>
    </xf>
    <xf numFmtId="165" fontId="14" fillId="0" borderId="24" xfId="0" applyNumberFormat="1" applyFont="1" applyBorder="1" applyAlignment="1">
      <alignment vertical="top" wrapText="1" shrinkToFit="1"/>
    </xf>
    <xf numFmtId="0" fontId="0" fillId="2" borderId="14" xfId="0" applyFont="1" applyFill="1" applyBorder="1" applyAlignment="1">
      <alignment vertical="top"/>
    </xf>
    <xf numFmtId="0" fontId="0" fillId="2" borderId="25" xfId="0" applyFont="1" applyFill="1" applyBorder="1" applyAlignment="1">
      <alignment horizontal="left" vertical="top" wrapText="1"/>
    </xf>
    <xf numFmtId="0" fontId="0" fillId="2" borderId="25" xfId="0" applyFill="1" applyBorder="1" applyAlignment="1">
      <alignment horizontal="center" vertical="top" shrinkToFit="1"/>
    </xf>
    <xf numFmtId="165" fontId="0" fillId="2" borderId="25" xfId="0" applyNumberFormat="1" applyFill="1" applyBorder="1" applyAlignment="1">
      <alignment vertical="top" shrinkToFit="1"/>
    </xf>
    <xf numFmtId="4" fontId="0" fillId="2" borderId="25" xfId="0" applyNumberFormat="1" applyFill="1" applyBorder="1" applyAlignment="1">
      <alignment vertical="top" shrinkToFit="1"/>
    </xf>
    <xf numFmtId="4" fontId="0" fillId="2" borderId="14" xfId="0" applyNumberFormat="1" applyFill="1" applyBorder="1" applyAlignment="1">
      <alignment vertical="top" shrinkToFit="1"/>
    </xf>
    <xf numFmtId="0" fontId="13" fillId="0" borderId="14" xfId="0" applyFont="1" applyBorder="1" applyAlignment="1">
      <alignment vertical="top"/>
    </xf>
    <xf numFmtId="4" fontId="13" fillId="0" borderId="25" xfId="0" applyNumberFormat="1" applyFont="1" applyBorder="1" applyAlignment="1">
      <alignment vertical="top" shrinkToFit="1"/>
    </xf>
    <xf numFmtId="4" fontId="13" fillId="0" borderId="14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3" fillId="0" borderId="24" xfId="0" applyFont="1" applyFill="1" applyBorder="1" applyAlignment="1">
      <alignment horizontal="center" vertical="top" shrinkToFit="1"/>
    </xf>
    <xf numFmtId="165" fontId="13" fillId="0" borderId="24" xfId="0" applyNumberFormat="1" applyFont="1" applyFill="1" applyBorder="1" applyAlignment="1">
      <alignment vertical="top" shrinkToFit="1"/>
    </xf>
    <xf numFmtId="0" fontId="3" fillId="4" borderId="0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3" fontId="0" fillId="0" borderId="8" xfId="0" applyNumberForma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2" borderId="26" xfId="0" applyNumberFormat="1" applyFont="1" applyFill="1" applyBorder="1"/>
    <xf numFmtId="49" fontId="3" fillId="0" borderId="2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49" fontId="0" fillId="0" borderId="29" xfId="0" applyNumberForma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 vertical="center"/>
    </xf>
    <xf numFmtId="49" fontId="0" fillId="2" borderId="29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ont="1"/>
    <xf numFmtId="0" fontId="13" fillId="0" borderId="21" xfId="0" applyFont="1" applyFill="1" applyBorder="1" applyAlignment="1">
      <alignment vertical="top"/>
    </xf>
    <xf numFmtId="0" fontId="13" fillId="0" borderId="24" xfId="0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vertical="top" shrinkToFit="1"/>
    </xf>
    <xf numFmtId="4" fontId="13" fillId="0" borderId="21" xfId="0" applyNumberFormat="1" applyFont="1" applyFill="1" applyBorder="1" applyAlignment="1">
      <alignment vertical="top" shrinkToFit="1"/>
    </xf>
    <xf numFmtId="0" fontId="13" fillId="0" borderId="0" xfId="0" applyFont="1" applyFill="1"/>
    <xf numFmtId="0" fontId="0" fillId="0" borderId="0" xfId="0" applyFont="1" applyFill="1"/>
    <xf numFmtId="0" fontId="0" fillId="0" borderId="0" xfId="0" applyFill="1"/>
    <xf numFmtId="0" fontId="14" fillId="0" borderId="24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center" vertical="top" wrapText="1" shrinkToFit="1"/>
    </xf>
    <xf numFmtId="165" fontId="14" fillId="0" borderId="24" xfId="0" applyNumberFormat="1" applyFont="1" applyFill="1" applyBorder="1" applyAlignment="1">
      <alignment vertical="top" wrapText="1" shrinkToFit="1"/>
    </xf>
    <xf numFmtId="0" fontId="15" fillId="0" borderId="24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25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0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6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24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25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29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1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5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7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39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0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2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3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5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6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7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8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49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1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2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3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4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5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7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8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42</xdr:row>
      <xdr:rowOff>114300</xdr:rowOff>
    </xdr:to>
    <xdr:sp macro="" textlink="">
      <xdr:nvSpPr>
        <xdr:cNvPr id="1059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lJ\AppData\Local\Microsoft\Windows\INetCache\Content.Outlook\ARIGPZAW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A2" sqref="A2"/>
    </sheetView>
  </sheetViews>
  <sheetFormatPr defaultColWidth="8.625" defaultRowHeight="12.75"/>
  <sheetData>
    <row r="1" ht="12.75">
      <c r="A1" s="1" t="s">
        <v>0</v>
      </c>
    </row>
    <row r="2" spans="1:7" ht="57.75" customHeight="1">
      <c r="A2" s="194" t="s">
        <v>1</v>
      </c>
      <c r="B2" s="194"/>
      <c r="C2" s="194"/>
      <c r="D2" s="194"/>
      <c r="E2" s="194"/>
      <c r="F2" s="194"/>
      <c r="G2" s="194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60"/>
  <sheetViews>
    <sheetView showGridLines="0" workbookViewId="0" topLeftCell="B1">
      <selection activeCell="B1" sqref="B1:J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2" customWidth="1"/>
    <col min="8" max="8" width="12.75390625" style="0" customWidth="1"/>
    <col min="9" max="9" width="12.75390625" style="2" customWidth="1"/>
    <col min="10" max="10" width="6.75390625" style="2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195" t="s">
        <v>3</v>
      </c>
      <c r="C1" s="195"/>
      <c r="D1" s="195"/>
      <c r="E1" s="195"/>
      <c r="F1" s="195"/>
      <c r="G1" s="195"/>
      <c r="H1" s="195"/>
      <c r="I1" s="195"/>
      <c r="J1" s="195"/>
    </row>
    <row r="2" spans="1:15" ht="23.25" customHeight="1">
      <c r="A2" s="4"/>
      <c r="B2" s="5" t="s">
        <v>4</v>
      </c>
      <c r="C2" s="6"/>
      <c r="D2" s="7" t="s">
        <v>5</v>
      </c>
      <c r="E2" s="7" t="s">
        <v>6</v>
      </c>
      <c r="F2" s="8"/>
      <c r="G2" s="9"/>
      <c r="H2" s="8"/>
      <c r="I2" s="9"/>
      <c r="J2" s="10"/>
      <c r="O2" s="11"/>
    </row>
    <row r="3" spans="1:10" ht="23.25" customHeight="1">
      <c r="A3" s="4"/>
      <c r="B3" s="12" t="s">
        <v>7</v>
      </c>
      <c r="C3" s="6"/>
      <c r="D3" s="13" t="s">
        <v>8</v>
      </c>
      <c r="E3" s="13" t="s">
        <v>9</v>
      </c>
      <c r="F3" s="14"/>
      <c r="G3" s="14"/>
      <c r="H3" s="6"/>
      <c r="I3" s="15"/>
      <c r="J3" s="16"/>
    </row>
    <row r="4" spans="1:10" ht="23.25" customHeight="1">
      <c r="A4" s="4"/>
      <c r="B4" s="17" t="s">
        <v>10</v>
      </c>
      <c r="C4" s="18"/>
      <c r="D4" s="19" t="s">
        <v>8</v>
      </c>
      <c r="E4" s="19" t="s">
        <v>9</v>
      </c>
      <c r="F4" s="20"/>
      <c r="G4" s="21"/>
      <c r="H4" s="20"/>
      <c r="I4" s="21"/>
      <c r="J4" s="22"/>
    </row>
    <row r="5" spans="1:10" ht="24" customHeight="1">
      <c r="A5" s="4"/>
      <c r="B5" s="23" t="s">
        <v>11</v>
      </c>
      <c r="C5" s="24"/>
      <c r="D5" s="25"/>
      <c r="E5" s="26"/>
      <c r="F5" s="26"/>
      <c r="G5" s="26"/>
      <c r="H5" s="27" t="s">
        <v>12</v>
      </c>
      <c r="I5" s="25"/>
      <c r="J5" s="28"/>
    </row>
    <row r="6" spans="1:10" ht="15.75" customHeight="1">
      <c r="A6" s="4"/>
      <c r="B6" s="29"/>
      <c r="C6" s="26"/>
      <c r="D6" s="25"/>
      <c r="E6" s="26"/>
      <c r="F6" s="26"/>
      <c r="G6" s="26"/>
      <c r="H6" s="27" t="s">
        <v>13</v>
      </c>
      <c r="I6" s="25"/>
      <c r="J6" s="28"/>
    </row>
    <row r="7" spans="1:10" ht="15.75" customHeight="1">
      <c r="A7" s="4"/>
      <c r="B7" s="30"/>
      <c r="C7" s="31"/>
      <c r="D7" s="32"/>
      <c r="E7" s="33"/>
      <c r="F7" s="33"/>
      <c r="G7" s="33"/>
      <c r="H7" s="34"/>
      <c r="I7" s="33"/>
      <c r="J7" s="35"/>
    </row>
    <row r="8" spans="1:10" ht="24" customHeight="1" hidden="1">
      <c r="A8" s="4"/>
      <c r="B8" s="23" t="s">
        <v>14</v>
      </c>
      <c r="C8" s="24"/>
      <c r="D8" s="25"/>
      <c r="E8" s="24"/>
      <c r="F8" s="24"/>
      <c r="G8" s="36"/>
      <c r="H8" s="27" t="s">
        <v>12</v>
      </c>
      <c r="I8" s="25"/>
      <c r="J8" s="28"/>
    </row>
    <row r="9" spans="1:10" ht="15.75" customHeight="1" hidden="1">
      <c r="A9" s="4"/>
      <c r="B9" s="4"/>
      <c r="C9" s="24"/>
      <c r="D9" s="25"/>
      <c r="E9" s="24"/>
      <c r="F9" s="24"/>
      <c r="G9" s="36"/>
      <c r="H9" s="27" t="s">
        <v>13</v>
      </c>
      <c r="I9" s="25"/>
      <c r="J9" s="28"/>
    </row>
    <row r="10" spans="1:10" ht="15.75" customHeight="1" hidden="1">
      <c r="A10" s="4"/>
      <c r="B10" s="37"/>
      <c r="C10" s="31"/>
      <c r="D10" s="32"/>
      <c r="E10" s="38"/>
      <c r="F10" s="38"/>
      <c r="G10" s="39"/>
      <c r="H10" s="39"/>
      <c r="I10" s="40"/>
      <c r="J10" s="35"/>
    </row>
    <row r="11" spans="1:10" ht="24" customHeight="1">
      <c r="A11" s="4"/>
      <c r="B11" s="23" t="s">
        <v>15</v>
      </c>
      <c r="C11" s="24"/>
      <c r="D11" s="196"/>
      <c r="E11" s="196"/>
      <c r="F11" s="196"/>
      <c r="G11" s="196"/>
      <c r="H11" s="27" t="s">
        <v>12</v>
      </c>
      <c r="I11" s="25"/>
      <c r="J11" s="28"/>
    </row>
    <row r="12" spans="1:10" ht="15.75" customHeight="1">
      <c r="A12" s="4"/>
      <c r="B12" s="29"/>
      <c r="C12" s="26"/>
      <c r="D12" s="197"/>
      <c r="E12" s="197"/>
      <c r="F12" s="197"/>
      <c r="G12" s="197"/>
      <c r="H12" s="27" t="s">
        <v>13</v>
      </c>
      <c r="I12" s="25"/>
      <c r="J12" s="28"/>
    </row>
    <row r="13" spans="1:10" ht="15.75" customHeight="1">
      <c r="A13" s="4"/>
      <c r="B13" s="30"/>
      <c r="C13" s="31"/>
      <c r="D13" s="198"/>
      <c r="E13" s="198"/>
      <c r="F13" s="198"/>
      <c r="G13" s="198"/>
      <c r="H13" s="41"/>
      <c r="I13" s="33"/>
      <c r="J13" s="35"/>
    </row>
    <row r="14" spans="1:10" ht="24" customHeight="1">
      <c r="A14" s="4"/>
      <c r="B14" s="42" t="s">
        <v>16</v>
      </c>
      <c r="C14" s="43"/>
      <c r="D14" s="44" t="s">
        <v>17</v>
      </c>
      <c r="E14" s="45"/>
      <c r="F14" s="45"/>
      <c r="G14" s="45"/>
      <c r="H14" s="46"/>
      <c r="I14" s="45"/>
      <c r="J14" s="47"/>
    </row>
    <row r="15" spans="1:10" ht="32.25" customHeight="1">
      <c r="A15" s="4"/>
      <c r="B15" s="37" t="s">
        <v>18</v>
      </c>
      <c r="C15" s="48"/>
      <c r="D15" s="39"/>
      <c r="E15" s="199"/>
      <c r="F15" s="199"/>
      <c r="G15" s="200"/>
      <c r="H15" s="200"/>
      <c r="I15" s="201" t="s">
        <v>19</v>
      </c>
      <c r="J15" s="201"/>
    </row>
    <row r="16" spans="1:10" ht="23.25" customHeight="1">
      <c r="A16" s="49" t="s">
        <v>20</v>
      </c>
      <c r="B16" s="50" t="s">
        <v>20</v>
      </c>
      <c r="C16" s="51"/>
      <c r="D16" s="52"/>
      <c r="E16" s="202"/>
      <c r="F16" s="202"/>
      <c r="G16" s="202"/>
      <c r="H16" s="202"/>
      <c r="I16" s="203"/>
      <c r="J16" s="203"/>
    </row>
    <row r="17" spans="1:10" ht="23.25" customHeight="1">
      <c r="A17" s="49" t="s">
        <v>21</v>
      </c>
      <c r="B17" s="50" t="s">
        <v>21</v>
      </c>
      <c r="C17" s="51"/>
      <c r="D17" s="52"/>
      <c r="E17" s="202"/>
      <c r="F17" s="202"/>
      <c r="G17" s="202"/>
      <c r="H17" s="202"/>
      <c r="I17" s="203"/>
      <c r="J17" s="203"/>
    </row>
    <row r="18" spans="1:10" ht="23.25" customHeight="1">
      <c r="A18" s="49" t="s">
        <v>22</v>
      </c>
      <c r="B18" s="50" t="s">
        <v>22</v>
      </c>
      <c r="C18" s="51"/>
      <c r="D18" s="52"/>
      <c r="E18" s="202"/>
      <c r="F18" s="202"/>
      <c r="G18" s="202"/>
      <c r="H18" s="202"/>
      <c r="I18" s="203"/>
      <c r="J18" s="203"/>
    </row>
    <row r="19" spans="1:10" ht="23.25" customHeight="1">
      <c r="A19" s="49" t="s">
        <v>23</v>
      </c>
      <c r="B19" s="50" t="s">
        <v>24</v>
      </c>
      <c r="C19" s="51"/>
      <c r="D19" s="52"/>
      <c r="E19" s="202"/>
      <c r="F19" s="202"/>
      <c r="G19" s="202"/>
      <c r="H19" s="202"/>
      <c r="I19" s="203"/>
      <c r="J19" s="203"/>
    </row>
    <row r="20" spans="1:10" ht="23.25" customHeight="1">
      <c r="A20" s="49" t="s">
        <v>25</v>
      </c>
      <c r="B20" s="50" t="s">
        <v>26</v>
      </c>
      <c r="C20" s="51"/>
      <c r="D20" s="52"/>
      <c r="E20" s="202"/>
      <c r="F20" s="202"/>
      <c r="G20" s="202"/>
      <c r="H20" s="202"/>
      <c r="I20" s="203"/>
      <c r="J20" s="203"/>
    </row>
    <row r="21" spans="1:10" ht="23.25" customHeight="1">
      <c r="A21" s="4"/>
      <c r="B21" s="53" t="s">
        <v>19</v>
      </c>
      <c r="C21" s="54"/>
      <c r="D21" s="55"/>
      <c r="E21" s="204"/>
      <c r="F21" s="204"/>
      <c r="G21" s="204"/>
      <c r="H21" s="204"/>
      <c r="I21" s="205"/>
      <c r="J21" s="205"/>
    </row>
    <row r="22" spans="1:10" ht="33" customHeight="1">
      <c r="A22" s="4"/>
      <c r="B22" s="56" t="s">
        <v>27</v>
      </c>
      <c r="C22" s="51"/>
      <c r="D22" s="52"/>
      <c r="E22" s="57"/>
      <c r="F22" s="58"/>
      <c r="G22" s="59"/>
      <c r="H22" s="59"/>
      <c r="I22" s="59"/>
      <c r="J22" s="60"/>
    </row>
    <row r="23" spans="1:10" ht="23.25" customHeight="1">
      <c r="A23" s="4"/>
      <c r="B23" s="61" t="s">
        <v>28</v>
      </c>
      <c r="C23" s="51"/>
      <c r="D23" s="52"/>
      <c r="E23" s="62">
        <v>15</v>
      </c>
      <c r="F23" s="58" t="s">
        <v>29</v>
      </c>
      <c r="G23" s="206">
        <v>0</v>
      </c>
      <c r="H23" s="206"/>
      <c r="I23" s="206"/>
      <c r="J23" s="60" t="str">
        <f aca="true" t="shared" si="0" ref="J23:J28">Mena</f>
        <v>CZK</v>
      </c>
    </row>
    <row r="24" spans="1:10" ht="23.25" customHeight="1">
      <c r="A24" s="4"/>
      <c r="B24" s="61" t="s">
        <v>30</v>
      </c>
      <c r="C24" s="51"/>
      <c r="D24" s="52"/>
      <c r="E24" s="62">
        <f>SazbaDPH1</f>
        <v>15</v>
      </c>
      <c r="F24" s="58" t="s">
        <v>29</v>
      </c>
      <c r="G24" s="207">
        <v>0</v>
      </c>
      <c r="H24" s="207"/>
      <c r="I24" s="207"/>
      <c r="J24" s="60" t="str">
        <f t="shared" si="0"/>
        <v>CZK</v>
      </c>
    </row>
    <row r="25" spans="1:10" ht="23.25" customHeight="1">
      <c r="A25" s="4"/>
      <c r="B25" s="61" t="s">
        <v>31</v>
      </c>
      <c r="C25" s="51"/>
      <c r="D25" s="52"/>
      <c r="E25" s="62">
        <v>21</v>
      </c>
      <c r="F25" s="58" t="s">
        <v>29</v>
      </c>
      <c r="G25" s="206">
        <f>I57</f>
        <v>0</v>
      </c>
      <c r="H25" s="206"/>
      <c r="I25" s="206"/>
      <c r="J25" s="60" t="str">
        <f t="shared" si="0"/>
        <v>CZK</v>
      </c>
    </row>
    <row r="26" spans="1:10" ht="23.25" customHeight="1">
      <c r="A26" s="4"/>
      <c r="B26" s="63" t="s">
        <v>32</v>
      </c>
      <c r="C26" s="64"/>
      <c r="D26" s="65"/>
      <c r="E26" s="66">
        <f>SazbaDPH2</f>
        <v>21</v>
      </c>
      <c r="F26" s="67" t="s">
        <v>29</v>
      </c>
      <c r="G26" s="208">
        <f>G25*0.21</f>
        <v>0</v>
      </c>
      <c r="H26" s="208"/>
      <c r="I26" s="208"/>
      <c r="J26" s="68" t="str">
        <f t="shared" si="0"/>
        <v>CZK</v>
      </c>
    </row>
    <row r="27" spans="1:10" ht="23.25" customHeight="1">
      <c r="A27" s="4"/>
      <c r="B27" s="23" t="s">
        <v>33</v>
      </c>
      <c r="C27" s="69"/>
      <c r="D27" s="70"/>
      <c r="E27" s="69"/>
      <c r="F27" s="71"/>
      <c r="G27" s="209"/>
      <c r="H27" s="209"/>
      <c r="I27" s="209"/>
      <c r="J27" s="72" t="str">
        <f t="shared" si="0"/>
        <v>CZK</v>
      </c>
    </row>
    <row r="28" spans="1:10" ht="27.75" customHeight="1" hidden="1">
      <c r="A28" s="4"/>
      <c r="B28" s="73" t="s">
        <v>34</v>
      </c>
      <c r="C28" s="74"/>
      <c r="D28" s="74"/>
      <c r="E28" s="75"/>
      <c r="F28" s="76"/>
      <c r="G28" s="210">
        <v>4191398.54</v>
      </c>
      <c r="H28" s="210"/>
      <c r="I28" s="210"/>
      <c r="J28" s="77" t="str">
        <f t="shared" si="0"/>
        <v>CZK</v>
      </c>
    </row>
    <row r="29" spans="1:10" ht="27.75" customHeight="1">
      <c r="A29" s="4"/>
      <c r="B29" s="73" t="s">
        <v>35</v>
      </c>
      <c r="C29" s="78"/>
      <c r="D29" s="78"/>
      <c r="E29" s="78"/>
      <c r="F29" s="78"/>
      <c r="G29" s="210">
        <f>G25+G26</f>
        <v>0</v>
      </c>
      <c r="H29" s="210"/>
      <c r="I29" s="210"/>
      <c r="J29" s="79" t="s">
        <v>36</v>
      </c>
    </row>
    <row r="30" spans="1:10" ht="12.75" customHeight="1">
      <c r="A30" s="4"/>
      <c r="B30" s="4"/>
      <c r="C30" s="24"/>
      <c r="D30" s="24"/>
      <c r="E30" s="24"/>
      <c r="F30" s="24"/>
      <c r="G30" s="36"/>
      <c r="H30" s="24"/>
      <c r="I30" s="36"/>
      <c r="J30" s="80"/>
    </row>
    <row r="31" spans="1:10" ht="30" customHeight="1">
      <c r="A31" s="4"/>
      <c r="B31" s="4"/>
      <c r="C31" s="24"/>
      <c r="D31" s="24"/>
      <c r="E31" s="24"/>
      <c r="F31" s="24"/>
      <c r="G31" s="36"/>
      <c r="H31" s="24"/>
      <c r="I31" s="36"/>
      <c r="J31" s="80"/>
    </row>
    <row r="32" spans="1:10" ht="18.75" customHeight="1">
      <c r="A32" s="4"/>
      <c r="B32" s="81"/>
      <c r="C32" s="82" t="s">
        <v>37</v>
      </c>
      <c r="D32" s="83"/>
      <c r="E32" s="83"/>
      <c r="F32" s="82" t="s">
        <v>38</v>
      </c>
      <c r="G32" s="83"/>
      <c r="H32" s="84">
        <f ca="1">TODAY()</f>
        <v>44230</v>
      </c>
      <c r="I32" s="83"/>
      <c r="J32" s="80"/>
    </row>
    <row r="33" spans="1:10" ht="47.25" customHeight="1">
      <c r="A33" s="4"/>
      <c r="B33" s="4"/>
      <c r="C33" s="24"/>
      <c r="D33" s="24"/>
      <c r="E33" s="24"/>
      <c r="F33" s="24"/>
      <c r="G33" s="36"/>
      <c r="H33" s="24"/>
      <c r="I33" s="36"/>
      <c r="J33" s="80"/>
    </row>
    <row r="34" spans="1:10" s="1" customFormat="1" ht="18.75" customHeight="1">
      <c r="A34" s="85"/>
      <c r="B34" s="85"/>
      <c r="C34" s="86"/>
      <c r="D34" s="87"/>
      <c r="E34" s="87"/>
      <c r="F34" s="86"/>
      <c r="G34" s="88"/>
      <c r="H34" s="87"/>
      <c r="I34" s="88"/>
      <c r="J34" s="89"/>
    </row>
    <row r="35" spans="1:10" ht="12.75" customHeight="1">
      <c r="A35" s="4"/>
      <c r="B35" s="4"/>
      <c r="C35" s="24"/>
      <c r="D35" s="211" t="s">
        <v>39</v>
      </c>
      <c r="E35" s="211"/>
      <c r="F35" s="24"/>
      <c r="G35" s="36"/>
      <c r="H35" s="90" t="s">
        <v>40</v>
      </c>
      <c r="I35" s="36"/>
      <c r="J35" s="80"/>
    </row>
    <row r="36" spans="1:10" ht="13.5" customHeight="1">
      <c r="A36" s="91"/>
      <c r="B36" s="91"/>
      <c r="C36" s="92"/>
      <c r="D36" s="92"/>
      <c r="E36" s="92"/>
      <c r="F36" s="92"/>
      <c r="G36" s="93"/>
      <c r="H36" s="92"/>
      <c r="I36" s="93"/>
      <c r="J36" s="94"/>
    </row>
    <row r="37" spans="2:10" ht="27" customHeight="1" hidden="1">
      <c r="B37" s="95" t="s">
        <v>41</v>
      </c>
      <c r="C37" s="96"/>
      <c r="D37" s="96"/>
      <c r="E37" s="96"/>
      <c r="F37" s="97"/>
      <c r="G37" s="97"/>
      <c r="H37" s="97"/>
      <c r="I37" s="97"/>
      <c r="J37" s="96"/>
    </row>
    <row r="38" spans="1:10" ht="25.5" customHeight="1" hidden="1">
      <c r="A38" s="98" t="s">
        <v>42</v>
      </c>
      <c r="B38" s="99" t="s">
        <v>43</v>
      </c>
      <c r="C38" s="100" t="s">
        <v>44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45</v>
      </c>
      <c r="I38" s="103" t="s">
        <v>46</v>
      </c>
      <c r="J38" s="104" t="s">
        <v>29</v>
      </c>
    </row>
    <row r="39" spans="1:10" ht="25.5" customHeight="1" hidden="1">
      <c r="A39" s="98">
        <v>1</v>
      </c>
      <c r="B39" s="105" t="s">
        <v>47</v>
      </c>
      <c r="C39" s="212"/>
      <c r="D39" s="212"/>
      <c r="E39" s="212"/>
      <c r="F39" s="106">
        <v>0</v>
      </c>
      <c r="G39" s="107">
        <v>4191398.54</v>
      </c>
      <c r="H39" s="108">
        <v>880193.69</v>
      </c>
      <c r="I39" s="108">
        <v>5071592.23</v>
      </c>
      <c r="J39" s="109" t="e">
        <f ca="1">IF(_xlfn.single(CenaCelkemVypocet)=0,"",I39/_xlfn.single(CenaCelkemVypocet)*100)</f>
        <v>#NAME?</v>
      </c>
    </row>
    <row r="40" spans="1:10" ht="25.5" customHeight="1" hidden="1">
      <c r="A40" s="98">
        <v>2</v>
      </c>
      <c r="B40" s="110" t="s">
        <v>8</v>
      </c>
      <c r="C40" s="213" t="s">
        <v>9</v>
      </c>
      <c r="D40" s="213"/>
      <c r="E40" s="213"/>
      <c r="F40" s="111">
        <v>0</v>
      </c>
      <c r="G40" s="112">
        <v>4191398.54</v>
      </c>
      <c r="H40" s="112">
        <v>880193.69</v>
      </c>
      <c r="I40" s="112">
        <v>5071592.23</v>
      </c>
      <c r="J40" s="113" t="e">
        <f ca="1">IF(_xlfn.single(CenaCelkemVypocet)=0,"",I40/_xlfn.single(CenaCelkemVypocet)*100)</f>
        <v>#NAME?</v>
      </c>
    </row>
    <row r="41" spans="1:10" ht="25.5" customHeight="1" hidden="1">
      <c r="A41" s="98">
        <v>3</v>
      </c>
      <c r="B41" s="114" t="s">
        <v>8</v>
      </c>
      <c r="C41" s="214" t="s">
        <v>9</v>
      </c>
      <c r="D41" s="214"/>
      <c r="E41" s="214"/>
      <c r="F41" s="115">
        <v>0</v>
      </c>
      <c r="G41" s="116">
        <v>4191398.54</v>
      </c>
      <c r="H41" s="116">
        <v>880193.69</v>
      </c>
      <c r="I41" s="116">
        <v>5071592.23</v>
      </c>
      <c r="J41" s="117" t="e">
        <f ca="1">IF(_xlfn.single(CenaCelkemVypocet)=0,"",I41/_xlfn.single(CenaCelkemVypocet)*100)</f>
        <v>#NAME?</v>
      </c>
    </row>
    <row r="42" spans="1:10" ht="25.5" customHeight="1" hidden="1">
      <c r="A42" s="98"/>
      <c r="B42" s="215" t="s">
        <v>48</v>
      </c>
      <c r="C42" s="215"/>
      <c r="D42" s="215"/>
      <c r="E42" s="215"/>
      <c r="F42" s="118">
        <f>SUMIF(A39:A41,"=1",F39:F41)</f>
        <v>0</v>
      </c>
      <c r="G42" s="119">
        <f>SUMIF(A39:A41,"=1",G39:G41)</f>
        <v>4191398.54</v>
      </c>
      <c r="H42" s="119">
        <f>SUMIF(A39:A41,"=1",H39:H41)</f>
        <v>880193.69</v>
      </c>
      <c r="I42" s="119">
        <f>SUMIF(A39:A41,"=1",I39:I41)</f>
        <v>5071592.23</v>
      </c>
      <c r="J42" s="120" t="e">
        <f ca="1">SUMIF(A39:A41,"=1",J39:J41)</f>
        <v>#NAME?</v>
      </c>
    </row>
    <row r="43" ht="12.75"/>
    <row r="46" ht="15.75">
      <c r="B46" s="121" t="s">
        <v>49</v>
      </c>
    </row>
    <row r="48" spans="1:10" ht="25.5" customHeight="1">
      <c r="A48" s="122"/>
      <c r="B48" s="123" t="s">
        <v>43</v>
      </c>
      <c r="C48" s="123" t="s">
        <v>44</v>
      </c>
      <c r="D48" s="124"/>
      <c r="E48" s="124"/>
      <c r="F48" s="125" t="s">
        <v>50</v>
      </c>
      <c r="G48" s="125"/>
      <c r="H48" s="125"/>
      <c r="I48" s="125" t="s">
        <v>19</v>
      </c>
      <c r="J48" s="125" t="s">
        <v>29</v>
      </c>
    </row>
    <row r="49" spans="1:10" ht="25.5" customHeight="1">
      <c r="A49" s="126"/>
      <c r="B49" s="127" t="s">
        <v>51</v>
      </c>
      <c r="C49" s="216" t="s">
        <v>52</v>
      </c>
      <c r="D49" s="216"/>
      <c r="E49" s="216"/>
      <c r="F49" s="128" t="s">
        <v>20</v>
      </c>
      <c r="G49" s="129"/>
      <c r="H49" s="129"/>
      <c r="I49" s="129">
        <f>'1 1 Pol'!G7</f>
        <v>0</v>
      </c>
      <c r="J49" s="130" t="str">
        <f>IF(I57=0,"",I49/I57*100)</f>
        <v/>
      </c>
    </row>
    <row r="50" spans="1:10" ht="25.5" customHeight="1">
      <c r="A50" s="126"/>
      <c r="B50" s="131" t="s">
        <v>53</v>
      </c>
      <c r="C50" s="217" t="s">
        <v>54</v>
      </c>
      <c r="D50" s="217"/>
      <c r="E50" s="217"/>
      <c r="F50" s="132" t="s">
        <v>21</v>
      </c>
      <c r="G50" s="133"/>
      <c r="H50" s="133"/>
      <c r="I50" s="133">
        <f>'1 1 Pol'!G15</f>
        <v>0</v>
      </c>
      <c r="J50" s="134" t="str">
        <f>IF(I57=0,"",I50/I57*100)</f>
        <v/>
      </c>
    </row>
    <row r="51" spans="1:10" ht="25.5" customHeight="1">
      <c r="A51" s="126"/>
      <c r="B51" s="131" t="s">
        <v>55</v>
      </c>
      <c r="C51" s="217" t="s">
        <v>56</v>
      </c>
      <c r="D51" s="217"/>
      <c r="E51" s="217"/>
      <c r="F51" s="132" t="s">
        <v>21</v>
      </c>
      <c r="G51" s="133"/>
      <c r="H51" s="133"/>
      <c r="I51" s="133">
        <f>'1 1 Pol'!G20</f>
        <v>0</v>
      </c>
      <c r="J51" s="134" t="str">
        <f>IF(I57=0,"",I51/I57*100)</f>
        <v/>
      </c>
    </row>
    <row r="52" spans="1:10" ht="25.5" customHeight="1">
      <c r="A52" s="126"/>
      <c r="B52" s="131" t="s">
        <v>57</v>
      </c>
      <c r="C52" s="217" t="s">
        <v>58</v>
      </c>
      <c r="D52" s="217"/>
      <c r="E52" s="217"/>
      <c r="F52" s="132" t="s">
        <v>21</v>
      </c>
      <c r="G52" s="133"/>
      <c r="H52" s="133"/>
      <c r="I52" s="133">
        <f>'1 1 Pol'!G28</f>
        <v>0</v>
      </c>
      <c r="J52" s="134" t="str">
        <f>IF(I57=0,"",I52/I57*100)</f>
        <v/>
      </c>
    </row>
    <row r="53" spans="1:10" ht="25.5" customHeight="1">
      <c r="A53" s="126"/>
      <c r="B53" s="131" t="s">
        <v>59</v>
      </c>
      <c r="C53" s="217" t="s">
        <v>60</v>
      </c>
      <c r="D53" s="217"/>
      <c r="E53" s="217"/>
      <c r="F53" s="132" t="s">
        <v>21</v>
      </c>
      <c r="G53" s="133"/>
      <c r="H53" s="133"/>
      <c r="I53" s="133">
        <f>'1 1 Pol'!G32</f>
        <v>0</v>
      </c>
      <c r="J53" s="134" t="str">
        <f>IF(I57=0,"",I53/I57*100)</f>
        <v/>
      </c>
    </row>
    <row r="54" spans="1:10" ht="25.5" customHeight="1">
      <c r="A54" s="126"/>
      <c r="B54" s="131" t="s">
        <v>61</v>
      </c>
      <c r="C54" s="217" t="s">
        <v>62</v>
      </c>
      <c r="D54" s="217"/>
      <c r="E54" s="217"/>
      <c r="F54" s="132" t="s">
        <v>21</v>
      </c>
      <c r="G54" s="133"/>
      <c r="H54" s="133"/>
      <c r="I54" s="133">
        <f>'1 1 Pol'!G51</f>
        <v>0</v>
      </c>
      <c r="J54" s="134" t="str">
        <f>IF(I57=0,"",I54/I57*100)</f>
        <v/>
      </c>
    </row>
    <row r="55" spans="1:10" ht="25.5" customHeight="1">
      <c r="A55" s="126"/>
      <c r="B55" s="131" t="s">
        <v>63</v>
      </c>
      <c r="C55" s="217" t="s">
        <v>64</v>
      </c>
      <c r="D55" s="217"/>
      <c r="E55" s="217"/>
      <c r="F55" s="132" t="s">
        <v>65</v>
      </c>
      <c r="G55" s="133"/>
      <c r="H55" s="133"/>
      <c r="I55" s="133">
        <f>'1 1 Pol'!G69</f>
        <v>0</v>
      </c>
      <c r="J55" s="134" t="str">
        <f>IF(I57=0,"",I55/I57*100)</f>
        <v/>
      </c>
    </row>
    <row r="56" spans="1:10" ht="25.5" customHeight="1">
      <c r="A56" s="126"/>
      <c r="B56" s="135" t="s">
        <v>23</v>
      </c>
      <c r="C56" s="218" t="s">
        <v>24</v>
      </c>
      <c r="D56" s="218"/>
      <c r="E56" s="218"/>
      <c r="F56" s="136" t="s">
        <v>23</v>
      </c>
      <c r="G56" s="137"/>
      <c r="H56" s="137"/>
      <c r="I56" s="137">
        <f>'1 1 Pol'!G82</f>
        <v>0</v>
      </c>
      <c r="J56" s="138" t="str">
        <f>IF(I57=0,"",I56/I57*100)</f>
        <v/>
      </c>
    </row>
    <row r="57" spans="1:10" ht="25.5" customHeight="1">
      <c r="A57" s="139"/>
      <c r="B57" s="140" t="s">
        <v>46</v>
      </c>
      <c r="C57" s="140"/>
      <c r="D57" s="141"/>
      <c r="E57" s="141"/>
      <c r="F57" s="142"/>
      <c r="G57" s="143"/>
      <c r="H57" s="143"/>
      <c r="I57" s="143">
        <f>SUM(I49:I56)</f>
        <v>0</v>
      </c>
      <c r="J57" s="144">
        <f>SUM(J49:J56)</f>
        <v>0</v>
      </c>
    </row>
    <row r="58" spans="6:10" ht="12.75">
      <c r="F58" s="145"/>
      <c r="G58" s="146"/>
      <c r="H58" s="145"/>
      <c r="I58" s="146"/>
      <c r="J58" s="147"/>
    </row>
    <row r="59" spans="6:10" ht="12.75">
      <c r="F59" s="145"/>
      <c r="G59" s="146"/>
      <c r="H59" s="145"/>
      <c r="I59" s="146"/>
      <c r="J59" s="147"/>
    </row>
    <row r="60" spans="6:10" ht="12.75">
      <c r="F60" s="145"/>
      <c r="G60" s="146"/>
      <c r="H60" s="145"/>
      <c r="I60" s="146"/>
      <c r="J60" s="147"/>
    </row>
  </sheetData>
  <mergeCells count="45">
    <mergeCell ref="C52:E52"/>
    <mergeCell ref="C53:E53"/>
    <mergeCell ref="C54:E54"/>
    <mergeCell ref="C55:E55"/>
    <mergeCell ref="C56:E56"/>
    <mergeCell ref="C41:E41"/>
    <mergeCell ref="B42:E42"/>
    <mergeCell ref="C49:E49"/>
    <mergeCell ref="C50:E50"/>
    <mergeCell ref="C51:E51"/>
    <mergeCell ref="G28:I28"/>
    <mergeCell ref="G29:I29"/>
    <mergeCell ref="D35:E35"/>
    <mergeCell ref="C39:E39"/>
    <mergeCell ref="C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B1:J1"/>
    <mergeCell ref="D11:G11"/>
    <mergeCell ref="D12:G12"/>
    <mergeCell ref="D13:G13"/>
    <mergeCell ref="E15:F15"/>
    <mergeCell ref="G15:H15"/>
    <mergeCell ref="I15:J15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/>
  <headerFooter>
    <oddFooter>&amp;L&amp;9Zpracováno programem BUILDpower S,  © RTS, a.s.&amp;R&amp;9Stránka &amp;P z &amp;N</oddFooter>
  </headerFooter>
  <rowBreaks count="1" manualBreakCount="1">
    <brk id="36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selection activeCell="F8" sqref="F8"/>
    </sheetView>
  </sheetViews>
  <sheetFormatPr defaultColWidth="9.125" defaultRowHeight="12.75"/>
  <cols>
    <col min="1" max="1" width="4.25390625" style="148" customWidth="1"/>
    <col min="2" max="2" width="14.375" style="148" customWidth="1"/>
    <col min="3" max="3" width="38.25390625" style="149" customWidth="1"/>
    <col min="4" max="4" width="4.625" style="148" customWidth="1"/>
    <col min="5" max="5" width="10.625" style="148" customWidth="1"/>
    <col min="6" max="6" width="9.875" style="148" customWidth="1"/>
    <col min="7" max="7" width="12.75390625" style="148" customWidth="1"/>
    <col min="8" max="1025" width="9.125" style="148" customWidth="1"/>
  </cols>
  <sheetData>
    <row r="1" spans="1:7" ht="15.75">
      <c r="A1" s="219" t="s">
        <v>66</v>
      </c>
      <c r="B1" s="219"/>
      <c r="C1" s="219"/>
      <c r="D1" s="219"/>
      <c r="E1" s="219"/>
      <c r="F1" s="219"/>
      <c r="G1" s="219"/>
    </row>
    <row r="2" spans="1:7" ht="24.95" customHeight="1">
      <c r="A2" s="150" t="s">
        <v>67</v>
      </c>
      <c r="B2" s="151"/>
      <c r="C2" s="220"/>
      <c r="D2" s="220"/>
      <c r="E2" s="220"/>
      <c r="F2" s="220"/>
      <c r="G2" s="220"/>
    </row>
    <row r="3" spans="1:7" ht="24.95" customHeight="1">
      <c r="A3" s="150" t="s">
        <v>68</v>
      </c>
      <c r="B3" s="151"/>
      <c r="C3" s="220"/>
      <c r="D3" s="220"/>
      <c r="E3" s="220"/>
      <c r="F3" s="220"/>
      <c r="G3" s="220"/>
    </row>
    <row r="4" spans="1:7" ht="24.95" customHeight="1">
      <c r="A4" s="150" t="s">
        <v>69</v>
      </c>
      <c r="B4" s="151"/>
      <c r="C4" s="220"/>
      <c r="D4" s="220"/>
      <c r="E4" s="220"/>
      <c r="F4" s="220"/>
      <c r="G4" s="220"/>
    </row>
    <row r="5" spans="2:4" ht="12.75">
      <c r="B5" s="152"/>
      <c r="C5" s="153"/>
      <c r="D5" s="154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87"/>
  <sheetViews>
    <sheetView tabSelected="1" workbookViewId="0" topLeftCell="A1">
      <selection activeCell="A1" sqref="A1:G1"/>
    </sheetView>
  </sheetViews>
  <sheetFormatPr defaultColWidth="8.625" defaultRowHeight="12.75" outlineLevelRow="1"/>
  <cols>
    <col min="1" max="1" width="4.25390625" style="0" customWidth="1"/>
    <col min="2" max="2" width="14.375" style="155" customWidth="1"/>
    <col min="3" max="3" width="38.25390625" style="155" customWidth="1"/>
    <col min="4" max="4" width="4.75390625" style="0" customWidth="1"/>
    <col min="5" max="5" width="10.75390625" style="0" customWidth="1"/>
    <col min="6" max="6" width="9.875" style="0" customWidth="1"/>
    <col min="7" max="7" width="12.75390625" style="0" customWidth="1"/>
    <col min="8" max="13" width="11.625" style="0" hidden="1" customWidth="1"/>
    <col min="18" max="21" width="11.625" style="0" hidden="1" customWidth="1"/>
    <col min="29" max="39" width="11.625" style="0" hidden="1" customWidth="1"/>
    <col min="53" max="53" width="73.375" style="0" customWidth="1"/>
  </cols>
  <sheetData>
    <row r="1" spans="1:31" ht="15.75" customHeight="1">
      <c r="A1" s="221" t="s">
        <v>66</v>
      </c>
      <c r="B1" s="221"/>
      <c r="C1" s="221"/>
      <c r="D1" s="221"/>
      <c r="E1" s="221"/>
      <c r="F1" s="221"/>
      <c r="G1" s="221"/>
      <c r="AE1" t="s">
        <v>70</v>
      </c>
    </row>
    <row r="2" spans="1:31" ht="25.15" customHeight="1">
      <c r="A2" s="150" t="s">
        <v>67</v>
      </c>
      <c r="B2" s="151" t="s">
        <v>5</v>
      </c>
      <c r="C2" s="222" t="s">
        <v>6</v>
      </c>
      <c r="D2" s="222"/>
      <c r="E2" s="222"/>
      <c r="F2" s="222"/>
      <c r="G2" s="222"/>
      <c r="AE2" t="s">
        <v>71</v>
      </c>
    </row>
    <row r="3" spans="1:31" ht="25.15" customHeight="1">
      <c r="A3" s="150" t="s">
        <v>68</v>
      </c>
      <c r="B3" s="151" t="s">
        <v>8</v>
      </c>
      <c r="C3" s="222" t="s">
        <v>9</v>
      </c>
      <c r="D3" s="222"/>
      <c r="E3" s="222"/>
      <c r="F3" s="222"/>
      <c r="G3" s="222"/>
      <c r="AC3" s="155" t="s">
        <v>71</v>
      </c>
      <c r="AE3" t="s">
        <v>72</v>
      </c>
    </row>
    <row r="4" spans="1:31" ht="25.15" customHeight="1">
      <c r="A4" s="156" t="s">
        <v>69</v>
      </c>
      <c r="B4" s="157" t="s">
        <v>8</v>
      </c>
      <c r="C4" s="223" t="s">
        <v>9</v>
      </c>
      <c r="D4" s="223"/>
      <c r="E4" s="223"/>
      <c r="F4" s="223"/>
      <c r="G4" s="223"/>
      <c r="AE4" t="s">
        <v>73</v>
      </c>
    </row>
    <row r="5" ht="12.75">
      <c r="D5" s="158"/>
    </row>
    <row r="6" spans="1:21" ht="38.25">
      <c r="A6" s="159" t="s">
        <v>74</v>
      </c>
      <c r="B6" s="160" t="s">
        <v>75</v>
      </c>
      <c r="C6" s="160" t="s">
        <v>76</v>
      </c>
      <c r="D6" s="161" t="s">
        <v>77</v>
      </c>
      <c r="E6" s="159" t="s">
        <v>78</v>
      </c>
      <c r="F6" s="162" t="s">
        <v>79</v>
      </c>
      <c r="G6" s="159" t="s">
        <v>19</v>
      </c>
      <c r="H6" s="163" t="s">
        <v>80</v>
      </c>
      <c r="I6" s="163" t="s">
        <v>81</v>
      </c>
      <c r="J6" s="163" t="s">
        <v>82</v>
      </c>
      <c r="K6" s="163" t="s">
        <v>83</v>
      </c>
      <c r="L6" s="163" t="s">
        <v>84</v>
      </c>
      <c r="M6" s="163" t="s">
        <v>85</v>
      </c>
      <c r="N6" s="163" t="s">
        <v>86</v>
      </c>
      <c r="O6" s="163" t="s">
        <v>87</v>
      </c>
      <c r="P6" s="163" t="s">
        <v>88</v>
      </c>
      <c r="Q6" s="163" t="s">
        <v>89</v>
      </c>
      <c r="R6" s="163" t="s">
        <v>90</v>
      </c>
      <c r="S6" s="163" t="s">
        <v>91</v>
      </c>
      <c r="T6" s="163" t="s">
        <v>92</v>
      </c>
      <c r="U6" s="163" t="s">
        <v>93</v>
      </c>
    </row>
    <row r="7" spans="1:31" ht="12.75">
      <c r="A7" s="164" t="s">
        <v>94</v>
      </c>
      <c r="B7" s="165" t="s">
        <v>51</v>
      </c>
      <c r="C7" s="166" t="s">
        <v>52</v>
      </c>
      <c r="D7" s="167"/>
      <c r="E7" s="168"/>
      <c r="F7" s="169"/>
      <c r="G7" s="169">
        <f>SUMIF(AE8:AE14,"&lt;&gt;NOR",G8:G14)</f>
        <v>0</v>
      </c>
      <c r="H7" s="169"/>
      <c r="I7" s="169">
        <f>SUM(I8:I14)</f>
        <v>54620.1</v>
      </c>
      <c r="J7" s="169"/>
      <c r="K7" s="169">
        <f>SUM(K8:K14)</f>
        <v>127732.94</v>
      </c>
      <c r="L7" s="169"/>
      <c r="M7" s="169">
        <f>SUM(M8:M14)</f>
        <v>0</v>
      </c>
      <c r="N7" s="169"/>
      <c r="O7" s="169">
        <f>SUM(O8:O14)</f>
        <v>21.54</v>
      </c>
      <c r="P7" s="169"/>
      <c r="Q7" s="169">
        <f>SUM(Q8:Q14)</f>
        <v>0</v>
      </c>
      <c r="R7" s="169"/>
      <c r="S7" s="169"/>
      <c r="T7" s="170"/>
      <c r="U7" s="169">
        <f>SUM(U8:U14)</f>
        <v>261.73</v>
      </c>
      <c r="AE7" t="s">
        <v>95</v>
      </c>
    </row>
    <row r="8" spans="1:60" ht="12.75" outlineLevel="1">
      <c r="A8" s="171">
        <v>1</v>
      </c>
      <c r="B8" s="171" t="s">
        <v>96</v>
      </c>
      <c r="C8" s="172" t="s">
        <v>97</v>
      </c>
      <c r="D8" s="173" t="s">
        <v>98</v>
      </c>
      <c r="E8" s="174">
        <v>1072.665</v>
      </c>
      <c r="F8" s="175"/>
      <c r="G8" s="175">
        <f>E8*F8</f>
        <v>0</v>
      </c>
      <c r="H8" s="175">
        <v>0</v>
      </c>
      <c r="I8" s="175">
        <f>ROUND(E8*H8,2)</f>
        <v>0</v>
      </c>
      <c r="J8" s="175">
        <v>63.3</v>
      </c>
      <c r="K8" s="175">
        <f>ROUND(E8*J8,2)</f>
        <v>67899.69</v>
      </c>
      <c r="L8" s="175">
        <v>21</v>
      </c>
      <c r="M8" s="175">
        <f>G8*(1+L8/100)</f>
        <v>0</v>
      </c>
      <c r="N8" s="175">
        <v>0.01838</v>
      </c>
      <c r="O8" s="175">
        <f>ROUND(E8*N8,2)</f>
        <v>19.72</v>
      </c>
      <c r="P8" s="175">
        <v>0</v>
      </c>
      <c r="Q8" s="175">
        <f>ROUND(E8*P8,2)</f>
        <v>0</v>
      </c>
      <c r="R8" s="175"/>
      <c r="S8" s="175"/>
      <c r="T8" s="176">
        <v>0.13</v>
      </c>
      <c r="U8" s="175">
        <f>ROUND(E8*T8,2)</f>
        <v>139.45</v>
      </c>
      <c r="V8" s="177"/>
      <c r="W8" s="177"/>
      <c r="X8" s="177"/>
      <c r="Y8" s="177"/>
      <c r="Z8" s="177"/>
      <c r="AA8" s="177"/>
      <c r="AB8" s="177"/>
      <c r="AC8" s="177"/>
      <c r="AD8" s="177"/>
      <c r="AE8" s="177" t="s">
        <v>99</v>
      </c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</row>
    <row r="9" spans="1:60" s="226" customFormat="1" ht="13.15" customHeight="1" outlineLevel="1">
      <c r="A9" s="171"/>
      <c r="B9" s="171"/>
      <c r="C9" s="224" t="s">
        <v>100</v>
      </c>
      <c r="D9" s="224"/>
      <c r="E9" s="224"/>
      <c r="F9" s="224"/>
      <c r="G9" s="22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6"/>
      <c r="U9" s="175"/>
      <c r="V9" s="177"/>
      <c r="W9" s="177"/>
      <c r="X9" s="177"/>
      <c r="Y9" s="177"/>
      <c r="Z9" s="177"/>
      <c r="AA9" s="177"/>
      <c r="AB9" s="177"/>
      <c r="AC9" s="177"/>
      <c r="AD9" s="177"/>
      <c r="AE9" s="177" t="s">
        <v>101</v>
      </c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225" t="str">
        <f>C9</f>
        <v>Včetně kotvení lešení.</v>
      </c>
      <c r="BB9" s="177"/>
      <c r="BC9" s="177"/>
      <c r="BD9" s="177"/>
      <c r="BE9" s="177"/>
      <c r="BF9" s="177"/>
      <c r="BG9" s="177"/>
      <c r="BH9" s="177"/>
    </row>
    <row r="10" spans="1:60" ht="12.75" outlineLevel="1">
      <c r="A10" s="171"/>
      <c r="B10" s="171"/>
      <c r="C10" s="178" t="s">
        <v>102</v>
      </c>
      <c r="D10" s="179"/>
      <c r="E10" s="180">
        <v>1072.665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6"/>
      <c r="U10" s="175"/>
      <c r="V10" s="177"/>
      <c r="W10" s="177"/>
      <c r="X10" s="177"/>
      <c r="Y10" s="177"/>
      <c r="Z10" s="177"/>
      <c r="AA10" s="177"/>
      <c r="AB10" s="177"/>
      <c r="AC10" s="177"/>
      <c r="AD10" s="177"/>
      <c r="AE10" s="177" t="s">
        <v>103</v>
      </c>
      <c r="AF10" s="177">
        <v>0</v>
      </c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</row>
    <row r="11" spans="1:60" ht="12.75" outlineLevel="1">
      <c r="A11" s="171">
        <v>2</v>
      </c>
      <c r="B11" s="171" t="s">
        <v>104</v>
      </c>
      <c r="C11" s="172" t="s">
        <v>105</v>
      </c>
      <c r="D11" s="173" t="s">
        <v>98</v>
      </c>
      <c r="E11" s="174">
        <v>2145.33</v>
      </c>
      <c r="F11" s="175"/>
      <c r="G11" s="175">
        <f>E11*F11</f>
        <v>0</v>
      </c>
      <c r="H11" s="175">
        <v>25.46</v>
      </c>
      <c r="I11" s="175">
        <f>ROUND(E11*H11,2)</f>
        <v>54620.1</v>
      </c>
      <c r="J11" s="175">
        <v>2.04</v>
      </c>
      <c r="K11" s="175">
        <f>ROUND(E11*J11,2)</f>
        <v>4376.47</v>
      </c>
      <c r="L11" s="175">
        <v>21</v>
      </c>
      <c r="M11" s="175">
        <f>G11*(1+L11/100)</f>
        <v>0</v>
      </c>
      <c r="N11" s="175">
        <v>0.00085</v>
      </c>
      <c r="O11" s="175">
        <f>ROUND(E11*N11,2)</f>
        <v>1.82</v>
      </c>
      <c r="P11" s="175">
        <v>0</v>
      </c>
      <c r="Q11" s="175">
        <f>ROUND(E11*P11,2)</f>
        <v>0</v>
      </c>
      <c r="R11" s="175"/>
      <c r="S11" s="175"/>
      <c r="T11" s="176">
        <v>0.006</v>
      </c>
      <c r="U11" s="175">
        <f>ROUND(E11*T11,2)</f>
        <v>12.87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 t="s">
        <v>99</v>
      </c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</row>
    <row r="12" spans="1:60" ht="12.75" outlineLevel="1">
      <c r="A12" s="171"/>
      <c r="B12" s="171"/>
      <c r="C12" s="178" t="s">
        <v>106</v>
      </c>
      <c r="D12" s="179"/>
      <c r="E12" s="180">
        <v>2145.33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6"/>
      <c r="U12" s="175"/>
      <c r="V12" s="177"/>
      <c r="W12" s="177"/>
      <c r="X12" s="177"/>
      <c r="Y12" s="177"/>
      <c r="Z12" s="177"/>
      <c r="AA12" s="177"/>
      <c r="AB12" s="177"/>
      <c r="AC12" s="177"/>
      <c r="AD12" s="177"/>
      <c r="AE12" s="177" t="s">
        <v>103</v>
      </c>
      <c r="AF12" s="177">
        <v>0</v>
      </c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</row>
    <row r="13" spans="1:60" ht="12.75" outlineLevel="1">
      <c r="A13" s="171">
        <v>3</v>
      </c>
      <c r="B13" s="171" t="s">
        <v>107</v>
      </c>
      <c r="C13" s="172" t="s">
        <v>108</v>
      </c>
      <c r="D13" s="173" t="s">
        <v>98</v>
      </c>
      <c r="E13" s="174">
        <v>1072.665</v>
      </c>
      <c r="F13" s="175"/>
      <c r="G13" s="175">
        <f>E13*F13</f>
        <v>0</v>
      </c>
      <c r="H13" s="175">
        <v>0</v>
      </c>
      <c r="I13" s="175">
        <f>ROUND(E13*H13,2)</f>
        <v>0</v>
      </c>
      <c r="J13" s="175">
        <v>51.7</v>
      </c>
      <c r="K13" s="175">
        <f>ROUND(E13*J13,2)</f>
        <v>55456.78</v>
      </c>
      <c r="L13" s="175">
        <v>21</v>
      </c>
      <c r="M13" s="175">
        <f>G13*(1+L13/100)</f>
        <v>0</v>
      </c>
      <c r="N13" s="175">
        <v>0</v>
      </c>
      <c r="O13" s="175">
        <f>ROUND(E13*N13,2)</f>
        <v>0</v>
      </c>
      <c r="P13" s="175">
        <v>0</v>
      </c>
      <c r="Q13" s="175">
        <f>ROUND(E13*P13,2)</f>
        <v>0</v>
      </c>
      <c r="R13" s="175"/>
      <c r="S13" s="175"/>
      <c r="T13" s="176">
        <v>0.102</v>
      </c>
      <c r="U13" s="175">
        <f>ROUND(E13*T13,2)</f>
        <v>109.41</v>
      </c>
      <c r="V13" s="177"/>
      <c r="W13" s="177"/>
      <c r="X13" s="177"/>
      <c r="Y13" s="177"/>
      <c r="Z13" s="177"/>
      <c r="AA13" s="177"/>
      <c r="AB13" s="177"/>
      <c r="AC13" s="177"/>
      <c r="AD13" s="177"/>
      <c r="AE13" s="177" t="s">
        <v>99</v>
      </c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</row>
    <row r="14" spans="1:60" ht="12.75" outlineLevel="1">
      <c r="A14" s="171"/>
      <c r="B14" s="171"/>
      <c r="C14" s="178" t="s">
        <v>102</v>
      </c>
      <c r="D14" s="179"/>
      <c r="E14" s="180">
        <v>1072.665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5"/>
      <c r="V14" s="177"/>
      <c r="W14" s="177"/>
      <c r="X14" s="177"/>
      <c r="Y14" s="177"/>
      <c r="Z14" s="177"/>
      <c r="AA14" s="177"/>
      <c r="AB14" s="177"/>
      <c r="AC14" s="177"/>
      <c r="AD14" s="177"/>
      <c r="AE14" s="177" t="s">
        <v>103</v>
      </c>
      <c r="AF14" s="177">
        <v>0</v>
      </c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</row>
    <row r="15" spans="1:31" ht="12.75">
      <c r="A15" s="181" t="s">
        <v>94</v>
      </c>
      <c r="B15" s="181" t="s">
        <v>53</v>
      </c>
      <c r="C15" s="182" t="s">
        <v>54</v>
      </c>
      <c r="D15" s="183"/>
      <c r="E15" s="184"/>
      <c r="F15" s="185"/>
      <c r="G15" s="185">
        <f>SUMIF(AE16:AE19,"&lt;&gt;NOR",G16:G19)</f>
        <v>0</v>
      </c>
      <c r="H15" s="185"/>
      <c r="I15" s="185">
        <f>SUM(I16:I19)</f>
        <v>0</v>
      </c>
      <c r="J15" s="185"/>
      <c r="K15" s="185">
        <f>SUM(K16:K19)</f>
        <v>66590.13</v>
      </c>
      <c r="L15" s="185"/>
      <c r="M15" s="185">
        <f>SUM(M16:M19)</f>
        <v>0</v>
      </c>
      <c r="N15" s="185"/>
      <c r="O15" s="185">
        <f>SUM(O16:O19)</f>
        <v>0</v>
      </c>
      <c r="P15" s="185"/>
      <c r="Q15" s="185">
        <f>SUM(Q16:Q19)</f>
        <v>14.6</v>
      </c>
      <c r="R15" s="185"/>
      <c r="S15" s="185"/>
      <c r="T15" s="186"/>
      <c r="U15" s="185">
        <f>SUM(U16:U19)</f>
        <v>130.8</v>
      </c>
      <c r="AE15" t="s">
        <v>95</v>
      </c>
    </row>
    <row r="16" spans="1:60" ht="12.75" outlineLevel="1">
      <c r="A16" s="171">
        <v>4</v>
      </c>
      <c r="B16" s="171" t="s">
        <v>109</v>
      </c>
      <c r="C16" s="172" t="s">
        <v>110</v>
      </c>
      <c r="D16" s="173" t="s">
        <v>111</v>
      </c>
      <c r="E16" s="174">
        <v>541.75</v>
      </c>
      <c r="F16" s="175"/>
      <c r="G16" s="175">
        <f>E16*F16</f>
        <v>0</v>
      </c>
      <c r="H16" s="175">
        <v>0</v>
      </c>
      <c r="I16" s="175">
        <f>ROUND(E16*H16,2)</f>
        <v>0</v>
      </c>
      <c r="J16" s="175">
        <v>68.3</v>
      </c>
      <c r="K16" s="175">
        <f>ROUND(E16*J16,2)</f>
        <v>37001.53</v>
      </c>
      <c r="L16" s="175">
        <v>21</v>
      </c>
      <c r="M16" s="175">
        <f>G16*(1+L16/100)</f>
        <v>0</v>
      </c>
      <c r="N16" s="175">
        <v>0</v>
      </c>
      <c r="O16" s="175">
        <f>ROUND(E16*N16,2)</f>
        <v>0</v>
      </c>
      <c r="P16" s="175">
        <v>0.014</v>
      </c>
      <c r="Q16" s="175">
        <f>ROUND(E16*P16,2)</f>
        <v>7.58</v>
      </c>
      <c r="R16" s="175"/>
      <c r="S16" s="175"/>
      <c r="T16" s="176">
        <v>0.128</v>
      </c>
      <c r="U16" s="175">
        <f>ROUND(E16*T16,2)</f>
        <v>69.34</v>
      </c>
      <c r="V16" s="177"/>
      <c r="W16" s="177"/>
      <c r="X16" s="177"/>
      <c r="Y16" s="177"/>
      <c r="Z16" s="177"/>
      <c r="AA16" s="177"/>
      <c r="AB16" s="177"/>
      <c r="AC16" s="177"/>
      <c r="AD16" s="177"/>
      <c r="AE16" s="177" t="s">
        <v>99</v>
      </c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</row>
    <row r="17" spans="1:60" ht="12.75" outlineLevel="1">
      <c r="A17" s="171"/>
      <c r="B17" s="171"/>
      <c r="C17" s="178" t="s">
        <v>112</v>
      </c>
      <c r="D17" s="179"/>
      <c r="E17" s="180">
        <v>541.75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175"/>
      <c r="V17" s="177"/>
      <c r="W17" s="177"/>
      <c r="X17" s="177"/>
      <c r="Y17" s="177"/>
      <c r="Z17" s="177"/>
      <c r="AA17" s="177"/>
      <c r="AB17" s="177"/>
      <c r="AC17" s="177"/>
      <c r="AD17" s="177"/>
      <c r="AE17" s="177" t="s">
        <v>103</v>
      </c>
      <c r="AF17" s="177">
        <v>0</v>
      </c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</row>
    <row r="18" spans="1:60" ht="22.5" outlineLevel="1">
      <c r="A18" s="171">
        <v>5</v>
      </c>
      <c r="B18" s="171" t="s">
        <v>113</v>
      </c>
      <c r="C18" s="172" t="s">
        <v>114</v>
      </c>
      <c r="D18" s="173" t="s">
        <v>98</v>
      </c>
      <c r="E18" s="174">
        <v>439</v>
      </c>
      <c r="F18" s="175"/>
      <c r="G18" s="175">
        <f>E18*F18</f>
        <v>0</v>
      </c>
      <c r="H18" s="175">
        <v>0</v>
      </c>
      <c r="I18" s="175">
        <f>ROUND(E18*H18,2)</f>
        <v>0</v>
      </c>
      <c r="J18" s="175">
        <v>67.4</v>
      </c>
      <c r="K18" s="175">
        <f>ROUND(E18*J18,2)</f>
        <v>29588.6</v>
      </c>
      <c r="L18" s="175">
        <v>21</v>
      </c>
      <c r="M18" s="175">
        <f>G18*(1+L18/100)</f>
        <v>0</v>
      </c>
      <c r="N18" s="175">
        <v>0</v>
      </c>
      <c r="O18" s="175">
        <f>ROUND(E18*N18,2)</f>
        <v>0</v>
      </c>
      <c r="P18" s="175">
        <v>0.016</v>
      </c>
      <c r="Q18" s="175">
        <f>ROUND(E18*P18,2)</f>
        <v>7.02</v>
      </c>
      <c r="R18" s="175"/>
      <c r="S18" s="175"/>
      <c r="T18" s="176">
        <v>0.14</v>
      </c>
      <c r="U18" s="175">
        <f>ROUND(E18*T18,2)</f>
        <v>61.46</v>
      </c>
      <c r="V18" s="177"/>
      <c r="W18" s="177"/>
      <c r="X18" s="177"/>
      <c r="Y18" s="177"/>
      <c r="Z18" s="177"/>
      <c r="AA18" s="177"/>
      <c r="AB18" s="177"/>
      <c r="AC18" s="177"/>
      <c r="AD18" s="177"/>
      <c r="AE18" s="177" t="s">
        <v>99</v>
      </c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</row>
    <row r="19" spans="1:60" ht="12.75" outlineLevel="1">
      <c r="A19" s="171"/>
      <c r="B19" s="171"/>
      <c r="C19" s="178"/>
      <c r="D19" s="179"/>
      <c r="E19" s="180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  <c r="U19" s="175"/>
      <c r="V19" s="177"/>
      <c r="W19" s="177"/>
      <c r="X19" s="177"/>
      <c r="Y19" s="177"/>
      <c r="Z19" s="177"/>
      <c r="AA19" s="177"/>
      <c r="AB19" s="177"/>
      <c r="AC19" s="177"/>
      <c r="AD19" s="177"/>
      <c r="AE19" s="177" t="s">
        <v>103</v>
      </c>
      <c r="AF19" s="177">
        <v>0</v>
      </c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</row>
    <row r="20" spans="1:31" ht="12.75">
      <c r="A20" s="181" t="s">
        <v>94</v>
      </c>
      <c r="B20" s="181" t="s">
        <v>55</v>
      </c>
      <c r="C20" s="182" t="s">
        <v>56</v>
      </c>
      <c r="D20" s="183"/>
      <c r="E20" s="184"/>
      <c r="F20" s="185"/>
      <c r="G20" s="185">
        <f>SUMIF(AE21:AE27,"&lt;&gt;NOR",G21:G27)</f>
        <v>0</v>
      </c>
      <c r="H20" s="185"/>
      <c r="I20" s="185">
        <f>SUM(I21:I27)</f>
        <v>48395.69</v>
      </c>
      <c r="J20" s="185"/>
      <c r="K20" s="185">
        <f>SUM(K21:K27)</f>
        <v>72034.48</v>
      </c>
      <c r="L20" s="185"/>
      <c r="M20" s="185">
        <f>SUM(M21:M27)</f>
        <v>0</v>
      </c>
      <c r="N20" s="185"/>
      <c r="O20" s="185">
        <f>SUM(O21:O27)</f>
        <v>1.12</v>
      </c>
      <c r="P20" s="185"/>
      <c r="Q20" s="185">
        <f>SUM(Q21:Q27)</f>
        <v>0.48</v>
      </c>
      <c r="R20" s="185"/>
      <c r="S20" s="185"/>
      <c r="T20" s="186"/>
      <c r="U20" s="185">
        <f>SUM(U21:U27)</f>
        <v>110.75</v>
      </c>
      <c r="AE20" t="s">
        <v>95</v>
      </c>
    </row>
    <row r="21" spans="1:60" ht="12.75" outlineLevel="1">
      <c r="A21" s="171">
        <v>6</v>
      </c>
      <c r="B21" s="171" t="s">
        <v>115</v>
      </c>
      <c r="C21" s="172" t="s">
        <v>116</v>
      </c>
      <c r="D21" s="173" t="s">
        <v>111</v>
      </c>
      <c r="E21" s="174">
        <v>108.35</v>
      </c>
      <c r="F21" s="175"/>
      <c r="G21" s="175">
        <f>E21*F21</f>
        <v>0</v>
      </c>
      <c r="H21" s="175">
        <v>9</v>
      </c>
      <c r="I21" s="175">
        <f>ROUND(E21*H21,2)</f>
        <v>975.15</v>
      </c>
      <c r="J21" s="175">
        <v>220</v>
      </c>
      <c r="K21" s="175">
        <f>ROUND(E21*J21,2)</f>
        <v>23837</v>
      </c>
      <c r="L21" s="175">
        <v>21</v>
      </c>
      <c r="M21" s="175">
        <f>G21*(1+L21/100)</f>
        <v>0</v>
      </c>
      <c r="N21" s="175">
        <v>4E-05</v>
      </c>
      <c r="O21" s="175">
        <f>ROUND(E21*N21,2)</f>
        <v>0</v>
      </c>
      <c r="P21" s="175">
        <v>0</v>
      </c>
      <c r="Q21" s="175">
        <f>ROUND(E21*P21,2)</f>
        <v>0</v>
      </c>
      <c r="R21" s="175"/>
      <c r="S21" s="175"/>
      <c r="T21" s="176">
        <v>0.37835</v>
      </c>
      <c r="U21" s="175">
        <f>ROUND(E21*T21,2)</f>
        <v>40.99</v>
      </c>
      <c r="V21" s="177"/>
      <c r="W21" s="177"/>
      <c r="X21" s="177"/>
      <c r="Y21" s="177"/>
      <c r="Z21" s="177"/>
      <c r="AA21" s="177"/>
      <c r="AB21" s="177"/>
      <c r="AC21" s="177"/>
      <c r="AD21" s="177"/>
      <c r="AE21" s="177" t="s">
        <v>99</v>
      </c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</row>
    <row r="22" spans="1:60" ht="22.5" outlineLevel="1">
      <c r="A22" s="171">
        <v>7</v>
      </c>
      <c r="B22" s="171" t="s">
        <v>117</v>
      </c>
      <c r="C22" s="172" t="s">
        <v>118</v>
      </c>
      <c r="D22" s="173" t="s">
        <v>111</v>
      </c>
      <c r="E22" s="174">
        <v>130.65</v>
      </c>
      <c r="F22" s="175"/>
      <c r="G22" s="175">
        <f>E22*F22</f>
        <v>0</v>
      </c>
      <c r="H22" s="175">
        <v>78.9</v>
      </c>
      <c r="I22" s="175">
        <f>ROUND(E22*H22,2)</f>
        <v>10308.29</v>
      </c>
      <c r="J22" s="175">
        <v>300.6</v>
      </c>
      <c r="K22" s="175">
        <f>ROUND(E22*J22,2)</f>
        <v>39273.39</v>
      </c>
      <c r="L22" s="175">
        <v>21</v>
      </c>
      <c r="M22" s="175">
        <f>G22*(1+L22/100)</f>
        <v>0</v>
      </c>
      <c r="N22" s="175">
        <v>0.00164</v>
      </c>
      <c r="O22" s="175">
        <f>ROUND(E22*N22,2)</f>
        <v>0.21</v>
      </c>
      <c r="P22" s="175">
        <v>0</v>
      </c>
      <c r="Q22" s="175">
        <f>ROUND(E22*P22,2)</f>
        <v>0</v>
      </c>
      <c r="R22" s="175"/>
      <c r="S22" s="175"/>
      <c r="T22" s="176">
        <v>0.4047</v>
      </c>
      <c r="U22" s="175">
        <f>ROUND(E22*T22,2)</f>
        <v>52.87</v>
      </c>
      <c r="V22" s="177"/>
      <c r="W22" s="177"/>
      <c r="X22" s="177"/>
      <c r="Y22" s="177"/>
      <c r="Z22" s="177"/>
      <c r="AA22" s="177"/>
      <c r="AB22" s="177"/>
      <c r="AC22" s="177"/>
      <c r="AD22" s="177"/>
      <c r="AE22" s="177" t="s">
        <v>99</v>
      </c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</row>
    <row r="23" spans="1:60" ht="12.75" outlineLevel="1">
      <c r="A23" s="171"/>
      <c r="B23" s="171"/>
      <c r="C23" s="178" t="s">
        <v>119</v>
      </c>
      <c r="D23" s="179"/>
      <c r="E23" s="180">
        <v>130.65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6"/>
      <c r="U23" s="175"/>
      <c r="V23" s="177"/>
      <c r="W23" s="177"/>
      <c r="X23" s="177"/>
      <c r="Y23" s="177"/>
      <c r="Z23" s="177"/>
      <c r="AA23" s="177"/>
      <c r="AB23" s="177"/>
      <c r="AC23" s="177"/>
      <c r="AD23" s="177"/>
      <c r="AE23" s="177" t="s">
        <v>103</v>
      </c>
      <c r="AF23" s="177">
        <v>0</v>
      </c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</row>
    <row r="24" spans="1:60" ht="12.75" outlineLevel="1">
      <c r="A24" s="171">
        <v>8</v>
      </c>
      <c r="B24" s="171" t="s">
        <v>120</v>
      </c>
      <c r="C24" s="172" t="s">
        <v>121</v>
      </c>
      <c r="D24" s="173" t="s">
        <v>111</v>
      </c>
      <c r="E24" s="174">
        <v>108.35</v>
      </c>
      <c r="F24" s="175"/>
      <c r="G24" s="175">
        <f>E24*F24</f>
        <v>0</v>
      </c>
      <c r="H24" s="175">
        <v>0</v>
      </c>
      <c r="I24" s="175">
        <f>ROUND(E24*H24,2)</f>
        <v>0</v>
      </c>
      <c r="J24" s="175">
        <v>61.6</v>
      </c>
      <c r="K24" s="175">
        <f>ROUND(E24*J24,2)</f>
        <v>6674.36</v>
      </c>
      <c r="L24" s="175">
        <v>21</v>
      </c>
      <c r="M24" s="175">
        <f>G24*(1+L24/100)</f>
        <v>0</v>
      </c>
      <c r="N24" s="175">
        <v>0</v>
      </c>
      <c r="O24" s="175">
        <f>ROUND(E24*N24,2)</f>
        <v>0</v>
      </c>
      <c r="P24" s="175">
        <v>0.00444</v>
      </c>
      <c r="Q24" s="175">
        <f>ROUND(E24*P24,2)</f>
        <v>0.48</v>
      </c>
      <c r="R24" s="175"/>
      <c r="S24" s="175"/>
      <c r="T24" s="176">
        <v>0.1058</v>
      </c>
      <c r="U24" s="175">
        <f>ROUND(E24*T24,2)</f>
        <v>11.46</v>
      </c>
      <c r="V24" s="177"/>
      <c r="W24" s="177"/>
      <c r="X24" s="177"/>
      <c r="Y24" s="177"/>
      <c r="Z24" s="177"/>
      <c r="AA24" s="177"/>
      <c r="AB24" s="177"/>
      <c r="AC24" s="177"/>
      <c r="AD24" s="177"/>
      <c r="AE24" s="177" t="s">
        <v>99</v>
      </c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</row>
    <row r="25" spans="1:60" ht="12.75" outlineLevel="1">
      <c r="A25" s="171">
        <v>9</v>
      </c>
      <c r="B25" s="171" t="s">
        <v>122</v>
      </c>
      <c r="C25" s="172" t="s">
        <v>123</v>
      </c>
      <c r="D25" s="173" t="s">
        <v>124</v>
      </c>
      <c r="E25" s="174">
        <v>907.39</v>
      </c>
      <c r="F25" s="175"/>
      <c r="G25" s="175">
        <f>E25*F25</f>
        <v>0</v>
      </c>
      <c r="H25" s="175">
        <v>40.9</v>
      </c>
      <c r="I25" s="175">
        <f>ROUND(E25*H25,2)</f>
        <v>37112.25</v>
      </c>
      <c r="J25" s="175">
        <v>0</v>
      </c>
      <c r="K25" s="175">
        <f>ROUND(E25*J25,2)</f>
        <v>0</v>
      </c>
      <c r="L25" s="175">
        <v>21</v>
      </c>
      <c r="M25" s="175">
        <f>G25*(1+L25/100)</f>
        <v>0</v>
      </c>
      <c r="N25" s="175">
        <v>0.001</v>
      </c>
      <c r="O25" s="175">
        <f>ROUND(E25*N25,2)</f>
        <v>0.91</v>
      </c>
      <c r="P25" s="175">
        <v>0</v>
      </c>
      <c r="Q25" s="175">
        <f>ROUND(E25*P25,2)</f>
        <v>0</v>
      </c>
      <c r="R25" s="175"/>
      <c r="S25" s="175"/>
      <c r="T25" s="176">
        <v>0</v>
      </c>
      <c r="U25" s="175">
        <f>ROUND(E25*T25,2)</f>
        <v>0</v>
      </c>
      <c r="V25" s="177"/>
      <c r="W25" s="177"/>
      <c r="X25" s="177"/>
      <c r="Y25" s="177"/>
      <c r="Z25" s="177"/>
      <c r="AA25" s="177"/>
      <c r="AB25" s="177"/>
      <c r="AC25" s="177"/>
      <c r="AD25" s="177"/>
      <c r="AE25" s="177" t="s">
        <v>125</v>
      </c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</row>
    <row r="26" spans="1:60" ht="12.75" outlineLevel="1">
      <c r="A26" s="171"/>
      <c r="B26" s="171"/>
      <c r="C26" s="178" t="s">
        <v>126</v>
      </c>
      <c r="D26" s="179"/>
      <c r="E26" s="180">
        <v>907.39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6"/>
      <c r="U26" s="175"/>
      <c r="V26" s="177"/>
      <c r="W26" s="177"/>
      <c r="X26" s="177"/>
      <c r="Y26" s="177"/>
      <c r="Z26" s="177"/>
      <c r="AA26" s="177"/>
      <c r="AB26" s="177"/>
      <c r="AC26" s="177"/>
      <c r="AD26" s="177"/>
      <c r="AE26" s="177" t="s">
        <v>103</v>
      </c>
      <c r="AF26" s="177">
        <v>0</v>
      </c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</row>
    <row r="27" spans="1:60" ht="12.75" outlineLevel="1">
      <c r="A27" s="171">
        <v>10</v>
      </c>
      <c r="B27" s="171" t="s">
        <v>127</v>
      </c>
      <c r="C27" s="172" t="s">
        <v>128</v>
      </c>
      <c r="D27" s="173" t="s">
        <v>129</v>
      </c>
      <c r="E27" s="174">
        <v>1.12599</v>
      </c>
      <c r="F27" s="175"/>
      <c r="G27" s="175">
        <f>E27*F27</f>
        <v>0</v>
      </c>
      <c r="H27" s="175">
        <v>0</v>
      </c>
      <c r="I27" s="175">
        <f>ROUND(E27*H27,2)</f>
        <v>0</v>
      </c>
      <c r="J27" s="175">
        <v>1998</v>
      </c>
      <c r="K27" s="175">
        <f>ROUND(E27*J27,2)</f>
        <v>2249.73</v>
      </c>
      <c r="L27" s="175">
        <v>21</v>
      </c>
      <c r="M27" s="175">
        <f>G27*(1+L27/100)</f>
        <v>0</v>
      </c>
      <c r="N27" s="175">
        <v>0</v>
      </c>
      <c r="O27" s="175">
        <f>ROUND(E27*N27,2)</f>
        <v>0</v>
      </c>
      <c r="P27" s="175">
        <v>0</v>
      </c>
      <c r="Q27" s="175">
        <f>ROUND(E27*P27,2)</f>
        <v>0</v>
      </c>
      <c r="R27" s="175"/>
      <c r="S27" s="175"/>
      <c r="T27" s="176">
        <v>4.82</v>
      </c>
      <c r="U27" s="175">
        <f>ROUND(E27*T27,2)</f>
        <v>5.43</v>
      </c>
      <c r="V27" s="177"/>
      <c r="W27" s="177"/>
      <c r="X27" s="177"/>
      <c r="Y27" s="177"/>
      <c r="Z27" s="177"/>
      <c r="AA27" s="177"/>
      <c r="AB27" s="177"/>
      <c r="AC27" s="177"/>
      <c r="AD27" s="177"/>
      <c r="AE27" s="177" t="s">
        <v>130</v>
      </c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</row>
    <row r="28" spans="1:31" ht="12.75">
      <c r="A28" s="181" t="s">
        <v>94</v>
      </c>
      <c r="B28" s="181" t="s">
        <v>57</v>
      </c>
      <c r="C28" s="182" t="s">
        <v>58</v>
      </c>
      <c r="D28" s="183"/>
      <c r="E28" s="184"/>
      <c r="F28" s="185"/>
      <c r="G28" s="185">
        <f>SUMIF(AE29:AE31,"&lt;&gt;NOR",G29:G31)</f>
        <v>0</v>
      </c>
      <c r="H28" s="185"/>
      <c r="I28" s="185">
        <f>SUM(I29:I31)</f>
        <v>0</v>
      </c>
      <c r="J28" s="185"/>
      <c r="K28" s="185">
        <f>SUM(K29:K31)</f>
        <v>30888</v>
      </c>
      <c r="L28" s="185"/>
      <c r="M28" s="185">
        <f>SUM(M29:M31)</f>
        <v>0</v>
      </c>
      <c r="N28" s="185"/>
      <c r="O28" s="185">
        <f>SUM(O29:O31)</f>
        <v>0</v>
      </c>
      <c r="P28" s="185"/>
      <c r="Q28" s="185">
        <f>SUM(Q29:Q31)</f>
        <v>7.32</v>
      </c>
      <c r="R28" s="185"/>
      <c r="S28" s="185"/>
      <c r="T28" s="186"/>
      <c r="U28" s="185">
        <f>SUM(U29:U31)</f>
        <v>62.37</v>
      </c>
      <c r="AE28" t="s">
        <v>95</v>
      </c>
    </row>
    <row r="29" spans="1:60" ht="12.75" outlineLevel="1">
      <c r="A29" s="171">
        <v>11</v>
      </c>
      <c r="B29" s="171" t="s">
        <v>131</v>
      </c>
      <c r="C29" s="172" t="s">
        <v>132</v>
      </c>
      <c r="D29" s="173" t="s">
        <v>98</v>
      </c>
      <c r="E29" s="174">
        <v>297</v>
      </c>
      <c r="F29" s="175"/>
      <c r="G29" s="175">
        <f>E29*F29</f>
        <v>0</v>
      </c>
      <c r="H29" s="175">
        <v>0</v>
      </c>
      <c r="I29" s="175">
        <f>ROUND(E29*H29,2)</f>
        <v>0</v>
      </c>
      <c r="J29" s="175">
        <v>104</v>
      </c>
      <c r="K29" s="175">
        <f>ROUND(E29*J29,2)</f>
        <v>30888</v>
      </c>
      <c r="L29" s="175">
        <v>21</v>
      </c>
      <c r="M29" s="175">
        <f>G29*(1+L29/100)</f>
        <v>0</v>
      </c>
      <c r="N29" s="175">
        <v>0</v>
      </c>
      <c r="O29" s="175">
        <f>ROUND(E29*N29,2)</f>
        <v>0</v>
      </c>
      <c r="P29" s="175">
        <v>0.02465</v>
      </c>
      <c r="Q29" s="175">
        <f>ROUND(E29*P29,2)</f>
        <v>7.32</v>
      </c>
      <c r="R29" s="175"/>
      <c r="S29" s="175"/>
      <c r="T29" s="176">
        <v>0.21</v>
      </c>
      <c r="U29" s="175">
        <f>ROUND(E29*T29,2)</f>
        <v>62.37</v>
      </c>
      <c r="V29" s="177"/>
      <c r="W29" s="177"/>
      <c r="X29" s="177"/>
      <c r="Y29" s="177"/>
      <c r="Z29" s="177"/>
      <c r="AA29" s="177"/>
      <c r="AB29" s="177"/>
      <c r="AC29" s="177"/>
      <c r="AD29" s="177"/>
      <c r="AE29" s="177" t="s">
        <v>99</v>
      </c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</row>
    <row r="30" spans="1:60" s="232" customFormat="1" ht="12.75" outlineLevel="1">
      <c r="A30" s="227"/>
      <c r="B30" s="227"/>
      <c r="C30" s="228" t="s">
        <v>192</v>
      </c>
      <c r="D30" s="192" t="s">
        <v>184</v>
      </c>
      <c r="E30" s="193">
        <v>1</v>
      </c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0"/>
      <c r="U30" s="229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</row>
    <row r="31" spans="1:60" ht="12.75" outlineLevel="1">
      <c r="A31" s="171"/>
      <c r="B31" s="171"/>
      <c r="C31" s="178"/>
      <c r="D31" s="179"/>
      <c r="E31" s="180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6"/>
      <c r="U31" s="175"/>
      <c r="V31" s="177"/>
      <c r="W31" s="177"/>
      <c r="X31" s="177"/>
      <c r="Y31" s="177"/>
      <c r="Z31" s="177"/>
      <c r="AA31" s="177"/>
      <c r="AB31" s="177"/>
      <c r="AC31" s="177"/>
      <c r="AD31" s="177"/>
      <c r="AE31" s="177" t="s">
        <v>103</v>
      </c>
      <c r="AF31" s="177">
        <v>0</v>
      </c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</row>
    <row r="32" spans="1:31" ht="12.75">
      <c r="A32" s="181" t="s">
        <v>94</v>
      </c>
      <c r="B32" s="181" t="s">
        <v>59</v>
      </c>
      <c r="C32" s="182" t="s">
        <v>60</v>
      </c>
      <c r="D32" s="183"/>
      <c r="E32" s="184"/>
      <c r="F32" s="185"/>
      <c r="G32" s="185">
        <f>SUMIF(AE33:AE50,"&lt;&gt;NOR",G33:G50)</f>
        <v>0</v>
      </c>
      <c r="H32" s="185"/>
      <c r="I32" s="185">
        <f>SUM(I33:I50)</f>
        <v>1297451.78</v>
      </c>
      <c r="J32" s="185"/>
      <c r="K32" s="185">
        <f>SUM(K33:K50)</f>
        <v>1444502.6600000001</v>
      </c>
      <c r="L32" s="185"/>
      <c r="M32" s="185">
        <f>SUM(M33:M50)</f>
        <v>0</v>
      </c>
      <c r="N32" s="185"/>
      <c r="O32" s="185">
        <f>SUM(O33:O50)</f>
        <v>28.09</v>
      </c>
      <c r="P32" s="185"/>
      <c r="Q32" s="185">
        <f>SUM(Q33:Q50)</f>
        <v>8.46</v>
      </c>
      <c r="R32" s="185"/>
      <c r="S32" s="185"/>
      <c r="T32" s="186"/>
      <c r="U32" s="185">
        <f>SUM(U33:U50)</f>
        <v>1132.7499999999998</v>
      </c>
      <c r="AE32" t="s">
        <v>95</v>
      </c>
    </row>
    <row r="33" spans="1:60" ht="12.75" outlineLevel="1">
      <c r="A33" s="171">
        <v>12</v>
      </c>
      <c r="B33" s="171" t="s">
        <v>133</v>
      </c>
      <c r="C33" s="172" t="s">
        <v>134</v>
      </c>
      <c r="D33" s="173" t="s">
        <v>98</v>
      </c>
      <c r="E33" s="174">
        <v>296.38</v>
      </c>
      <c r="F33" s="175"/>
      <c r="G33" s="175">
        <f>E33*F33</f>
        <v>0</v>
      </c>
      <c r="H33" s="175">
        <v>11.97</v>
      </c>
      <c r="I33" s="175">
        <f>ROUND(E33*H33,2)</f>
        <v>3547.67</v>
      </c>
      <c r="J33" s="175">
        <v>179.53</v>
      </c>
      <c r="K33" s="175">
        <f>ROUND(E33*J33,2)</f>
        <v>53209.1</v>
      </c>
      <c r="L33" s="175">
        <v>21</v>
      </c>
      <c r="M33" s="175">
        <f>G33*(1+L33/100)</f>
        <v>0</v>
      </c>
      <c r="N33" s="175">
        <v>0.00043</v>
      </c>
      <c r="O33" s="175">
        <f>ROUND(E33*N33,2)</f>
        <v>0.13</v>
      </c>
      <c r="P33" s="175">
        <v>0</v>
      </c>
      <c r="Q33" s="175">
        <f>ROUND(E33*P33,2)</f>
        <v>0</v>
      </c>
      <c r="R33" s="175"/>
      <c r="S33" s="175"/>
      <c r="T33" s="176">
        <v>0.34</v>
      </c>
      <c r="U33" s="175">
        <f>ROUND(E33*T33,2)</f>
        <v>100.77</v>
      </c>
      <c r="V33" s="177"/>
      <c r="W33" s="177"/>
      <c r="X33" s="177"/>
      <c r="Y33" s="177"/>
      <c r="Z33" s="177"/>
      <c r="AA33" s="177"/>
      <c r="AB33" s="177"/>
      <c r="AC33" s="177"/>
      <c r="AD33" s="177"/>
      <c r="AE33" s="177" t="s">
        <v>99</v>
      </c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</row>
    <row r="34" spans="1:60" ht="12.75" outlineLevel="1">
      <c r="A34" s="171"/>
      <c r="B34" s="171"/>
      <c r="C34" s="178" t="s">
        <v>135</v>
      </c>
      <c r="D34" s="179"/>
      <c r="E34" s="180">
        <v>296.38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U34" s="175"/>
      <c r="V34" s="177"/>
      <c r="W34" s="177"/>
      <c r="X34" s="177"/>
      <c r="Y34" s="177"/>
      <c r="Z34" s="177"/>
      <c r="AA34" s="177"/>
      <c r="AB34" s="177"/>
      <c r="AC34" s="177"/>
      <c r="AD34" s="177"/>
      <c r="AE34" s="177" t="s">
        <v>103</v>
      </c>
      <c r="AF34" s="177">
        <v>0</v>
      </c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</row>
    <row r="35" spans="1:60" ht="12.75" outlineLevel="1">
      <c r="A35" s="171">
        <v>13</v>
      </c>
      <c r="B35" s="171" t="s">
        <v>136</v>
      </c>
      <c r="C35" s="172" t="s">
        <v>137</v>
      </c>
      <c r="D35" s="173" t="s">
        <v>98</v>
      </c>
      <c r="E35" s="174">
        <v>1208.1025</v>
      </c>
      <c r="F35" s="175"/>
      <c r="G35" s="175">
        <f>E35*F35</f>
        <v>0</v>
      </c>
      <c r="H35" s="175">
        <v>3</v>
      </c>
      <c r="I35" s="175">
        <f>ROUND(E35*H35,2)</f>
        <v>3624.31</v>
      </c>
      <c r="J35" s="175">
        <v>204</v>
      </c>
      <c r="K35" s="175">
        <f>ROUND(E35*J35,2)</f>
        <v>246452.91</v>
      </c>
      <c r="L35" s="175">
        <v>21</v>
      </c>
      <c r="M35" s="175">
        <f>G35*(1+L35/100)</f>
        <v>0</v>
      </c>
      <c r="N35" s="175">
        <v>0.00071</v>
      </c>
      <c r="O35" s="175">
        <f>ROUND(E35*N35,2)</f>
        <v>0.86</v>
      </c>
      <c r="P35" s="175">
        <v>0</v>
      </c>
      <c r="Q35" s="175">
        <f>ROUND(E35*P35,2)</f>
        <v>0</v>
      </c>
      <c r="R35" s="175"/>
      <c r="S35" s="175"/>
      <c r="T35" s="176">
        <v>0.34</v>
      </c>
      <c r="U35" s="175">
        <f>ROUND(E35*T35,2)</f>
        <v>410.75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 t="s">
        <v>99</v>
      </c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</row>
    <row r="36" spans="1:60" ht="12.75" outlineLevel="1">
      <c r="A36" s="171"/>
      <c r="B36" s="171"/>
      <c r="C36" s="178" t="s">
        <v>138</v>
      </c>
      <c r="D36" s="179"/>
      <c r="E36" s="180">
        <v>1208.1025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6"/>
      <c r="U36" s="175"/>
      <c r="V36" s="177"/>
      <c r="W36" s="177"/>
      <c r="X36" s="177"/>
      <c r="Y36" s="177"/>
      <c r="Z36" s="177"/>
      <c r="AA36" s="177"/>
      <c r="AB36" s="177"/>
      <c r="AC36" s="177"/>
      <c r="AD36" s="177"/>
      <c r="AE36" s="177" t="s">
        <v>103</v>
      </c>
      <c r="AF36" s="177">
        <v>0</v>
      </c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</row>
    <row r="37" spans="1:60" ht="12.75" outlineLevel="1">
      <c r="A37" s="171">
        <v>14</v>
      </c>
      <c r="B37" s="171" t="s">
        <v>139</v>
      </c>
      <c r="C37" s="172" t="s">
        <v>140</v>
      </c>
      <c r="D37" s="173" t="s">
        <v>98</v>
      </c>
      <c r="E37" s="174">
        <v>1208.1025</v>
      </c>
      <c r="F37" s="175"/>
      <c r="G37" s="175">
        <f>E37*F37</f>
        <v>0</v>
      </c>
      <c r="H37" s="175">
        <v>0</v>
      </c>
      <c r="I37" s="175">
        <f>ROUND(E37*H37,2)</f>
        <v>0</v>
      </c>
      <c r="J37" s="175">
        <v>117.5</v>
      </c>
      <c r="K37" s="175">
        <f>ROUND(E37*J37,2)</f>
        <v>141952.04</v>
      </c>
      <c r="L37" s="175">
        <v>21</v>
      </c>
      <c r="M37" s="175">
        <f>G37*(1+L37/100)</f>
        <v>0</v>
      </c>
      <c r="N37" s="175">
        <v>0</v>
      </c>
      <c r="O37" s="175">
        <f>ROUND(E37*N37,2)</f>
        <v>0</v>
      </c>
      <c r="P37" s="175">
        <v>0.007</v>
      </c>
      <c r="Q37" s="175">
        <f>ROUND(E37*P37,2)</f>
        <v>8.46</v>
      </c>
      <c r="R37" s="175"/>
      <c r="S37" s="175"/>
      <c r="T37" s="176">
        <v>0.238</v>
      </c>
      <c r="U37" s="175">
        <f>ROUND(E37*T37,2)</f>
        <v>287.53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 t="s">
        <v>99</v>
      </c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</row>
    <row r="38" spans="1:60" ht="12.75" outlineLevel="1">
      <c r="A38" s="171"/>
      <c r="B38" s="171"/>
      <c r="C38" s="178" t="s">
        <v>141</v>
      </c>
      <c r="D38" s="179"/>
      <c r="E38" s="180">
        <v>1208.1025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6"/>
      <c r="U38" s="175"/>
      <c r="V38" s="177"/>
      <c r="W38" s="177"/>
      <c r="X38" s="177"/>
      <c r="Y38" s="177"/>
      <c r="Z38" s="177"/>
      <c r="AA38" s="177"/>
      <c r="AB38" s="177"/>
      <c r="AC38" s="177"/>
      <c r="AD38" s="177"/>
      <c r="AE38" s="177" t="s">
        <v>103</v>
      </c>
      <c r="AF38" s="177">
        <v>0</v>
      </c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</row>
    <row r="39" spans="1:60" s="233" customFormat="1" ht="22.5" outlineLevel="1">
      <c r="A39" s="227">
        <v>15</v>
      </c>
      <c r="B39" s="227" t="s">
        <v>142</v>
      </c>
      <c r="C39" s="228" t="s">
        <v>193</v>
      </c>
      <c r="D39" s="192" t="s">
        <v>124</v>
      </c>
      <c r="E39" s="193">
        <v>10244</v>
      </c>
      <c r="F39" s="229"/>
      <c r="G39" s="229">
        <f>E39*F39</f>
        <v>0</v>
      </c>
      <c r="H39" s="229">
        <v>7.97</v>
      </c>
      <c r="I39" s="229">
        <f>ROUND(E39*H39,2)</f>
        <v>81644.68</v>
      </c>
      <c r="J39" s="229">
        <v>21.93</v>
      </c>
      <c r="K39" s="229">
        <f>ROUND(E39*J39,2)</f>
        <v>224650.92</v>
      </c>
      <c r="L39" s="229">
        <v>21</v>
      </c>
      <c r="M39" s="229">
        <f>G39*(1+L39/100)</f>
        <v>0</v>
      </c>
      <c r="N39" s="229">
        <v>6E-05</v>
      </c>
      <c r="O39" s="229">
        <f>ROUND(E39*N39,2)</f>
        <v>0.61</v>
      </c>
      <c r="P39" s="229">
        <v>0</v>
      </c>
      <c r="Q39" s="229">
        <f>ROUND(E39*P39,2)</f>
        <v>0</v>
      </c>
      <c r="R39" s="229"/>
      <c r="S39" s="229"/>
      <c r="T39" s="230">
        <v>0.024</v>
      </c>
      <c r="U39" s="229">
        <f>ROUND(E39*T39,2)</f>
        <v>245.86</v>
      </c>
      <c r="V39" s="231"/>
      <c r="W39" s="231"/>
      <c r="X39" s="231"/>
      <c r="Y39" s="231"/>
      <c r="Z39" s="231"/>
      <c r="AA39" s="231"/>
      <c r="AB39" s="231"/>
      <c r="AC39" s="231"/>
      <c r="AD39" s="231"/>
      <c r="AE39" s="231" t="s">
        <v>99</v>
      </c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</row>
    <row r="40" spans="1:60" s="233" customFormat="1" ht="12.75" outlineLevel="1">
      <c r="A40" s="227"/>
      <c r="B40" s="227"/>
      <c r="C40" s="234" t="s">
        <v>197</v>
      </c>
      <c r="D40" s="235"/>
      <c r="E40" s="236">
        <v>10244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30"/>
      <c r="U40" s="229"/>
      <c r="V40" s="231"/>
      <c r="W40" s="231"/>
      <c r="X40" s="231"/>
      <c r="Y40" s="231"/>
      <c r="Z40" s="231"/>
      <c r="AA40" s="231"/>
      <c r="AB40" s="231"/>
      <c r="AC40" s="231"/>
      <c r="AD40" s="231"/>
      <c r="AE40" s="231" t="s">
        <v>103</v>
      </c>
      <c r="AF40" s="231">
        <v>0</v>
      </c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</row>
    <row r="41" spans="1:60" s="233" customFormat="1" ht="12.75" outlineLevel="1">
      <c r="A41" s="227">
        <v>16</v>
      </c>
      <c r="B41" s="227" t="s">
        <v>143</v>
      </c>
      <c r="C41" s="228" t="s">
        <v>144</v>
      </c>
      <c r="D41" s="192" t="s">
        <v>124</v>
      </c>
      <c r="E41" s="193">
        <v>25842.47456</v>
      </c>
      <c r="F41" s="229"/>
      <c r="G41" s="229">
        <f>E41*F41</f>
        <v>0</v>
      </c>
      <c r="H41" s="229">
        <v>0</v>
      </c>
      <c r="I41" s="229">
        <f>ROUND(E41*H41,2)</f>
        <v>0</v>
      </c>
      <c r="J41" s="229">
        <v>28.5</v>
      </c>
      <c r="K41" s="229">
        <f>ROUND(E41*J41,2)</f>
        <v>736510.52</v>
      </c>
      <c r="L41" s="229">
        <v>21</v>
      </c>
      <c r="M41" s="229">
        <f>G41*(1+L41/100)</f>
        <v>0</v>
      </c>
      <c r="N41" s="229">
        <v>0</v>
      </c>
      <c r="O41" s="229">
        <f>ROUND(E41*N41,2)</f>
        <v>0</v>
      </c>
      <c r="P41" s="229">
        <v>0</v>
      </c>
      <c r="Q41" s="229">
        <f>ROUND(E41*P41,2)</f>
        <v>0</v>
      </c>
      <c r="R41" s="229"/>
      <c r="S41" s="229"/>
      <c r="T41" s="230">
        <v>0</v>
      </c>
      <c r="U41" s="229">
        <f>ROUND(E41*T41,2)</f>
        <v>0</v>
      </c>
      <c r="V41" s="231"/>
      <c r="W41" s="231"/>
      <c r="X41" s="231"/>
      <c r="Y41" s="231"/>
      <c r="Z41" s="231"/>
      <c r="AA41" s="231"/>
      <c r="AB41" s="231"/>
      <c r="AC41" s="231"/>
      <c r="AD41" s="231"/>
      <c r="AE41" s="231" t="s">
        <v>99</v>
      </c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</row>
    <row r="42" spans="1:60" s="233" customFormat="1" ht="12.75" outlineLevel="1">
      <c r="A42" s="227"/>
      <c r="B42" s="227"/>
      <c r="C42" s="234" t="s">
        <v>198</v>
      </c>
      <c r="D42" s="235"/>
      <c r="E42" s="236">
        <v>10244</v>
      </c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30"/>
      <c r="U42" s="229"/>
      <c r="V42" s="231"/>
      <c r="W42" s="231"/>
      <c r="X42" s="231"/>
      <c r="Y42" s="231"/>
      <c r="Z42" s="231"/>
      <c r="AA42" s="231"/>
      <c r="AB42" s="231"/>
      <c r="AC42" s="231"/>
      <c r="AD42" s="231"/>
      <c r="AE42" s="231" t="s">
        <v>103</v>
      </c>
      <c r="AF42" s="231">
        <v>0</v>
      </c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</row>
    <row r="43" spans="1:60" ht="12.75" outlineLevel="1">
      <c r="A43" s="171"/>
      <c r="B43" s="171"/>
      <c r="C43" s="178" t="s">
        <v>145</v>
      </c>
      <c r="D43" s="179"/>
      <c r="E43" s="180">
        <v>12525.60672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6"/>
      <c r="U43" s="175"/>
      <c r="V43" s="177"/>
      <c r="W43" s="177"/>
      <c r="X43" s="177"/>
      <c r="Y43" s="177"/>
      <c r="Z43" s="177"/>
      <c r="AA43" s="177"/>
      <c r="AB43" s="177"/>
      <c r="AC43" s="177"/>
      <c r="AD43" s="177"/>
      <c r="AE43" s="177" t="s">
        <v>103</v>
      </c>
      <c r="AF43" s="177">
        <v>0</v>
      </c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</row>
    <row r="44" spans="1:60" ht="12.75" outlineLevel="1">
      <c r="A44" s="171"/>
      <c r="B44" s="171"/>
      <c r="C44" s="178" t="s">
        <v>146</v>
      </c>
      <c r="D44" s="179"/>
      <c r="E44" s="180">
        <v>3072.86784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6"/>
      <c r="U44" s="175"/>
      <c r="V44" s="177"/>
      <c r="W44" s="177"/>
      <c r="X44" s="177"/>
      <c r="Y44" s="177"/>
      <c r="Z44" s="177"/>
      <c r="AA44" s="177"/>
      <c r="AB44" s="177"/>
      <c r="AC44" s="177"/>
      <c r="AD44" s="177"/>
      <c r="AE44" s="177" t="s">
        <v>103</v>
      </c>
      <c r="AF44" s="177">
        <v>0</v>
      </c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</row>
    <row r="45" spans="1:60" ht="12.75" outlineLevel="1">
      <c r="A45" s="171">
        <v>17</v>
      </c>
      <c r="B45" s="171" t="s">
        <v>147</v>
      </c>
      <c r="C45" s="172" t="s">
        <v>148</v>
      </c>
      <c r="D45" s="173" t="s">
        <v>98</v>
      </c>
      <c r="E45" s="174">
        <v>1805.379</v>
      </c>
      <c r="F45" s="175"/>
      <c r="G45" s="175">
        <f>E45*F45</f>
        <v>0</v>
      </c>
      <c r="H45" s="175">
        <v>389.5</v>
      </c>
      <c r="I45" s="175">
        <f>ROUND(E45*H45,2)</f>
        <v>703195.12</v>
      </c>
      <c r="J45" s="175">
        <v>0</v>
      </c>
      <c r="K45" s="175">
        <f>ROUND(E45*J45,2)</f>
        <v>0</v>
      </c>
      <c r="L45" s="175">
        <v>21</v>
      </c>
      <c r="M45" s="175">
        <f>G45*(1+L45/100)</f>
        <v>0</v>
      </c>
      <c r="N45" s="175">
        <v>0.00864</v>
      </c>
      <c r="O45" s="175">
        <f>ROUND(E45*N45,2)</f>
        <v>15.6</v>
      </c>
      <c r="P45" s="175">
        <v>0</v>
      </c>
      <c r="Q45" s="175">
        <f>ROUND(E45*P45,2)</f>
        <v>0</v>
      </c>
      <c r="R45" s="175"/>
      <c r="S45" s="175"/>
      <c r="T45" s="176">
        <v>0</v>
      </c>
      <c r="U45" s="175">
        <f>ROUND(E45*T45,2)</f>
        <v>0</v>
      </c>
      <c r="V45" s="177"/>
      <c r="W45" s="177"/>
      <c r="X45" s="177"/>
      <c r="Y45" s="177"/>
      <c r="Z45" s="177"/>
      <c r="AA45" s="177"/>
      <c r="AB45" s="177"/>
      <c r="AC45" s="177"/>
      <c r="AD45" s="177"/>
      <c r="AE45" s="177" t="s">
        <v>125</v>
      </c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</row>
    <row r="46" spans="1:60" ht="12.75" outlineLevel="1">
      <c r="A46" s="171"/>
      <c r="B46" s="171"/>
      <c r="C46" s="178" t="s">
        <v>149</v>
      </c>
      <c r="D46" s="179"/>
      <c r="E46" s="180">
        <v>1449.723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6"/>
      <c r="U46" s="175"/>
      <c r="V46" s="177"/>
      <c r="W46" s="177"/>
      <c r="X46" s="177"/>
      <c r="Y46" s="177"/>
      <c r="Z46" s="177"/>
      <c r="AA46" s="177"/>
      <c r="AB46" s="177"/>
      <c r="AC46" s="177"/>
      <c r="AD46" s="177"/>
      <c r="AE46" s="177" t="s">
        <v>103</v>
      </c>
      <c r="AF46" s="177">
        <v>0</v>
      </c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</row>
    <row r="47" spans="1:60" ht="12.75" outlineLevel="1">
      <c r="A47" s="171"/>
      <c r="B47" s="171"/>
      <c r="C47" s="178" t="s">
        <v>150</v>
      </c>
      <c r="D47" s="179"/>
      <c r="E47" s="180">
        <v>355.656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6"/>
      <c r="U47" s="175"/>
      <c r="V47" s="177"/>
      <c r="W47" s="177"/>
      <c r="X47" s="177"/>
      <c r="Y47" s="177"/>
      <c r="Z47" s="177"/>
      <c r="AA47" s="177"/>
      <c r="AB47" s="177"/>
      <c r="AC47" s="177"/>
      <c r="AD47" s="177"/>
      <c r="AE47" s="177" t="s">
        <v>103</v>
      </c>
      <c r="AF47" s="177">
        <v>0</v>
      </c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</row>
    <row r="48" spans="1:60" s="233" customFormat="1" ht="33.75" outlineLevel="1">
      <c r="A48" s="227">
        <v>18</v>
      </c>
      <c r="B48" s="227" t="s">
        <v>151</v>
      </c>
      <c r="C48" s="228" t="s">
        <v>194</v>
      </c>
      <c r="D48" s="192" t="s">
        <v>98</v>
      </c>
      <c r="E48" s="193">
        <v>520</v>
      </c>
      <c r="F48" s="229"/>
      <c r="G48" s="229">
        <f>E48*F48</f>
        <v>0</v>
      </c>
      <c r="H48" s="229">
        <v>972</v>
      </c>
      <c r="I48" s="229">
        <f>ROUND(E48*H48,2)</f>
        <v>505440</v>
      </c>
      <c r="J48" s="229">
        <v>0</v>
      </c>
      <c r="K48" s="229">
        <f>ROUND(E48*J48,2)</f>
        <v>0</v>
      </c>
      <c r="L48" s="229">
        <v>21</v>
      </c>
      <c r="M48" s="229">
        <f>G48*(1+L48/100)</f>
        <v>0</v>
      </c>
      <c r="N48" s="229">
        <v>0.02095</v>
      </c>
      <c r="O48" s="229">
        <f>ROUND(E48*N48,2)</f>
        <v>10.89</v>
      </c>
      <c r="P48" s="229">
        <v>0</v>
      </c>
      <c r="Q48" s="229">
        <f>ROUND(E48*P48,2)</f>
        <v>0</v>
      </c>
      <c r="R48" s="229"/>
      <c r="S48" s="229"/>
      <c r="T48" s="230">
        <v>0</v>
      </c>
      <c r="U48" s="229">
        <f>ROUND(E48*T48,2)</f>
        <v>0</v>
      </c>
      <c r="V48" s="231"/>
      <c r="W48" s="231"/>
      <c r="X48" s="231"/>
      <c r="Y48" s="231"/>
      <c r="Z48" s="231"/>
      <c r="AA48" s="231"/>
      <c r="AB48" s="231"/>
      <c r="AC48" s="231"/>
      <c r="AD48" s="231"/>
      <c r="AE48" s="231" t="s">
        <v>125</v>
      </c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</row>
    <row r="49" spans="1:60" ht="12.75" outlineLevel="1">
      <c r="A49" s="171"/>
      <c r="B49" s="171"/>
      <c r="C49" s="178"/>
      <c r="D49" s="179"/>
      <c r="E49" s="180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6"/>
      <c r="U49" s="175"/>
      <c r="V49" s="177"/>
      <c r="W49" s="177"/>
      <c r="X49" s="177"/>
      <c r="Y49" s="177"/>
      <c r="Z49" s="177"/>
      <c r="AA49" s="177"/>
      <c r="AB49" s="177"/>
      <c r="AC49" s="177"/>
      <c r="AD49" s="177"/>
      <c r="AE49" s="177" t="s">
        <v>103</v>
      </c>
      <c r="AF49" s="177">
        <v>0</v>
      </c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</row>
    <row r="50" spans="1:60" ht="12.75" outlineLevel="1">
      <c r="A50" s="171">
        <v>19</v>
      </c>
      <c r="B50" s="171" t="s">
        <v>152</v>
      </c>
      <c r="C50" s="172" t="s">
        <v>153</v>
      </c>
      <c r="D50" s="173" t="s">
        <v>129</v>
      </c>
      <c r="E50" s="174">
        <v>29.22071</v>
      </c>
      <c r="F50" s="175"/>
      <c r="G50" s="175">
        <f>E50*F50</f>
        <v>0</v>
      </c>
      <c r="H50" s="175">
        <v>0</v>
      </c>
      <c r="I50" s="175">
        <f>ROUND(E50*H50,2)</f>
        <v>0</v>
      </c>
      <c r="J50" s="175">
        <v>1428</v>
      </c>
      <c r="K50" s="175">
        <f>ROUND(E50*J50,2)</f>
        <v>41727.17</v>
      </c>
      <c r="L50" s="175">
        <v>21</v>
      </c>
      <c r="M50" s="175">
        <f>G50*(1+L50/100)</f>
        <v>0</v>
      </c>
      <c r="N50" s="175">
        <v>0</v>
      </c>
      <c r="O50" s="175">
        <f>ROUND(E50*N50,2)</f>
        <v>0</v>
      </c>
      <c r="P50" s="175">
        <v>0</v>
      </c>
      <c r="Q50" s="175">
        <f>ROUND(E50*P50,2)</f>
        <v>0</v>
      </c>
      <c r="R50" s="175"/>
      <c r="S50" s="175"/>
      <c r="T50" s="176">
        <v>3.006</v>
      </c>
      <c r="U50" s="175">
        <f>ROUND(E50*T50,2)</f>
        <v>87.84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7" t="s">
        <v>130</v>
      </c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</row>
    <row r="51" spans="1:31" ht="12.75">
      <c r="A51" s="181" t="s">
        <v>94</v>
      </c>
      <c r="B51" s="181" t="s">
        <v>61</v>
      </c>
      <c r="C51" s="182" t="s">
        <v>62</v>
      </c>
      <c r="D51" s="183"/>
      <c r="E51" s="184"/>
      <c r="F51" s="185"/>
      <c r="G51" s="185">
        <f>SUMIF(AE52:AE68,"&lt;&gt;NOR",G52:G68)</f>
        <v>0</v>
      </c>
      <c r="H51" s="185"/>
      <c r="I51" s="185">
        <f>SUM(I52:I68)</f>
        <v>267839.78</v>
      </c>
      <c r="J51" s="185"/>
      <c r="K51" s="185">
        <f>SUM(K52:K68)</f>
        <v>381551.83999999997</v>
      </c>
      <c r="L51" s="185"/>
      <c r="M51" s="185">
        <f>SUM(M52:M68)</f>
        <v>0</v>
      </c>
      <c r="N51" s="185"/>
      <c r="O51" s="185">
        <f>SUM(O52:O68)</f>
        <v>0.55</v>
      </c>
      <c r="P51" s="185"/>
      <c r="Q51" s="185">
        <f>SUM(Q52:Q68)</f>
        <v>0</v>
      </c>
      <c r="R51" s="185"/>
      <c r="S51" s="185"/>
      <c r="T51" s="186"/>
      <c r="U51" s="185">
        <f>SUM(U52:U68)</f>
        <v>1087.92</v>
      </c>
      <c r="AE51" t="s">
        <v>95</v>
      </c>
    </row>
    <row r="52" spans="1:60" ht="12.75" outlineLevel="1">
      <c r="A52" s="171">
        <v>20</v>
      </c>
      <c r="B52" s="171" t="s">
        <v>154</v>
      </c>
      <c r="C52" s="172" t="s">
        <v>155</v>
      </c>
      <c r="D52" s="173" t="s">
        <v>98</v>
      </c>
      <c r="E52" s="174">
        <v>1385.0433</v>
      </c>
      <c r="F52" s="175"/>
      <c r="G52" s="175">
        <f>E52*F52</f>
        <v>0</v>
      </c>
      <c r="H52" s="175">
        <v>47.84</v>
      </c>
      <c r="I52" s="175">
        <f>ROUND(E52*H52,2)</f>
        <v>66260.47</v>
      </c>
      <c r="J52" s="175">
        <v>102.66</v>
      </c>
      <c r="K52" s="175">
        <f>ROUND(E52*J52,2)</f>
        <v>142188.55</v>
      </c>
      <c r="L52" s="175">
        <v>21</v>
      </c>
      <c r="M52" s="175">
        <f>G52*(1+L52/100)</f>
        <v>0</v>
      </c>
      <c r="N52" s="175">
        <v>0</v>
      </c>
      <c r="O52" s="175">
        <f>ROUND(E52*N52,2)</f>
        <v>0</v>
      </c>
      <c r="P52" s="175">
        <v>0</v>
      </c>
      <c r="Q52" s="175">
        <f>ROUND(E52*P52,2)</f>
        <v>0</v>
      </c>
      <c r="R52" s="175"/>
      <c r="S52" s="175"/>
      <c r="T52" s="176">
        <v>0.207</v>
      </c>
      <c r="U52" s="175">
        <f>ROUND(E52*T52,2)</f>
        <v>286.7</v>
      </c>
      <c r="V52" s="177"/>
      <c r="W52" s="177"/>
      <c r="X52" s="177"/>
      <c r="Y52" s="177"/>
      <c r="Z52" s="177"/>
      <c r="AA52" s="177"/>
      <c r="AB52" s="177"/>
      <c r="AC52" s="177"/>
      <c r="AD52" s="177"/>
      <c r="AE52" s="177" t="s">
        <v>99</v>
      </c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</row>
    <row r="53" spans="1:60" ht="12.75" outlineLevel="1">
      <c r="A53" s="171"/>
      <c r="B53" s="171"/>
      <c r="C53" s="178" t="s">
        <v>156</v>
      </c>
      <c r="D53" s="179"/>
      <c r="E53" s="180">
        <v>377.058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6"/>
      <c r="U53" s="175"/>
      <c r="V53" s="177"/>
      <c r="W53" s="177"/>
      <c r="X53" s="177"/>
      <c r="Y53" s="177"/>
      <c r="Z53" s="177"/>
      <c r="AA53" s="177"/>
      <c r="AB53" s="177"/>
      <c r="AC53" s="177"/>
      <c r="AD53" s="177"/>
      <c r="AE53" s="177" t="s">
        <v>103</v>
      </c>
      <c r="AF53" s="177">
        <v>0</v>
      </c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</row>
    <row r="54" spans="1:60" ht="45" outlineLevel="1">
      <c r="A54" s="171"/>
      <c r="B54" s="171"/>
      <c r="C54" s="178" t="s">
        <v>157</v>
      </c>
      <c r="D54" s="179"/>
      <c r="E54" s="180">
        <v>934.3725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6"/>
      <c r="U54" s="175"/>
      <c r="V54" s="177"/>
      <c r="W54" s="177"/>
      <c r="X54" s="177"/>
      <c r="Y54" s="177"/>
      <c r="Z54" s="177"/>
      <c r="AA54" s="177"/>
      <c r="AB54" s="177"/>
      <c r="AC54" s="177"/>
      <c r="AD54" s="177"/>
      <c r="AE54" s="177" t="s">
        <v>103</v>
      </c>
      <c r="AF54" s="177">
        <v>0</v>
      </c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</row>
    <row r="55" spans="1:60" ht="12.75" outlineLevel="1">
      <c r="A55" s="171"/>
      <c r="B55" s="171"/>
      <c r="C55" s="178" t="s">
        <v>158</v>
      </c>
      <c r="D55" s="179"/>
      <c r="E55" s="180">
        <v>54.432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6"/>
      <c r="U55" s="175"/>
      <c r="V55" s="177"/>
      <c r="W55" s="177"/>
      <c r="X55" s="177"/>
      <c r="Y55" s="177"/>
      <c r="Z55" s="177"/>
      <c r="AA55" s="177"/>
      <c r="AB55" s="177"/>
      <c r="AC55" s="177"/>
      <c r="AD55" s="177"/>
      <c r="AE55" s="177" t="s">
        <v>103</v>
      </c>
      <c r="AF55" s="177">
        <v>0</v>
      </c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</row>
    <row r="56" spans="1:60" ht="12.75" outlineLevel="1">
      <c r="A56" s="171"/>
      <c r="B56" s="171"/>
      <c r="C56" s="178" t="s">
        <v>159</v>
      </c>
      <c r="D56" s="179"/>
      <c r="E56" s="180">
        <v>19.1808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6"/>
      <c r="U56" s="175"/>
      <c r="V56" s="177"/>
      <c r="W56" s="177"/>
      <c r="X56" s="177"/>
      <c r="Y56" s="177"/>
      <c r="Z56" s="177"/>
      <c r="AA56" s="177"/>
      <c r="AB56" s="177"/>
      <c r="AC56" s="177"/>
      <c r="AD56" s="177"/>
      <c r="AE56" s="177" t="s">
        <v>103</v>
      </c>
      <c r="AF56" s="177">
        <v>0</v>
      </c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</row>
    <row r="57" spans="1:60" ht="22.5" outlineLevel="1">
      <c r="A57" s="171">
        <v>21</v>
      </c>
      <c r="B57" s="171" t="s">
        <v>160</v>
      </c>
      <c r="C57" s="172" t="s">
        <v>161</v>
      </c>
      <c r="D57" s="173" t="s">
        <v>98</v>
      </c>
      <c r="E57" s="174">
        <v>1385.0433</v>
      </c>
      <c r="F57" s="175"/>
      <c r="G57" s="175">
        <f>E57*F57</f>
        <v>0</v>
      </c>
      <c r="H57" s="175">
        <v>1.01</v>
      </c>
      <c r="I57" s="175">
        <f>ROUND(E57*H57,2)</f>
        <v>1398.89</v>
      </c>
      <c r="J57" s="175">
        <v>28.29</v>
      </c>
      <c r="K57" s="175">
        <f>ROUND(E57*J57,2)</f>
        <v>39182.87</v>
      </c>
      <c r="L57" s="175">
        <v>21</v>
      </c>
      <c r="M57" s="175">
        <f>G57*(1+L57/100)</f>
        <v>0</v>
      </c>
      <c r="N57" s="175">
        <v>1E-05</v>
      </c>
      <c r="O57" s="175">
        <f>ROUND(E57*N57,2)</f>
        <v>0.01</v>
      </c>
      <c r="P57" s="175">
        <v>0</v>
      </c>
      <c r="Q57" s="175">
        <f>ROUND(E57*P57,2)</f>
        <v>0</v>
      </c>
      <c r="R57" s="175"/>
      <c r="S57" s="175"/>
      <c r="T57" s="176">
        <v>0.072</v>
      </c>
      <c r="U57" s="175">
        <f>ROUND(E57*T57,2)</f>
        <v>99.72</v>
      </c>
      <c r="V57" s="177"/>
      <c r="W57" s="177"/>
      <c r="X57" s="177"/>
      <c r="Y57" s="177"/>
      <c r="Z57" s="177"/>
      <c r="AA57" s="177"/>
      <c r="AB57" s="177"/>
      <c r="AC57" s="177"/>
      <c r="AD57" s="177"/>
      <c r="AE57" s="177" t="s">
        <v>99</v>
      </c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</row>
    <row r="58" spans="1:60" ht="12.75" outlineLevel="1">
      <c r="A58" s="171"/>
      <c r="B58" s="171"/>
      <c r="C58" s="178" t="s">
        <v>156</v>
      </c>
      <c r="D58" s="179"/>
      <c r="E58" s="180">
        <v>377.058</v>
      </c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6"/>
      <c r="U58" s="175"/>
      <c r="V58" s="177"/>
      <c r="W58" s="177"/>
      <c r="X58" s="177"/>
      <c r="Y58" s="177"/>
      <c r="Z58" s="177"/>
      <c r="AA58" s="177"/>
      <c r="AB58" s="177"/>
      <c r="AC58" s="177"/>
      <c r="AD58" s="177"/>
      <c r="AE58" s="177" t="s">
        <v>103</v>
      </c>
      <c r="AF58" s="177">
        <v>0</v>
      </c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</row>
    <row r="59" spans="1:60" ht="45" outlineLevel="1">
      <c r="A59" s="171"/>
      <c r="B59" s="171"/>
      <c r="C59" s="178" t="s">
        <v>157</v>
      </c>
      <c r="D59" s="179"/>
      <c r="E59" s="180">
        <v>934.3725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6"/>
      <c r="U59" s="175"/>
      <c r="V59" s="177"/>
      <c r="W59" s="177"/>
      <c r="X59" s="177"/>
      <c r="Y59" s="177"/>
      <c r="Z59" s="177"/>
      <c r="AA59" s="177"/>
      <c r="AB59" s="177"/>
      <c r="AC59" s="177"/>
      <c r="AD59" s="177"/>
      <c r="AE59" s="177" t="s">
        <v>103</v>
      </c>
      <c r="AF59" s="177">
        <v>0</v>
      </c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</row>
    <row r="60" spans="1:60" ht="12.75" outlineLevel="1">
      <c r="A60" s="171"/>
      <c r="B60" s="171"/>
      <c r="C60" s="178" t="s">
        <v>158</v>
      </c>
      <c r="D60" s="179"/>
      <c r="E60" s="180">
        <v>54.432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6"/>
      <c r="U60" s="175"/>
      <c r="V60" s="177"/>
      <c r="W60" s="177"/>
      <c r="X60" s="177"/>
      <c r="Y60" s="177"/>
      <c r="Z60" s="177"/>
      <c r="AA60" s="177"/>
      <c r="AB60" s="177"/>
      <c r="AC60" s="177"/>
      <c r="AD60" s="177"/>
      <c r="AE60" s="177" t="s">
        <v>103</v>
      </c>
      <c r="AF60" s="177">
        <v>0</v>
      </c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</row>
    <row r="61" spans="1:60" ht="12.75" outlineLevel="1">
      <c r="A61" s="171"/>
      <c r="B61" s="171"/>
      <c r="C61" s="178" t="s">
        <v>159</v>
      </c>
      <c r="D61" s="179"/>
      <c r="E61" s="180">
        <v>19.1808</v>
      </c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6"/>
      <c r="U61" s="175"/>
      <c r="V61" s="177"/>
      <c r="W61" s="177"/>
      <c r="X61" s="177"/>
      <c r="Y61" s="177"/>
      <c r="Z61" s="177"/>
      <c r="AA61" s="177"/>
      <c r="AB61" s="177"/>
      <c r="AC61" s="177"/>
      <c r="AD61" s="177"/>
      <c r="AE61" s="177" t="s">
        <v>103</v>
      </c>
      <c r="AF61" s="177">
        <v>0</v>
      </c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</row>
    <row r="62" spans="1:60" s="233" customFormat="1" ht="22.5" outlineLevel="1">
      <c r="A62" s="227">
        <v>22</v>
      </c>
      <c r="B62" s="227" t="s">
        <v>162</v>
      </c>
      <c r="C62" s="228" t="s">
        <v>163</v>
      </c>
      <c r="D62" s="192" t="s">
        <v>98</v>
      </c>
      <c r="E62" s="193">
        <v>1740.6993</v>
      </c>
      <c r="F62" s="229"/>
      <c r="G62" s="229">
        <f>E62*F62</f>
        <v>0</v>
      </c>
      <c r="H62" s="229">
        <v>115</v>
      </c>
      <c r="I62" s="229">
        <f>ROUND(E62*H62,2)</f>
        <v>200180.42</v>
      </c>
      <c r="J62" s="229">
        <v>115</v>
      </c>
      <c r="K62" s="229">
        <f>ROUND(E62*J62,2)</f>
        <v>200180.42</v>
      </c>
      <c r="L62" s="229">
        <v>21</v>
      </c>
      <c r="M62" s="229">
        <f>G62*(1+L62/100)</f>
        <v>0</v>
      </c>
      <c r="N62" s="229">
        <v>0.00031</v>
      </c>
      <c r="O62" s="229">
        <f>ROUND(E62*N62,2)</f>
        <v>0.54</v>
      </c>
      <c r="P62" s="229">
        <v>0</v>
      </c>
      <c r="Q62" s="229">
        <f>ROUND(E62*P62,2)</f>
        <v>0</v>
      </c>
      <c r="R62" s="229"/>
      <c r="S62" s="229"/>
      <c r="T62" s="230">
        <v>0.403</v>
      </c>
      <c r="U62" s="229">
        <f>ROUND(E62*T62,2)</f>
        <v>701.5</v>
      </c>
      <c r="V62" s="231"/>
      <c r="W62" s="231"/>
      <c r="X62" s="231"/>
      <c r="Y62" s="231"/>
      <c r="Z62" s="231"/>
      <c r="AA62" s="231"/>
      <c r="AB62" s="231"/>
      <c r="AC62" s="231"/>
      <c r="AD62" s="231"/>
      <c r="AE62" s="231" t="s">
        <v>99</v>
      </c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</row>
    <row r="63" spans="1:60" s="226" customFormat="1" ht="13.15" customHeight="1" outlineLevel="1">
      <c r="A63" s="171"/>
      <c r="B63" s="171"/>
      <c r="C63" s="224" t="s">
        <v>164</v>
      </c>
      <c r="D63" s="224"/>
      <c r="E63" s="224"/>
      <c r="F63" s="224"/>
      <c r="G63" s="224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6"/>
      <c r="U63" s="175"/>
      <c r="V63" s="177"/>
      <c r="W63" s="177"/>
      <c r="X63" s="177"/>
      <c r="Y63" s="177"/>
      <c r="Z63" s="177"/>
      <c r="AA63" s="177"/>
      <c r="AB63" s="177"/>
      <c r="AC63" s="177"/>
      <c r="AD63" s="177"/>
      <c r="AE63" s="177" t="s">
        <v>101</v>
      </c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225" t="str">
        <f>C63</f>
        <v>včetně pomocného lešení.</v>
      </c>
      <c r="BB63" s="177"/>
      <c r="BC63" s="177"/>
      <c r="BD63" s="177"/>
      <c r="BE63" s="177"/>
      <c r="BF63" s="177"/>
      <c r="BG63" s="177"/>
      <c r="BH63" s="177"/>
    </row>
    <row r="64" spans="1:60" ht="12.75" outlineLevel="1">
      <c r="A64" s="171"/>
      <c r="B64" s="171"/>
      <c r="C64" s="178" t="s">
        <v>156</v>
      </c>
      <c r="D64" s="179"/>
      <c r="E64" s="180">
        <v>377.058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6"/>
      <c r="U64" s="175"/>
      <c r="V64" s="177"/>
      <c r="W64" s="177"/>
      <c r="X64" s="177"/>
      <c r="Y64" s="177"/>
      <c r="Z64" s="177"/>
      <c r="AA64" s="177"/>
      <c r="AB64" s="177"/>
      <c r="AC64" s="177"/>
      <c r="AD64" s="177"/>
      <c r="AE64" s="177" t="s">
        <v>103</v>
      </c>
      <c r="AF64" s="177">
        <v>0</v>
      </c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</row>
    <row r="65" spans="1:60" ht="45" outlineLevel="1">
      <c r="A65" s="171"/>
      <c r="B65" s="171"/>
      <c r="C65" s="178" t="s">
        <v>157</v>
      </c>
      <c r="D65" s="179"/>
      <c r="E65" s="180">
        <v>934.3725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6"/>
      <c r="U65" s="175"/>
      <c r="V65" s="177"/>
      <c r="W65" s="177"/>
      <c r="X65" s="177"/>
      <c r="Y65" s="177"/>
      <c r="Z65" s="177"/>
      <c r="AA65" s="177"/>
      <c r="AB65" s="177"/>
      <c r="AC65" s="177"/>
      <c r="AD65" s="177"/>
      <c r="AE65" s="177" t="s">
        <v>103</v>
      </c>
      <c r="AF65" s="177">
        <v>0</v>
      </c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</row>
    <row r="66" spans="1:60" ht="12.75" outlineLevel="1">
      <c r="A66" s="171"/>
      <c r="B66" s="171"/>
      <c r="C66" s="178" t="s">
        <v>158</v>
      </c>
      <c r="D66" s="179"/>
      <c r="E66" s="180">
        <v>54.432</v>
      </c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6"/>
      <c r="U66" s="175"/>
      <c r="V66" s="177"/>
      <c r="W66" s="177"/>
      <c r="X66" s="177"/>
      <c r="Y66" s="177"/>
      <c r="Z66" s="177"/>
      <c r="AA66" s="177"/>
      <c r="AB66" s="177"/>
      <c r="AC66" s="177"/>
      <c r="AD66" s="177"/>
      <c r="AE66" s="177" t="s">
        <v>103</v>
      </c>
      <c r="AF66" s="177">
        <v>0</v>
      </c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</row>
    <row r="67" spans="1:60" s="233" customFormat="1" ht="12.75" outlineLevel="1">
      <c r="A67" s="227"/>
      <c r="B67" s="227"/>
      <c r="C67" s="234" t="s">
        <v>196</v>
      </c>
      <c r="D67" s="235"/>
      <c r="E67" s="236">
        <v>355.656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30"/>
      <c r="U67" s="229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</row>
    <row r="68" spans="1:60" ht="12.75" outlineLevel="1">
      <c r="A68" s="171"/>
      <c r="B68" s="171"/>
      <c r="C68" s="178" t="s">
        <v>159</v>
      </c>
      <c r="D68" s="179"/>
      <c r="E68" s="180">
        <v>19.1808</v>
      </c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6"/>
      <c r="U68" s="175"/>
      <c r="V68" s="177"/>
      <c r="W68" s="177"/>
      <c r="X68" s="177"/>
      <c r="Y68" s="177"/>
      <c r="Z68" s="177"/>
      <c r="AA68" s="177"/>
      <c r="AB68" s="177"/>
      <c r="AC68" s="177"/>
      <c r="AD68" s="177"/>
      <c r="AE68" s="177" t="s">
        <v>103</v>
      </c>
      <c r="AF68" s="177">
        <v>0</v>
      </c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</row>
    <row r="69" spans="1:31" ht="12.75">
      <c r="A69" s="181" t="s">
        <v>94</v>
      </c>
      <c r="B69" s="181" t="s">
        <v>63</v>
      </c>
      <c r="C69" s="182" t="s">
        <v>64</v>
      </c>
      <c r="D69" s="183"/>
      <c r="E69" s="184"/>
      <c r="F69" s="185"/>
      <c r="G69" s="185">
        <f>SUMIF(AE70:AE81,"&lt;&gt;NOR",G70:G81)</f>
        <v>0</v>
      </c>
      <c r="H69" s="185"/>
      <c r="I69" s="185">
        <f>SUM(I70:I81)</f>
        <v>0</v>
      </c>
      <c r="J69" s="185"/>
      <c r="K69" s="185">
        <f>SUM(K70:K81)</f>
        <v>102866.84</v>
      </c>
      <c r="L69" s="185"/>
      <c r="M69" s="185">
        <f>SUM(M70:M81)</f>
        <v>0</v>
      </c>
      <c r="N69" s="185"/>
      <c r="O69" s="185">
        <f>SUM(O70:O81)</f>
        <v>0</v>
      </c>
      <c r="P69" s="185"/>
      <c r="Q69" s="185">
        <f>SUM(Q70:Q81)</f>
        <v>0</v>
      </c>
      <c r="R69" s="185"/>
      <c r="S69" s="185"/>
      <c r="T69" s="186"/>
      <c r="U69" s="185">
        <f>SUM(U70:U81)</f>
        <v>207</v>
      </c>
      <c r="AE69" t="s">
        <v>95</v>
      </c>
    </row>
    <row r="70" spans="1:60" ht="12.75" outlineLevel="1">
      <c r="A70" s="171">
        <v>23</v>
      </c>
      <c r="B70" s="171" t="s">
        <v>165</v>
      </c>
      <c r="C70" s="172" t="s">
        <v>166</v>
      </c>
      <c r="D70" s="173" t="s">
        <v>129</v>
      </c>
      <c r="E70" s="174">
        <v>287.84665</v>
      </c>
      <c r="F70" s="175"/>
      <c r="G70" s="175">
        <f>E70*F70</f>
        <v>0</v>
      </c>
      <c r="H70" s="175">
        <v>0</v>
      </c>
      <c r="I70" s="175">
        <f>ROUND(E70*H70,2)</f>
        <v>0</v>
      </c>
      <c r="J70" s="175">
        <v>15.9</v>
      </c>
      <c r="K70" s="175">
        <f>ROUND(E70*J70,2)</f>
        <v>4576.76</v>
      </c>
      <c r="L70" s="175">
        <v>21</v>
      </c>
      <c r="M70" s="175">
        <f>G70*(1+L70/100)</f>
        <v>0</v>
      </c>
      <c r="N70" s="175">
        <v>0</v>
      </c>
      <c r="O70" s="175">
        <f>ROUND(E70*N70,2)</f>
        <v>0</v>
      </c>
      <c r="P70" s="175">
        <v>0</v>
      </c>
      <c r="Q70" s="175">
        <f>ROUND(E70*P70,2)</f>
        <v>0</v>
      </c>
      <c r="R70" s="175"/>
      <c r="S70" s="175"/>
      <c r="T70" s="176">
        <v>0</v>
      </c>
      <c r="U70" s="175">
        <f>ROUND(E70*T70,2)</f>
        <v>0</v>
      </c>
      <c r="V70" s="177"/>
      <c r="W70" s="177"/>
      <c r="X70" s="177"/>
      <c r="Y70" s="177"/>
      <c r="Z70" s="177"/>
      <c r="AA70" s="177"/>
      <c r="AB70" s="177"/>
      <c r="AC70" s="177"/>
      <c r="AD70" s="177"/>
      <c r="AE70" s="177" t="s">
        <v>99</v>
      </c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</row>
    <row r="71" spans="1:60" ht="12.75" outlineLevel="1">
      <c r="A71" s="171"/>
      <c r="B71" s="171"/>
      <c r="C71" s="178" t="s">
        <v>167</v>
      </c>
      <c r="D71" s="179"/>
      <c r="E71" s="180">
        <v>287.84665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6"/>
      <c r="U71" s="175"/>
      <c r="V71" s="177"/>
      <c r="W71" s="177"/>
      <c r="X71" s="177"/>
      <c r="Y71" s="177"/>
      <c r="Z71" s="177"/>
      <c r="AA71" s="177"/>
      <c r="AB71" s="177"/>
      <c r="AC71" s="177"/>
      <c r="AD71" s="177"/>
      <c r="AE71" s="177" t="s">
        <v>103</v>
      </c>
      <c r="AF71" s="177">
        <v>0</v>
      </c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</row>
    <row r="72" spans="1:60" ht="12.75" outlineLevel="1">
      <c r="A72" s="171">
        <v>24</v>
      </c>
      <c r="B72" s="171" t="s">
        <v>168</v>
      </c>
      <c r="C72" s="172" t="s">
        <v>169</v>
      </c>
      <c r="D72" s="173" t="s">
        <v>129</v>
      </c>
      <c r="E72" s="174">
        <v>22.14205</v>
      </c>
      <c r="F72" s="175"/>
      <c r="G72" s="175">
        <f>E72*F72</f>
        <v>0</v>
      </c>
      <c r="H72" s="175">
        <v>0</v>
      </c>
      <c r="I72" s="175">
        <f>ROUND(E72*H72,2)</f>
        <v>0</v>
      </c>
      <c r="J72" s="175">
        <v>504</v>
      </c>
      <c r="K72" s="175">
        <f>ROUND(E72*J72,2)</f>
        <v>11159.59</v>
      </c>
      <c r="L72" s="175">
        <v>21</v>
      </c>
      <c r="M72" s="175">
        <f>G72*(1+L72/100)</f>
        <v>0</v>
      </c>
      <c r="N72" s="175">
        <v>0</v>
      </c>
      <c r="O72" s="175">
        <f>ROUND(E72*N72,2)</f>
        <v>0</v>
      </c>
      <c r="P72" s="175">
        <v>0</v>
      </c>
      <c r="Q72" s="175">
        <f>ROUND(E72*P72,2)</f>
        <v>0</v>
      </c>
      <c r="R72" s="175"/>
      <c r="S72" s="175"/>
      <c r="T72" s="176">
        <v>0</v>
      </c>
      <c r="U72" s="175">
        <f>ROUND(E72*T72,2)</f>
        <v>0</v>
      </c>
      <c r="V72" s="177"/>
      <c r="W72" s="177"/>
      <c r="X72" s="177"/>
      <c r="Y72" s="177"/>
      <c r="Z72" s="177"/>
      <c r="AA72" s="177"/>
      <c r="AB72" s="177"/>
      <c r="AC72" s="177"/>
      <c r="AD72" s="177"/>
      <c r="AE72" s="177" t="s">
        <v>99</v>
      </c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</row>
    <row r="73" spans="1:60" ht="12.75" outlineLevel="1">
      <c r="A73" s="171"/>
      <c r="B73" s="171"/>
      <c r="C73" s="178" t="s">
        <v>170</v>
      </c>
      <c r="D73" s="179"/>
      <c r="E73" s="180">
        <v>6.501</v>
      </c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6"/>
      <c r="U73" s="175"/>
      <c r="V73" s="177"/>
      <c r="W73" s="177"/>
      <c r="X73" s="177"/>
      <c r="Y73" s="177"/>
      <c r="Z73" s="177"/>
      <c r="AA73" s="177"/>
      <c r="AB73" s="177"/>
      <c r="AC73" s="177"/>
      <c r="AD73" s="177"/>
      <c r="AE73" s="177" t="s">
        <v>103</v>
      </c>
      <c r="AF73" s="177">
        <v>0</v>
      </c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</row>
    <row r="74" spans="1:60" ht="12.75" outlineLevel="1">
      <c r="A74" s="171"/>
      <c r="B74" s="171"/>
      <c r="C74" s="178" t="s">
        <v>171</v>
      </c>
      <c r="D74" s="179"/>
      <c r="E74" s="180">
        <v>8.32</v>
      </c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6"/>
      <c r="U74" s="175"/>
      <c r="V74" s="177"/>
      <c r="W74" s="177"/>
      <c r="X74" s="177"/>
      <c r="Y74" s="177"/>
      <c r="Z74" s="177"/>
      <c r="AA74" s="177"/>
      <c r="AB74" s="177"/>
      <c r="AC74" s="177"/>
      <c r="AD74" s="177"/>
      <c r="AE74" s="177" t="s">
        <v>103</v>
      </c>
      <c r="AF74" s="177">
        <v>0</v>
      </c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</row>
    <row r="75" spans="1:60" ht="12.75" outlineLevel="1">
      <c r="A75" s="171"/>
      <c r="B75" s="171"/>
      <c r="C75" s="178" t="s">
        <v>172</v>
      </c>
      <c r="D75" s="179"/>
      <c r="E75" s="180">
        <v>7.32105</v>
      </c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6"/>
      <c r="U75" s="175"/>
      <c r="V75" s="177"/>
      <c r="W75" s="177"/>
      <c r="X75" s="177"/>
      <c r="Y75" s="177"/>
      <c r="Z75" s="177"/>
      <c r="AA75" s="177"/>
      <c r="AB75" s="177"/>
      <c r="AC75" s="177"/>
      <c r="AD75" s="177"/>
      <c r="AE75" s="177" t="s">
        <v>103</v>
      </c>
      <c r="AF75" s="177">
        <v>0</v>
      </c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</row>
    <row r="76" spans="1:60" s="233" customFormat="1" ht="12.75" outlineLevel="1">
      <c r="A76" s="227">
        <v>25</v>
      </c>
      <c r="B76" s="227"/>
      <c r="C76" s="237" t="s">
        <v>195</v>
      </c>
      <c r="D76" s="192"/>
      <c r="E76" s="193"/>
      <c r="F76" s="229"/>
      <c r="G76" s="229"/>
      <c r="H76" s="229">
        <v>0</v>
      </c>
      <c r="I76" s="229">
        <f>ROUND(E76*H76,2)</f>
        <v>0</v>
      </c>
      <c r="J76" s="229">
        <v>-10</v>
      </c>
      <c r="K76" s="229">
        <f>ROUND(E76*J76,2)</f>
        <v>0</v>
      </c>
      <c r="L76" s="229">
        <v>21</v>
      </c>
      <c r="M76" s="229">
        <f>G76*(1+L76/100)</f>
        <v>0</v>
      </c>
      <c r="N76" s="229"/>
      <c r="O76" s="229"/>
      <c r="P76" s="229"/>
      <c r="Q76" s="229"/>
      <c r="R76" s="229"/>
      <c r="S76" s="229"/>
      <c r="T76" s="230">
        <v>0</v>
      </c>
      <c r="U76" s="229">
        <f>ROUND(E76*T76,2)</f>
        <v>0</v>
      </c>
      <c r="V76" s="231"/>
      <c r="W76" s="231"/>
      <c r="X76" s="231"/>
      <c r="Y76" s="231"/>
      <c r="Z76" s="231"/>
      <c r="AA76" s="231"/>
      <c r="AB76" s="231"/>
      <c r="AC76" s="231"/>
      <c r="AD76" s="231"/>
      <c r="AE76" s="231" t="s">
        <v>173</v>
      </c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</row>
    <row r="77" spans="1:60" ht="12.75" outlineLevel="1">
      <c r="A77" s="171"/>
      <c r="B77" s="171"/>
      <c r="C77" s="178"/>
      <c r="D77" s="179"/>
      <c r="E77" s="180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6"/>
      <c r="U77" s="175"/>
      <c r="V77" s="177"/>
      <c r="W77" s="177"/>
      <c r="X77" s="177"/>
      <c r="Y77" s="177"/>
      <c r="Z77" s="177"/>
      <c r="AA77" s="177"/>
      <c r="AB77" s="177"/>
      <c r="AC77" s="177"/>
      <c r="AD77" s="177"/>
      <c r="AE77" s="177" t="s">
        <v>103</v>
      </c>
      <c r="AF77" s="177">
        <v>0</v>
      </c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</row>
    <row r="78" spans="1:60" ht="12.75" outlineLevel="1">
      <c r="A78" s="171">
        <v>26</v>
      </c>
      <c r="B78" s="171" t="s">
        <v>174</v>
      </c>
      <c r="C78" s="172" t="s">
        <v>175</v>
      </c>
      <c r="D78" s="173" t="s">
        <v>129</v>
      </c>
      <c r="E78" s="174">
        <v>96.49002</v>
      </c>
      <c r="F78" s="175"/>
      <c r="G78" s="175">
        <f>E78*F78</f>
        <v>0</v>
      </c>
      <c r="H78" s="175">
        <v>0</v>
      </c>
      <c r="I78" s="175">
        <f>ROUND(E78*H78,2)</f>
        <v>0</v>
      </c>
      <c r="J78" s="175">
        <v>404</v>
      </c>
      <c r="K78" s="175">
        <f>ROUND(E78*J78,2)</f>
        <v>38981.97</v>
      </c>
      <c r="L78" s="175">
        <v>21</v>
      </c>
      <c r="M78" s="175">
        <f>G78*(1+L78/100)</f>
        <v>0</v>
      </c>
      <c r="N78" s="175">
        <v>0</v>
      </c>
      <c r="O78" s="175">
        <f>ROUND(E78*N78,2)</f>
        <v>0</v>
      </c>
      <c r="P78" s="175">
        <v>0</v>
      </c>
      <c r="Q78" s="175">
        <f>ROUND(E78*P78,2)</f>
        <v>0</v>
      </c>
      <c r="R78" s="175"/>
      <c r="S78" s="175"/>
      <c r="T78" s="176">
        <v>0.726</v>
      </c>
      <c r="U78" s="175">
        <f>ROUND(E78*T78,2)</f>
        <v>70.05</v>
      </c>
      <c r="V78" s="177"/>
      <c r="W78" s="177"/>
      <c r="X78" s="177"/>
      <c r="Y78" s="177"/>
      <c r="Z78" s="177"/>
      <c r="AA78" s="177"/>
      <c r="AB78" s="177"/>
      <c r="AC78" s="177"/>
      <c r="AD78" s="177"/>
      <c r="AE78" s="177" t="s">
        <v>176</v>
      </c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</row>
    <row r="79" spans="1:60" ht="12.75" outlineLevel="1">
      <c r="A79" s="171">
        <v>27</v>
      </c>
      <c r="B79" s="171" t="s">
        <v>177</v>
      </c>
      <c r="C79" s="172" t="s">
        <v>178</v>
      </c>
      <c r="D79" s="173" t="s">
        <v>129</v>
      </c>
      <c r="E79" s="174">
        <v>32.16334</v>
      </c>
      <c r="F79" s="175"/>
      <c r="G79" s="175">
        <f>E79*F79</f>
        <v>0</v>
      </c>
      <c r="H79" s="175">
        <v>0</v>
      </c>
      <c r="I79" s="175">
        <f>ROUND(E79*H79,2)</f>
        <v>0</v>
      </c>
      <c r="J79" s="175">
        <v>227</v>
      </c>
      <c r="K79" s="175">
        <f>ROUND(E79*J79,2)</f>
        <v>7301.08</v>
      </c>
      <c r="L79" s="175">
        <v>21</v>
      </c>
      <c r="M79" s="175">
        <f>G79*(1+L79/100)</f>
        <v>0</v>
      </c>
      <c r="N79" s="175">
        <v>0</v>
      </c>
      <c r="O79" s="175">
        <f>ROUND(E79*N79,2)</f>
        <v>0</v>
      </c>
      <c r="P79" s="175">
        <v>0</v>
      </c>
      <c r="Q79" s="175">
        <f>ROUND(E79*P79,2)</f>
        <v>0</v>
      </c>
      <c r="R79" s="175"/>
      <c r="S79" s="175"/>
      <c r="T79" s="176">
        <v>0.49</v>
      </c>
      <c r="U79" s="175">
        <f>ROUND(E79*T79,2)</f>
        <v>15.76</v>
      </c>
      <c r="V79" s="177"/>
      <c r="W79" s="177"/>
      <c r="X79" s="177"/>
      <c r="Y79" s="177"/>
      <c r="Z79" s="177"/>
      <c r="AA79" s="177"/>
      <c r="AB79" s="177"/>
      <c r="AC79" s="177"/>
      <c r="AD79" s="177"/>
      <c r="AE79" s="177" t="s">
        <v>176</v>
      </c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</row>
    <row r="80" spans="1:60" s="232" customFormat="1" ht="13.15" customHeight="1" outlineLevel="1">
      <c r="A80" s="227"/>
      <c r="B80" s="227"/>
      <c r="C80" s="238" t="s">
        <v>179</v>
      </c>
      <c r="D80" s="238"/>
      <c r="E80" s="238"/>
      <c r="F80" s="238"/>
      <c r="G80" s="238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30"/>
      <c r="U80" s="229"/>
      <c r="V80" s="231"/>
      <c r="W80" s="231"/>
      <c r="X80" s="231"/>
      <c r="Y80" s="231"/>
      <c r="Z80" s="231"/>
      <c r="AA80" s="231"/>
      <c r="AB80" s="231"/>
      <c r="AC80" s="231"/>
      <c r="AD80" s="231"/>
      <c r="AE80" s="231" t="s">
        <v>101</v>
      </c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9" t="str">
        <f>C80</f>
        <v>Včetně naložení na dopravní prostředek a složení na skládku, bez poplatku za skládku.</v>
      </c>
      <c r="BB80" s="231"/>
      <c r="BC80" s="231"/>
      <c r="BD80" s="231"/>
      <c r="BE80" s="231"/>
      <c r="BF80" s="231"/>
      <c r="BG80" s="231"/>
      <c r="BH80" s="231"/>
    </row>
    <row r="81" spans="1:60" ht="12.75" outlineLevel="1">
      <c r="A81" s="171">
        <v>28</v>
      </c>
      <c r="B81" s="171" t="s">
        <v>180</v>
      </c>
      <c r="C81" s="172" t="s">
        <v>181</v>
      </c>
      <c r="D81" s="173" t="s">
        <v>129</v>
      </c>
      <c r="E81" s="174">
        <v>128.65337</v>
      </c>
      <c r="F81" s="175"/>
      <c r="G81" s="175">
        <f>E81*F81</f>
        <v>0</v>
      </c>
      <c r="H81" s="175">
        <v>0</v>
      </c>
      <c r="I81" s="175">
        <f>ROUND(E81*H81,2)</f>
        <v>0</v>
      </c>
      <c r="J81" s="175">
        <v>317.5</v>
      </c>
      <c r="K81" s="175">
        <f>ROUND(E81*J81,2)</f>
        <v>40847.44</v>
      </c>
      <c r="L81" s="175">
        <v>21</v>
      </c>
      <c r="M81" s="175">
        <f>G81*(1+L81/100)</f>
        <v>0</v>
      </c>
      <c r="N81" s="175">
        <v>0</v>
      </c>
      <c r="O81" s="175">
        <f>ROUND(E81*N81,2)</f>
        <v>0</v>
      </c>
      <c r="P81" s="175">
        <v>0</v>
      </c>
      <c r="Q81" s="175">
        <f>ROUND(E81*P81,2)</f>
        <v>0</v>
      </c>
      <c r="R81" s="175"/>
      <c r="S81" s="175"/>
      <c r="T81" s="176">
        <v>0.942</v>
      </c>
      <c r="U81" s="175">
        <f>ROUND(E81*T81,2)</f>
        <v>121.19</v>
      </c>
      <c r="V81" s="177"/>
      <c r="W81" s="177"/>
      <c r="X81" s="177"/>
      <c r="Y81" s="177"/>
      <c r="Z81" s="177"/>
      <c r="AA81" s="177"/>
      <c r="AB81" s="177"/>
      <c r="AC81" s="177"/>
      <c r="AD81" s="177"/>
      <c r="AE81" s="177" t="s">
        <v>176</v>
      </c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</row>
    <row r="82" spans="1:31" ht="12.75">
      <c r="A82" s="181" t="s">
        <v>94</v>
      </c>
      <c r="B82" s="181" t="s">
        <v>23</v>
      </c>
      <c r="C82" s="182" t="s">
        <v>24</v>
      </c>
      <c r="D82" s="183"/>
      <c r="E82" s="184"/>
      <c r="F82" s="185"/>
      <c r="G82" s="185">
        <f>SUMIF(AE83:AE85,"&lt;&gt;NOR",G83:G85)</f>
        <v>0</v>
      </c>
      <c r="H82" s="185"/>
      <c r="I82" s="185">
        <f>SUM(I83:I85)</f>
        <v>0</v>
      </c>
      <c r="J82" s="185"/>
      <c r="K82" s="185">
        <f>SUM(K83:K85)</f>
        <v>308247.27</v>
      </c>
      <c r="L82" s="185"/>
      <c r="M82" s="185">
        <f>SUM(M83:M85)</f>
        <v>0</v>
      </c>
      <c r="N82" s="185"/>
      <c r="O82" s="185">
        <f>SUM(O83:O85)</f>
        <v>0</v>
      </c>
      <c r="P82" s="185"/>
      <c r="Q82" s="185">
        <f>SUM(Q83:Q85)</f>
        <v>0</v>
      </c>
      <c r="R82" s="185"/>
      <c r="S82" s="185"/>
      <c r="T82" s="186"/>
      <c r="U82" s="185">
        <f>SUM(U83:U85)</f>
        <v>0</v>
      </c>
      <c r="AE82" t="s">
        <v>95</v>
      </c>
    </row>
    <row r="83" spans="1:60" ht="12.75" outlineLevel="1">
      <c r="A83" s="171">
        <v>29</v>
      </c>
      <c r="B83" s="171" t="s">
        <v>182</v>
      </c>
      <c r="C83" s="172" t="s">
        <v>183</v>
      </c>
      <c r="D83" s="173" t="s">
        <v>184</v>
      </c>
      <c r="E83" s="174">
        <v>1</v>
      </c>
      <c r="F83" s="175"/>
      <c r="G83" s="175">
        <f>E83*F83</f>
        <v>0</v>
      </c>
      <c r="H83" s="175">
        <v>0</v>
      </c>
      <c r="I83" s="175">
        <f>ROUND(E83*H83,2)</f>
        <v>0</v>
      </c>
      <c r="J83" s="175">
        <v>250000</v>
      </c>
      <c r="K83" s="175">
        <f>ROUND(E83*J83,2)</f>
        <v>250000</v>
      </c>
      <c r="L83" s="175">
        <v>21</v>
      </c>
      <c r="M83" s="175">
        <f>G83*(1+L83/100)</f>
        <v>0</v>
      </c>
      <c r="N83" s="175">
        <v>0</v>
      </c>
      <c r="O83" s="175">
        <f>ROUND(E83*N83,2)</f>
        <v>0</v>
      </c>
      <c r="P83" s="175">
        <v>0</v>
      </c>
      <c r="Q83" s="175">
        <f>ROUND(E83*P83,2)</f>
        <v>0</v>
      </c>
      <c r="R83" s="175"/>
      <c r="S83" s="175"/>
      <c r="T83" s="176">
        <v>0</v>
      </c>
      <c r="U83" s="175">
        <f>ROUND(E83*T83,2)</f>
        <v>0</v>
      </c>
      <c r="V83" s="177"/>
      <c r="W83" s="177"/>
      <c r="X83" s="177"/>
      <c r="Y83" s="177"/>
      <c r="Z83" s="177"/>
      <c r="AA83" s="177"/>
      <c r="AB83" s="177"/>
      <c r="AC83" s="177"/>
      <c r="AD83" s="177"/>
      <c r="AE83" s="177" t="s">
        <v>185</v>
      </c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</row>
    <row r="84" spans="1:60" s="233" customFormat="1" ht="12.75" outlineLevel="1">
      <c r="A84" s="227">
        <v>30</v>
      </c>
      <c r="B84" s="227" t="s">
        <v>186</v>
      </c>
      <c r="C84" s="228" t="s">
        <v>187</v>
      </c>
      <c r="D84" s="192" t="s">
        <v>188</v>
      </c>
      <c r="E84" s="193">
        <v>1</v>
      </c>
      <c r="F84" s="229"/>
      <c r="G84" s="229">
        <f>E84*F84</f>
        <v>0</v>
      </c>
      <c r="H84" s="229">
        <v>0</v>
      </c>
      <c r="I84" s="229">
        <f>ROUND(E84*H84,2)</f>
        <v>0</v>
      </c>
      <c r="J84" s="229">
        <v>58247.27</v>
      </c>
      <c r="K84" s="229">
        <f>ROUND(E84*J84,2)</f>
        <v>58247.27</v>
      </c>
      <c r="L84" s="229">
        <v>21</v>
      </c>
      <c r="M84" s="229">
        <f>G84*(1+L84/100)</f>
        <v>0</v>
      </c>
      <c r="N84" s="229">
        <v>0</v>
      </c>
      <c r="O84" s="229">
        <f>ROUND(E84*N84,2)</f>
        <v>0</v>
      </c>
      <c r="P84" s="229">
        <v>0</v>
      </c>
      <c r="Q84" s="229">
        <f>ROUND(E84*P84,2)</f>
        <v>0</v>
      </c>
      <c r="R84" s="229"/>
      <c r="S84" s="229"/>
      <c r="T84" s="230">
        <v>0</v>
      </c>
      <c r="U84" s="229">
        <f>ROUND(E84*T84,2)</f>
        <v>0</v>
      </c>
      <c r="V84" s="231"/>
      <c r="W84" s="231"/>
      <c r="X84" s="231"/>
      <c r="Y84" s="231"/>
      <c r="Z84" s="231"/>
      <c r="AA84" s="231"/>
      <c r="AB84" s="231"/>
      <c r="AC84" s="231"/>
      <c r="AD84" s="231"/>
      <c r="AE84" s="231" t="s">
        <v>189</v>
      </c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</row>
    <row r="85" spans="1:60" s="226" customFormat="1" ht="35.25" customHeight="1" outlineLevel="1">
      <c r="A85" s="187"/>
      <c r="B85" s="187"/>
      <c r="C85" s="240" t="s">
        <v>190</v>
      </c>
      <c r="D85" s="240"/>
      <c r="E85" s="240"/>
      <c r="F85" s="240"/>
      <c r="G85" s="240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9"/>
      <c r="U85" s="188"/>
      <c r="V85" s="177"/>
      <c r="W85" s="177"/>
      <c r="X85" s="177"/>
      <c r="Y85" s="177"/>
      <c r="Z85" s="177"/>
      <c r="AA85" s="177"/>
      <c r="AB85" s="177"/>
      <c r="AC85" s="177"/>
      <c r="AD85" s="177"/>
      <c r="AE85" s="177" t="s">
        <v>101</v>
      </c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225" t="str">
        <f>C85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85" s="177"/>
      <c r="BC85" s="177"/>
      <c r="BD85" s="177"/>
      <c r="BE85" s="177"/>
      <c r="BF85" s="177"/>
      <c r="BG85" s="177"/>
      <c r="BH85" s="177"/>
    </row>
    <row r="86" spans="1:30" ht="12.75">
      <c r="A86" s="148"/>
      <c r="B86" s="152"/>
      <c r="C86" s="190"/>
      <c r="D86" s="154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AC86">
        <v>15</v>
      </c>
      <c r="AD86">
        <v>21</v>
      </c>
    </row>
    <row r="87" spans="3:31" ht="12.75">
      <c r="C87" s="191"/>
      <c r="D87" s="158"/>
      <c r="AE87" t="s">
        <v>191</v>
      </c>
    </row>
    <row r="88" ht="12.75">
      <c r="D88" s="158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D102" s="158"/>
    </row>
    <row r="103" ht="12.75">
      <c r="D103" s="158"/>
    </row>
    <row r="104" ht="12.75">
      <c r="D104" s="158"/>
    </row>
    <row r="105" ht="12.75">
      <c r="D105" s="158"/>
    </row>
    <row r="106" ht="12.75">
      <c r="D106" s="158"/>
    </row>
    <row r="107" ht="12.75">
      <c r="D107" s="158"/>
    </row>
    <row r="108" ht="12.75">
      <c r="D108" s="158"/>
    </row>
    <row r="109" ht="12.75">
      <c r="D109" s="158"/>
    </row>
    <row r="110" ht="12.75">
      <c r="D110" s="158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D115" s="158"/>
    </row>
    <row r="116" ht="12.75">
      <c r="D116" s="158"/>
    </row>
    <row r="117" ht="12.75">
      <c r="D117" s="158"/>
    </row>
    <row r="118" ht="12.75">
      <c r="D118" s="158"/>
    </row>
    <row r="119" ht="12.75">
      <c r="D119" s="158"/>
    </row>
    <row r="120" ht="12.75">
      <c r="D120" s="158"/>
    </row>
    <row r="121" ht="12.75">
      <c r="D121" s="158"/>
    </row>
    <row r="122" ht="12.75">
      <c r="D122" s="158"/>
    </row>
    <row r="123" ht="12.75">
      <c r="D123" s="158"/>
    </row>
    <row r="124" ht="12.75">
      <c r="D124" s="158"/>
    </row>
    <row r="125" ht="12.75">
      <c r="D125" s="158"/>
    </row>
    <row r="126" ht="12.75">
      <c r="D126" s="158"/>
    </row>
    <row r="127" ht="12.75">
      <c r="D127" s="158"/>
    </row>
    <row r="128" ht="12.75">
      <c r="D128" s="158"/>
    </row>
    <row r="129" ht="12.75">
      <c r="D129" s="158"/>
    </row>
    <row r="130" ht="12.75">
      <c r="D130" s="158"/>
    </row>
    <row r="131" ht="12.75">
      <c r="D131" s="158"/>
    </row>
    <row r="132" ht="12.75">
      <c r="D132" s="158"/>
    </row>
    <row r="133" ht="12.75">
      <c r="D133" s="158"/>
    </row>
    <row r="134" ht="12.75">
      <c r="D134" s="158"/>
    </row>
    <row r="135" ht="12.75">
      <c r="D135" s="158"/>
    </row>
    <row r="136" ht="12.75">
      <c r="D136" s="158"/>
    </row>
    <row r="137" ht="12.75">
      <c r="D137" s="158"/>
    </row>
    <row r="138" ht="12.75">
      <c r="D138" s="158"/>
    </row>
    <row r="139" ht="12.75">
      <c r="D139" s="158"/>
    </row>
    <row r="140" ht="12.75">
      <c r="D140" s="158"/>
    </row>
    <row r="141" ht="12.75">
      <c r="D141" s="158"/>
    </row>
    <row r="142" ht="12.75">
      <c r="D142" s="158"/>
    </row>
    <row r="143" ht="12.75">
      <c r="D143" s="158"/>
    </row>
    <row r="144" ht="12.75">
      <c r="D144" s="158"/>
    </row>
    <row r="145" ht="12.75">
      <c r="D145" s="158"/>
    </row>
    <row r="146" ht="12.75">
      <c r="D146" s="158"/>
    </row>
    <row r="147" ht="12.75">
      <c r="D147" s="158"/>
    </row>
    <row r="148" ht="12.75">
      <c r="D148" s="158"/>
    </row>
    <row r="149" ht="12.75">
      <c r="D149" s="158"/>
    </row>
    <row r="150" ht="12.75">
      <c r="D150" s="158"/>
    </row>
    <row r="151" ht="12.75">
      <c r="D151" s="158"/>
    </row>
    <row r="152" ht="12.75">
      <c r="D152" s="158"/>
    </row>
    <row r="153" ht="12.75">
      <c r="D153" s="158"/>
    </row>
    <row r="154" ht="12.75">
      <c r="D154" s="158"/>
    </row>
    <row r="155" ht="12.75">
      <c r="D155" s="158"/>
    </row>
    <row r="156" ht="12.75">
      <c r="D156" s="158"/>
    </row>
    <row r="157" ht="12.75">
      <c r="D157" s="158"/>
    </row>
    <row r="158" ht="12.75">
      <c r="D158" s="158"/>
    </row>
    <row r="159" ht="12.75">
      <c r="D159" s="158"/>
    </row>
    <row r="160" ht="12.75">
      <c r="D160" s="158"/>
    </row>
    <row r="161" ht="12.75">
      <c r="D161" s="158"/>
    </row>
    <row r="162" ht="12.75">
      <c r="D162" s="158"/>
    </row>
    <row r="163" ht="12.75">
      <c r="D163" s="158"/>
    </row>
    <row r="164" ht="12.75">
      <c r="D164" s="158"/>
    </row>
    <row r="165" ht="12.75">
      <c r="D165" s="158"/>
    </row>
    <row r="166" ht="12.75">
      <c r="D166" s="158"/>
    </row>
    <row r="167" ht="12.75">
      <c r="D167" s="158"/>
    </row>
    <row r="168" ht="12.75">
      <c r="D168" s="158"/>
    </row>
    <row r="169" ht="12.75">
      <c r="D169" s="158"/>
    </row>
    <row r="170" ht="12.75">
      <c r="D170" s="158"/>
    </row>
    <row r="171" ht="12.75">
      <c r="D171" s="158"/>
    </row>
    <row r="172" ht="12.75">
      <c r="D172" s="158"/>
    </row>
    <row r="173" ht="12.75">
      <c r="D173" s="158"/>
    </row>
    <row r="174" ht="12.75">
      <c r="D174" s="158"/>
    </row>
    <row r="175" ht="12.75">
      <c r="D175" s="158"/>
    </row>
    <row r="176" ht="12.75">
      <c r="D176" s="158"/>
    </row>
    <row r="177" ht="12.75">
      <c r="D177" s="158"/>
    </row>
    <row r="178" ht="12.75">
      <c r="D178" s="158"/>
    </row>
    <row r="179" ht="12.75">
      <c r="D179" s="158"/>
    </row>
    <row r="180" ht="12.75">
      <c r="D180" s="158"/>
    </row>
    <row r="181" ht="12.75">
      <c r="D181" s="158"/>
    </row>
    <row r="182" ht="12.75">
      <c r="D182" s="158"/>
    </row>
    <row r="183" ht="12.75">
      <c r="D183" s="158"/>
    </row>
    <row r="184" ht="12.75">
      <c r="D184" s="158"/>
    </row>
    <row r="185" ht="12.75">
      <c r="D185" s="158"/>
    </row>
    <row r="186" ht="12.75">
      <c r="D186" s="158"/>
    </row>
    <row r="187" ht="12.75">
      <c r="D187" s="158"/>
    </row>
    <row r="188" ht="12.75">
      <c r="D188" s="158"/>
    </row>
    <row r="189" ht="12.75">
      <c r="D189" s="158"/>
    </row>
    <row r="190" ht="12.75">
      <c r="D190" s="158"/>
    </row>
    <row r="191" ht="12.75">
      <c r="D191" s="158"/>
    </row>
    <row r="192" ht="12.75">
      <c r="D192" s="158"/>
    </row>
    <row r="193" ht="12.75">
      <c r="D193" s="158"/>
    </row>
    <row r="194" ht="12.75">
      <c r="D194" s="158"/>
    </row>
    <row r="195" ht="12.75">
      <c r="D195" s="158"/>
    </row>
    <row r="196" ht="12.75">
      <c r="D196" s="158"/>
    </row>
    <row r="197" ht="12.75">
      <c r="D197" s="158"/>
    </row>
    <row r="198" ht="12.75">
      <c r="D198" s="158"/>
    </row>
    <row r="199" ht="12.75">
      <c r="D199" s="158"/>
    </row>
    <row r="200" ht="12.75">
      <c r="D200" s="158"/>
    </row>
    <row r="201" ht="12.75">
      <c r="D201" s="158"/>
    </row>
    <row r="202" ht="12.75">
      <c r="D202" s="158"/>
    </row>
    <row r="203" ht="12.75">
      <c r="D203" s="158"/>
    </row>
    <row r="204" ht="12.75">
      <c r="D204" s="158"/>
    </row>
    <row r="205" ht="12.75">
      <c r="D205" s="158"/>
    </row>
    <row r="206" ht="12.75">
      <c r="D206" s="158"/>
    </row>
    <row r="207" ht="12.75">
      <c r="D207" s="158"/>
    </row>
    <row r="208" ht="12.75">
      <c r="D208" s="158"/>
    </row>
    <row r="209" ht="12.75">
      <c r="D209" s="158"/>
    </row>
    <row r="210" ht="12.75">
      <c r="D210" s="158"/>
    </row>
    <row r="211" ht="12.75">
      <c r="D211" s="158"/>
    </row>
    <row r="212" ht="12.75">
      <c r="D212" s="158"/>
    </row>
    <row r="213" ht="12.75">
      <c r="D213" s="158"/>
    </row>
    <row r="214" ht="12.75">
      <c r="D214" s="158"/>
    </row>
    <row r="215" ht="12.75">
      <c r="D215" s="158"/>
    </row>
    <row r="216" ht="12.75">
      <c r="D216" s="158"/>
    </row>
    <row r="217" ht="12.75">
      <c r="D217" s="158"/>
    </row>
    <row r="218" ht="12.75">
      <c r="D218" s="158"/>
    </row>
    <row r="219" ht="12.75">
      <c r="D219" s="158"/>
    </row>
    <row r="220" ht="12.75">
      <c r="D220" s="158"/>
    </row>
    <row r="221" ht="12.75">
      <c r="D221" s="158"/>
    </row>
    <row r="222" ht="12.75">
      <c r="D222" s="158"/>
    </row>
    <row r="223" ht="12.75">
      <c r="D223" s="158"/>
    </row>
    <row r="224" ht="12.75">
      <c r="D224" s="158"/>
    </row>
    <row r="225" ht="12.75">
      <c r="D225" s="158"/>
    </row>
    <row r="226" ht="12.75">
      <c r="D226" s="158"/>
    </row>
    <row r="227" ht="12.75">
      <c r="D227" s="158"/>
    </row>
    <row r="228" ht="12.75">
      <c r="D228" s="158"/>
    </row>
    <row r="229" ht="12.75">
      <c r="D229" s="158"/>
    </row>
    <row r="230" ht="12.75">
      <c r="D230" s="158"/>
    </row>
    <row r="231" ht="12.75">
      <c r="D231" s="158"/>
    </row>
    <row r="232" ht="12.75">
      <c r="D232" s="158"/>
    </row>
    <row r="233" ht="12.75">
      <c r="D233" s="158"/>
    </row>
    <row r="234" ht="12.75">
      <c r="D234" s="158"/>
    </row>
    <row r="235" ht="12.75">
      <c r="D235" s="158"/>
    </row>
    <row r="236" ht="12.75">
      <c r="D236" s="158"/>
    </row>
    <row r="237" ht="12.75">
      <c r="D237" s="158"/>
    </row>
    <row r="238" ht="12.75">
      <c r="D238" s="158"/>
    </row>
    <row r="239" ht="12.75">
      <c r="D239" s="158"/>
    </row>
    <row r="240" ht="12.75">
      <c r="D240" s="158"/>
    </row>
    <row r="241" ht="12.75">
      <c r="D241" s="158"/>
    </row>
    <row r="242" ht="12.75">
      <c r="D242" s="158"/>
    </row>
    <row r="243" ht="12.75">
      <c r="D243" s="158"/>
    </row>
    <row r="244" ht="12.75">
      <c r="D244" s="158"/>
    </row>
    <row r="245" ht="12.75">
      <c r="D245" s="158"/>
    </row>
    <row r="246" ht="12.75">
      <c r="D246" s="158"/>
    </row>
    <row r="247" ht="12.75">
      <c r="D247" s="158"/>
    </row>
    <row r="248" ht="12.75">
      <c r="D248" s="158"/>
    </row>
    <row r="249" ht="12.75">
      <c r="D249" s="158"/>
    </row>
    <row r="250" ht="12.75">
      <c r="D250" s="158"/>
    </row>
    <row r="251" ht="12.75">
      <c r="D251" s="158"/>
    </row>
    <row r="252" ht="12.75">
      <c r="D252" s="158"/>
    </row>
    <row r="253" ht="12.75">
      <c r="D253" s="158"/>
    </row>
    <row r="254" ht="12.75">
      <c r="D254" s="158"/>
    </row>
    <row r="255" ht="12.75">
      <c r="D255" s="158"/>
    </row>
    <row r="256" ht="12.75">
      <c r="D256" s="158"/>
    </row>
    <row r="257" ht="12.75">
      <c r="D257" s="158"/>
    </row>
    <row r="258" ht="12.75">
      <c r="D258" s="158"/>
    </row>
    <row r="259" ht="12.75">
      <c r="D259" s="158"/>
    </row>
    <row r="260" ht="12.75">
      <c r="D260" s="158"/>
    </row>
    <row r="261" ht="12.75">
      <c r="D261" s="158"/>
    </row>
    <row r="262" ht="12.75">
      <c r="D262" s="158"/>
    </row>
    <row r="263" ht="12.75">
      <c r="D263" s="158"/>
    </row>
    <row r="264" ht="12.75">
      <c r="D264" s="158"/>
    </row>
    <row r="265" ht="12.75">
      <c r="D265" s="158"/>
    </row>
    <row r="266" ht="12.75">
      <c r="D266" s="158"/>
    </row>
    <row r="267" ht="12.75">
      <c r="D267" s="158"/>
    </row>
    <row r="268" ht="12.75">
      <c r="D268" s="158"/>
    </row>
    <row r="269" ht="12.75">
      <c r="D269" s="158"/>
    </row>
    <row r="270" ht="12.75">
      <c r="D270" s="158"/>
    </row>
    <row r="271" ht="12.75">
      <c r="D271" s="158"/>
    </row>
    <row r="272" ht="12.75">
      <c r="D272" s="158"/>
    </row>
    <row r="273" ht="12.75">
      <c r="D273" s="158"/>
    </row>
    <row r="274" ht="12.75">
      <c r="D274" s="158"/>
    </row>
    <row r="275" ht="12.75">
      <c r="D275" s="158"/>
    </row>
    <row r="276" ht="12.75">
      <c r="D276" s="158"/>
    </row>
    <row r="277" ht="12.75">
      <c r="D277" s="158"/>
    </row>
    <row r="278" ht="12.75">
      <c r="D278" s="158"/>
    </row>
    <row r="279" ht="12.75">
      <c r="D279" s="158"/>
    </row>
    <row r="280" ht="12.75">
      <c r="D280" s="158"/>
    </row>
    <row r="281" ht="12.75">
      <c r="D281" s="158"/>
    </row>
    <row r="282" ht="12.75">
      <c r="D282" s="158"/>
    </row>
    <row r="283" ht="12.75">
      <c r="D283" s="158"/>
    </row>
    <row r="284" ht="12.75">
      <c r="D284" s="158"/>
    </row>
    <row r="285" ht="12.75">
      <c r="D285" s="158"/>
    </row>
    <row r="286" ht="12.75">
      <c r="D286" s="158"/>
    </row>
    <row r="287" ht="12.75">
      <c r="D287" s="158"/>
    </row>
    <row r="288" ht="12.75">
      <c r="D288" s="158"/>
    </row>
    <row r="289" ht="12.75">
      <c r="D289" s="158"/>
    </row>
    <row r="290" ht="12.75">
      <c r="D290" s="158"/>
    </row>
    <row r="291" ht="12.75">
      <c r="D291" s="158"/>
    </row>
    <row r="292" ht="12.75">
      <c r="D292" s="158"/>
    </row>
    <row r="293" ht="12.75">
      <c r="D293" s="158"/>
    </row>
    <row r="294" ht="12.75">
      <c r="D294" s="158"/>
    </row>
    <row r="295" ht="12.75">
      <c r="D295" s="158"/>
    </row>
    <row r="296" ht="12.75">
      <c r="D296" s="158"/>
    </row>
    <row r="297" ht="12.75">
      <c r="D297" s="158"/>
    </row>
    <row r="298" ht="12.75">
      <c r="D298" s="158"/>
    </row>
    <row r="299" ht="12.75">
      <c r="D299" s="158"/>
    </row>
    <row r="300" ht="12.75">
      <c r="D300" s="158"/>
    </row>
    <row r="301" ht="12.75">
      <c r="D301" s="158"/>
    </row>
    <row r="302" ht="12.75">
      <c r="D302" s="158"/>
    </row>
    <row r="303" ht="12.75">
      <c r="D303" s="158"/>
    </row>
    <row r="304" ht="12.75">
      <c r="D304" s="158"/>
    </row>
    <row r="305" ht="12.75">
      <c r="D305" s="158"/>
    </row>
    <row r="306" ht="12.75">
      <c r="D306" s="158"/>
    </row>
    <row r="307" ht="12.75">
      <c r="D307" s="158"/>
    </row>
    <row r="308" ht="12.75">
      <c r="D308" s="158"/>
    </row>
    <row r="309" ht="12.75">
      <c r="D309" s="158"/>
    </row>
    <row r="310" ht="12.75">
      <c r="D310" s="158"/>
    </row>
    <row r="311" ht="12.75">
      <c r="D311" s="158"/>
    </row>
    <row r="312" ht="12.75">
      <c r="D312" s="158"/>
    </row>
    <row r="313" ht="12.75">
      <c r="D313" s="158"/>
    </row>
    <row r="314" ht="12.75">
      <c r="D314" s="158"/>
    </row>
    <row r="315" ht="12.75">
      <c r="D315" s="158"/>
    </row>
    <row r="316" ht="12.75">
      <c r="D316" s="158"/>
    </row>
    <row r="317" ht="12.75">
      <c r="D317" s="158"/>
    </row>
    <row r="318" ht="12.75">
      <c r="D318" s="158"/>
    </row>
    <row r="319" ht="12.75">
      <c r="D319" s="158"/>
    </row>
    <row r="320" ht="12.75">
      <c r="D320" s="158"/>
    </row>
    <row r="321" ht="12.75">
      <c r="D321" s="158"/>
    </row>
    <row r="322" ht="12.75">
      <c r="D322" s="158"/>
    </row>
    <row r="323" ht="12.75">
      <c r="D323" s="158"/>
    </row>
    <row r="324" ht="12.75">
      <c r="D324" s="158"/>
    </row>
    <row r="325" ht="12.75">
      <c r="D325" s="158"/>
    </row>
    <row r="326" ht="12.75">
      <c r="D326" s="158"/>
    </row>
    <row r="327" ht="12.75">
      <c r="D327" s="158"/>
    </row>
    <row r="328" ht="12.75">
      <c r="D328" s="158"/>
    </row>
    <row r="329" ht="12.75">
      <c r="D329" s="158"/>
    </row>
    <row r="330" ht="12.75">
      <c r="D330" s="158"/>
    </row>
    <row r="331" ht="12.75">
      <c r="D331" s="158"/>
    </row>
    <row r="332" ht="12.75">
      <c r="D332" s="158"/>
    </row>
    <row r="333" ht="12.75">
      <c r="D333" s="158"/>
    </row>
    <row r="334" ht="12.75">
      <c r="D334" s="158"/>
    </row>
    <row r="335" ht="12.75">
      <c r="D335" s="158"/>
    </row>
    <row r="336" ht="12.75">
      <c r="D336" s="158"/>
    </row>
    <row r="337" ht="12.75">
      <c r="D337" s="158"/>
    </row>
    <row r="338" ht="12.75">
      <c r="D338" s="158"/>
    </row>
    <row r="339" ht="12.75">
      <c r="D339" s="158"/>
    </row>
    <row r="340" ht="12.75">
      <c r="D340" s="158"/>
    </row>
    <row r="341" ht="12.75">
      <c r="D341" s="158"/>
    </row>
    <row r="342" ht="12.75">
      <c r="D342" s="158"/>
    </row>
    <row r="343" ht="12.75">
      <c r="D343" s="158"/>
    </row>
    <row r="344" ht="12.75">
      <c r="D344" s="158"/>
    </row>
    <row r="345" ht="12.75">
      <c r="D345" s="158"/>
    </row>
    <row r="346" ht="12.75">
      <c r="D346" s="158"/>
    </row>
    <row r="347" ht="12.75">
      <c r="D347" s="158"/>
    </row>
    <row r="348" ht="12.75">
      <c r="D348" s="158"/>
    </row>
    <row r="349" ht="12.75">
      <c r="D349" s="158"/>
    </row>
    <row r="350" ht="12.75">
      <c r="D350" s="158"/>
    </row>
    <row r="351" ht="12.75">
      <c r="D351" s="158"/>
    </row>
    <row r="352" ht="12.75">
      <c r="D352" s="158"/>
    </row>
    <row r="353" ht="12.75">
      <c r="D353" s="158"/>
    </row>
    <row r="354" ht="12.75">
      <c r="D354" s="158"/>
    </row>
    <row r="355" ht="12.75">
      <c r="D355" s="158"/>
    </row>
    <row r="356" ht="12.75">
      <c r="D356" s="158"/>
    </row>
    <row r="357" ht="12.75">
      <c r="D357" s="158"/>
    </row>
    <row r="358" ht="12.75">
      <c r="D358" s="158"/>
    </row>
    <row r="359" ht="12.75">
      <c r="D359" s="158"/>
    </row>
    <row r="360" ht="12.75">
      <c r="D360" s="158"/>
    </row>
    <row r="361" ht="12.75">
      <c r="D361" s="158"/>
    </row>
    <row r="362" ht="12.75">
      <c r="D362" s="158"/>
    </row>
    <row r="363" ht="12.75">
      <c r="D363" s="158"/>
    </row>
    <row r="364" ht="12.75">
      <c r="D364" s="158"/>
    </row>
    <row r="365" ht="12.75">
      <c r="D365" s="158"/>
    </row>
    <row r="366" ht="12.75">
      <c r="D366" s="158"/>
    </row>
    <row r="367" ht="12.75">
      <c r="D367" s="158"/>
    </row>
    <row r="368" ht="12.75">
      <c r="D368" s="158"/>
    </row>
    <row r="369" ht="12.75">
      <c r="D369" s="158"/>
    </row>
    <row r="370" ht="12.75">
      <c r="D370" s="158"/>
    </row>
    <row r="371" ht="12.75">
      <c r="D371" s="158"/>
    </row>
    <row r="372" ht="12.75">
      <c r="D372" s="158"/>
    </row>
    <row r="373" ht="12.75">
      <c r="D373" s="158"/>
    </row>
    <row r="374" ht="12.75">
      <c r="D374" s="158"/>
    </row>
    <row r="375" ht="12.75">
      <c r="D375" s="158"/>
    </row>
    <row r="376" ht="12.75">
      <c r="D376" s="158"/>
    </row>
    <row r="377" ht="12.75">
      <c r="D377" s="158"/>
    </row>
    <row r="378" ht="12.75">
      <c r="D378" s="158"/>
    </row>
    <row r="379" ht="12.75">
      <c r="D379" s="158"/>
    </row>
    <row r="380" ht="12.75">
      <c r="D380" s="158"/>
    </row>
    <row r="381" ht="12.75">
      <c r="D381" s="158"/>
    </row>
    <row r="382" ht="12.75">
      <c r="D382" s="158"/>
    </row>
    <row r="383" ht="12.75">
      <c r="D383" s="158"/>
    </row>
    <row r="384" ht="12.75">
      <c r="D384" s="158"/>
    </row>
    <row r="385" ht="12.75">
      <c r="D385" s="158"/>
    </row>
    <row r="386" ht="12.75">
      <c r="D386" s="158"/>
    </row>
    <row r="387" ht="12.75">
      <c r="D387" s="158"/>
    </row>
    <row r="388" ht="12.75">
      <c r="D388" s="158"/>
    </row>
    <row r="389" ht="12.75">
      <c r="D389" s="158"/>
    </row>
    <row r="390" ht="12.75">
      <c r="D390" s="158"/>
    </row>
    <row r="391" ht="12.75">
      <c r="D391" s="158"/>
    </row>
    <row r="392" ht="12.75">
      <c r="D392" s="158"/>
    </row>
    <row r="393" ht="12.75">
      <c r="D393" s="158"/>
    </row>
    <row r="394" ht="12.75">
      <c r="D394" s="158"/>
    </row>
    <row r="395" ht="12.75">
      <c r="D395" s="158"/>
    </row>
    <row r="396" ht="12.75">
      <c r="D396" s="158"/>
    </row>
    <row r="397" ht="12.75">
      <c r="D397" s="158"/>
    </row>
    <row r="398" ht="12.75">
      <c r="D398" s="158"/>
    </row>
    <row r="399" ht="12.75">
      <c r="D399" s="158"/>
    </row>
    <row r="400" ht="12.75">
      <c r="D400" s="158"/>
    </row>
    <row r="401" ht="12.75">
      <c r="D401" s="158"/>
    </row>
    <row r="402" ht="12.75">
      <c r="D402" s="158"/>
    </row>
    <row r="403" ht="12.75">
      <c r="D403" s="158"/>
    </row>
    <row r="404" ht="12.75">
      <c r="D404" s="158"/>
    </row>
    <row r="405" ht="12.75">
      <c r="D405" s="158"/>
    </row>
    <row r="406" ht="12.75">
      <c r="D406" s="158"/>
    </row>
    <row r="407" ht="12.75">
      <c r="D407" s="158"/>
    </row>
    <row r="408" ht="12.75">
      <c r="D408" s="158"/>
    </row>
    <row r="409" ht="12.75">
      <c r="D409" s="158"/>
    </row>
    <row r="410" ht="12.75">
      <c r="D410" s="158"/>
    </row>
    <row r="411" ht="12.75">
      <c r="D411" s="158"/>
    </row>
    <row r="412" ht="12.75">
      <c r="D412" s="158"/>
    </row>
    <row r="413" ht="12.75">
      <c r="D413" s="158"/>
    </row>
    <row r="414" ht="12.75">
      <c r="D414" s="158"/>
    </row>
    <row r="415" ht="12.75">
      <c r="D415" s="158"/>
    </row>
    <row r="416" ht="12.75">
      <c r="D416" s="158"/>
    </row>
    <row r="417" ht="12.75">
      <c r="D417" s="158"/>
    </row>
    <row r="418" ht="12.75">
      <c r="D418" s="158"/>
    </row>
    <row r="419" ht="12.75">
      <c r="D419" s="158"/>
    </row>
    <row r="420" ht="12.75">
      <c r="D420" s="158"/>
    </row>
    <row r="421" ht="12.75">
      <c r="D421" s="158"/>
    </row>
    <row r="422" ht="12.75">
      <c r="D422" s="158"/>
    </row>
    <row r="423" ht="12.75">
      <c r="D423" s="158"/>
    </row>
    <row r="424" ht="12.75">
      <c r="D424" s="158"/>
    </row>
    <row r="425" ht="12.75">
      <c r="D425" s="158"/>
    </row>
    <row r="426" ht="12.75">
      <c r="D426" s="158"/>
    </row>
    <row r="427" ht="12.75">
      <c r="D427" s="158"/>
    </row>
    <row r="428" ht="12.75">
      <c r="D428" s="158"/>
    </row>
    <row r="429" ht="12.75">
      <c r="D429" s="158"/>
    </row>
    <row r="430" ht="12.75">
      <c r="D430" s="158"/>
    </row>
    <row r="431" ht="12.75">
      <c r="D431" s="158"/>
    </row>
    <row r="432" ht="12.75">
      <c r="D432" s="158"/>
    </row>
    <row r="433" ht="12.75">
      <c r="D433" s="158"/>
    </row>
    <row r="434" ht="12.75">
      <c r="D434" s="158"/>
    </row>
    <row r="435" ht="12.75">
      <c r="D435" s="158"/>
    </row>
    <row r="436" ht="12.75">
      <c r="D436" s="158"/>
    </row>
    <row r="437" ht="12.75">
      <c r="D437" s="158"/>
    </row>
    <row r="438" ht="12.75">
      <c r="D438" s="158"/>
    </row>
    <row r="439" ht="12.75">
      <c r="D439" s="158"/>
    </row>
    <row r="440" ht="12.75">
      <c r="D440" s="158"/>
    </row>
    <row r="441" ht="12.75">
      <c r="D441" s="158"/>
    </row>
    <row r="442" ht="12.75">
      <c r="D442" s="158"/>
    </row>
    <row r="443" ht="12.75">
      <c r="D443" s="158"/>
    </row>
    <row r="444" ht="12.75">
      <c r="D444" s="158"/>
    </row>
    <row r="445" ht="12.75">
      <c r="D445" s="158"/>
    </row>
    <row r="446" ht="12.75">
      <c r="D446" s="158"/>
    </row>
    <row r="447" ht="12.75">
      <c r="D447" s="158"/>
    </row>
    <row r="448" ht="12.75">
      <c r="D448" s="158"/>
    </row>
    <row r="449" ht="12.75">
      <c r="D449" s="158"/>
    </row>
    <row r="450" ht="12.75">
      <c r="D450" s="158"/>
    </row>
    <row r="451" ht="12.75">
      <c r="D451" s="158"/>
    </row>
    <row r="452" ht="12.75">
      <c r="D452" s="158"/>
    </row>
    <row r="453" ht="12.75">
      <c r="D453" s="158"/>
    </row>
    <row r="454" ht="12.75">
      <c r="D454" s="158"/>
    </row>
    <row r="455" ht="12.75">
      <c r="D455" s="158"/>
    </row>
    <row r="456" ht="12.75">
      <c r="D456" s="158"/>
    </row>
    <row r="457" ht="12.75">
      <c r="D457" s="158"/>
    </row>
    <row r="458" ht="12.75">
      <c r="D458" s="158"/>
    </row>
    <row r="459" ht="12.75">
      <c r="D459" s="158"/>
    </row>
    <row r="460" ht="12.75">
      <c r="D460" s="158"/>
    </row>
    <row r="461" ht="12.75">
      <c r="D461" s="158"/>
    </row>
    <row r="462" ht="12.75">
      <c r="D462" s="158"/>
    </row>
    <row r="463" ht="12.75">
      <c r="D463" s="158"/>
    </row>
    <row r="464" ht="12.75">
      <c r="D464" s="158"/>
    </row>
    <row r="465" ht="12.75">
      <c r="D465" s="158"/>
    </row>
    <row r="466" ht="12.75">
      <c r="D466" s="158"/>
    </row>
    <row r="467" ht="12.75">
      <c r="D467" s="158"/>
    </row>
    <row r="468" ht="12.75">
      <c r="D468" s="158"/>
    </row>
    <row r="469" ht="12.75">
      <c r="D469" s="158"/>
    </row>
    <row r="470" ht="12.75">
      <c r="D470" s="158"/>
    </row>
    <row r="471" ht="12.75">
      <c r="D471" s="158"/>
    </row>
    <row r="472" ht="12.75">
      <c r="D472" s="158"/>
    </row>
    <row r="473" ht="12.75">
      <c r="D473" s="158"/>
    </row>
    <row r="474" ht="12.75">
      <c r="D474" s="158"/>
    </row>
    <row r="475" ht="12.75">
      <c r="D475" s="158"/>
    </row>
    <row r="476" ht="12.75">
      <c r="D476" s="158"/>
    </row>
    <row r="477" ht="12.75">
      <c r="D477" s="158"/>
    </row>
    <row r="478" ht="12.75">
      <c r="D478" s="158"/>
    </row>
    <row r="479" ht="12.75">
      <c r="D479" s="158"/>
    </row>
    <row r="480" ht="12.75">
      <c r="D480" s="158"/>
    </row>
    <row r="481" ht="12.75">
      <c r="D481" s="158"/>
    </row>
    <row r="482" ht="12.75">
      <c r="D482" s="158"/>
    </row>
    <row r="483" ht="12.75">
      <c r="D483" s="158"/>
    </row>
    <row r="484" ht="12.75">
      <c r="D484" s="158"/>
    </row>
    <row r="485" ht="12.75">
      <c r="D485" s="158"/>
    </row>
    <row r="486" ht="12.75">
      <c r="D486" s="158"/>
    </row>
    <row r="487" ht="12.75">
      <c r="D487" s="158"/>
    </row>
    <row r="488" ht="12.75">
      <c r="D488" s="158"/>
    </row>
    <row r="489" ht="12.75">
      <c r="D489" s="158"/>
    </row>
    <row r="490" ht="12.75">
      <c r="D490" s="158"/>
    </row>
    <row r="491" ht="12.75">
      <c r="D491" s="158"/>
    </row>
    <row r="492" ht="12.75">
      <c r="D492" s="158"/>
    </row>
    <row r="493" ht="12.75">
      <c r="D493" s="158"/>
    </row>
    <row r="494" ht="12.75">
      <c r="D494" s="158"/>
    </row>
    <row r="495" ht="12.75">
      <c r="D495" s="158"/>
    </row>
    <row r="496" ht="12.75">
      <c r="D496" s="158"/>
    </row>
    <row r="497" ht="12.75">
      <c r="D497" s="158"/>
    </row>
    <row r="498" ht="12.75">
      <c r="D498" s="158"/>
    </row>
    <row r="499" ht="12.75">
      <c r="D499" s="158"/>
    </row>
    <row r="500" ht="12.75">
      <c r="D500" s="158"/>
    </row>
    <row r="501" ht="12.75">
      <c r="D501" s="158"/>
    </row>
    <row r="502" ht="12.75">
      <c r="D502" s="158"/>
    </row>
    <row r="503" ht="12.75">
      <c r="D503" s="158"/>
    </row>
    <row r="504" ht="12.75">
      <c r="D504" s="158"/>
    </row>
    <row r="505" ht="12.75">
      <c r="D505" s="158"/>
    </row>
    <row r="506" ht="12.75">
      <c r="D506" s="158"/>
    </row>
    <row r="507" ht="12.75">
      <c r="D507" s="158"/>
    </row>
    <row r="508" ht="12.75">
      <c r="D508" s="158"/>
    </row>
    <row r="509" ht="12.75">
      <c r="D509" s="158"/>
    </row>
    <row r="510" ht="12.75">
      <c r="D510" s="158"/>
    </row>
    <row r="511" ht="12.75">
      <c r="D511" s="158"/>
    </row>
    <row r="512" ht="12.75">
      <c r="D512" s="158"/>
    </row>
    <row r="513" ht="12.75">
      <c r="D513" s="158"/>
    </row>
    <row r="514" ht="12.75">
      <c r="D514" s="158"/>
    </row>
    <row r="515" ht="12.75">
      <c r="D515" s="158"/>
    </row>
    <row r="516" ht="12.75">
      <c r="D516" s="158"/>
    </row>
    <row r="517" ht="12.75">
      <c r="D517" s="158"/>
    </row>
    <row r="518" ht="12.75">
      <c r="D518" s="158"/>
    </row>
    <row r="519" ht="12.75">
      <c r="D519" s="158"/>
    </row>
    <row r="520" ht="12.75">
      <c r="D520" s="158"/>
    </row>
    <row r="521" ht="12.75">
      <c r="D521" s="158"/>
    </row>
    <row r="522" ht="12.75">
      <c r="D522" s="158"/>
    </row>
    <row r="523" ht="12.75">
      <c r="D523" s="158"/>
    </row>
    <row r="524" ht="12.75">
      <c r="D524" s="158"/>
    </row>
    <row r="525" ht="12.75">
      <c r="D525" s="158"/>
    </row>
    <row r="526" ht="12.75">
      <c r="D526" s="158"/>
    </row>
    <row r="527" ht="12.75">
      <c r="D527" s="158"/>
    </row>
    <row r="528" ht="12.75">
      <c r="D528" s="158"/>
    </row>
    <row r="529" ht="12.75">
      <c r="D529" s="158"/>
    </row>
    <row r="530" ht="12.75">
      <c r="D530" s="158"/>
    </row>
    <row r="531" ht="12.75">
      <c r="D531" s="158"/>
    </row>
    <row r="532" ht="12.75">
      <c r="D532" s="158"/>
    </row>
    <row r="533" ht="12.75">
      <c r="D533" s="158"/>
    </row>
    <row r="534" ht="12.75">
      <c r="D534" s="158"/>
    </row>
    <row r="535" ht="12.75">
      <c r="D535" s="158"/>
    </row>
    <row r="536" ht="12.75">
      <c r="D536" s="158"/>
    </row>
    <row r="537" ht="12.75">
      <c r="D537" s="158"/>
    </row>
    <row r="538" ht="12.75">
      <c r="D538" s="158"/>
    </row>
    <row r="539" ht="12.75">
      <c r="D539" s="158"/>
    </row>
    <row r="540" ht="12.75">
      <c r="D540" s="158"/>
    </row>
    <row r="541" ht="12.75">
      <c r="D541" s="158"/>
    </row>
    <row r="542" ht="12.75">
      <c r="D542" s="158"/>
    </row>
    <row r="543" ht="12.75">
      <c r="D543" s="158"/>
    </row>
    <row r="544" ht="12.75">
      <c r="D544" s="158"/>
    </row>
    <row r="545" ht="12.75">
      <c r="D545" s="158"/>
    </row>
    <row r="546" ht="12.75">
      <c r="D546" s="158"/>
    </row>
    <row r="547" ht="12.75">
      <c r="D547" s="158"/>
    </row>
    <row r="548" ht="12.75">
      <c r="D548" s="158"/>
    </row>
    <row r="549" ht="12.75">
      <c r="D549" s="158"/>
    </row>
    <row r="550" ht="12.75">
      <c r="D550" s="158"/>
    </row>
    <row r="551" ht="12.75">
      <c r="D551" s="158"/>
    </row>
    <row r="552" ht="12.75">
      <c r="D552" s="158"/>
    </row>
    <row r="553" ht="12.75">
      <c r="D553" s="158"/>
    </row>
    <row r="554" ht="12.75">
      <c r="D554" s="158"/>
    </row>
    <row r="555" ht="12.75">
      <c r="D555" s="158"/>
    </row>
    <row r="556" ht="12.75">
      <c r="D556" s="158"/>
    </row>
    <row r="557" ht="12.75">
      <c r="D557" s="158"/>
    </row>
    <row r="558" ht="12.75">
      <c r="D558" s="158"/>
    </row>
    <row r="559" ht="12.75">
      <c r="D559" s="158"/>
    </row>
    <row r="560" ht="12.75">
      <c r="D560" s="158"/>
    </row>
    <row r="561" ht="12.75">
      <c r="D561" s="158"/>
    </row>
    <row r="562" ht="12.75">
      <c r="D562" s="158"/>
    </row>
    <row r="563" ht="12.75">
      <c r="D563" s="158"/>
    </row>
    <row r="564" ht="12.75">
      <c r="D564" s="158"/>
    </row>
    <row r="565" ht="12.75">
      <c r="D565" s="158"/>
    </row>
    <row r="566" ht="12.75">
      <c r="D566" s="158"/>
    </row>
    <row r="567" ht="12.75">
      <c r="D567" s="158"/>
    </row>
    <row r="568" ht="12.75">
      <c r="D568" s="158"/>
    </row>
    <row r="569" ht="12.75">
      <c r="D569" s="158"/>
    </row>
    <row r="570" ht="12.75">
      <c r="D570" s="158"/>
    </row>
    <row r="571" ht="12.75">
      <c r="D571" s="158"/>
    </row>
    <row r="572" ht="12.75">
      <c r="D572" s="158"/>
    </row>
    <row r="573" ht="12.75">
      <c r="D573" s="158"/>
    </row>
    <row r="574" ht="12.75">
      <c r="D574" s="158"/>
    </row>
    <row r="575" ht="12.75">
      <c r="D575" s="158"/>
    </row>
    <row r="576" ht="12.75">
      <c r="D576" s="158"/>
    </row>
    <row r="577" ht="12.75">
      <c r="D577" s="158"/>
    </row>
    <row r="578" ht="12.75">
      <c r="D578" s="158"/>
    </row>
    <row r="579" ht="12.75">
      <c r="D579" s="158"/>
    </row>
    <row r="580" ht="12.75">
      <c r="D580" s="158"/>
    </row>
    <row r="581" ht="12.75">
      <c r="D581" s="158"/>
    </row>
    <row r="582" ht="12.75">
      <c r="D582" s="158"/>
    </row>
    <row r="583" ht="12.75">
      <c r="D583" s="158"/>
    </row>
    <row r="584" ht="12.75">
      <c r="D584" s="158"/>
    </row>
    <row r="585" ht="12.75">
      <c r="D585" s="158"/>
    </row>
    <row r="586" ht="12.75">
      <c r="D586" s="158"/>
    </row>
    <row r="587" ht="12.75">
      <c r="D587" s="158"/>
    </row>
    <row r="588" ht="12.75">
      <c r="D588" s="158"/>
    </row>
    <row r="589" ht="12.75">
      <c r="D589" s="158"/>
    </row>
    <row r="590" ht="12.75">
      <c r="D590" s="158"/>
    </row>
    <row r="591" ht="12.75">
      <c r="D591" s="158"/>
    </row>
    <row r="592" ht="12.75">
      <c r="D592" s="158"/>
    </row>
    <row r="593" ht="12.75">
      <c r="D593" s="158"/>
    </row>
    <row r="594" ht="12.75">
      <c r="D594" s="158"/>
    </row>
    <row r="595" ht="12.75">
      <c r="D595" s="158"/>
    </row>
    <row r="596" ht="12.75">
      <c r="D596" s="158"/>
    </row>
    <row r="597" ht="12.75">
      <c r="D597" s="158"/>
    </row>
    <row r="598" ht="12.75">
      <c r="D598" s="158"/>
    </row>
    <row r="599" ht="12.75">
      <c r="D599" s="158"/>
    </row>
    <row r="600" ht="12.75">
      <c r="D600" s="158"/>
    </row>
    <row r="601" ht="12.75">
      <c r="D601" s="158"/>
    </row>
    <row r="602" ht="12.75">
      <c r="D602" s="158"/>
    </row>
    <row r="603" ht="12.75">
      <c r="D603" s="158"/>
    </row>
    <row r="604" ht="12.75">
      <c r="D604" s="158"/>
    </row>
    <row r="605" ht="12.75">
      <c r="D605" s="158"/>
    </row>
    <row r="606" ht="12.75">
      <c r="D606" s="158"/>
    </row>
    <row r="607" ht="12.75">
      <c r="D607" s="158"/>
    </row>
    <row r="608" ht="12.75">
      <c r="D608" s="158"/>
    </row>
    <row r="609" ht="12.75">
      <c r="D609" s="158"/>
    </row>
    <row r="610" ht="12.75">
      <c r="D610" s="158"/>
    </row>
    <row r="611" ht="12.75">
      <c r="D611" s="158"/>
    </row>
    <row r="612" ht="12.75">
      <c r="D612" s="158"/>
    </row>
    <row r="613" ht="12.75">
      <c r="D613" s="158"/>
    </row>
    <row r="614" ht="12.75">
      <c r="D614" s="158"/>
    </row>
    <row r="615" ht="12.75">
      <c r="D615" s="158"/>
    </row>
    <row r="616" ht="12.75">
      <c r="D616" s="158"/>
    </row>
    <row r="617" ht="12.75">
      <c r="D617" s="158"/>
    </row>
    <row r="618" ht="12.75">
      <c r="D618" s="158"/>
    </row>
    <row r="619" ht="12.75">
      <c r="D619" s="158"/>
    </row>
    <row r="620" ht="12.75">
      <c r="D620" s="158"/>
    </row>
    <row r="621" ht="12.75">
      <c r="D621" s="158"/>
    </row>
    <row r="622" ht="12.75">
      <c r="D622" s="158"/>
    </row>
    <row r="623" ht="12.75">
      <c r="D623" s="158"/>
    </row>
    <row r="624" ht="12.75">
      <c r="D624" s="158"/>
    </row>
    <row r="625" ht="12.75">
      <c r="D625" s="158"/>
    </row>
    <row r="626" ht="12.75">
      <c r="D626" s="158"/>
    </row>
    <row r="627" ht="12.75">
      <c r="D627" s="158"/>
    </row>
    <row r="628" ht="12.75">
      <c r="D628" s="158"/>
    </row>
    <row r="629" ht="12.75">
      <c r="D629" s="158"/>
    </row>
    <row r="630" ht="12.75">
      <c r="D630" s="158"/>
    </row>
    <row r="631" ht="12.75">
      <c r="D631" s="158"/>
    </row>
    <row r="632" ht="12.75">
      <c r="D632" s="158"/>
    </row>
    <row r="633" ht="12.75">
      <c r="D633" s="158"/>
    </row>
    <row r="634" ht="12.75">
      <c r="D634" s="158"/>
    </row>
    <row r="635" ht="12.75">
      <c r="D635" s="158"/>
    </row>
    <row r="636" ht="12.75">
      <c r="D636" s="158"/>
    </row>
    <row r="637" ht="12.75">
      <c r="D637" s="158"/>
    </row>
    <row r="638" ht="12.75">
      <c r="D638" s="158"/>
    </row>
    <row r="639" ht="12.75">
      <c r="D639" s="158"/>
    </row>
    <row r="640" ht="12.75">
      <c r="D640" s="158"/>
    </row>
    <row r="641" ht="12.75">
      <c r="D641" s="158"/>
    </row>
    <row r="642" ht="12.75">
      <c r="D642" s="158"/>
    </row>
    <row r="643" ht="12.75">
      <c r="D643" s="158"/>
    </row>
    <row r="644" ht="12.75">
      <c r="D644" s="158"/>
    </row>
    <row r="645" ht="12.75">
      <c r="D645" s="158"/>
    </row>
    <row r="646" ht="12.75">
      <c r="D646" s="158"/>
    </row>
    <row r="647" ht="12.75">
      <c r="D647" s="158"/>
    </row>
    <row r="648" ht="12.75">
      <c r="D648" s="158"/>
    </row>
    <row r="649" ht="12.75">
      <c r="D649" s="158"/>
    </row>
    <row r="650" ht="12.75">
      <c r="D650" s="158"/>
    </row>
    <row r="651" ht="12.75">
      <c r="D651" s="158"/>
    </row>
    <row r="652" ht="12.75">
      <c r="D652" s="158"/>
    </row>
    <row r="653" ht="12.75">
      <c r="D653" s="158"/>
    </row>
    <row r="654" ht="12.75">
      <c r="D654" s="158"/>
    </row>
    <row r="655" ht="12.75">
      <c r="D655" s="158"/>
    </row>
    <row r="656" ht="12.75">
      <c r="D656" s="158"/>
    </row>
    <row r="657" ht="12.75">
      <c r="D657" s="158"/>
    </row>
    <row r="658" ht="12.75">
      <c r="D658" s="158"/>
    </row>
    <row r="659" ht="12.75">
      <c r="D659" s="158"/>
    </row>
    <row r="660" ht="12.75">
      <c r="D660" s="158"/>
    </row>
    <row r="661" ht="12.75">
      <c r="D661" s="158"/>
    </row>
    <row r="662" ht="12.75">
      <c r="D662" s="158"/>
    </row>
    <row r="663" ht="12.75">
      <c r="D663" s="158"/>
    </row>
    <row r="664" ht="12.75">
      <c r="D664" s="158"/>
    </row>
    <row r="665" ht="12.75">
      <c r="D665" s="158"/>
    </row>
    <row r="666" ht="12.75">
      <c r="D666" s="158"/>
    </row>
    <row r="667" ht="12.75">
      <c r="D667" s="158"/>
    </row>
    <row r="668" ht="12.75">
      <c r="D668" s="158"/>
    </row>
    <row r="669" ht="12.75">
      <c r="D669" s="158"/>
    </row>
    <row r="670" ht="12.75">
      <c r="D670" s="158"/>
    </row>
    <row r="671" ht="12.75">
      <c r="D671" s="158"/>
    </row>
    <row r="672" ht="12.75">
      <c r="D672" s="158"/>
    </row>
    <row r="673" ht="12.75">
      <c r="D673" s="158"/>
    </row>
    <row r="674" ht="12.75">
      <c r="D674" s="158"/>
    </row>
    <row r="675" ht="12.75">
      <c r="D675" s="158"/>
    </row>
    <row r="676" ht="12.75">
      <c r="D676" s="158"/>
    </row>
    <row r="677" ht="12.75">
      <c r="D677" s="158"/>
    </row>
    <row r="678" ht="12.75">
      <c r="D678" s="158"/>
    </row>
    <row r="679" ht="12.75">
      <c r="D679" s="158"/>
    </row>
    <row r="680" ht="12.75">
      <c r="D680" s="158"/>
    </row>
    <row r="681" ht="12.75">
      <c r="D681" s="158"/>
    </row>
    <row r="682" ht="12.75">
      <c r="D682" s="158"/>
    </row>
    <row r="683" ht="12.75">
      <c r="D683" s="158"/>
    </row>
    <row r="684" ht="12.75">
      <c r="D684" s="158"/>
    </row>
    <row r="685" ht="12.75">
      <c r="D685" s="158"/>
    </row>
    <row r="686" ht="12.75">
      <c r="D686" s="158"/>
    </row>
    <row r="687" ht="12.75">
      <c r="D687" s="158"/>
    </row>
    <row r="688" ht="12.75">
      <c r="D688" s="158"/>
    </row>
    <row r="689" ht="12.75">
      <c r="D689" s="158"/>
    </row>
    <row r="690" ht="12.75">
      <c r="D690" s="158"/>
    </row>
    <row r="691" ht="12.75">
      <c r="D691" s="158"/>
    </row>
    <row r="692" ht="12.75">
      <c r="D692" s="158"/>
    </row>
    <row r="693" ht="12.75">
      <c r="D693" s="158"/>
    </row>
    <row r="694" ht="12.75">
      <c r="D694" s="158"/>
    </row>
    <row r="695" ht="12.75">
      <c r="D695" s="158"/>
    </row>
    <row r="696" ht="12.75">
      <c r="D696" s="158"/>
    </row>
    <row r="697" ht="12.75">
      <c r="D697" s="158"/>
    </row>
    <row r="698" ht="12.75">
      <c r="D698" s="158"/>
    </row>
    <row r="699" ht="12.75">
      <c r="D699" s="158"/>
    </row>
    <row r="700" ht="12.75">
      <c r="D700" s="158"/>
    </row>
    <row r="701" ht="12.75">
      <c r="D701" s="158"/>
    </row>
    <row r="702" ht="12.75">
      <c r="D702" s="158"/>
    </row>
    <row r="703" ht="12.75">
      <c r="D703" s="158"/>
    </row>
    <row r="704" ht="12.75">
      <c r="D704" s="158"/>
    </row>
    <row r="705" ht="12.75">
      <c r="D705" s="158"/>
    </row>
    <row r="706" ht="12.75">
      <c r="D706" s="158"/>
    </row>
    <row r="707" ht="12.75">
      <c r="D707" s="158"/>
    </row>
    <row r="708" ht="12.75">
      <c r="D708" s="158"/>
    </row>
    <row r="709" ht="12.75">
      <c r="D709" s="158"/>
    </row>
    <row r="710" ht="12.75">
      <c r="D710" s="158"/>
    </row>
    <row r="711" ht="12.75">
      <c r="D711" s="158"/>
    </row>
    <row r="712" ht="12.75">
      <c r="D712" s="158"/>
    </row>
    <row r="713" ht="12.75">
      <c r="D713" s="158"/>
    </row>
    <row r="714" ht="12.75">
      <c r="D714" s="158"/>
    </row>
    <row r="715" ht="12.75">
      <c r="D715" s="158"/>
    </row>
    <row r="716" ht="12.75">
      <c r="D716" s="158"/>
    </row>
    <row r="717" ht="12.75">
      <c r="D717" s="158"/>
    </row>
    <row r="718" ht="12.75">
      <c r="D718" s="158"/>
    </row>
    <row r="719" ht="12.75">
      <c r="D719" s="158"/>
    </row>
    <row r="720" ht="12.75">
      <c r="D720" s="158"/>
    </row>
    <row r="721" ht="12.75">
      <c r="D721" s="158"/>
    </row>
    <row r="722" ht="12.75">
      <c r="D722" s="158"/>
    </row>
    <row r="723" ht="12.75">
      <c r="D723" s="158"/>
    </row>
    <row r="724" ht="12.75">
      <c r="D724" s="158"/>
    </row>
    <row r="725" ht="12.75">
      <c r="D725" s="158"/>
    </row>
    <row r="726" ht="12.75">
      <c r="D726" s="158"/>
    </row>
    <row r="727" ht="12.75">
      <c r="D727" s="158"/>
    </row>
    <row r="728" ht="12.75">
      <c r="D728" s="158"/>
    </row>
    <row r="729" ht="12.75">
      <c r="D729" s="158"/>
    </row>
    <row r="730" ht="12.75">
      <c r="D730" s="158"/>
    </row>
    <row r="731" ht="12.75">
      <c r="D731" s="158"/>
    </row>
    <row r="732" ht="12.75">
      <c r="D732" s="158"/>
    </row>
    <row r="733" ht="12.75">
      <c r="D733" s="158"/>
    </row>
    <row r="734" ht="12.75">
      <c r="D734" s="158"/>
    </row>
    <row r="735" ht="12.75">
      <c r="D735" s="158"/>
    </row>
    <row r="736" ht="12.75">
      <c r="D736" s="158"/>
    </row>
    <row r="737" ht="12.75">
      <c r="D737" s="158"/>
    </row>
    <row r="738" ht="12.75">
      <c r="D738" s="158"/>
    </row>
    <row r="739" ht="12.75">
      <c r="D739" s="158"/>
    </row>
    <row r="740" ht="12.75">
      <c r="D740" s="158"/>
    </row>
    <row r="741" ht="12.75">
      <c r="D741" s="158"/>
    </row>
    <row r="742" ht="12.75">
      <c r="D742" s="158"/>
    </row>
    <row r="743" ht="12.75">
      <c r="D743" s="158"/>
    </row>
    <row r="744" ht="12.75">
      <c r="D744" s="158"/>
    </row>
    <row r="745" ht="12.75">
      <c r="D745" s="158"/>
    </row>
    <row r="746" ht="12.75">
      <c r="D746" s="158"/>
    </row>
    <row r="747" ht="12.75">
      <c r="D747" s="158"/>
    </row>
    <row r="748" ht="12.75">
      <c r="D748" s="158"/>
    </row>
    <row r="749" ht="12.75">
      <c r="D749" s="158"/>
    </row>
    <row r="750" ht="12.75">
      <c r="D750" s="158"/>
    </row>
    <row r="751" ht="12.75">
      <c r="D751" s="158"/>
    </row>
    <row r="752" ht="12.75">
      <c r="D752" s="158"/>
    </row>
    <row r="753" ht="12.75">
      <c r="D753" s="158"/>
    </row>
    <row r="754" ht="12.75">
      <c r="D754" s="158"/>
    </row>
    <row r="755" ht="12.75">
      <c r="D755" s="158"/>
    </row>
    <row r="756" ht="12.75">
      <c r="D756" s="158"/>
    </row>
    <row r="757" ht="12.75">
      <c r="D757" s="158"/>
    </row>
    <row r="758" ht="12.75">
      <c r="D758" s="158"/>
    </row>
    <row r="759" ht="12.75">
      <c r="D759" s="158"/>
    </row>
    <row r="760" ht="12.75">
      <c r="D760" s="158"/>
    </row>
    <row r="761" ht="12.75">
      <c r="D761" s="158"/>
    </row>
    <row r="762" ht="12.75">
      <c r="D762" s="158"/>
    </row>
    <row r="763" ht="12.75">
      <c r="D763" s="158"/>
    </row>
    <row r="764" ht="12.75">
      <c r="D764" s="158"/>
    </row>
    <row r="765" ht="12.75">
      <c r="D765" s="158"/>
    </row>
    <row r="766" ht="12.75">
      <c r="D766" s="158"/>
    </row>
    <row r="767" ht="12.75">
      <c r="D767" s="158"/>
    </row>
    <row r="768" ht="12.75">
      <c r="D768" s="158"/>
    </row>
    <row r="769" ht="12.75">
      <c r="D769" s="158"/>
    </row>
    <row r="770" ht="12.75">
      <c r="D770" s="158"/>
    </row>
    <row r="771" ht="12.75">
      <c r="D771" s="158"/>
    </row>
    <row r="772" ht="12.75">
      <c r="D772" s="158"/>
    </row>
    <row r="773" ht="12.75">
      <c r="D773" s="158"/>
    </row>
    <row r="774" ht="12.75">
      <c r="D774" s="158"/>
    </row>
    <row r="775" ht="12.75">
      <c r="D775" s="158"/>
    </row>
    <row r="776" ht="12.75">
      <c r="D776" s="158"/>
    </row>
    <row r="777" ht="12.75">
      <c r="D777" s="158"/>
    </row>
    <row r="778" ht="12.75">
      <c r="D778" s="158"/>
    </row>
    <row r="779" ht="12.75">
      <c r="D779" s="158"/>
    </row>
    <row r="780" ht="12.75">
      <c r="D780" s="158"/>
    </row>
    <row r="781" ht="12.75">
      <c r="D781" s="158"/>
    </row>
    <row r="782" ht="12.75">
      <c r="D782" s="158"/>
    </row>
    <row r="783" ht="12.75">
      <c r="D783" s="158"/>
    </row>
    <row r="784" ht="12.75">
      <c r="D784" s="158"/>
    </row>
    <row r="785" ht="12.75">
      <c r="D785" s="158"/>
    </row>
    <row r="786" ht="12.75">
      <c r="D786" s="158"/>
    </row>
    <row r="787" ht="12.75">
      <c r="D787" s="158"/>
    </row>
    <row r="788" ht="12.75">
      <c r="D788" s="158"/>
    </row>
    <row r="789" ht="12.75">
      <c r="D789" s="158"/>
    </row>
    <row r="790" ht="12.75">
      <c r="D790" s="158"/>
    </row>
    <row r="791" ht="12.75">
      <c r="D791" s="158"/>
    </row>
    <row r="792" ht="12.75">
      <c r="D792" s="158"/>
    </row>
    <row r="793" ht="12.75">
      <c r="D793" s="158"/>
    </row>
    <row r="794" ht="12.75">
      <c r="D794" s="158"/>
    </row>
    <row r="795" ht="12.75">
      <c r="D795" s="158"/>
    </row>
    <row r="796" ht="12.75">
      <c r="D796" s="158"/>
    </row>
    <row r="797" ht="12.75">
      <c r="D797" s="158"/>
    </row>
    <row r="798" ht="12.75">
      <c r="D798" s="158"/>
    </row>
    <row r="799" ht="12.75">
      <c r="D799" s="158"/>
    </row>
    <row r="800" ht="12.75">
      <c r="D800" s="158"/>
    </row>
    <row r="801" ht="12.75">
      <c r="D801" s="158"/>
    </row>
    <row r="802" ht="12.75">
      <c r="D802" s="158"/>
    </row>
    <row r="803" ht="12.75">
      <c r="D803" s="158"/>
    </row>
    <row r="804" ht="12.75">
      <c r="D804" s="158"/>
    </row>
    <row r="805" ht="12.75">
      <c r="D805" s="158"/>
    </row>
    <row r="806" ht="12.75">
      <c r="D806" s="158"/>
    </row>
    <row r="807" ht="12.75">
      <c r="D807" s="158"/>
    </row>
    <row r="808" ht="12.75">
      <c r="D808" s="158"/>
    </row>
    <row r="809" ht="12.75">
      <c r="D809" s="158"/>
    </row>
    <row r="810" ht="12.75">
      <c r="D810" s="158"/>
    </row>
    <row r="811" ht="12.75">
      <c r="D811" s="158"/>
    </row>
    <row r="812" ht="12.75">
      <c r="D812" s="158"/>
    </row>
    <row r="813" ht="12.75">
      <c r="D813" s="158"/>
    </row>
    <row r="814" ht="12.75">
      <c r="D814" s="158"/>
    </row>
    <row r="815" ht="12.75">
      <c r="D815" s="158"/>
    </row>
    <row r="816" ht="12.75">
      <c r="D816" s="158"/>
    </row>
    <row r="817" ht="12.75">
      <c r="D817" s="158"/>
    </row>
    <row r="818" ht="12.75">
      <c r="D818" s="158"/>
    </row>
    <row r="819" ht="12.75">
      <c r="D819" s="158"/>
    </row>
    <row r="820" ht="12.75">
      <c r="D820" s="158"/>
    </row>
    <row r="821" ht="12.75">
      <c r="D821" s="158"/>
    </row>
    <row r="822" ht="12.75">
      <c r="D822" s="158"/>
    </row>
    <row r="823" ht="12.75">
      <c r="D823" s="158"/>
    </row>
    <row r="824" ht="12.75">
      <c r="D824" s="158"/>
    </row>
    <row r="825" ht="12.75">
      <c r="D825" s="158"/>
    </row>
    <row r="826" ht="12.75">
      <c r="D826" s="158"/>
    </row>
    <row r="827" ht="12.75">
      <c r="D827" s="158"/>
    </row>
    <row r="828" ht="12.75">
      <c r="D828" s="158"/>
    </row>
    <row r="829" ht="12.75">
      <c r="D829" s="158"/>
    </row>
    <row r="830" ht="12.75">
      <c r="D830" s="158"/>
    </row>
    <row r="831" ht="12.75">
      <c r="D831" s="158"/>
    </row>
    <row r="832" ht="12.75">
      <c r="D832" s="158"/>
    </row>
    <row r="833" ht="12.75">
      <c r="D833" s="158"/>
    </row>
    <row r="834" ht="12.75">
      <c r="D834" s="158"/>
    </row>
    <row r="835" ht="12.75">
      <c r="D835" s="158"/>
    </row>
    <row r="836" ht="12.75">
      <c r="D836" s="158"/>
    </row>
    <row r="837" ht="12.75">
      <c r="D837" s="158"/>
    </row>
    <row r="838" ht="12.75">
      <c r="D838" s="158"/>
    </row>
    <row r="839" ht="12.75">
      <c r="D839" s="158"/>
    </row>
    <row r="840" ht="12.75">
      <c r="D840" s="158"/>
    </row>
    <row r="841" ht="12.75">
      <c r="D841" s="158"/>
    </row>
    <row r="842" ht="12.75">
      <c r="D842" s="158"/>
    </row>
    <row r="843" ht="12.75">
      <c r="D843" s="158"/>
    </row>
    <row r="844" ht="12.75">
      <c r="D844" s="158"/>
    </row>
    <row r="845" ht="12.75">
      <c r="D845" s="158"/>
    </row>
    <row r="846" ht="12.75">
      <c r="D846" s="158"/>
    </row>
    <row r="847" ht="12.75">
      <c r="D847" s="158"/>
    </row>
    <row r="848" ht="12.75">
      <c r="D848" s="158"/>
    </row>
    <row r="849" ht="12.75">
      <c r="D849" s="158"/>
    </row>
    <row r="850" ht="12.75">
      <c r="D850" s="158"/>
    </row>
    <row r="851" ht="12.75">
      <c r="D851" s="158"/>
    </row>
    <row r="852" ht="12.75">
      <c r="D852" s="158"/>
    </row>
    <row r="853" ht="12.75">
      <c r="D853" s="158"/>
    </row>
    <row r="854" ht="12.75">
      <c r="D854" s="158"/>
    </row>
    <row r="855" ht="12.75">
      <c r="D855" s="158"/>
    </row>
    <row r="856" ht="12.75">
      <c r="D856" s="158"/>
    </row>
    <row r="857" ht="12.75">
      <c r="D857" s="158"/>
    </row>
    <row r="858" ht="12.75">
      <c r="D858" s="158"/>
    </row>
    <row r="859" ht="12.75">
      <c r="D859" s="158"/>
    </row>
    <row r="860" ht="12.75">
      <c r="D860" s="158"/>
    </row>
    <row r="861" ht="12.75">
      <c r="D861" s="158"/>
    </row>
    <row r="862" ht="12.75">
      <c r="D862" s="158"/>
    </row>
    <row r="863" ht="12.75">
      <c r="D863" s="158"/>
    </row>
    <row r="864" ht="12.75">
      <c r="D864" s="158"/>
    </row>
    <row r="865" ht="12.75">
      <c r="D865" s="158"/>
    </row>
    <row r="866" ht="12.75">
      <c r="D866" s="158"/>
    </row>
    <row r="867" ht="12.75">
      <c r="D867" s="158"/>
    </row>
    <row r="868" ht="12.75">
      <c r="D868" s="158"/>
    </row>
    <row r="869" ht="12.75">
      <c r="D869" s="158"/>
    </row>
    <row r="870" ht="12.75">
      <c r="D870" s="158"/>
    </row>
    <row r="871" ht="12.75">
      <c r="D871" s="158"/>
    </row>
    <row r="872" ht="12.75">
      <c r="D872" s="158"/>
    </row>
    <row r="873" ht="12.75">
      <c r="D873" s="158"/>
    </row>
    <row r="874" ht="12.75">
      <c r="D874" s="158"/>
    </row>
    <row r="875" ht="12.75">
      <c r="D875" s="158"/>
    </row>
    <row r="876" ht="12.75">
      <c r="D876" s="158"/>
    </row>
    <row r="877" ht="12.75">
      <c r="D877" s="158"/>
    </row>
    <row r="878" ht="12.75">
      <c r="D878" s="158"/>
    </row>
    <row r="879" ht="12.75">
      <c r="D879" s="158"/>
    </row>
    <row r="880" ht="12.75">
      <c r="D880" s="158"/>
    </row>
    <row r="881" ht="12.75">
      <c r="D881" s="158"/>
    </row>
    <row r="882" ht="12.75">
      <c r="D882" s="158"/>
    </row>
    <row r="883" ht="12.75">
      <c r="D883" s="158"/>
    </row>
    <row r="884" ht="12.75">
      <c r="D884" s="158"/>
    </row>
    <row r="885" ht="12.75">
      <c r="D885" s="158"/>
    </row>
    <row r="886" ht="12.75">
      <c r="D886" s="158"/>
    </row>
    <row r="887" ht="12.75">
      <c r="D887" s="158"/>
    </row>
    <row r="888" ht="12.75">
      <c r="D888" s="158"/>
    </row>
    <row r="889" ht="12.75">
      <c r="D889" s="158"/>
    </row>
    <row r="890" ht="12.75">
      <c r="D890" s="158"/>
    </row>
    <row r="891" ht="12.75">
      <c r="D891" s="158"/>
    </row>
    <row r="892" ht="12.75">
      <c r="D892" s="158"/>
    </row>
    <row r="893" ht="12.75">
      <c r="D893" s="158"/>
    </row>
    <row r="894" ht="12.75">
      <c r="D894" s="158"/>
    </row>
    <row r="895" ht="12.75">
      <c r="D895" s="158"/>
    </row>
    <row r="896" ht="12.75">
      <c r="D896" s="158"/>
    </row>
    <row r="897" ht="12.75">
      <c r="D897" s="158"/>
    </row>
    <row r="898" ht="12.75">
      <c r="D898" s="158"/>
    </row>
    <row r="899" ht="12.75">
      <c r="D899" s="158"/>
    </row>
    <row r="900" ht="12.75">
      <c r="D900" s="158"/>
    </row>
    <row r="901" ht="12.75">
      <c r="D901" s="158"/>
    </row>
    <row r="902" ht="12.75">
      <c r="D902" s="158"/>
    </row>
    <row r="903" ht="12.75">
      <c r="D903" s="158"/>
    </row>
    <row r="904" ht="12.75">
      <c r="D904" s="158"/>
    </row>
    <row r="905" ht="12.75">
      <c r="D905" s="158"/>
    </row>
    <row r="906" ht="12.75">
      <c r="D906" s="158"/>
    </row>
    <row r="907" ht="12.75">
      <c r="D907" s="158"/>
    </row>
    <row r="908" ht="12.75">
      <c r="D908" s="158"/>
    </row>
    <row r="909" ht="12.75">
      <c r="D909" s="158"/>
    </row>
    <row r="910" ht="12.75">
      <c r="D910" s="158"/>
    </row>
    <row r="911" ht="12.75">
      <c r="D911" s="158"/>
    </row>
    <row r="912" ht="12.75">
      <c r="D912" s="158"/>
    </row>
    <row r="913" ht="12.75">
      <c r="D913" s="158"/>
    </row>
    <row r="914" ht="12.75">
      <c r="D914" s="158"/>
    </row>
    <row r="915" ht="12.75">
      <c r="D915" s="158"/>
    </row>
    <row r="916" ht="12.75">
      <c r="D916" s="158"/>
    </row>
    <row r="917" ht="12.75">
      <c r="D917" s="158"/>
    </row>
    <row r="918" ht="12.75">
      <c r="D918" s="158"/>
    </row>
    <row r="919" ht="12.75">
      <c r="D919" s="158"/>
    </row>
    <row r="920" ht="12.75">
      <c r="D920" s="158"/>
    </row>
    <row r="921" ht="12.75">
      <c r="D921" s="158"/>
    </row>
    <row r="922" ht="12.75">
      <c r="D922" s="158"/>
    </row>
    <row r="923" ht="12.75">
      <c r="D923" s="158"/>
    </row>
    <row r="924" ht="12.75">
      <c r="D924" s="158"/>
    </row>
    <row r="925" ht="12.75">
      <c r="D925" s="158"/>
    </row>
    <row r="926" ht="12.75">
      <c r="D926" s="158"/>
    </row>
    <row r="927" ht="12.75">
      <c r="D927" s="158"/>
    </row>
    <row r="928" ht="12.75">
      <c r="D928" s="158"/>
    </row>
    <row r="929" ht="12.75">
      <c r="D929" s="158"/>
    </row>
    <row r="930" ht="12.75">
      <c r="D930" s="158"/>
    </row>
    <row r="931" ht="12.75">
      <c r="D931" s="158"/>
    </row>
    <row r="932" ht="12.75">
      <c r="D932" s="158"/>
    </row>
    <row r="933" ht="12.75">
      <c r="D933" s="158"/>
    </row>
    <row r="934" ht="12.75">
      <c r="D934" s="158"/>
    </row>
    <row r="935" ht="12.75">
      <c r="D935" s="158"/>
    </row>
    <row r="936" ht="12.75">
      <c r="D936" s="158"/>
    </row>
    <row r="937" ht="12.75">
      <c r="D937" s="158"/>
    </row>
    <row r="938" ht="12.75">
      <c r="D938" s="158"/>
    </row>
    <row r="939" ht="12.75">
      <c r="D939" s="158"/>
    </row>
    <row r="940" ht="12.75">
      <c r="D940" s="158"/>
    </row>
    <row r="941" ht="12.75">
      <c r="D941" s="158"/>
    </row>
    <row r="942" ht="12.75">
      <c r="D942" s="158"/>
    </row>
    <row r="943" ht="12.75">
      <c r="D943" s="158"/>
    </row>
    <row r="944" ht="12.75">
      <c r="D944" s="158"/>
    </row>
    <row r="945" ht="12.75">
      <c r="D945" s="158"/>
    </row>
    <row r="946" ht="12.75">
      <c r="D946" s="158"/>
    </row>
    <row r="947" ht="12.75">
      <c r="D947" s="158"/>
    </row>
    <row r="948" ht="12.75">
      <c r="D948" s="158"/>
    </row>
    <row r="949" ht="12.75">
      <c r="D949" s="158"/>
    </row>
    <row r="950" ht="12.75">
      <c r="D950" s="158"/>
    </row>
    <row r="951" ht="12.75">
      <c r="D951" s="158"/>
    </row>
    <row r="952" ht="12.75">
      <c r="D952" s="158"/>
    </row>
    <row r="953" ht="12.75">
      <c r="D953" s="158"/>
    </row>
    <row r="954" ht="12.75">
      <c r="D954" s="158"/>
    </row>
    <row r="955" ht="12.75">
      <c r="D955" s="158"/>
    </row>
    <row r="956" ht="12.75">
      <c r="D956" s="158"/>
    </row>
    <row r="957" ht="12.75">
      <c r="D957" s="158"/>
    </row>
    <row r="958" ht="12.75">
      <c r="D958" s="158"/>
    </row>
    <row r="959" ht="12.75">
      <c r="D959" s="158"/>
    </row>
    <row r="960" ht="12.75">
      <c r="D960" s="158"/>
    </row>
    <row r="961" ht="12.75">
      <c r="D961" s="158"/>
    </row>
    <row r="962" ht="12.75">
      <c r="D962" s="158"/>
    </row>
    <row r="963" ht="12.75">
      <c r="D963" s="158"/>
    </row>
    <row r="964" ht="12.75">
      <c r="D964" s="158"/>
    </row>
    <row r="965" ht="12.75">
      <c r="D965" s="158"/>
    </row>
    <row r="966" ht="12.75">
      <c r="D966" s="158"/>
    </row>
    <row r="967" ht="12.75">
      <c r="D967" s="158"/>
    </row>
    <row r="968" ht="12.75">
      <c r="D968" s="158"/>
    </row>
    <row r="969" ht="12.75">
      <c r="D969" s="158"/>
    </row>
    <row r="970" ht="12.75">
      <c r="D970" s="158"/>
    </row>
    <row r="971" ht="12.75">
      <c r="D971" s="158"/>
    </row>
    <row r="972" ht="12.75">
      <c r="D972" s="158"/>
    </row>
    <row r="973" ht="12.75">
      <c r="D973" s="158"/>
    </row>
    <row r="974" ht="12.75">
      <c r="D974" s="158"/>
    </row>
    <row r="975" ht="12.75">
      <c r="D975" s="158"/>
    </row>
    <row r="976" ht="12.75">
      <c r="D976" s="158"/>
    </row>
    <row r="977" ht="12.75">
      <c r="D977" s="158"/>
    </row>
    <row r="978" ht="12.75">
      <c r="D978" s="158"/>
    </row>
    <row r="979" ht="12.75">
      <c r="D979" s="158"/>
    </row>
    <row r="980" ht="12.75">
      <c r="D980" s="158"/>
    </row>
    <row r="981" ht="12.75">
      <c r="D981" s="158"/>
    </row>
    <row r="982" ht="12.75">
      <c r="D982" s="158"/>
    </row>
    <row r="983" ht="12.75">
      <c r="D983" s="158"/>
    </row>
    <row r="984" ht="12.75">
      <c r="D984" s="158"/>
    </row>
    <row r="985" ht="12.75">
      <c r="D985" s="158"/>
    </row>
    <row r="986" ht="12.75">
      <c r="D986" s="158"/>
    </row>
    <row r="987" ht="12.75">
      <c r="D987" s="158"/>
    </row>
    <row r="988" ht="12.75">
      <c r="D988" s="158"/>
    </row>
    <row r="989" ht="12.75">
      <c r="D989" s="158"/>
    </row>
    <row r="990" ht="12.75">
      <c r="D990" s="158"/>
    </row>
    <row r="991" ht="12.75">
      <c r="D991" s="158"/>
    </row>
    <row r="992" ht="12.75">
      <c r="D992" s="158"/>
    </row>
    <row r="993" ht="12.75">
      <c r="D993" s="158"/>
    </row>
    <row r="994" ht="12.75">
      <c r="D994" s="158"/>
    </row>
    <row r="995" ht="12.75">
      <c r="D995" s="158"/>
    </row>
    <row r="996" ht="12.75">
      <c r="D996" s="158"/>
    </row>
    <row r="997" ht="12.75">
      <c r="D997" s="158"/>
    </row>
    <row r="998" ht="12.75">
      <c r="D998" s="158"/>
    </row>
    <row r="999" ht="12.75">
      <c r="D999" s="158"/>
    </row>
    <row r="1000" ht="12.75">
      <c r="D1000" s="158"/>
    </row>
    <row r="1001" ht="12.75">
      <c r="D1001" s="158"/>
    </row>
    <row r="1002" ht="12.75">
      <c r="D1002" s="158"/>
    </row>
    <row r="1003" ht="12.75">
      <c r="D1003" s="158"/>
    </row>
    <row r="1004" ht="12.75">
      <c r="D1004" s="158"/>
    </row>
    <row r="1005" ht="12.75">
      <c r="D1005" s="158"/>
    </row>
    <row r="1006" ht="12.75">
      <c r="D1006" s="158"/>
    </row>
    <row r="1007" ht="12.75">
      <c r="D1007" s="158"/>
    </row>
    <row r="1008" ht="12.75">
      <c r="D1008" s="158"/>
    </row>
    <row r="1009" ht="12.75">
      <c r="D1009" s="158"/>
    </row>
    <row r="1010" ht="12.75">
      <c r="D1010" s="158"/>
    </row>
    <row r="1011" ht="12.75">
      <c r="D1011" s="158"/>
    </row>
    <row r="1012" ht="12.75">
      <c r="D1012" s="158"/>
    </row>
    <row r="1013" ht="12.75">
      <c r="D1013" s="158"/>
    </row>
    <row r="1014" ht="12.75">
      <c r="D1014" s="158"/>
    </row>
    <row r="1015" ht="12.75">
      <c r="D1015" s="158"/>
    </row>
    <row r="1016" ht="12.75">
      <c r="D1016" s="158"/>
    </row>
    <row r="1017" ht="12.75">
      <c r="D1017" s="158"/>
    </row>
    <row r="1018" ht="12.75">
      <c r="D1018" s="158"/>
    </row>
    <row r="1019" ht="12.75">
      <c r="D1019" s="158"/>
    </row>
    <row r="1020" ht="12.75">
      <c r="D1020" s="158"/>
    </row>
    <row r="1021" ht="12.75">
      <c r="D1021" s="158"/>
    </row>
    <row r="1022" ht="12.75">
      <c r="D1022" s="158"/>
    </row>
    <row r="1023" ht="12.75">
      <c r="D1023" s="158"/>
    </row>
    <row r="1024" ht="12.75">
      <c r="D1024" s="158"/>
    </row>
    <row r="1025" ht="12.75">
      <c r="D1025" s="158"/>
    </row>
    <row r="1026" ht="12.75">
      <c r="D1026" s="158"/>
    </row>
    <row r="1027" ht="12.75">
      <c r="D1027" s="158"/>
    </row>
    <row r="1028" ht="12.75">
      <c r="D1028" s="158"/>
    </row>
    <row r="1029" ht="12.75">
      <c r="D1029" s="158"/>
    </row>
    <row r="1030" ht="12.75">
      <c r="D1030" s="158"/>
    </row>
    <row r="1031" ht="12.75">
      <c r="D1031" s="158"/>
    </row>
    <row r="1032" ht="12.75">
      <c r="D1032" s="158"/>
    </row>
    <row r="1033" ht="12.75">
      <c r="D1033" s="158"/>
    </row>
    <row r="1034" ht="12.75">
      <c r="D1034" s="158"/>
    </row>
    <row r="1035" ht="12.75">
      <c r="D1035" s="158"/>
    </row>
    <row r="1036" ht="12.75">
      <c r="D1036" s="158"/>
    </row>
    <row r="1037" ht="12.75">
      <c r="D1037" s="158"/>
    </row>
    <row r="1038" ht="12.75">
      <c r="D1038" s="158"/>
    </row>
    <row r="1039" ht="12.75">
      <c r="D1039" s="158"/>
    </row>
    <row r="1040" ht="12.75">
      <c r="D1040" s="158"/>
    </row>
    <row r="1041" ht="12.75">
      <c r="D1041" s="158"/>
    </row>
    <row r="1042" ht="12.75">
      <c r="D1042" s="158"/>
    </row>
    <row r="1043" ht="12.75">
      <c r="D1043" s="158"/>
    </row>
    <row r="1044" ht="12.75">
      <c r="D1044" s="158"/>
    </row>
    <row r="1045" ht="12.75">
      <c r="D1045" s="158"/>
    </row>
    <row r="1046" ht="12.75">
      <c r="D1046" s="158"/>
    </row>
    <row r="1047" ht="12.75">
      <c r="D1047" s="158"/>
    </row>
    <row r="1048" ht="12.75">
      <c r="D1048" s="158"/>
    </row>
    <row r="1049" ht="12.75">
      <c r="D1049" s="158"/>
    </row>
    <row r="1050" ht="12.75">
      <c r="D1050" s="158"/>
    </row>
    <row r="1051" ht="12.75">
      <c r="D1051" s="158"/>
    </row>
    <row r="1052" ht="12.75">
      <c r="D1052" s="158"/>
    </row>
    <row r="1053" ht="12.75">
      <c r="D1053" s="158"/>
    </row>
    <row r="1054" ht="12.75">
      <c r="D1054" s="158"/>
    </row>
    <row r="1055" ht="12.75">
      <c r="D1055" s="158"/>
    </row>
    <row r="1056" ht="12.75">
      <c r="D1056" s="158"/>
    </row>
    <row r="1057" ht="12.75">
      <c r="D1057" s="158"/>
    </row>
    <row r="1058" ht="12.75">
      <c r="D1058" s="158"/>
    </row>
    <row r="1059" ht="12.75">
      <c r="D1059" s="158"/>
    </row>
    <row r="1060" ht="12.75">
      <c r="D1060" s="158"/>
    </row>
    <row r="1061" ht="12.75">
      <c r="D1061" s="158"/>
    </row>
    <row r="1062" ht="12.75">
      <c r="D1062" s="158"/>
    </row>
    <row r="1063" ht="12.75">
      <c r="D1063" s="158"/>
    </row>
    <row r="1064" ht="12.75">
      <c r="D1064" s="158"/>
    </row>
    <row r="1065" ht="12.75">
      <c r="D1065" s="158"/>
    </row>
    <row r="1066" ht="12.75">
      <c r="D1066" s="158"/>
    </row>
    <row r="1067" ht="12.75">
      <c r="D1067" s="158"/>
    </row>
    <row r="1068" ht="12.75">
      <c r="D1068" s="158"/>
    </row>
    <row r="1069" ht="12.75">
      <c r="D1069" s="158"/>
    </row>
    <row r="1070" ht="12.75">
      <c r="D1070" s="158"/>
    </row>
    <row r="1071" ht="12.75">
      <c r="D1071" s="158"/>
    </row>
    <row r="1072" ht="12.75">
      <c r="D1072" s="158"/>
    </row>
    <row r="1073" ht="12.75">
      <c r="D1073" s="158"/>
    </row>
    <row r="1074" ht="12.75">
      <c r="D1074" s="158"/>
    </row>
    <row r="1075" ht="12.75">
      <c r="D1075" s="158"/>
    </row>
    <row r="1076" ht="12.75">
      <c r="D1076" s="158"/>
    </row>
    <row r="1077" ht="12.75">
      <c r="D1077" s="158"/>
    </row>
    <row r="1078" ht="12.75">
      <c r="D1078" s="158"/>
    </row>
    <row r="1079" ht="12.75">
      <c r="D1079" s="158"/>
    </row>
    <row r="1080" ht="12.75">
      <c r="D1080" s="158"/>
    </row>
    <row r="1081" ht="12.75">
      <c r="D1081" s="158"/>
    </row>
    <row r="1082" ht="12.75">
      <c r="D1082" s="158"/>
    </row>
    <row r="1083" ht="12.75">
      <c r="D1083" s="158"/>
    </row>
    <row r="1084" ht="12.75">
      <c r="D1084" s="158"/>
    </row>
    <row r="1085" ht="12.75">
      <c r="D1085" s="158"/>
    </row>
    <row r="1086" ht="12.75">
      <c r="D1086" s="158"/>
    </row>
    <row r="1087" ht="12.75">
      <c r="D1087" s="158"/>
    </row>
  </sheetData>
  <mergeCells count="8">
    <mergeCell ref="C63:G63"/>
    <mergeCell ref="C80:G80"/>
    <mergeCell ref="C85:G85"/>
    <mergeCell ref="A1:G1"/>
    <mergeCell ref="C2:G2"/>
    <mergeCell ref="C3:G3"/>
    <mergeCell ref="C4:G4"/>
    <mergeCell ref="C9:G9"/>
  </mergeCells>
  <printOptions/>
  <pageMargins left="0.590277777777778" right="0.39375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</dc:creator>
  <cp:keywords/>
  <dc:description/>
  <cp:lastModifiedBy>Skazíková Milena</cp:lastModifiedBy>
  <cp:lastPrinted>2014-02-28T09:52:57Z</cp:lastPrinted>
  <dcterms:created xsi:type="dcterms:W3CDTF">2009-04-08T07:15:50Z</dcterms:created>
  <dcterms:modified xsi:type="dcterms:W3CDTF">2021-02-03T11:44:15Z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