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26 - ZŠ Komárov rekonstru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'26 - ZŠ Komárov rekonstru...'!$C$118:$K$189</definedName>
    <definedName name="_xlnm.Print_Area" localSheetId="1">'26 - ZŠ Komárov rekonstru...'!$C$4:$J$76,'26 - ZŠ Komárov rekonstru...'!$C$82:$J$102,'26 - ZŠ Komárov rekonstru...'!$C$108:$K$189</definedName>
    <definedName name="_xlnm.Print_Titles" localSheetId="1">'26 - ZŠ Komárov rekonstru...'!$118:$118</definedName>
  </definedNames>
  <calcPr/>
</workbook>
</file>

<file path=xl/calcChain.xml><?xml version="1.0" encoding="utf-8"?>
<calcChain xmlns="http://schemas.openxmlformats.org/spreadsheetml/2006/main">
  <c i="2" r="J35"/>
  <c r="J34"/>
  <c i="1" r="AY95"/>
  <c i="2" r="J33"/>
  <c i="1" r="AX95"/>
  <c i="2" r="BI189"/>
  <c r="BH189"/>
  <c r="BG189"/>
  <c r="BF189"/>
  <c r="T189"/>
  <c r="R189"/>
  <c r="P189"/>
  <c r="BK189"/>
  <c r="J189"/>
  <c r="BE189"/>
  <c r="BI188"/>
  <c r="BH188"/>
  <c r="BG188"/>
  <c r="BF188"/>
  <c r="T188"/>
  <c r="R188"/>
  <c r="P188"/>
  <c r="BK188"/>
  <c r="J188"/>
  <c r="BE188"/>
  <c r="BI187"/>
  <c r="BH187"/>
  <c r="BG187"/>
  <c r="BF187"/>
  <c r="T187"/>
  <c r="T186"/>
  <c r="R187"/>
  <c r="R186"/>
  <c r="P187"/>
  <c r="P186"/>
  <c r="BK187"/>
  <c r="BK186"/>
  <c r="J186"/>
  <c r="J187"/>
  <c r="BE187"/>
  <c r="J101"/>
  <c r="BI185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T165"/>
  <c r="R166"/>
  <c r="R165"/>
  <c r="P166"/>
  <c r="P165"/>
  <c r="BK166"/>
  <c r="BK165"/>
  <c r="J165"/>
  <c r="J166"/>
  <c r="BE166"/>
  <c r="J100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T151"/>
  <c r="R152"/>
  <c r="R151"/>
  <c r="P152"/>
  <c r="P151"/>
  <c r="BK152"/>
  <c r="BK151"/>
  <c r="J151"/>
  <c r="J152"/>
  <c r="BE152"/>
  <c r="J99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T129"/>
  <c r="R130"/>
  <c r="R129"/>
  <c r="P130"/>
  <c r="P129"/>
  <c r="BK130"/>
  <c r="BK129"/>
  <c r="J129"/>
  <c r="J130"/>
  <c r="BE130"/>
  <c r="J98"/>
  <c r="BI128"/>
  <c r="BH128"/>
  <c r="BG128"/>
  <c r="BF128"/>
  <c r="T128"/>
  <c r="T127"/>
  <c r="R128"/>
  <c r="R127"/>
  <c r="P128"/>
  <c r="P127"/>
  <c r="BK128"/>
  <c r="BK127"/>
  <c r="J127"/>
  <c r="J128"/>
  <c r="BE128"/>
  <c r="J9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F35"/>
  <c i="1" r="BD95"/>
  <c i="2" r="BH122"/>
  <c r="F34"/>
  <c i="1" r="BC95"/>
  <c i="2" r="BG122"/>
  <c r="F33"/>
  <c i="1" r="BB95"/>
  <c i="2" r="BF122"/>
  <c r="J32"/>
  <c i="1" r="AW95"/>
  <c i="2" r="F32"/>
  <c i="1" r="BA95"/>
  <c i="2" r="T122"/>
  <c r="T121"/>
  <c r="T120"/>
  <c r="T119"/>
  <c r="R122"/>
  <c r="R121"/>
  <c r="R120"/>
  <c r="R119"/>
  <c r="P122"/>
  <c r="P121"/>
  <c r="P120"/>
  <c r="P119"/>
  <c i="1" r="AU95"/>
  <c i="2" r="BK122"/>
  <c r="BK121"/>
  <c r="J121"/>
  <c r="BK120"/>
  <c r="J120"/>
  <c r="BK119"/>
  <c r="J119"/>
  <c r="J94"/>
  <c r="J28"/>
  <c i="1" r="AG95"/>
  <c i="2" r="J122"/>
  <c r="BE122"/>
  <c r="J31"/>
  <c i="1" r="AV95"/>
  <c i="2" r="F31"/>
  <c i="1" r="AZ95"/>
  <c i="2" r="J96"/>
  <c r="J95"/>
  <c r="F113"/>
  <c r="E111"/>
  <c r="F87"/>
  <c r="E85"/>
  <c r="J37"/>
  <c r="J22"/>
  <c r="E22"/>
  <c r="J116"/>
  <c r="J90"/>
  <c r="J21"/>
  <c r="J19"/>
  <c r="E19"/>
  <c r="J115"/>
  <c r="J89"/>
  <c r="J18"/>
  <c r="J16"/>
  <c r="E16"/>
  <c r="F116"/>
  <c r="F90"/>
  <c r="J15"/>
  <c r="J13"/>
  <c r="E13"/>
  <c r="F115"/>
  <c r="F89"/>
  <c r="J12"/>
  <c r="J10"/>
  <c r="J113"/>
  <c r="J87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<sst xmlns="http://schemas.openxmlformats.org/spreadsheetml/2006/main">
  <si>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</si>
  <si>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</si>
  <si>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</si>
  <si>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</si>
  <si>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</si>
  <si>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{17f92acd-d2ad-4a90-b15f-5fedabc72053}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</si>
  <si>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</si>
  <si>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</si>
  <si>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</si>
  <si>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</si>
  <si>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</si>
  <si>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</si>
  <si>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</si>
  <si>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</si>
  <si>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</si>
  <si>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</si>
  <si>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</si>
  <si>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ZŠ Komárov rekonstrukce-út</t>
  </si>
  <si>
    <t>KSO:</t>
  </si>
  <si>
    <t>CC-CZ:</t>
  </si>
  <si>
    <t>Místo:</t>
  </si>
  <si>
    <t xml:space="preserve"> </t>
  </si>
  <si>
    <t>Datum:</t>
  </si>
  <si>
    <t>12. 11. 2020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</si>
  <si>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</si>
  <si>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</si>
  <si>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</si>
  <si>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</si>
  <si>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</si>
  <si>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</si>
  <si>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</si>
  <si>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</si>
  <si>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</si>
  <si>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</si>
  <si>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</si>
  <si>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</si>
  <si>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</si>
  <si>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</si>
  <si>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</si>
  <si>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</si>
  <si>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</si>
  <si>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</si>
  <si>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</si>
  <si>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</si>
  <si>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</si>
  <si>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</si>
  <si>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</si>
  <si>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</si>
  <si>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</si>
  <si>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</si>
  <si>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</si>
  <si>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</si>
  <si>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</si>
  <si>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</si>
  <si>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</si>
  <si>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</si>
  <si>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</si>
  <si>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</si>
  <si>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</si>
  <si>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</si>
  <si>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</si>
  <si>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</si>
  <si>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</si>
  <si>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</si>
  <si>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</si>
  <si>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</si>
  <si>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</si>
  <si>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</si>
  <si>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</si>
  <si>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</si>
  <si>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</si>
  <si>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</si>
  <si>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</si>
  <si>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</si>
  <si>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</si>
  <si>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</si>
  <si>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</si>
  <si>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</si>
  <si>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</si>
  <si>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</si>
  <si>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</si>
  <si>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</si>
  <si>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</si>
  <si>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</si>
  <si>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</si>
  <si>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</si>
  <si>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</si>
  <si>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</si>
  <si>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713 - Izolace tepelné</t>
  </si>
  <si>
    <t xml:space="preserve">    731 - Ústřední vytápění - kotelny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</si>
  <si>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</si>
  <si>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</si>
  <si>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</si>
  <si>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</si>
  <si>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</si>
  <si>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</si>
  <si>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</si>
  <si>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</si>
  <si>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</si>
  <si>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</si>
  <si>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</si>
  <si>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</si>
  <si>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</si>
  <si>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</si>
  <si>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</si>
  <si>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</si>
  <si>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</si>
  <si>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</si>
  <si>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</si>
  <si>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</si>
  <si>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713</t>
  </si>
  <si>
    <t>Izolace tepelné</t>
  </si>
  <si>
    <t>K</t>
  </si>
  <si>
    <t>713411141</t>
  </si>
  <si>
    <t>Montáž izolace tepelné potrubí pásy nebo rohožemi s Al fólií staženými Al páskou 1x</t>
  </si>
  <si>
    <t>m2</t>
  </si>
  <si>
    <t>16</t>
  </si>
  <si>
    <t>-763569880</t>
  </si>
  <si>
    <t>M</t>
  </si>
  <si>
    <t>63154022</t>
  </si>
  <si>
    <t>pouzdro izolační potrubní z minerální vlny s Al fólií max. 250/100 °C 54/50mm</t>
  </si>
  <si>
    <t>m</t>
  </si>
  <si>
    <t>32</t>
  </si>
  <si>
    <t>1867886421</t>
  </si>
  <si>
    <t>3</t>
  </si>
  <si>
    <t>63154573</t>
  </si>
  <si>
    <t>pouzdro izolační potrubní z minerální vlny s Al fólií max. 250/100 °C 42/40mm</t>
  </si>
  <si>
    <t>-1310852842</t>
  </si>
  <si>
    <t>4</t>
  </si>
  <si>
    <t>63154572</t>
  </si>
  <si>
    <t>pouzdro izolační potrubní z minerální vlny s Al fólií max. 250/100 °C 35/40mm</t>
  </si>
  <si>
    <t>1093376843</t>
  </si>
  <si>
    <t>5</t>
  </si>
  <si>
    <t>63154531</t>
  </si>
  <si>
    <t>pouzdro izolační potrubní z minerální vlny s Al fólií max. 250/100 °C 28/30mm</t>
  </si>
  <si>
    <t>-1985872047</t>
  </si>
  <si>
    <t>731</t>
  </si>
  <si>
    <t>Ústřední vytápění - kotelny</t>
  </si>
  <si>
    <t>6</t>
  </si>
  <si>
    <t>731391814</t>
  </si>
  <si>
    <t>Vypuštění vody z topného systému samospádem do 50 m2</t>
  </si>
  <si>
    <t>kus</t>
  </si>
  <si>
    <t>-1965151184</t>
  </si>
  <si>
    <t>733</t>
  </si>
  <si>
    <t>Ústřední vytápění - rozvodné potrubí</t>
  </si>
  <si>
    <t>7</t>
  </si>
  <si>
    <t>733110803</t>
  </si>
  <si>
    <t>Demontáž potrubí ocelového závitového do DN 15</t>
  </si>
  <si>
    <t>-2037022268</t>
  </si>
  <si>
    <t>8</t>
  </si>
  <si>
    <t>733110806</t>
  </si>
  <si>
    <t>Demontáž potrubí ocelového závitového do DN 32</t>
  </si>
  <si>
    <t>1452781163</t>
  </si>
  <si>
    <t>9</t>
  </si>
  <si>
    <t>733110808</t>
  </si>
  <si>
    <t>Demontáž potrubí ocelového závitového do DN 50</t>
  </si>
  <si>
    <t>1129889924</t>
  </si>
  <si>
    <t>10</t>
  </si>
  <si>
    <t>733191112</t>
  </si>
  <si>
    <t>Manžeta prostupová pro ocelové potrubí přes 20 do DN 32</t>
  </si>
  <si>
    <t>408422710</t>
  </si>
  <si>
    <t>11</t>
  </si>
  <si>
    <t>733222101</t>
  </si>
  <si>
    <t>Potrubí měděné polotvrdé spojované měkkým pájením D 12x1</t>
  </si>
  <si>
    <t>-1044008823</t>
  </si>
  <si>
    <t>12</t>
  </si>
  <si>
    <t>733222102</t>
  </si>
  <si>
    <t>Potrubí měděné polotvrdé spojované měkkým pájením D 15x1</t>
  </si>
  <si>
    <t>207637016</t>
  </si>
  <si>
    <t>13</t>
  </si>
  <si>
    <t>733222103</t>
  </si>
  <si>
    <t>Potrubí měděné polotvrdé spojované měkkým pájením D 18x1</t>
  </si>
  <si>
    <t>79859619</t>
  </si>
  <si>
    <t>14</t>
  </si>
  <si>
    <t>733222104</t>
  </si>
  <si>
    <t>Potrubí měděné polotvrdé spojované měkkým pájením D 22x1</t>
  </si>
  <si>
    <t>-1331907815</t>
  </si>
  <si>
    <t>733223105</t>
  </si>
  <si>
    <t>Potrubí měděné tvrdé spojované měkkým pájením D 28x1,5</t>
  </si>
  <si>
    <t>1985229985</t>
  </si>
  <si>
    <t>733223106</t>
  </si>
  <si>
    <t>Potrubí měděné tvrdé spojované měkkým pájením D 35x1,5</t>
  </si>
  <si>
    <t>-1011278424</t>
  </si>
  <si>
    <t>17</t>
  </si>
  <si>
    <t>733223107</t>
  </si>
  <si>
    <t>Potrubí měděné tvrdé spojované měkkým pájením D 42x1,5</t>
  </si>
  <si>
    <t>1832342541</t>
  </si>
  <si>
    <t>18</t>
  </si>
  <si>
    <t>733223108</t>
  </si>
  <si>
    <t>Potrubí měděné tvrdé spojované měkkým pájením D 54x2</t>
  </si>
  <si>
    <t>-1972916321</t>
  </si>
  <si>
    <t>19</t>
  </si>
  <si>
    <t>733224221</t>
  </si>
  <si>
    <t>Příplatek k potrubí měděnému za zhotovení přípojky z trubek měděných do D 12x1</t>
  </si>
  <si>
    <t>-470515186</t>
  </si>
  <si>
    <t>20</t>
  </si>
  <si>
    <t>733224222</t>
  </si>
  <si>
    <t>Příplatek k potrubí měděnému za zhotovení přípojky z trubek měděných D 15x1</t>
  </si>
  <si>
    <t>429690364</t>
  </si>
  <si>
    <t>733224228</t>
  </si>
  <si>
    <t>Příplatek k potrubí měděnému za zhotovení přípojky z trubek měděných D 54x2</t>
  </si>
  <si>
    <t>-346695695</t>
  </si>
  <si>
    <t>22</t>
  </si>
  <si>
    <t>733291101</t>
  </si>
  <si>
    <t>Zkouška těsnosti potrubí měděné do D 35x1,5</t>
  </si>
  <si>
    <t>471568832</t>
  </si>
  <si>
    <t>23</t>
  </si>
  <si>
    <t>733291102</t>
  </si>
  <si>
    <t>Zkouška těsnosti potrubí měděné do D 64x2</t>
  </si>
  <si>
    <t>1293564655</t>
  </si>
  <si>
    <t>24</t>
  </si>
  <si>
    <t>733811242</t>
  </si>
  <si>
    <t>Ochrana potrubí ústředního vytápění termoizolačními trubicemi z PE tl do 20 mm DN do 45 mm</t>
  </si>
  <si>
    <t>141384115</t>
  </si>
  <si>
    <t>25</t>
  </si>
  <si>
    <t>733890803</t>
  </si>
  <si>
    <t>Přemístění potrubí demontovaného vodorovně do 100 m v objektech výšky přes 6 do 24 m</t>
  </si>
  <si>
    <t>t</t>
  </si>
  <si>
    <t>882552301</t>
  </si>
  <si>
    <t>998733102</t>
  </si>
  <si>
    <t>Přesun hmot tonážní pro rozvody potrubí v objektech v do 12 m</t>
  </si>
  <si>
    <t>-1265729318</t>
  </si>
  <si>
    <t>27</t>
  </si>
  <si>
    <t>998733181</t>
  </si>
  <si>
    <t>Příplatek k přesunu hmot tonážní 733 prováděný bez použití mechanizace</t>
  </si>
  <si>
    <t>-1947248347</t>
  </si>
  <si>
    <t>734</t>
  </si>
  <si>
    <t>Ústřední vytápění - armatury</t>
  </si>
  <si>
    <t>28</t>
  </si>
  <si>
    <t>734220101</t>
  </si>
  <si>
    <t>Ventil závitový regulační přímý G 3/4 PN 20 do 100°C vyvažovací</t>
  </si>
  <si>
    <t>1428627069</t>
  </si>
  <si>
    <t>29</t>
  </si>
  <si>
    <t>734220102</t>
  </si>
  <si>
    <t>Ventil závitový regulační přímý G 1 PN 20 do 100°C vyvažovací</t>
  </si>
  <si>
    <t>880715280</t>
  </si>
  <si>
    <t>30</t>
  </si>
  <si>
    <t>734220103</t>
  </si>
  <si>
    <t>Ventil závitový regulační přímý G 5/4 PN 20 do 100°C vyvažovací</t>
  </si>
  <si>
    <t>-168097355</t>
  </si>
  <si>
    <t>31</t>
  </si>
  <si>
    <t>734221554</t>
  </si>
  <si>
    <t>Ventil závitový termostatický přímý jednoregulační G3/8x16 bez hlavice pro rozvod z CU nebo UH</t>
  </si>
  <si>
    <t>1131652108</t>
  </si>
  <si>
    <t>734221686</t>
  </si>
  <si>
    <t>Termostatická hlavice vosková PN 10 do 110°C pro veřejné prostory</t>
  </si>
  <si>
    <t>-2100910970</t>
  </si>
  <si>
    <t>33</t>
  </si>
  <si>
    <t>734261716</t>
  </si>
  <si>
    <t>Šroubení regulační radiátorové přímé G 3/8 s vypouštěním</t>
  </si>
  <si>
    <t>510510794</t>
  </si>
  <si>
    <t>34</t>
  </si>
  <si>
    <t>734291122</t>
  </si>
  <si>
    <t>Kohout plnící a vypouštěcí G 3/8 PN 10 do 90°C závitový</t>
  </si>
  <si>
    <t>108331562</t>
  </si>
  <si>
    <t>35</t>
  </si>
  <si>
    <t>734291123</t>
  </si>
  <si>
    <t>Kohout plnící a vypouštěcí G 1/2 PN 10 do 90°C závitový</t>
  </si>
  <si>
    <t>-949641416</t>
  </si>
  <si>
    <t>36</t>
  </si>
  <si>
    <t>734292724</t>
  </si>
  <si>
    <t>Kohout kulový přímý G 3/4 PN 42 do 185°C vnitřní závit s vypouštěním</t>
  </si>
  <si>
    <t>214104215</t>
  </si>
  <si>
    <t>37</t>
  </si>
  <si>
    <t>734292725</t>
  </si>
  <si>
    <t>Kohout kulový přímý G 1 PN 42 do 185°C vnitřní závit s vypouštěním</t>
  </si>
  <si>
    <t>1747725376</t>
  </si>
  <si>
    <t>38</t>
  </si>
  <si>
    <t>734292726</t>
  </si>
  <si>
    <t>Kohout kulový přímý G 5/4 PN 42 do 185°C vnitřní závit s vypouštěním</t>
  </si>
  <si>
    <t>689543964</t>
  </si>
  <si>
    <t>39</t>
  </si>
  <si>
    <t>998734102</t>
  </si>
  <si>
    <t>Přesun hmot tonážní pro armatury v objektech v do 12 m</t>
  </si>
  <si>
    <t>-1629877978</t>
  </si>
  <si>
    <t>40</t>
  </si>
  <si>
    <t>998734181</t>
  </si>
  <si>
    <t>Příplatek k přesunu hmot tonážní 734 prováděný bez použití mechanizace</t>
  </si>
  <si>
    <t>1633853632</t>
  </si>
  <si>
    <t>735</t>
  </si>
  <si>
    <t>Ústřední vytápění - otopná tělesa</t>
  </si>
  <si>
    <t>41</t>
  </si>
  <si>
    <t>735111810</t>
  </si>
  <si>
    <t>Demontáž otopného tělesa litinového článkového 500/160mm-900čl</t>
  </si>
  <si>
    <t>-468359121</t>
  </si>
  <si>
    <t>42</t>
  </si>
  <si>
    <t>735151573</t>
  </si>
  <si>
    <t>Otopné těleso panelové dvoudeskové 2 přídavné přestupní plochy výška/délka 600/600 mm</t>
  </si>
  <si>
    <t>-689047098</t>
  </si>
  <si>
    <t>43</t>
  </si>
  <si>
    <t>735151576</t>
  </si>
  <si>
    <t>Otopné těleso panelové dvoudeskové 2 přídavné přestupní plochy výška/délka 600/900 mm</t>
  </si>
  <si>
    <t>663099903</t>
  </si>
  <si>
    <t>44</t>
  </si>
  <si>
    <t>735152173</t>
  </si>
  <si>
    <t>Otopné těleso panel jednodeskové bez přídavné přestupní plochy výška/délka 600/600 mm,spodní připojení, armatura</t>
  </si>
  <si>
    <t>668470526</t>
  </si>
  <si>
    <t>45</t>
  </si>
  <si>
    <t>735152472</t>
  </si>
  <si>
    <t xml:space="preserve">Otopné těleso panelové dvoudeskové 1 přídavná přestupní plocha výška/délka 600/500 mm, spodní připojení, armatura </t>
  </si>
  <si>
    <t>-685073811</t>
  </si>
  <si>
    <t>46</t>
  </si>
  <si>
    <t>735152473</t>
  </si>
  <si>
    <t>Otopné těleso panelové dvoudeskové 1 přídavná přestupní plocha výška/délka 600/600 mm, spodní připojení, armatura</t>
  </si>
  <si>
    <t>1507717652</t>
  </si>
  <si>
    <t>47</t>
  </si>
  <si>
    <t>735152474</t>
  </si>
  <si>
    <t xml:space="preserve">Otopné těleso panelové dvoudeskové 1 přídavná přestupní plocha výška/délka 600/700 mm, spodní připojení, armatura </t>
  </si>
  <si>
    <t>-1743550194</t>
  </si>
  <si>
    <t>48</t>
  </si>
  <si>
    <t>735152475</t>
  </si>
  <si>
    <t>Otopné těleso panelové dvoudeskové 1 přídavná přestupní plocha výška/délka 600/800mm, spodní připojení, armatura</t>
  </si>
  <si>
    <t>1702544839</t>
  </si>
  <si>
    <t>49</t>
  </si>
  <si>
    <t>735152476</t>
  </si>
  <si>
    <t>Otopné těleso panelové dvoudeskové 1 přídavná přestupní plocha výška/délka 600/900 mm, spodní připojení, armatura</t>
  </si>
  <si>
    <t>1655708751</t>
  </si>
  <si>
    <t>50</t>
  </si>
  <si>
    <t>735152477</t>
  </si>
  <si>
    <t>Otopné těleso panelové dvoudeskové 1 přídavná přestupní plocha výška/délka 600/1000mm, spodní připojení, armatura</t>
  </si>
  <si>
    <t>-1939573954</t>
  </si>
  <si>
    <t>51</t>
  </si>
  <si>
    <t>735152573</t>
  </si>
  <si>
    <t>Otopné těleso panelové dvoudeskové 2 přídavné přestupní plochy výška/délka 600/600mm, spodní připojení, armatura</t>
  </si>
  <si>
    <t>-1263205519</t>
  </si>
  <si>
    <t>52</t>
  </si>
  <si>
    <t>735152575</t>
  </si>
  <si>
    <t xml:space="preserve">Otopné těleso panelové dvoudeskové 2 přídavné přestupní plochy výška/délka 600/800mm, spodní připojení, armatura </t>
  </si>
  <si>
    <t>521310451</t>
  </si>
  <si>
    <t>53</t>
  </si>
  <si>
    <t>735152576</t>
  </si>
  <si>
    <t xml:space="preserve">Otopné těleso panelové dvoudeskové 2 přídavné přestupní plochy výška/délka 600/900mm, spodní připojení, armatura </t>
  </si>
  <si>
    <t>-22866754</t>
  </si>
  <si>
    <t>54</t>
  </si>
  <si>
    <t>735152577</t>
  </si>
  <si>
    <t xml:space="preserve">Otopné těleso panelové dvoudeskové 2 přídavné přestupní plochy výška/délka 600/1000mm, spodní připojení, armatura </t>
  </si>
  <si>
    <t>287448510</t>
  </si>
  <si>
    <t>55</t>
  </si>
  <si>
    <t>735152579</t>
  </si>
  <si>
    <t xml:space="preserve">Otopné těleso panelové dvoudeskové 2 přídavné přestupní plochy výška/délka 600/1200mm,spodní připojení, armatura </t>
  </si>
  <si>
    <t>-1980437342</t>
  </si>
  <si>
    <t>56</t>
  </si>
  <si>
    <t>735152676</t>
  </si>
  <si>
    <t xml:space="preserve">Otopné těleso panelové třídeskové 3 přídavné přestupní plochy výška/délka 600/900 mm, spodní připojení, armatura </t>
  </si>
  <si>
    <t>-1433620256</t>
  </si>
  <si>
    <t>57</t>
  </si>
  <si>
    <t>735164521</t>
  </si>
  <si>
    <t>Montáž otopného tělesa trubkového na stěny výšky tělesa do 1340 mm</t>
  </si>
  <si>
    <t>123186550</t>
  </si>
  <si>
    <t>58</t>
  </si>
  <si>
    <t>54153031</t>
  </si>
  <si>
    <t>těleso trubkové 600x450mm středové připojení</t>
  </si>
  <si>
    <t>-1830545589</t>
  </si>
  <si>
    <t>59</t>
  </si>
  <si>
    <t>998735102</t>
  </si>
  <si>
    <t>Přesun hmot tonážní pro otopná tělesa v objektech v do 12 m</t>
  </si>
  <si>
    <t>2071903209</t>
  </si>
  <si>
    <t>60</t>
  </si>
  <si>
    <t>998735181</t>
  </si>
  <si>
    <t>Příplatek k přesunu hmot tonážní 735 prováděný bez použití mechanizace</t>
  </si>
  <si>
    <t>763714622</t>
  </si>
  <si>
    <t>HZS</t>
  </si>
  <si>
    <t>Hodinové zúčtovací sazby</t>
  </si>
  <si>
    <t>61</t>
  </si>
  <si>
    <t>HZS2312</t>
  </si>
  <si>
    <t>Hodinová zúčtovací sazba natěrač oprava nátěrů potrubí, konzol út</t>
  </si>
  <si>
    <t>hod</t>
  </si>
  <si>
    <t>512</t>
  </si>
  <si>
    <t>1911681696</t>
  </si>
  <si>
    <t>62</t>
  </si>
  <si>
    <t>HZS2491</t>
  </si>
  <si>
    <t>Hodinová zúčtovací sazba dělník zednických výpomocí-drážkování rýh, demontáže izolací, armatur</t>
  </si>
  <si>
    <t>-1539966615</t>
  </si>
  <si>
    <t>63</t>
  </si>
  <si>
    <t>HZS3211</t>
  </si>
  <si>
    <t>Hodinová zúčtovací sazba montér topení - topná zkouška, seřízení</t>
  </si>
  <si>
    <t>71960834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</si>
</sst>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5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</xf>
    <xf numFmtId="0" fontId="31" fillId="0" borderId="22" xfId="0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2.67" style="1" customWidth="1"/>
    <col min="5" max="5" width="2.67" style="1" customWidth="1"/>
    <col min="6" max="6" width="2.67" style="1" customWidth="1"/>
    <col min="7" max="7" width="2.67" style="1" customWidth="1"/>
    <col min="8" max="8" width="2.67" style="1" customWidth="1"/>
    <col min="9" max="9" width="2.67" style="1" customWidth="1"/>
    <col min="10" max="10" width="2.67" style="1" customWidth="1"/>
    <col min="11" max="11" width="2.67" style="1" customWidth="1"/>
    <col min="12" max="12" width="2.67" style="1" customWidth="1"/>
    <col min="13" max="13" width="2.67" style="1" customWidth="1"/>
    <col min="14" max="14" width="2.67" style="1" customWidth="1"/>
    <col min="15" max="15" width="2.67" style="1" customWidth="1"/>
    <col min="16" max="16" width="2.67" style="1" customWidth="1"/>
    <col min="17" max="17" width="2.67" style="1" customWidth="1"/>
    <col min="18" max="18" width="2.67" style="1" customWidth="1"/>
    <col min="19" max="19" width="2.67" style="1" customWidth="1"/>
    <col min="20" max="20" width="2.67" style="1" customWidth="1"/>
    <col min="21" max="21" width="2.67" style="1" customWidth="1"/>
    <col min="22" max="22" width="2.67" style="1" customWidth="1"/>
    <col min="23" max="23" width="2.67" style="1" customWidth="1"/>
    <col min="24" max="24" width="2.67" style="1" customWidth="1"/>
    <col min="25" max="25" width="2.67" style="1" customWidth="1"/>
    <col min="26" max="26" width="2.67" style="1" customWidth="1"/>
    <col min="27" max="27" width="2.67" style="1" customWidth="1"/>
    <col min="28" max="28" width="2.67" style="1" customWidth="1"/>
    <col min="29" max="29" width="2.67" style="1" customWidth="1"/>
    <col min="30" max="30" width="2.67" style="1" customWidth="1"/>
    <col min="31" max="31" width="2.67" style="1" customWidth="1"/>
    <col min="32" max="32" width="2.67" style="1" customWidth="1"/>
    <col min="33" max="33" width="2.67" style="1" customWidth="1"/>
    <col min="34" max="34" width="3.33" style="1" customWidth="1"/>
    <col min="35" max="35" width="31.67" style="1" customWidth="1"/>
    <col min="36" max="36" width="2.5" style="1" customWidth="1"/>
    <col min="37" max="37" width="2.5" style="1" customWidth="1"/>
    <col min="38" max="38" width="8.33" style="1" customWidth="1"/>
    <col min="39" max="39" width="3.33" style="1" customWidth="1"/>
    <col min="40" max="40" width="13.33" style="1" customWidth="1"/>
    <col min="41" max="41" width="7.5" style="1" customWidth="1"/>
    <col min="42" max="42" width="4.17" style="1" customWidth="1"/>
    <col min="43" max="43" width="15.67" style="1" hidden="1" customWidth="1"/>
    <col min="44" max="44" width="13.67" style="1" customWidth="1"/>
    <col min="45" max="45" width="25.83" style="1" hidden="1" customWidth="1"/>
    <col min="46" max="46" width="25.83" style="1" hidden="1" customWidth="1"/>
    <col min="47" max="47" width="25.83" style="1" hidden="1" customWidth="1"/>
    <col min="48" max="48" width="21.67" style="1" hidden="1" customWidth="1"/>
    <col min="49" max="49" width="21.67" style="1" hidden="1" customWidth="1"/>
    <col min="50" max="50" width="25" style="1" hidden="1" customWidth="1"/>
    <col min="51" max="51" width="25" style="1" hidden="1" customWidth="1"/>
    <col min="52" max="52" width="21.67" style="1" hidden="1" customWidth="1"/>
    <col min="53" max="53" width="19.17" style="1" hidden="1" customWidth="1"/>
    <col min="54" max="54" width="25" style="1" hidden="1" customWidth="1"/>
    <col min="55" max="55" width="21.67" style="1" hidden="1" customWidth="1"/>
    <col min="56" max="56" width="19.17" style="1" hidden="1" customWidth="1"/>
    <col min="57" max="57" width="66.5" style="1" customWidth="1"/>
    <col min="71" max="71" width="9.33" style="1" hidden="1"/>
    <col min="72" max="72" width="9.33" style="1" hidden="1"/>
    <col min="73" max="73" width="9.33" style="1" hidden="1"/>
    <col min="74" max="74" width="9.33" style="1" hidden="1"/>
    <col min="75" max="75" width="9.33" style="1" hidden="1"/>
    <col min="76" max="76" width="9.33" style="1" hidden="1"/>
    <col min="77" max="77" width="9.33" style="1" hidden="1"/>
    <col min="78" max="78" width="9.33" style="1" hidden="1"/>
    <col min="79" max="79" width="9.33" style="1" hidden="1"/>
    <col min="80" max="80" width="9.33" style="1" hidden="1"/>
    <col min="81" max="81" width="9.33" style="1" hidden="1"/>
    <col min="82" max="82" width="9.33" style="1" hidden="1"/>
    <col min="83" max="83" width="9.33" style="1" hidden="1"/>
    <col min="84" max="84" width="9.33" style="1" hidden="1"/>
    <col min="85" max="85" width="9.33" style="1" hidden="1"/>
    <col min="86" max="86" width="9.33" style="1" hidden="1"/>
    <col min="87" max="87" width="9.33" style="1" hidden="1"/>
    <col min="88" max="88" width="9.33" style="1" hidden="1"/>
    <col min="89" max="89" width="9.33" style="1" hidden="1"/>
    <col min="90" max="90" width="9.33" style="1" hidden="1"/>
    <col min="91" max="91" width="9.33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30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30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37</v>
      </c>
      <c r="E29" s="44"/>
      <c r="F29" s="29" t="s">
        <v>38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39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40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41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42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43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44</v>
      </c>
      <c r="U35" s="51"/>
      <c r="V35" s="51"/>
      <c r="W35" s="51"/>
      <c r="X35" s="53" t="s">
        <v>45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46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47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48</v>
      </c>
      <c r="AI60" s="39"/>
      <c r="AJ60" s="39"/>
      <c r="AK60" s="39"/>
      <c r="AL60" s="39"/>
      <c r="AM60" s="61" t="s">
        <v>49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50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51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48</v>
      </c>
      <c r="AI75" s="39"/>
      <c r="AJ75" s="39"/>
      <c r="AK75" s="39"/>
      <c r="AL75" s="39"/>
      <c r="AM75" s="61" t="s">
        <v>49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26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ZŠ Komárov rekonstrukce-út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12. 11. 2020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53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31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54</v>
      </c>
      <c r="D92" s="91"/>
      <c r="E92" s="91"/>
      <c r="F92" s="91"/>
      <c r="G92" s="91"/>
      <c r="H92" s="92"/>
      <c r="I92" s="93" t="s">
        <v>55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56</v>
      </c>
      <c r="AH92" s="91"/>
      <c r="AI92" s="91"/>
      <c r="AJ92" s="91"/>
      <c r="AK92" s="91"/>
      <c r="AL92" s="91"/>
      <c r="AM92" s="91"/>
      <c r="AN92" s="93" t="s">
        <v>57</v>
      </c>
      <c r="AO92" s="91"/>
      <c r="AP92" s="95"/>
      <c r="AQ92" s="96" t="s">
        <v>58</v>
      </c>
      <c r="AR92" s="41"/>
      <c r="AS92" s="97" t="s">
        <v>59</v>
      </c>
      <c r="AT92" s="98" t="s">
        <v>60</v>
      </c>
      <c r="AU92" s="98" t="s">
        <v>61</v>
      </c>
      <c r="AV92" s="98" t="s">
        <v>62</v>
      </c>
      <c r="AW92" s="98" t="s">
        <v>63</v>
      </c>
      <c r="AX92" s="98" t="s">
        <v>64</v>
      </c>
      <c r="AY92" s="98" t="s">
        <v>65</v>
      </c>
      <c r="AZ92" s="98" t="s">
        <v>66</v>
      </c>
      <c r="BA92" s="98" t="s">
        <v>67</v>
      </c>
      <c r="BB92" s="98" t="s">
        <v>68</v>
      </c>
      <c r="BC92" s="98" t="s">
        <v>69</v>
      </c>
      <c r="BD92" s="99" t="s">
        <v>70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71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72</v>
      </c>
      <c r="BT94" s="114" t="s">
        <v>73</v>
      </c>
      <c r="BV94" s="114" t="s">
        <v>74</v>
      </c>
      <c r="BW94" s="114" t="s">
        <v>5</v>
      </c>
      <c r="BX94" s="114" t="s">
        <v>75</v>
      </c>
      <c r="CL94" s="114" t="s">
        <v>1</v>
      </c>
    </row>
    <row r="95" s="7" customFormat="1" ht="16.5" customHeight="1">
      <c r="A95" s="115" t="s">
        <v>76</v>
      </c>
      <c r="B95" s="116"/>
      <c r="C95" s="117"/>
      <c r="D95" s="118" t="s">
        <v>14</v>
      </c>
      <c r="E95" s="118"/>
      <c r="F95" s="118"/>
      <c r="G95" s="118"/>
      <c r="H95" s="118"/>
      <c r="I95" s="119"/>
      <c r="J95" s="118" t="s">
        <v>17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'26 - ZŠ Komárov rekonstru...'!J28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77</v>
      </c>
      <c r="AR95" s="122"/>
      <c r="AS95" s="123">
        <v>0</v>
      </c>
      <c r="AT95" s="124">
        <f>ROUND(SUM(AV95:AW95),2)</f>
        <v>0</v>
      </c>
      <c r="AU95" s="125">
        <f>'26 - ZŠ Komárov rekonstru...'!P119</f>
        <v>0</v>
      </c>
      <c r="AV95" s="124">
        <f>'26 - ZŠ Komárov rekonstru...'!J31</f>
        <v>0</v>
      </c>
      <c r="AW95" s="124">
        <f>'26 - ZŠ Komárov rekonstru...'!J32</f>
        <v>0</v>
      </c>
      <c r="AX95" s="124">
        <f>'26 - ZŠ Komárov rekonstru...'!J33</f>
        <v>0</v>
      </c>
      <c r="AY95" s="124">
        <f>'26 - ZŠ Komárov rekonstru...'!J34</f>
        <v>0</v>
      </c>
      <c r="AZ95" s="124">
        <f>'26 - ZŠ Komárov rekonstru...'!F31</f>
        <v>0</v>
      </c>
      <c r="BA95" s="124">
        <f>'26 - ZŠ Komárov rekonstru...'!F32</f>
        <v>0</v>
      </c>
      <c r="BB95" s="124">
        <f>'26 - ZŠ Komárov rekonstru...'!F33</f>
        <v>0</v>
      </c>
      <c r="BC95" s="124">
        <f>'26 - ZŠ Komárov rekonstru...'!F34</f>
        <v>0</v>
      </c>
      <c r="BD95" s="126">
        <f>'26 - ZŠ Komárov rekonstru...'!F35</f>
        <v>0</v>
      </c>
      <c r="BE95" s="7"/>
      <c r="BT95" s="127" t="s">
        <v>78</v>
      </c>
      <c r="BU95" s="127" t="s">
        <v>79</v>
      </c>
      <c r="BV95" s="127" t="s">
        <v>74</v>
      </c>
      <c r="BW95" s="127" t="s">
        <v>5</v>
      </c>
      <c r="BX95" s="127" t="s">
        <v>75</v>
      </c>
      <c r="CL95" s="127" t="s">
        <v>1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CM9wtG9P8KWoNqw9wdRdtDI9ynT9jX8jsHd4jHiRAXkyNn0WYNxFpZn4LSwO0PJvw/xtSEHgP9KCWziov+FdrA==" hashValue="dE8qfy2Z+rqerJL4zRZdrJwNnxaDcLmz2MxVAHYc7NmmsiSETQArDr3Np10IYYv4SotaaZ3j5x63/3Jl0Ne3Kg==" algorithmName="SHA-512" password="CC35"/>
  <mergeCells count="4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90:AP90"/>
    <mergeCell ref="L85:AO85"/>
    <mergeCell ref="AM87:AN87"/>
    <mergeCell ref="AM89:AP89"/>
    <mergeCell ref="AS89:AT91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95" location="'26 - ZŠ Komárov rekonstru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28" customWidth="1"/>
    <col min="10" max="10" width="20.17" style="1" customWidth="1"/>
    <col min="11" max="11" width="20.17" style="1" hidden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2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5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1"/>
      <c r="J3" s="130"/>
      <c r="K3" s="130"/>
      <c r="L3" s="17"/>
      <c r="AT3" s="14" t="s">
        <v>80</v>
      </c>
    </row>
    <row r="4" s="1" customFormat="1" ht="24.96" customHeight="1">
      <c r="B4" s="17"/>
      <c r="D4" s="132" t="s">
        <v>81</v>
      </c>
      <c r="I4" s="128"/>
      <c r="L4" s="17"/>
      <c r="M4" s="133" t="s">
        <v>10</v>
      </c>
      <c r="AT4" s="14" t="s">
        <v>4</v>
      </c>
    </row>
    <row r="5" s="1" customFormat="1" ht="6.96" customHeight="1">
      <c r="B5" s="17"/>
      <c r="I5" s="128"/>
      <c r="L5" s="17"/>
    </row>
    <row r="6" s="2" customFormat="1" ht="12" customHeight="1">
      <c r="A6" s="35"/>
      <c r="B6" s="41"/>
      <c r="C6" s="35"/>
      <c r="D6" s="134" t="s">
        <v>16</v>
      </c>
      <c r="E6" s="35"/>
      <c r="F6" s="35"/>
      <c r="G6" s="35"/>
      <c r="H6" s="35"/>
      <c r="I6" s="135"/>
      <c r="J6" s="35"/>
      <c r="K6" s="35"/>
      <c r="L6" s="60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</row>
    <row r="7" s="2" customFormat="1" ht="16.5" customHeight="1">
      <c r="A7" s="35"/>
      <c r="B7" s="41"/>
      <c r="C7" s="35"/>
      <c r="D7" s="35"/>
      <c r="E7" s="136" t="s">
        <v>17</v>
      </c>
      <c r="F7" s="35"/>
      <c r="G7" s="35"/>
      <c r="H7" s="35"/>
      <c r="I7" s="135"/>
      <c r="J7" s="35"/>
      <c r="K7" s="35"/>
      <c r="L7" s="60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</row>
    <row r="8" s="2" customFormat="1">
      <c r="A8" s="35"/>
      <c r="B8" s="41"/>
      <c r="C8" s="35"/>
      <c r="D8" s="35"/>
      <c r="E8" s="35"/>
      <c r="F8" s="35"/>
      <c r="G8" s="35"/>
      <c r="H8" s="35"/>
      <c r="I8" s="1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2" customHeight="1">
      <c r="A9" s="35"/>
      <c r="B9" s="41"/>
      <c r="C9" s="35"/>
      <c r="D9" s="134" t="s">
        <v>18</v>
      </c>
      <c r="E9" s="35"/>
      <c r="F9" s="137" t="s">
        <v>1</v>
      </c>
      <c r="G9" s="35"/>
      <c r="H9" s="35"/>
      <c r="I9" s="138" t="s">
        <v>19</v>
      </c>
      <c r="J9" s="137" t="s">
        <v>1</v>
      </c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4" t="s">
        <v>20</v>
      </c>
      <c r="E10" s="35"/>
      <c r="F10" s="137" t="s">
        <v>21</v>
      </c>
      <c r="G10" s="35"/>
      <c r="H10" s="35"/>
      <c r="I10" s="138" t="s">
        <v>22</v>
      </c>
      <c r="J10" s="139" t="str">
        <f>'Rekapitulace stavby'!AN8</f>
        <v>12. 11. 2020</v>
      </c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0.8" customHeight="1">
      <c r="A11" s="35"/>
      <c r="B11" s="41"/>
      <c r="C11" s="35"/>
      <c r="D11" s="35"/>
      <c r="E11" s="35"/>
      <c r="F11" s="35"/>
      <c r="G11" s="35"/>
      <c r="H11" s="35"/>
      <c r="I11" s="1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4" t="s">
        <v>24</v>
      </c>
      <c r="E12" s="35"/>
      <c r="F12" s="35"/>
      <c r="G12" s="35"/>
      <c r="H12" s="35"/>
      <c r="I12" s="138" t="s">
        <v>25</v>
      </c>
      <c r="J12" s="137" t="str">
        <f>IF('Rekapitulace stavby'!AN10="","",'Rekapitulace stavby'!AN10)</f>
        <v/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8" customHeight="1">
      <c r="A13" s="35"/>
      <c r="B13" s="41"/>
      <c r="C13" s="35"/>
      <c r="D13" s="35"/>
      <c r="E13" s="137" t="str">
        <f>IF('Rekapitulace stavby'!E11="","",'Rekapitulace stavby'!E11)</f>
        <v xml:space="preserve"> </v>
      </c>
      <c r="F13" s="35"/>
      <c r="G13" s="35"/>
      <c r="H13" s="35"/>
      <c r="I13" s="138" t="s">
        <v>26</v>
      </c>
      <c r="J13" s="137" t="str">
        <f>IF('Rekapitulace stavby'!AN11="","",'Rekapitulace stavby'!AN11)</f>
        <v/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6.96" customHeight="1">
      <c r="A14" s="35"/>
      <c r="B14" s="41"/>
      <c r="C14" s="35"/>
      <c r="D14" s="35"/>
      <c r="E14" s="35"/>
      <c r="F14" s="35"/>
      <c r="G14" s="35"/>
      <c r="H14" s="35"/>
      <c r="I14" s="135"/>
      <c r="J14" s="35"/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2" customHeight="1">
      <c r="A15" s="35"/>
      <c r="B15" s="41"/>
      <c r="C15" s="35"/>
      <c r="D15" s="134" t="s">
        <v>27</v>
      </c>
      <c r="E15" s="35"/>
      <c r="F15" s="35"/>
      <c r="G15" s="35"/>
      <c r="H15" s="35"/>
      <c r="I15" s="138" t="s">
        <v>25</v>
      </c>
      <c r="J15" s="30" t="str">
        <f>'Rekapitulace stavby'!AN13</f>
        <v>Vyplň údaj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8" customHeight="1">
      <c r="A16" s="35"/>
      <c r="B16" s="41"/>
      <c r="C16" s="35"/>
      <c r="D16" s="35"/>
      <c r="E16" s="30" t="str">
        <f>'Rekapitulace stavby'!E14</f>
        <v>Vyplň údaj</v>
      </c>
      <c r="F16" s="137"/>
      <c r="G16" s="137"/>
      <c r="H16" s="137"/>
      <c r="I16" s="138" t="s">
        <v>26</v>
      </c>
      <c r="J16" s="30" t="str">
        <f>'Rekapitulace stavby'!AN14</f>
        <v>Vyplň údaj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6.96" customHeight="1">
      <c r="A17" s="35"/>
      <c r="B17" s="41"/>
      <c r="C17" s="35"/>
      <c r="D17" s="35"/>
      <c r="E17" s="35"/>
      <c r="F17" s="35"/>
      <c r="G17" s="35"/>
      <c r="H17" s="35"/>
      <c r="I17" s="135"/>
      <c r="J17" s="35"/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2" customHeight="1">
      <c r="A18" s="35"/>
      <c r="B18" s="41"/>
      <c r="C18" s="35"/>
      <c r="D18" s="134" t="s">
        <v>29</v>
      </c>
      <c r="E18" s="35"/>
      <c r="F18" s="35"/>
      <c r="G18" s="35"/>
      <c r="H18" s="35"/>
      <c r="I18" s="138" t="s">
        <v>25</v>
      </c>
      <c r="J18" s="137" t="str">
        <f>IF('Rekapitulace stavby'!AN16="","",'Rekapitulace stavby'!AN16)</f>
        <v/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8" customHeight="1">
      <c r="A19" s="35"/>
      <c r="B19" s="41"/>
      <c r="C19" s="35"/>
      <c r="D19" s="35"/>
      <c r="E19" s="137" t="str">
        <f>IF('Rekapitulace stavby'!E17="","",'Rekapitulace stavby'!E17)</f>
        <v xml:space="preserve"> </v>
      </c>
      <c r="F19" s="35"/>
      <c r="G19" s="35"/>
      <c r="H19" s="35"/>
      <c r="I19" s="138" t="s">
        <v>26</v>
      </c>
      <c r="J19" s="137" t="str">
        <f>IF('Rekapitulace stavby'!AN17="","",'Rekapitulace stavby'!AN17)</f>
        <v/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6.96" customHeight="1">
      <c r="A20" s="35"/>
      <c r="B20" s="41"/>
      <c r="C20" s="35"/>
      <c r="D20" s="35"/>
      <c r="E20" s="35"/>
      <c r="F20" s="35"/>
      <c r="G20" s="35"/>
      <c r="H20" s="35"/>
      <c r="I20" s="135"/>
      <c r="J20" s="35"/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2" customHeight="1">
      <c r="A21" s="35"/>
      <c r="B21" s="41"/>
      <c r="C21" s="35"/>
      <c r="D21" s="134" t="s">
        <v>31</v>
      </c>
      <c r="E21" s="35"/>
      <c r="F21" s="35"/>
      <c r="G21" s="35"/>
      <c r="H21" s="35"/>
      <c r="I21" s="138" t="s">
        <v>25</v>
      </c>
      <c r="J21" s="137" t="str">
        <f>IF('Rekapitulace stavby'!AN19="","",'Rekapitulace stavby'!AN19)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8" customHeight="1">
      <c r="A22" s="35"/>
      <c r="B22" s="41"/>
      <c r="C22" s="35"/>
      <c r="D22" s="35"/>
      <c r="E22" s="137" t="str">
        <f>IF('Rekapitulace stavby'!E20="","",'Rekapitulace stavby'!E20)</f>
        <v xml:space="preserve"> </v>
      </c>
      <c r="F22" s="35"/>
      <c r="G22" s="35"/>
      <c r="H22" s="35"/>
      <c r="I22" s="138" t="s">
        <v>26</v>
      </c>
      <c r="J22" s="137" t="str">
        <f>IF('Rekapitulace stavby'!AN20="","",'Rekapitulace stavby'!AN20)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6.96" customHeight="1">
      <c r="A23" s="35"/>
      <c r="B23" s="41"/>
      <c r="C23" s="35"/>
      <c r="D23" s="35"/>
      <c r="E23" s="35"/>
      <c r="F23" s="35"/>
      <c r="G23" s="35"/>
      <c r="H23" s="35"/>
      <c r="I23" s="135"/>
      <c r="J23" s="35"/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2" customHeight="1">
      <c r="A24" s="35"/>
      <c r="B24" s="41"/>
      <c r="C24" s="35"/>
      <c r="D24" s="134" t="s">
        <v>32</v>
      </c>
      <c r="E24" s="35"/>
      <c r="F24" s="35"/>
      <c r="G24" s="35"/>
      <c r="H24" s="35"/>
      <c r="I24" s="1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8" customFormat="1" ht="16.5" customHeight="1">
      <c r="A25" s="140"/>
      <c r="B25" s="141"/>
      <c r="C25" s="140"/>
      <c r="D25" s="140"/>
      <c r="E25" s="142" t="s">
        <v>1</v>
      </c>
      <c r="F25" s="142"/>
      <c r="G25" s="142"/>
      <c r="H25" s="142"/>
      <c r="I25" s="143"/>
      <c r="J25" s="140"/>
      <c r="K25" s="140"/>
      <c r="L25" s="144"/>
      <c r="S25" s="140"/>
      <c r="T25" s="140"/>
      <c r="U25" s="140"/>
      <c r="V25" s="140"/>
      <c r="W25" s="140"/>
      <c r="X25" s="140"/>
      <c r="Y25" s="140"/>
      <c r="Z25" s="140"/>
      <c r="AA25" s="140"/>
      <c r="AB25" s="140"/>
      <c r="AC25" s="140"/>
      <c r="AD25" s="140"/>
      <c r="AE25" s="140"/>
    </row>
    <row r="26" s="2" customFormat="1" ht="6.96" customHeight="1">
      <c r="A26" s="35"/>
      <c r="B26" s="41"/>
      <c r="C26" s="35"/>
      <c r="D26" s="35"/>
      <c r="E26" s="35"/>
      <c r="F26" s="35"/>
      <c r="G26" s="35"/>
      <c r="H26" s="35"/>
      <c r="I26" s="1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145"/>
      <c r="E27" s="145"/>
      <c r="F27" s="145"/>
      <c r="G27" s="145"/>
      <c r="H27" s="145"/>
      <c r="I27" s="146"/>
      <c r="J27" s="145"/>
      <c r="K27" s="14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25.44" customHeight="1">
      <c r="A28" s="35"/>
      <c r="B28" s="41"/>
      <c r="C28" s="35"/>
      <c r="D28" s="147" t="s">
        <v>33</v>
      </c>
      <c r="E28" s="35"/>
      <c r="F28" s="35"/>
      <c r="G28" s="35"/>
      <c r="H28" s="35"/>
      <c r="I28" s="135"/>
      <c r="J28" s="148">
        <f>ROUND(J119, 2)</f>
        <v>0</v>
      </c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5"/>
      <c r="E29" s="145"/>
      <c r="F29" s="145"/>
      <c r="G29" s="145"/>
      <c r="H29" s="145"/>
      <c r="I29" s="146"/>
      <c r="J29" s="145"/>
      <c r="K29" s="145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14.4" customHeight="1">
      <c r="A30" s="35"/>
      <c r="B30" s="41"/>
      <c r="C30" s="35"/>
      <c r="D30" s="35"/>
      <c r="E30" s="35"/>
      <c r="F30" s="149" t="s">
        <v>35</v>
      </c>
      <c r="G30" s="35"/>
      <c r="H30" s="35"/>
      <c r="I30" s="150" t="s">
        <v>34</v>
      </c>
      <c r="J30" s="149" t="s">
        <v>36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14.4" customHeight="1">
      <c r="A31" s="35"/>
      <c r="B31" s="41"/>
      <c r="C31" s="35"/>
      <c r="D31" s="151" t="s">
        <v>37</v>
      </c>
      <c r="E31" s="134" t="s">
        <v>38</v>
      </c>
      <c r="F31" s="152">
        <f>ROUND((SUM(BE119:BE189)),  2)</f>
        <v>0</v>
      </c>
      <c r="G31" s="35"/>
      <c r="H31" s="35"/>
      <c r="I31" s="153">
        <v>0.20999999999999999</v>
      </c>
      <c r="J31" s="152">
        <f>ROUND(((SUM(BE119:BE189))*I31),  2)</f>
        <v>0</v>
      </c>
      <c r="K31" s="3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134" t="s">
        <v>39</v>
      </c>
      <c r="F32" s="152">
        <f>ROUND((SUM(BF119:BF189)),  2)</f>
        <v>0</v>
      </c>
      <c r="G32" s="35"/>
      <c r="H32" s="35"/>
      <c r="I32" s="153">
        <v>0.14999999999999999</v>
      </c>
      <c r="J32" s="152">
        <f>ROUND(((SUM(BF119:BF189))*I32), 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35"/>
      <c r="E33" s="134" t="s">
        <v>40</v>
      </c>
      <c r="F33" s="152">
        <f>ROUND((SUM(BG119:BG189)),  2)</f>
        <v>0</v>
      </c>
      <c r="G33" s="35"/>
      <c r="H33" s="35"/>
      <c r="I33" s="153">
        <v>0.20999999999999999</v>
      </c>
      <c r="J33" s="152">
        <f>0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4" t="s">
        <v>41</v>
      </c>
      <c r="F34" s="152">
        <f>ROUND((SUM(BH119:BH189)),  2)</f>
        <v>0</v>
      </c>
      <c r="G34" s="35"/>
      <c r="H34" s="35"/>
      <c r="I34" s="153">
        <v>0.14999999999999999</v>
      </c>
      <c r="J34" s="152">
        <f>0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4" t="s">
        <v>42</v>
      </c>
      <c r="F35" s="152">
        <f>ROUND((SUM(BI119:BI189)),  2)</f>
        <v>0</v>
      </c>
      <c r="G35" s="35"/>
      <c r="H35" s="35"/>
      <c r="I35" s="153">
        <v>0</v>
      </c>
      <c r="J35" s="152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6.96" customHeight="1">
      <c r="A36" s="35"/>
      <c r="B36" s="41"/>
      <c r="C36" s="35"/>
      <c r="D36" s="35"/>
      <c r="E36" s="35"/>
      <c r="F36" s="35"/>
      <c r="G36" s="35"/>
      <c r="H36" s="35"/>
      <c r="I36" s="135"/>
      <c r="J36" s="35"/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25.44" customHeight="1">
      <c r="A37" s="35"/>
      <c r="B37" s="41"/>
      <c r="C37" s="154"/>
      <c r="D37" s="155" t="s">
        <v>43</v>
      </c>
      <c r="E37" s="156"/>
      <c r="F37" s="156"/>
      <c r="G37" s="157" t="s">
        <v>44</v>
      </c>
      <c r="H37" s="158" t="s">
        <v>45</v>
      </c>
      <c r="I37" s="159"/>
      <c r="J37" s="160">
        <f>SUM(J28:J35)</f>
        <v>0</v>
      </c>
      <c r="K37" s="161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41"/>
      <c r="C38" s="35"/>
      <c r="D38" s="35"/>
      <c r="E38" s="35"/>
      <c r="F38" s="35"/>
      <c r="G38" s="35"/>
      <c r="H38" s="35"/>
      <c r="I38" s="1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1" customFormat="1" ht="14.4" customHeight="1">
      <c r="B39" s="17"/>
      <c r="I39" s="128"/>
      <c r="L39" s="17"/>
    </row>
    <row r="40" s="1" customFormat="1" ht="14.4" customHeight="1">
      <c r="B40" s="17"/>
      <c r="I40" s="128"/>
      <c r="L40" s="17"/>
    </row>
    <row r="41" s="1" customFormat="1" ht="14.4" customHeight="1">
      <c r="B41" s="17"/>
      <c r="I41" s="128"/>
      <c r="L41" s="17"/>
    </row>
    <row r="42" s="1" customFormat="1" ht="14.4" customHeight="1">
      <c r="B42" s="17"/>
      <c r="I42" s="128"/>
      <c r="L42" s="17"/>
    </row>
    <row r="43" s="1" customFormat="1" ht="14.4" customHeight="1">
      <c r="B43" s="17"/>
      <c r="I43" s="128"/>
      <c r="L43" s="17"/>
    </row>
    <row r="44" s="1" customFormat="1" ht="14.4" customHeight="1">
      <c r="B44" s="17"/>
      <c r="I44" s="128"/>
      <c r="L44" s="17"/>
    </row>
    <row r="45" s="1" customFormat="1" ht="14.4" customHeight="1">
      <c r="B45" s="17"/>
      <c r="I45" s="128"/>
      <c r="L45" s="17"/>
    </row>
    <row r="46" s="1" customFormat="1" ht="14.4" customHeight="1">
      <c r="B46" s="17"/>
      <c r="I46" s="128"/>
      <c r="L46" s="17"/>
    </row>
    <row r="47" s="1" customFormat="1" ht="14.4" customHeight="1">
      <c r="B47" s="17"/>
      <c r="I47" s="128"/>
      <c r="L47" s="17"/>
    </row>
    <row r="48" s="1" customFormat="1" ht="14.4" customHeight="1">
      <c r="B48" s="17"/>
      <c r="I48" s="128"/>
      <c r="L48" s="17"/>
    </row>
    <row r="49" s="1" customFormat="1" ht="14.4" customHeight="1">
      <c r="B49" s="17"/>
      <c r="I49" s="128"/>
      <c r="L49" s="17"/>
    </row>
    <row r="50" s="2" customFormat="1" ht="14.4" customHeight="1">
      <c r="B50" s="60"/>
      <c r="D50" s="162" t="s">
        <v>46</v>
      </c>
      <c r="E50" s="163"/>
      <c r="F50" s="163"/>
      <c r="G50" s="162" t="s">
        <v>47</v>
      </c>
      <c r="H50" s="163"/>
      <c r="I50" s="164"/>
      <c r="J50" s="163"/>
      <c r="K50" s="163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5" t="s">
        <v>48</v>
      </c>
      <c r="E61" s="166"/>
      <c r="F61" s="167" t="s">
        <v>49</v>
      </c>
      <c r="G61" s="165" t="s">
        <v>48</v>
      </c>
      <c r="H61" s="166"/>
      <c r="I61" s="168"/>
      <c r="J61" s="169" t="s">
        <v>49</v>
      </c>
      <c r="K61" s="166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2" t="s">
        <v>50</v>
      </c>
      <c r="E65" s="170"/>
      <c r="F65" s="170"/>
      <c r="G65" s="162" t="s">
        <v>51</v>
      </c>
      <c r="H65" s="170"/>
      <c r="I65" s="171"/>
      <c r="J65" s="170"/>
      <c r="K65" s="170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5" t="s">
        <v>48</v>
      </c>
      <c r="E76" s="166"/>
      <c r="F76" s="167" t="s">
        <v>49</v>
      </c>
      <c r="G76" s="165" t="s">
        <v>48</v>
      </c>
      <c r="H76" s="166"/>
      <c r="I76" s="168"/>
      <c r="J76" s="169" t="s">
        <v>49</v>
      </c>
      <c r="K76" s="166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2"/>
      <c r="C77" s="173"/>
      <c r="D77" s="173"/>
      <c r="E77" s="173"/>
      <c r="F77" s="173"/>
      <c r="G77" s="173"/>
      <c r="H77" s="173"/>
      <c r="I77" s="174"/>
      <c r="J77" s="173"/>
      <c r="K77" s="173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5"/>
      <c r="C81" s="176"/>
      <c r="D81" s="176"/>
      <c r="E81" s="176"/>
      <c r="F81" s="176"/>
      <c r="G81" s="176"/>
      <c r="H81" s="176"/>
      <c r="I81" s="177"/>
      <c r="J81" s="176"/>
      <c r="K81" s="176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82</v>
      </c>
      <c r="D82" s="37"/>
      <c r="E82" s="37"/>
      <c r="F82" s="37"/>
      <c r="G82" s="37"/>
      <c r="H82" s="37"/>
      <c r="I82" s="135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35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35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73" t="str">
        <f>E7</f>
        <v>ZŠ Komárov rekonstrukce-út</v>
      </c>
      <c r="F85" s="37"/>
      <c r="G85" s="37"/>
      <c r="H85" s="37"/>
      <c r="I85" s="135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135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2" customHeight="1">
      <c r="A87" s="35"/>
      <c r="B87" s="36"/>
      <c r="C87" s="29" t="s">
        <v>20</v>
      </c>
      <c r="D87" s="37"/>
      <c r="E87" s="37"/>
      <c r="F87" s="24" t="str">
        <f>F10</f>
        <v xml:space="preserve"> </v>
      </c>
      <c r="G87" s="37"/>
      <c r="H87" s="37"/>
      <c r="I87" s="138" t="s">
        <v>22</v>
      </c>
      <c r="J87" s="76" t="str">
        <f>IF(J10="","",J10)</f>
        <v>12. 11. 2020</v>
      </c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135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5.15" customHeight="1">
      <c r="A89" s="35"/>
      <c r="B89" s="36"/>
      <c r="C89" s="29" t="s">
        <v>24</v>
      </c>
      <c r="D89" s="37"/>
      <c r="E89" s="37"/>
      <c r="F89" s="24" t="str">
        <f>E13</f>
        <v xml:space="preserve"> </v>
      </c>
      <c r="G89" s="37"/>
      <c r="H89" s="37"/>
      <c r="I89" s="138" t="s">
        <v>29</v>
      </c>
      <c r="J89" s="33" t="str">
        <f>E19</f>
        <v xml:space="preserve"> 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15.15" customHeight="1">
      <c r="A90" s="35"/>
      <c r="B90" s="36"/>
      <c r="C90" s="29" t="s">
        <v>27</v>
      </c>
      <c r="D90" s="37"/>
      <c r="E90" s="37"/>
      <c r="F90" s="24" t="str">
        <f>IF(E16="","",E16)</f>
        <v>Vyplň údaj</v>
      </c>
      <c r="G90" s="37"/>
      <c r="H90" s="37"/>
      <c r="I90" s="138" t="s">
        <v>31</v>
      </c>
      <c r="J90" s="33" t="str">
        <f>E22</f>
        <v xml:space="preserve"> </v>
      </c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0.32" customHeight="1">
      <c r="A91" s="35"/>
      <c r="B91" s="36"/>
      <c r="C91" s="37"/>
      <c r="D91" s="37"/>
      <c r="E91" s="37"/>
      <c r="F91" s="37"/>
      <c r="G91" s="37"/>
      <c r="H91" s="37"/>
      <c r="I91" s="135"/>
      <c r="J91" s="37"/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29.28" customHeight="1">
      <c r="A92" s="35"/>
      <c r="B92" s="36"/>
      <c r="C92" s="178" t="s">
        <v>83</v>
      </c>
      <c r="D92" s="179"/>
      <c r="E92" s="179"/>
      <c r="F92" s="179"/>
      <c r="G92" s="179"/>
      <c r="H92" s="179"/>
      <c r="I92" s="180"/>
      <c r="J92" s="181" t="s">
        <v>84</v>
      </c>
      <c r="K92" s="179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135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2.8" customHeight="1">
      <c r="A94" s="35"/>
      <c r="B94" s="36"/>
      <c r="C94" s="182" t="s">
        <v>85</v>
      </c>
      <c r="D94" s="37"/>
      <c r="E94" s="37"/>
      <c r="F94" s="37"/>
      <c r="G94" s="37"/>
      <c r="H94" s="37"/>
      <c r="I94" s="135"/>
      <c r="J94" s="107">
        <f>J119</f>
        <v>0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U94" s="14" t="s">
        <v>86</v>
      </c>
    </row>
    <row r="95" s="9" customFormat="1" ht="24.96" customHeight="1">
      <c r="A95" s="9"/>
      <c r="B95" s="183"/>
      <c r="C95" s="184"/>
      <c r="D95" s="185" t="s">
        <v>87</v>
      </c>
      <c r="E95" s="186"/>
      <c r="F95" s="186"/>
      <c r="G95" s="186"/>
      <c r="H95" s="186"/>
      <c r="I95" s="187"/>
      <c r="J95" s="188">
        <f>J120</f>
        <v>0</v>
      </c>
      <c r="K95" s="184"/>
      <c r="L95" s="18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90"/>
      <c r="C96" s="191"/>
      <c r="D96" s="192" t="s">
        <v>88</v>
      </c>
      <c r="E96" s="193"/>
      <c r="F96" s="193"/>
      <c r="G96" s="193"/>
      <c r="H96" s="193"/>
      <c r="I96" s="194"/>
      <c r="J96" s="195">
        <f>J121</f>
        <v>0</v>
      </c>
      <c r="K96" s="191"/>
      <c r="L96" s="196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90"/>
      <c r="C97" s="191"/>
      <c r="D97" s="192" t="s">
        <v>89</v>
      </c>
      <c r="E97" s="193"/>
      <c r="F97" s="193"/>
      <c r="G97" s="193"/>
      <c r="H97" s="193"/>
      <c r="I97" s="194"/>
      <c r="J97" s="195">
        <f>J127</f>
        <v>0</v>
      </c>
      <c r="K97" s="191"/>
      <c r="L97" s="196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90"/>
      <c r="C98" s="191"/>
      <c r="D98" s="192" t="s">
        <v>90</v>
      </c>
      <c r="E98" s="193"/>
      <c r="F98" s="193"/>
      <c r="G98" s="193"/>
      <c r="H98" s="193"/>
      <c r="I98" s="194"/>
      <c r="J98" s="195">
        <f>J129</f>
        <v>0</v>
      </c>
      <c r="K98" s="191"/>
      <c r="L98" s="19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0"/>
      <c r="C99" s="191"/>
      <c r="D99" s="192" t="s">
        <v>91</v>
      </c>
      <c r="E99" s="193"/>
      <c r="F99" s="193"/>
      <c r="G99" s="193"/>
      <c r="H99" s="193"/>
      <c r="I99" s="194"/>
      <c r="J99" s="195">
        <f>J151</f>
        <v>0</v>
      </c>
      <c r="K99" s="191"/>
      <c r="L99" s="19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0"/>
      <c r="C100" s="191"/>
      <c r="D100" s="192" t="s">
        <v>92</v>
      </c>
      <c r="E100" s="193"/>
      <c r="F100" s="193"/>
      <c r="G100" s="193"/>
      <c r="H100" s="193"/>
      <c r="I100" s="194"/>
      <c r="J100" s="195">
        <f>J165</f>
        <v>0</v>
      </c>
      <c r="K100" s="191"/>
      <c r="L100" s="19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3"/>
      <c r="C101" s="184"/>
      <c r="D101" s="185" t="s">
        <v>93</v>
      </c>
      <c r="E101" s="186"/>
      <c r="F101" s="186"/>
      <c r="G101" s="186"/>
      <c r="H101" s="186"/>
      <c r="I101" s="187"/>
      <c r="J101" s="188">
        <f>J186</f>
        <v>0</v>
      </c>
      <c r="K101" s="184"/>
      <c r="L101" s="18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5"/>
      <c r="B102" s="36"/>
      <c r="C102" s="37"/>
      <c r="D102" s="37"/>
      <c r="E102" s="37"/>
      <c r="F102" s="37"/>
      <c r="G102" s="37"/>
      <c r="H102" s="37"/>
      <c r="I102" s="135"/>
      <c r="J102" s="37"/>
      <c r="K102" s="37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6.96" customHeight="1">
      <c r="A103" s="35"/>
      <c r="B103" s="63"/>
      <c r="C103" s="64"/>
      <c r="D103" s="64"/>
      <c r="E103" s="64"/>
      <c r="F103" s="64"/>
      <c r="G103" s="64"/>
      <c r="H103" s="64"/>
      <c r="I103" s="174"/>
      <c r="J103" s="64"/>
      <c r="K103" s="64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7" s="2" customFormat="1" ht="6.96" customHeight="1">
      <c r="A107" s="35"/>
      <c r="B107" s="65"/>
      <c r="C107" s="66"/>
      <c r="D107" s="66"/>
      <c r="E107" s="66"/>
      <c r="F107" s="66"/>
      <c r="G107" s="66"/>
      <c r="H107" s="66"/>
      <c r="I107" s="177"/>
      <c r="J107" s="66"/>
      <c r="K107" s="66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4.96" customHeight="1">
      <c r="A108" s="35"/>
      <c r="B108" s="36"/>
      <c r="C108" s="20" t="s">
        <v>94</v>
      </c>
      <c r="D108" s="37"/>
      <c r="E108" s="37"/>
      <c r="F108" s="37"/>
      <c r="G108" s="37"/>
      <c r="H108" s="37"/>
      <c r="I108" s="135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135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16</v>
      </c>
      <c r="D110" s="37"/>
      <c r="E110" s="37"/>
      <c r="F110" s="37"/>
      <c r="G110" s="37"/>
      <c r="H110" s="37"/>
      <c r="I110" s="135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6.5" customHeight="1">
      <c r="A111" s="35"/>
      <c r="B111" s="36"/>
      <c r="C111" s="37"/>
      <c r="D111" s="37"/>
      <c r="E111" s="73" t="str">
        <f>E7</f>
        <v>ZŠ Komárov rekonstrukce-út</v>
      </c>
      <c r="F111" s="37"/>
      <c r="G111" s="37"/>
      <c r="H111" s="37"/>
      <c r="I111" s="135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135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20</v>
      </c>
      <c r="D113" s="37"/>
      <c r="E113" s="37"/>
      <c r="F113" s="24" t="str">
        <f>F10</f>
        <v xml:space="preserve"> </v>
      </c>
      <c r="G113" s="37"/>
      <c r="H113" s="37"/>
      <c r="I113" s="138" t="s">
        <v>22</v>
      </c>
      <c r="J113" s="76" t="str">
        <f>IF(J10="","",J10)</f>
        <v>12. 11. 2020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135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24</v>
      </c>
      <c r="D115" s="37"/>
      <c r="E115" s="37"/>
      <c r="F115" s="24" t="str">
        <f>E13</f>
        <v xml:space="preserve"> </v>
      </c>
      <c r="G115" s="37"/>
      <c r="H115" s="37"/>
      <c r="I115" s="138" t="s">
        <v>29</v>
      </c>
      <c r="J115" s="33" t="str">
        <f>E19</f>
        <v xml:space="preserve"> 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27</v>
      </c>
      <c r="D116" s="37"/>
      <c r="E116" s="37"/>
      <c r="F116" s="24" t="str">
        <f>IF(E16="","",E16)</f>
        <v>Vyplň údaj</v>
      </c>
      <c r="G116" s="37"/>
      <c r="H116" s="37"/>
      <c r="I116" s="138" t="s">
        <v>31</v>
      </c>
      <c r="J116" s="33" t="str">
        <f>E22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0.32" customHeight="1">
      <c r="A117" s="35"/>
      <c r="B117" s="36"/>
      <c r="C117" s="37"/>
      <c r="D117" s="37"/>
      <c r="E117" s="37"/>
      <c r="F117" s="37"/>
      <c r="G117" s="37"/>
      <c r="H117" s="37"/>
      <c r="I117" s="135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11" customFormat="1" ht="29.28" customHeight="1">
      <c r="A118" s="197"/>
      <c r="B118" s="198"/>
      <c r="C118" s="199" t="s">
        <v>95</v>
      </c>
      <c r="D118" s="200" t="s">
        <v>58</v>
      </c>
      <c r="E118" s="200" t="s">
        <v>54</v>
      </c>
      <c r="F118" s="200" t="s">
        <v>55</v>
      </c>
      <c r="G118" s="200" t="s">
        <v>96</v>
      </c>
      <c r="H118" s="200" t="s">
        <v>97</v>
      </c>
      <c r="I118" s="201" t="s">
        <v>98</v>
      </c>
      <c r="J118" s="202" t="s">
        <v>84</v>
      </c>
      <c r="K118" s="203" t="s">
        <v>99</v>
      </c>
      <c r="L118" s="204"/>
      <c r="M118" s="97" t="s">
        <v>1</v>
      </c>
      <c r="N118" s="98" t="s">
        <v>37</v>
      </c>
      <c r="O118" s="98" t="s">
        <v>100</v>
      </c>
      <c r="P118" s="98" t="s">
        <v>101</v>
      </c>
      <c r="Q118" s="98" t="s">
        <v>102</v>
      </c>
      <c r="R118" s="98" t="s">
        <v>103</v>
      </c>
      <c r="S118" s="98" t="s">
        <v>104</v>
      </c>
      <c r="T118" s="99" t="s">
        <v>105</v>
      </c>
      <c r="U118" s="197"/>
      <c r="V118" s="197"/>
      <c r="W118" s="197"/>
      <c r="X118" s="197"/>
      <c r="Y118" s="197"/>
      <c r="Z118" s="197"/>
      <c r="AA118" s="197"/>
      <c r="AB118" s="197"/>
      <c r="AC118" s="197"/>
      <c r="AD118" s="197"/>
      <c r="AE118" s="197"/>
    </row>
    <row r="119" s="2" customFormat="1" ht="22.8" customHeight="1">
      <c r="A119" s="35"/>
      <c r="B119" s="36"/>
      <c r="C119" s="104" t="s">
        <v>106</v>
      </c>
      <c r="D119" s="37"/>
      <c r="E119" s="37"/>
      <c r="F119" s="37"/>
      <c r="G119" s="37"/>
      <c r="H119" s="37"/>
      <c r="I119" s="135"/>
      <c r="J119" s="205">
        <f>BK119</f>
        <v>0</v>
      </c>
      <c r="K119" s="37"/>
      <c r="L119" s="41"/>
      <c r="M119" s="100"/>
      <c r="N119" s="206"/>
      <c r="O119" s="101"/>
      <c r="P119" s="207">
        <f>P120+P186</f>
        <v>0</v>
      </c>
      <c r="Q119" s="101"/>
      <c r="R119" s="207">
        <f>R120+R186</f>
        <v>2.5837300000000001</v>
      </c>
      <c r="S119" s="101"/>
      <c r="T119" s="208">
        <f>T120+T186</f>
        <v>7.1509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4" t="s">
        <v>72</v>
      </c>
      <c r="AU119" s="14" t="s">
        <v>86</v>
      </c>
      <c r="BK119" s="209">
        <f>BK120+BK186</f>
        <v>0</v>
      </c>
    </row>
    <row r="120" s="12" customFormat="1" ht="25.92" customHeight="1">
      <c r="A120" s="12"/>
      <c r="B120" s="210"/>
      <c r="C120" s="211"/>
      <c r="D120" s="212" t="s">
        <v>72</v>
      </c>
      <c r="E120" s="213" t="s">
        <v>107</v>
      </c>
      <c r="F120" s="213" t="s">
        <v>108</v>
      </c>
      <c r="G120" s="211"/>
      <c r="H120" s="211"/>
      <c r="I120" s="214"/>
      <c r="J120" s="215">
        <f>BK120</f>
        <v>0</v>
      </c>
      <c r="K120" s="211"/>
      <c r="L120" s="216"/>
      <c r="M120" s="217"/>
      <c r="N120" s="218"/>
      <c r="O120" s="218"/>
      <c r="P120" s="219">
        <f>P121+P127+P129+P151+P165</f>
        <v>0</v>
      </c>
      <c r="Q120" s="218"/>
      <c r="R120" s="219">
        <f>R121+R127+R129+R151+R165</f>
        <v>2.5837300000000001</v>
      </c>
      <c r="S120" s="218"/>
      <c r="T120" s="220">
        <f>T121+T127+T129+T151+T165</f>
        <v>7.1509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21" t="s">
        <v>80</v>
      </c>
      <c r="AT120" s="222" t="s">
        <v>72</v>
      </c>
      <c r="AU120" s="222" t="s">
        <v>73</v>
      </c>
      <c r="AY120" s="221" t="s">
        <v>109</v>
      </c>
      <c r="BK120" s="223">
        <f>BK121+BK127+BK129+BK151+BK165</f>
        <v>0</v>
      </c>
    </row>
    <row r="121" s="12" customFormat="1" ht="22.8" customHeight="1">
      <c r="A121" s="12"/>
      <c r="B121" s="210"/>
      <c r="C121" s="211"/>
      <c r="D121" s="212" t="s">
        <v>72</v>
      </c>
      <c r="E121" s="224" t="s">
        <v>110</v>
      </c>
      <c r="F121" s="224" t="s">
        <v>111</v>
      </c>
      <c r="G121" s="211"/>
      <c r="H121" s="211"/>
      <c r="I121" s="214"/>
      <c r="J121" s="225">
        <f>BK121</f>
        <v>0</v>
      </c>
      <c r="K121" s="211"/>
      <c r="L121" s="216"/>
      <c r="M121" s="217"/>
      <c r="N121" s="218"/>
      <c r="O121" s="218"/>
      <c r="P121" s="219">
        <f>SUM(P122:P126)</f>
        <v>0</v>
      </c>
      <c r="Q121" s="218"/>
      <c r="R121" s="219">
        <f>SUM(R122:R126)</f>
        <v>0.074470000000000008</v>
      </c>
      <c r="S121" s="218"/>
      <c r="T121" s="220">
        <f>SUM(T122:T126)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21" t="s">
        <v>80</v>
      </c>
      <c r="AT121" s="222" t="s">
        <v>72</v>
      </c>
      <c r="AU121" s="222" t="s">
        <v>78</v>
      </c>
      <c r="AY121" s="221" t="s">
        <v>109</v>
      </c>
      <c r="BK121" s="223">
        <f>SUM(BK122:BK126)</f>
        <v>0</v>
      </c>
    </row>
    <row r="122" s="2" customFormat="1" ht="24" customHeight="1">
      <c r="A122" s="35"/>
      <c r="B122" s="36"/>
      <c r="C122" s="226" t="s">
        <v>78</v>
      </c>
      <c r="D122" s="226" t="s">
        <v>112</v>
      </c>
      <c r="E122" s="227" t="s">
        <v>113</v>
      </c>
      <c r="F122" s="228" t="s">
        <v>114</v>
      </c>
      <c r="G122" s="229" t="s">
        <v>115</v>
      </c>
      <c r="H122" s="230">
        <v>34.5</v>
      </c>
      <c r="I122" s="231"/>
      <c r="J122" s="232">
        <f>ROUND(I122*H122,2)</f>
        <v>0</v>
      </c>
      <c r="K122" s="233"/>
      <c r="L122" s="41"/>
      <c r="M122" s="234" t="s">
        <v>1</v>
      </c>
      <c r="N122" s="235" t="s">
        <v>38</v>
      </c>
      <c r="O122" s="88"/>
      <c r="P122" s="236">
        <f>O122*H122</f>
        <v>0</v>
      </c>
      <c r="Q122" s="236">
        <v>0.00036000000000000002</v>
      </c>
      <c r="R122" s="236">
        <f>Q122*H122</f>
        <v>0.012420000000000001</v>
      </c>
      <c r="S122" s="236">
        <v>0</v>
      </c>
      <c r="T122" s="237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38" t="s">
        <v>116</v>
      </c>
      <c r="AT122" s="238" t="s">
        <v>112</v>
      </c>
      <c r="AU122" s="238" t="s">
        <v>80</v>
      </c>
      <c r="AY122" s="14" t="s">
        <v>109</v>
      </c>
      <c r="BE122" s="239">
        <f>IF(N122="základní",J122,0)</f>
        <v>0</v>
      </c>
      <c r="BF122" s="239">
        <f>IF(N122="snížená",J122,0)</f>
        <v>0</v>
      </c>
      <c r="BG122" s="239">
        <f>IF(N122="zákl. přenesená",J122,0)</f>
        <v>0</v>
      </c>
      <c r="BH122" s="239">
        <f>IF(N122="sníž. přenesená",J122,0)</f>
        <v>0</v>
      </c>
      <c r="BI122" s="239">
        <f>IF(N122="nulová",J122,0)</f>
        <v>0</v>
      </c>
      <c r="BJ122" s="14" t="s">
        <v>78</v>
      </c>
      <c r="BK122" s="239">
        <f>ROUND(I122*H122,2)</f>
        <v>0</v>
      </c>
      <c r="BL122" s="14" t="s">
        <v>116</v>
      </c>
      <c r="BM122" s="238" t="s">
        <v>117</v>
      </c>
    </row>
    <row r="123" s="2" customFormat="1" ht="24" customHeight="1">
      <c r="A123" s="35"/>
      <c r="B123" s="36"/>
      <c r="C123" s="240" t="s">
        <v>80</v>
      </c>
      <c r="D123" s="240" t="s">
        <v>118</v>
      </c>
      <c r="E123" s="241" t="s">
        <v>119</v>
      </c>
      <c r="F123" s="242" t="s">
        <v>120</v>
      </c>
      <c r="G123" s="243" t="s">
        <v>121</v>
      </c>
      <c r="H123" s="244">
        <v>20</v>
      </c>
      <c r="I123" s="245"/>
      <c r="J123" s="246">
        <f>ROUND(I123*H123,2)</f>
        <v>0</v>
      </c>
      <c r="K123" s="247"/>
      <c r="L123" s="248"/>
      <c r="M123" s="249" t="s">
        <v>1</v>
      </c>
      <c r="N123" s="250" t="s">
        <v>38</v>
      </c>
      <c r="O123" s="88"/>
      <c r="P123" s="236">
        <f>O123*H123</f>
        <v>0</v>
      </c>
      <c r="Q123" s="236">
        <v>0.0011800000000000001</v>
      </c>
      <c r="R123" s="236">
        <f>Q123*H123</f>
        <v>0.023600000000000003</v>
      </c>
      <c r="S123" s="236">
        <v>0</v>
      </c>
      <c r="T123" s="237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38" t="s">
        <v>122</v>
      </c>
      <c r="AT123" s="238" t="s">
        <v>118</v>
      </c>
      <c r="AU123" s="238" t="s">
        <v>80</v>
      </c>
      <c r="AY123" s="14" t="s">
        <v>109</v>
      </c>
      <c r="BE123" s="239">
        <f>IF(N123="základní",J123,0)</f>
        <v>0</v>
      </c>
      <c r="BF123" s="239">
        <f>IF(N123="snížená",J123,0)</f>
        <v>0</v>
      </c>
      <c r="BG123" s="239">
        <f>IF(N123="zákl. přenesená",J123,0)</f>
        <v>0</v>
      </c>
      <c r="BH123" s="239">
        <f>IF(N123="sníž. přenesená",J123,0)</f>
        <v>0</v>
      </c>
      <c r="BI123" s="239">
        <f>IF(N123="nulová",J123,0)</f>
        <v>0</v>
      </c>
      <c r="BJ123" s="14" t="s">
        <v>78</v>
      </c>
      <c r="BK123" s="239">
        <f>ROUND(I123*H123,2)</f>
        <v>0</v>
      </c>
      <c r="BL123" s="14" t="s">
        <v>116</v>
      </c>
      <c r="BM123" s="238" t="s">
        <v>123</v>
      </c>
    </row>
    <row r="124" s="2" customFormat="1" ht="24" customHeight="1">
      <c r="A124" s="35"/>
      <c r="B124" s="36"/>
      <c r="C124" s="240" t="s">
        <v>124</v>
      </c>
      <c r="D124" s="240" t="s">
        <v>118</v>
      </c>
      <c r="E124" s="241" t="s">
        <v>125</v>
      </c>
      <c r="F124" s="242" t="s">
        <v>126</v>
      </c>
      <c r="G124" s="243" t="s">
        <v>121</v>
      </c>
      <c r="H124" s="244">
        <v>20</v>
      </c>
      <c r="I124" s="245"/>
      <c r="J124" s="246">
        <f>ROUND(I124*H124,2)</f>
        <v>0</v>
      </c>
      <c r="K124" s="247"/>
      <c r="L124" s="248"/>
      <c r="M124" s="249" t="s">
        <v>1</v>
      </c>
      <c r="N124" s="250" t="s">
        <v>38</v>
      </c>
      <c r="O124" s="88"/>
      <c r="P124" s="236">
        <f>O124*H124</f>
        <v>0</v>
      </c>
      <c r="Q124" s="236">
        <v>0.00072000000000000005</v>
      </c>
      <c r="R124" s="236">
        <f>Q124*H124</f>
        <v>0.014400000000000001</v>
      </c>
      <c r="S124" s="236">
        <v>0</v>
      </c>
      <c r="T124" s="237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38" t="s">
        <v>122</v>
      </c>
      <c r="AT124" s="238" t="s">
        <v>118</v>
      </c>
      <c r="AU124" s="238" t="s">
        <v>80</v>
      </c>
      <c r="AY124" s="14" t="s">
        <v>109</v>
      </c>
      <c r="BE124" s="239">
        <f>IF(N124="základní",J124,0)</f>
        <v>0</v>
      </c>
      <c r="BF124" s="239">
        <f>IF(N124="snížená",J124,0)</f>
        <v>0</v>
      </c>
      <c r="BG124" s="239">
        <f>IF(N124="zákl. přenesená",J124,0)</f>
        <v>0</v>
      </c>
      <c r="BH124" s="239">
        <f>IF(N124="sníž. přenesená",J124,0)</f>
        <v>0</v>
      </c>
      <c r="BI124" s="239">
        <f>IF(N124="nulová",J124,0)</f>
        <v>0</v>
      </c>
      <c r="BJ124" s="14" t="s">
        <v>78</v>
      </c>
      <c r="BK124" s="239">
        <f>ROUND(I124*H124,2)</f>
        <v>0</v>
      </c>
      <c r="BL124" s="14" t="s">
        <v>116</v>
      </c>
      <c r="BM124" s="238" t="s">
        <v>127</v>
      </c>
    </row>
    <row r="125" s="2" customFormat="1" ht="24" customHeight="1">
      <c r="A125" s="35"/>
      <c r="B125" s="36"/>
      <c r="C125" s="240" t="s">
        <v>128</v>
      </c>
      <c r="D125" s="240" t="s">
        <v>118</v>
      </c>
      <c r="E125" s="241" t="s">
        <v>129</v>
      </c>
      <c r="F125" s="242" t="s">
        <v>130</v>
      </c>
      <c r="G125" s="243" t="s">
        <v>121</v>
      </c>
      <c r="H125" s="244">
        <v>8</v>
      </c>
      <c r="I125" s="245"/>
      <c r="J125" s="246">
        <f>ROUND(I125*H125,2)</f>
        <v>0</v>
      </c>
      <c r="K125" s="247"/>
      <c r="L125" s="248"/>
      <c r="M125" s="249" t="s">
        <v>1</v>
      </c>
      <c r="N125" s="250" t="s">
        <v>38</v>
      </c>
      <c r="O125" s="88"/>
      <c r="P125" s="236">
        <f>O125*H125</f>
        <v>0</v>
      </c>
      <c r="Q125" s="236">
        <v>0.00064999999999999997</v>
      </c>
      <c r="R125" s="236">
        <f>Q125*H125</f>
        <v>0.0051999999999999998</v>
      </c>
      <c r="S125" s="236">
        <v>0</v>
      </c>
      <c r="T125" s="23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38" t="s">
        <v>122</v>
      </c>
      <c r="AT125" s="238" t="s">
        <v>118</v>
      </c>
      <c r="AU125" s="238" t="s">
        <v>80</v>
      </c>
      <c r="AY125" s="14" t="s">
        <v>109</v>
      </c>
      <c r="BE125" s="239">
        <f>IF(N125="základní",J125,0)</f>
        <v>0</v>
      </c>
      <c r="BF125" s="239">
        <f>IF(N125="snížená",J125,0)</f>
        <v>0</v>
      </c>
      <c r="BG125" s="239">
        <f>IF(N125="zákl. přenesená",J125,0)</f>
        <v>0</v>
      </c>
      <c r="BH125" s="239">
        <f>IF(N125="sníž. přenesená",J125,0)</f>
        <v>0</v>
      </c>
      <c r="BI125" s="239">
        <f>IF(N125="nulová",J125,0)</f>
        <v>0</v>
      </c>
      <c r="BJ125" s="14" t="s">
        <v>78</v>
      </c>
      <c r="BK125" s="239">
        <f>ROUND(I125*H125,2)</f>
        <v>0</v>
      </c>
      <c r="BL125" s="14" t="s">
        <v>116</v>
      </c>
      <c r="BM125" s="238" t="s">
        <v>131</v>
      </c>
    </row>
    <row r="126" s="2" customFormat="1" ht="24" customHeight="1">
      <c r="A126" s="35"/>
      <c r="B126" s="36"/>
      <c r="C126" s="240" t="s">
        <v>132</v>
      </c>
      <c r="D126" s="240" t="s">
        <v>118</v>
      </c>
      <c r="E126" s="241" t="s">
        <v>133</v>
      </c>
      <c r="F126" s="242" t="s">
        <v>134</v>
      </c>
      <c r="G126" s="243" t="s">
        <v>121</v>
      </c>
      <c r="H126" s="244">
        <v>65</v>
      </c>
      <c r="I126" s="245"/>
      <c r="J126" s="246">
        <f>ROUND(I126*H126,2)</f>
        <v>0</v>
      </c>
      <c r="K126" s="247"/>
      <c r="L126" s="248"/>
      <c r="M126" s="249" t="s">
        <v>1</v>
      </c>
      <c r="N126" s="250" t="s">
        <v>38</v>
      </c>
      <c r="O126" s="88"/>
      <c r="P126" s="236">
        <f>O126*H126</f>
        <v>0</v>
      </c>
      <c r="Q126" s="236">
        <v>0.00029</v>
      </c>
      <c r="R126" s="236">
        <f>Q126*H126</f>
        <v>0.018849999999999999</v>
      </c>
      <c r="S126" s="236">
        <v>0</v>
      </c>
      <c r="T126" s="23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8" t="s">
        <v>122</v>
      </c>
      <c r="AT126" s="238" t="s">
        <v>118</v>
      </c>
      <c r="AU126" s="238" t="s">
        <v>80</v>
      </c>
      <c r="AY126" s="14" t="s">
        <v>109</v>
      </c>
      <c r="BE126" s="239">
        <f>IF(N126="základní",J126,0)</f>
        <v>0</v>
      </c>
      <c r="BF126" s="239">
        <f>IF(N126="snížená",J126,0)</f>
        <v>0</v>
      </c>
      <c r="BG126" s="239">
        <f>IF(N126="zákl. přenesená",J126,0)</f>
        <v>0</v>
      </c>
      <c r="BH126" s="239">
        <f>IF(N126="sníž. přenesená",J126,0)</f>
        <v>0</v>
      </c>
      <c r="BI126" s="239">
        <f>IF(N126="nulová",J126,0)</f>
        <v>0</v>
      </c>
      <c r="BJ126" s="14" t="s">
        <v>78</v>
      </c>
      <c r="BK126" s="239">
        <f>ROUND(I126*H126,2)</f>
        <v>0</v>
      </c>
      <c r="BL126" s="14" t="s">
        <v>116</v>
      </c>
      <c r="BM126" s="238" t="s">
        <v>135</v>
      </c>
    </row>
    <row r="127" s="12" customFormat="1" ht="22.8" customHeight="1">
      <c r="A127" s="12"/>
      <c r="B127" s="210"/>
      <c r="C127" s="211"/>
      <c r="D127" s="212" t="s">
        <v>72</v>
      </c>
      <c r="E127" s="224" t="s">
        <v>136</v>
      </c>
      <c r="F127" s="224" t="s">
        <v>137</v>
      </c>
      <c r="G127" s="211"/>
      <c r="H127" s="211"/>
      <c r="I127" s="214"/>
      <c r="J127" s="225">
        <f>BK127</f>
        <v>0</v>
      </c>
      <c r="K127" s="211"/>
      <c r="L127" s="216"/>
      <c r="M127" s="217"/>
      <c r="N127" s="218"/>
      <c r="O127" s="218"/>
      <c r="P127" s="219">
        <f>P128</f>
        <v>0</v>
      </c>
      <c r="Q127" s="218"/>
      <c r="R127" s="219">
        <f>R128</f>
        <v>0</v>
      </c>
      <c r="S127" s="218"/>
      <c r="T127" s="220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1" t="s">
        <v>80</v>
      </c>
      <c r="AT127" s="222" t="s">
        <v>72</v>
      </c>
      <c r="AU127" s="222" t="s">
        <v>78</v>
      </c>
      <c r="AY127" s="221" t="s">
        <v>109</v>
      </c>
      <c r="BK127" s="223">
        <f>BK128</f>
        <v>0</v>
      </c>
    </row>
    <row r="128" s="2" customFormat="1" ht="24" customHeight="1">
      <c r="A128" s="35"/>
      <c r="B128" s="36"/>
      <c r="C128" s="226" t="s">
        <v>138</v>
      </c>
      <c r="D128" s="226" t="s">
        <v>112</v>
      </c>
      <c r="E128" s="227" t="s">
        <v>139</v>
      </c>
      <c r="F128" s="228" t="s">
        <v>140</v>
      </c>
      <c r="G128" s="229" t="s">
        <v>141</v>
      </c>
      <c r="H128" s="230">
        <v>1</v>
      </c>
      <c r="I128" s="231"/>
      <c r="J128" s="232">
        <f>ROUND(I128*H128,2)</f>
        <v>0</v>
      </c>
      <c r="K128" s="233"/>
      <c r="L128" s="41"/>
      <c r="M128" s="234" t="s">
        <v>1</v>
      </c>
      <c r="N128" s="235" t="s">
        <v>38</v>
      </c>
      <c r="O128" s="88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8" t="s">
        <v>116</v>
      </c>
      <c r="AT128" s="238" t="s">
        <v>112</v>
      </c>
      <c r="AU128" s="238" t="s">
        <v>80</v>
      </c>
      <c r="AY128" s="14" t="s">
        <v>109</v>
      </c>
      <c r="BE128" s="239">
        <f>IF(N128="základní",J128,0)</f>
        <v>0</v>
      </c>
      <c r="BF128" s="239">
        <f>IF(N128="snížená",J128,0)</f>
        <v>0</v>
      </c>
      <c r="BG128" s="239">
        <f>IF(N128="zákl. přenesená",J128,0)</f>
        <v>0</v>
      </c>
      <c r="BH128" s="239">
        <f>IF(N128="sníž. přenesená",J128,0)</f>
        <v>0</v>
      </c>
      <c r="BI128" s="239">
        <f>IF(N128="nulová",J128,0)</f>
        <v>0</v>
      </c>
      <c r="BJ128" s="14" t="s">
        <v>78</v>
      </c>
      <c r="BK128" s="239">
        <f>ROUND(I128*H128,2)</f>
        <v>0</v>
      </c>
      <c r="BL128" s="14" t="s">
        <v>116</v>
      </c>
      <c r="BM128" s="238" t="s">
        <v>142</v>
      </c>
    </row>
    <row r="129" s="12" customFormat="1" ht="22.8" customHeight="1">
      <c r="A129" s="12"/>
      <c r="B129" s="210"/>
      <c r="C129" s="211"/>
      <c r="D129" s="212" t="s">
        <v>72</v>
      </c>
      <c r="E129" s="224" t="s">
        <v>143</v>
      </c>
      <c r="F129" s="224" t="s">
        <v>144</v>
      </c>
      <c r="G129" s="211"/>
      <c r="H129" s="211"/>
      <c r="I129" s="214"/>
      <c r="J129" s="225">
        <f>BK129</f>
        <v>0</v>
      </c>
      <c r="K129" s="211"/>
      <c r="L129" s="216"/>
      <c r="M129" s="217"/>
      <c r="N129" s="218"/>
      <c r="O129" s="218"/>
      <c r="P129" s="219">
        <f>SUM(P130:P150)</f>
        <v>0</v>
      </c>
      <c r="Q129" s="218"/>
      <c r="R129" s="219">
        <f>SUM(R130:R150)</f>
        <v>0.74207000000000012</v>
      </c>
      <c r="S129" s="218"/>
      <c r="T129" s="220">
        <f>SUM(T130:T150)</f>
        <v>1.2128000000000001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1" t="s">
        <v>80</v>
      </c>
      <c r="AT129" s="222" t="s">
        <v>72</v>
      </c>
      <c r="AU129" s="222" t="s">
        <v>78</v>
      </c>
      <c r="AY129" s="221" t="s">
        <v>109</v>
      </c>
      <c r="BK129" s="223">
        <f>SUM(BK130:BK150)</f>
        <v>0</v>
      </c>
    </row>
    <row r="130" s="2" customFormat="1" ht="16.5" customHeight="1">
      <c r="A130" s="35"/>
      <c r="B130" s="36"/>
      <c r="C130" s="226" t="s">
        <v>145</v>
      </c>
      <c r="D130" s="226" t="s">
        <v>112</v>
      </c>
      <c r="E130" s="227" t="s">
        <v>146</v>
      </c>
      <c r="F130" s="228" t="s">
        <v>147</v>
      </c>
      <c r="G130" s="229" t="s">
        <v>121</v>
      </c>
      <c r="H130" s="230">
        <v>200</v>
      </c>
      <c r="I130" s="231"/>
      <c r="J130" s="232">
        <f>ROUND(I130*H130,2)</f>
        <v>0</v>
      </c>
      <c r="K130" s="233"/>
      <c r="L130" s="41"/>
      <c r="M130" s="234" t="s">
        <v>1</v>
      </c>
      <c r="N130" s="235" t="s">
        <v>38</v>
      </c>
      <c r="O130" s="88"/>
      <c r="P130" s="236">
        <f>O130*H130</f>
        <v>0</v>
      </c>
      <c r="Q130" s="236">
        <v>2.0000000000000002E-05</v>
      </c>
      <c r="R130" s="236">
        <f>Q130*H130</f>
        <v>0.0040000000000000001</v>
      </c>
      <c r="S130" s="236">
        <v>0.001</v>
      </c>
      <c r="T130" s="237">
        <f>S130*H130</f>
        <v>0.20000000000000001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8" t="s">
        <v>116</v>
      </c>
      <c r="AT130" s="238" t="s">
        <v>112</v>
      </c>
      <c r="AU130" s="238" t="s">
        <v>80</v>
      </c>
      <c r="AY130" s="14" t="s">
        <v>109</v>
      </c>
      <c r="BE130" s="239">
        <f>IF(N130="základní",J130,0)</f>
        <v>0</v>
      </c>
      <c r="BF130" s="239">
        <f>IF(N130="snížená",J130,0)</f>
        <v>0</v>
      </c>
      <c r="BG130" s="239">
        <f>IF(N130="zákl. přenesená",J130,0)</f>
        <v>0</v>
      </c>
      <c r="BH130" s="239">
        <f>IF(N130="sníž. přenesená",J130,0)</f>
        <v>0</v>
      </c>
      <c r="BI130" s="239">
        <f>IF(N130="nulová",J130,0)</f>
        <v>0</v>
      </c>
      <c r="BJ130" s="14" t="s">
        <v>78</v>
      </c>
      <c r="BK130" s="239">
        <f>ROUND(I130*H130,2)</f>
        <v>0</v>
      </c>
      <c r="BL130" s="14" t="s">
        <v>116</v>
      </c>
      <c r="BM130" s="238" t="s">
        <v>148</v>
      </c>
    </row>
    <row r="131" s="2" customFormat="1" ht="16.5" customHeight="1">
      <c r="A131" s="35"/>
      <c r="B131" s="36"/>
      <c r="C131" s="226" t="s">
        <v>149</v>
      </c>
      <c r="D131" s="226" t="s">
        <v>112</v>
      </c>
      <c r="E131" s="227" t="s">
        <v>150</v>
      </c>
      <c r="F131" s="228" t="s">
        <v>151</v>
      </c>
      <c r="G131" s="229" t="s">
        <v>121</v>
      </c>
      <c r="H131" s="230">
        <v>250</v>
      </c>
      <c r="I131" s="231"/>
      <c r="J131" s="232">
        <f>ROUND(I131*H131,2)</f>
        <v>0</v>
      </c>
      <c r="K131" s="233"/>
      <c r="L131" s="41"/>
      <c r="M131" s="234" t="s">
        <v>1</v>
      </c>
      <c r="N131" s="235" t="s">
        <v>38</v>
      </c>
      <c r="O131" s="88"/>
      <c r="P131" s="236">
        <f>O131*H131</f>
        <v>0</v>
      </c>
      <c r="Q131" s="236">
        <v>2.0000000000000002E-05</v>
      </c>
      <c r="R131" s="236">
        <f>Q131*H131</f>
        <v>0.0050000000000000001</v>
      </c>
      <c r="S131" s="236">
        <v>0.0032000000000000002</v>
      </c>
      <c r="T131" s="237">
        <f>S131*H131</f>
        <v>0.80000000000000004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8" t="s">
        <v>116</v>
      </c>
      <c r="AT131" s="238" t="s">
        <v>112</v>
      </c>
      <c r="AU131" s="238" t="s">
        <v>80</v>
      </c>
      <c r="AY131" s="14" t="s">
        <v>109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4" t="s">
        <v>78</v>
      </c>
      <c r="BK131" s="239">
        <f>ROUND(I131*H131,2)</f>
        <v>0</v>
      </c>
      <c r="BL131" s="14" t="s">
        <v>116</v>
      </c>
      <c r="BM131" s="238" t="s">
        <v>152</v>
      </c>
    </row>
    <row r="132" s="2" customFormat="1" ht="16.5" customHeight="1">
      <c r="A132" s="35"/>
      <c r="B132" s="36"/>
      <c r="C132" s="226" t="s">
        <v>153</v>
      </c>
      <c r="D132" s="226" t="s">
        <v>112</v>
      </c>
      <c r="E132" s="227" t="s">
        <v>154</v>
      </c>
      <c r="F132" s="228" t="s">
        <v>155</v>
      </c>
      <c r="G132" s="229" t="s">
        <v>121</v>
      </c>
      <c r="H132" s="230">
        <v>40</v>
      </c>
      <c r="I132" s="231"/>
      <c r="J132" s="232">
        <f>ROUND(I132*H132,2)</f>
        <v>0</v>
      </c>
      <c r="K132" s="233"/>
      <c r="L132" s="41"/>
      <c r="M132" s="234" t="s">
        <v>1</v>
      </c>
      <c r="N132" s="235" t="s">
        <v>38</v>
      </c>
      <c r="O132" s="88"/>
      <c r="P132" s="236">
        <f>O132*H132</f>
        <v>0</v>
      </c>
      <c r="Q132" s="236">
        <v>5.0000000000000002E-05</v>
      </c>
      <c r="R132" s="236">
        <f>Q132*H132</f>
        <v>0.002</v>
      </c>
      <c r="S132" s="236">
        <v>0.0053200000000000001</v>
      </c>
      <c r="T132" s="237">
        <f>S132*H132</f>
        <v>0.21279999999999999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8" t="s">
        <v>116</v>
      </c>
      <c r="AT132" s="238" t="s">
        <v>112</v>
      </c>
      <c r="AU132" s="238" t="s">
        <v>80</v>
      </c>
      <c r="AY132" s="14" t="s">
        <v>109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4" t="s">
        <v>78</v>
      </c>
      <c r="BK132" s="239">
        <f>ROUND(I132*H132,2)</f>
        <v>0</v>
      </c>
      <c r="BL132" s="14" t="s">
        <v>116</v>
      </c>
      <c r="BM132" s="238" t="s">
        <v>156</v>
      </c>
    </row>
    <row r="133" s="2" customFormat="1" ht="24" customHeight="1">
      <c r="A133" s="35"/>
      <c r="B133" s="36"/>
      <c r="C133" s="226" t="s">
        <v>157</v>
      </c>
      <c r="D133" s="226" t="s">
        <v>112</v>
      </c>
      <c r="E133" s="227" t="s">
        <v>158</v>
      </c>
      <c r="F133" s="228" t="s">
        <v>159</v>
      </c>
      <c r="G133" s="229" t="s">
        <v>141</v>
      </c>
      <c r="H133" s="230">
        <v>50</v>
      </c>
      <c r="I133" s="231"/>
      <c r="J133" s="232">
        <f>ROUND(I133*H133,2)</f>
        <v>0</v>
      </c>
      <c r="K133" s="233"/>
      <c r="L133" s="41"/>
      <c r="M133" s="234" t="s">
        <v>1</v>
      </c>
      <c r="N133" s="235" t="s">
        <v>38</v>
      </c>
      <c r="O133" s="88"/>
      <c r="P133" s="236">
        <f>O133*H133</f>
        <v>0</v>
      </c>
      <c r="Q133" s="236">
        <v>0.0018799999999999999</v>
      </c>
      <c r="R133" s="236">
        <f>Q133*H133</f>
        <v>0.094</v>
      </c>
      <c r="S133" s="236">
        <v>0</v>
      </c>
      <c r="T133" s="23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8" t="s">
        <v>116</v>
      </c>
      <c r="AT133" s="238" t="s">
        <v>112</v>
      </c>
      <c r="AU133" s="238" t="s">
        <v>80</v>
      </c>
      <c r="AY133" s="14" t="s">
        <v>109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4" t="s">
        <v>78</v>
      </c>
      <c r="BK133" s="239">
        <f>ROUND(I133*H133,2)</f>
        <v>0</v>
      </c>
      <c r="BL133" s="14" t="s">
        <v>116</v>
      </c>
      <c r="BM133" s="238" t="s">
        <v>160</v>
      </c>
    </row>
    <row r="134" s="2" customFormat="1" ht="24" customHeight="1">
      <c r="A134" s="35"/>
      <c r="B134" s="36"/>
      <c r="C134" s="226" t="s">
        <v>161</v>
      </c>
      <c r="D134" s="226" t="s">
        <v>112</v>
      </c>
      <c r="E134" s="227" t="s">
        <v>162</v>
      </c>
      <c r="F134" s="228" t="s">
        <v>163</v>
      </c>
      <c r="G134" s="229" t="s">
        <v>121</v>
      </c>
      <c r="H134" s="230">
        <v>350</v>
      </c>
      <c r="I134" s="231"/>
      <c r="J134" s="232">
        <f>ROUND(I134*H134,2)</f>
        <v>0</v>
      </c>
      <c r="K134" s="233"/>
      <c r="L134" s="41"/>
      <c r="M134" s="234" t="s">
        <v>1</v>
      </c>
      <c r="N134" s="235" t="s">
        <v>38</v>
      </c>
      <c r="O134" s="88"/>
      <c r="P134" s="236">
        <f>O134*H134</f>
        <v>0</v>
      </c>
      <c r="Q134" s="236">
        <v>0.00036999999999999999</v>
      </c>
      <c r="R134" s="236">
        <f>Q134*H134</f>
        <v>0.1295</v>
      </c>
      <c r="S134" s="236">
        <v>0</v>
      </c>
      <c r="T134" s="23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8" t="s">
        <v>116</v>
      </c>
      <c r="AT134" s="238" t="s">
        <v>112</v>
      </c>
      <c r="AU134" s="238" t="s">
        <v>80</v>
      </c>
      <c r="AY134" s="14" t="s">
        <v>109</v>
      </c>
      <c r="BE134" s="239">
        <f>IF(N134="základní",J134,0)</f>
        <v>0</v>
      </c>
      <c r="BF134" s="239">
        <f>IF(N134="snížená",J134,0)</f>
        <v>0</v>
      </c>
      <c r="BG134" s="239">
        <f>IF(N134="zákl. přenesená",J134,0)</f>
        <v>0</v>
      </c>
      <c r="BH134" s="239">
        <f>IF(N134="sníž. přenesená",J134,0)</f>
        <v>0</v>
      </c>
      <c r="BI134" s="239">
        <f>IF(N134="nulová",J134,0)</f>
        <v>0</v>
      </c>
      <c r="BJ134" s="14" t="s">
        <v>78</v>
      </c>
      <c r="BK134" s="239">
        <f>ROUND(I134*H134,2)</f>
        <v>0</v>
      </c>
      <c r="BL134" s="14" t="s">
        <v>116</v>
      </c>
      <c r="BM134" s="238" t="s">
        <v>164</v>
      </c>
    </row>
    <row r="135" s="2" customFormat="1" ht="24" customHeight="1">
      <c r="A135" s="35"/>
      <c r="B135" s="36"/>
      <c r="C135" s="226" t="s">
        <v>165</v>
      </c>
      <c r="D135" s="226" t="s">
        <v>112</v>
      </c>
      <c r="E135" s="227" t="s">
        <v>166</v>
      </c>
      <c r="F135" s="228" t="s">
        <v>167</v>
      </c>
      <c r="G135" s="229" t="s">
        <v>121</v>
      </c>
      <c r="H135" s="230">
        <v>230</v>
      </c>
      <c r="I135" s="231"/>
      <c r="J135" s="232">
        <f>ROUND(I135*H135,2)</f>
        <v>0</v>
      </c>
      <c r="K135" s="233"/>
      <c r="L135" s="41"/>
      <c r="M135" s="234" t="s">
        <v>1</v>
      </c>
      <c r="N135" s="235" t="s">
        <v>38</v>
      </c>
      <c r="O135" s="88"/>
      <c r="P135" s="236">
        <f>O135*H135</f>
        <v>0</v>
      </c>
      <c r="Q135" s="236">
        <v>0.00046000000000000001</v>
      </c>
      <c r="R135" s="236">
        <f>Q135*H135</f>
        <v>0.10580000000000001</v>
      </c>
      <c r="S135" s="236">
        <v>0</v>
      </c>
      <c r="T135" s="23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8" t="s">
        <v>116</v>
      </c>
      <c r="AT135" s="238" t="s">
        <v>112</v>
      </c>
      <c r="AU135" s="238" t="s">
        <v>80</v>
      </c>
      <c r="AY135" s="14" t="s">
        <v>109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4" t="s">
        <v>78</v>
      </c>
      <c r="BK135" s="239">
        <f>ROUND(I135*H135,2)</f>
        <v>0</v>
      </c>
      <c r="BL135" s="14" t="s">
        <v>116</v>
      </c>
      <c r="BM135" s="238" t="s">
        <v>168</v>
      </c>
    </row>
    <row r="136" s="2" customFormat="1" ht="24" customHeight="1">
      <c r="A136" s="35"/>
      <c r="B136" s="36"/>
      <c r="C136" s="226" t="s">
        <v>169</v>
      </c>
      <c r="D136" s="226" t="s">
        <v>112</v>
      </c>
      <c r="E136" s="227" t="s">
        <v>170</v>
      </c>
      <c r="F136" s="228" t="s">
        <v>171</v>
      </c>
      <c r="G136" s="229" t="s">
        <v>121</v>
      </c>
      <c r="H136" s="230">
        <v>120</v>
      </c>
      <c r="I136" s="231"/>
      <c r="J136" s="232">
        <f>ROUND(I136*H136,2)</f>
        <v>0</v>
      </c>
      <c r="K136" s="233"/>
      <c r="L136" s="41"/>
      <c r="M136" s="234" t="s">
        <v>1</v>
      </c>
      <c r="N136" s="235" t="s">
        <v>38</v>
      </c>
      <c r="O136" s="88"/>
      <c r="P136" s="236">
        <f>O136*H136</f>
        <v>0</v>
      </c>
      <c r="Q136" s="236">
        <v>0.00056999999999999998</v>
      </c>
      <c r="R136" s="236">
        <f>Q136*H136</f>
        <v>0.068400000000000002</v>
      </c>
      <c r="S136" s="236">
        <v>0</v>
      </c>
      <c r="T136" s="23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8" t="s">
        <v>116</v>
      </c>
      <c r="AT136" s="238" t="s">
        <v>112</v>
      </c>
      <c r="AU136" s="238" t="s">
        <v>80</v>
      </c>
      <c r="AY136" s="14" t="s">
        <v>109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4" t="s">
        <v>78</v>
      </c>
      <c r="BK136" s="239">
        <f>ROUND(I136*H136,2)</f>
        <v>0</v>
      </c>
      <c r="BL136" s="14" t="s">
        <v>116</v>
      </c>
      <c r="BM136" s="238" t="s">
        <v>172</v>
      </c>
    </row>
    <row r="137" s="2" customFormat="1" ht="24" customHeight="1">
      <c r="A137" s="35"/>
      <c r="B137" s="36"/>
      <c r="C137" s="226" t="s">
        <v>173</v>
      </c>
      <c r="D137" s="226" t="s">
        <v>112</v>
      </c>
      <c r="E137" s="227" t="s">
        <v>174</v>
      </c>
      <c r="F137" s="228" t="s">
        <v>175</v>
      </c>
      <c r="G137" s="229" t="s">
        <v>121</v>
      </c>
      <c r="H137" s="230">
        <v>70</v>
      </c>
      <c r="I137" s="231"/>
      <c r="J137" s="232">
        <f>ROUND(I137*H137,2)</f>
        <v>0</v>
      </c>
      <c r="K137" s="233"/>
      <c r="L137" s="41"/>
      <c r="M137" s="234" t="s">
        <v>1</v>
      </c>
      <c r="N137" s="235" t="s">
        <v>38</v>
      </c>
      <c r="O137" s="88"/>
      <c r="P137" s="236">
        <f>O137*H137</f>
        <v>0</v>
      </c>
      <c r="Q137" s="236">
        <v>0.00069999999999999999</v>
      </c>
      <c r="R137" s="236">
        <f>Q137*H137</f>
        <v>0.049000000000000002</v>
      </c>
      <c r="S137" s="236">
        <v>0</v>
      </c>
      <c r="T137" s="23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8" t="s">
        <v>116</v>
      </c>
      <c r="AT137" s="238" t="s">
        <v>112</v>
      </c>
      <c r="AU137" s="238" t="s">
        <v>80</v>
      </c>
      <c r="AY137" s="14" t="s">
        <v>109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4" t="s">
        <v>78</v>
      </c>
      <c r="BK137" s="239">
        <f>ROUND(I137*H137,2)</f>
        <v>0</v>
      </c>
      <c r="BL137" s="14" t="s">
        <v>116</v>
      </c>
      <c r="BM137" s="238" t="s">
        <v>176</v>
      </c>
    </row>
    <row r="138" s="2" customFormat="1" ht="24" customHeight="1">
      <c r="A138" s="35"/>
      <c r="B138" s="36"/>
      <c r="C138" s="226" t="s">
        <v>8</v>
      </c>
      <c r="D138" s="226" t="s">
        <v>112</v>
      </c>
      <c r="E138" s="227" t="s">
        <v>177</v>
      </c>
      <c r="F138" s="228" t="s">
        <v>178</v>
      </c>
      <c r="G138" s="229" t="s">
        <v>121</v>
      </c>
      <c r="H138" s="230">
        <v>55</v>
      </c>
      <c r="I138" s="231"/>
      <c r="J138" s="232">
        <f>ROUND(I138*H138,2)</f>
        <v>0</v>
      </c>
      <c r="K138" s="233"/>
      <c r="L138" s="41"/>
      <c r="M138" s="234" t="s">
        <v>1</v>
      </c>
      <c r="N138" s="235" t="s">
        <v>38</v>
      </c>
      <c r="O138" s="88"/>
      <c r="P138" s="236">
        <f>O138*H138</f>
        <v>0</v>
      </c>
      <c r="Q138" s="236">
        <v>0.0012700000000000001</v>
      </c>
      <c r="R138" s="236">
        <f>Q138*H138</f>
        <v>0.069850000000000009</v>
      </c>
      <c r="S138" s="236">
        <v>0</v>
      </c>
      <c r="T138" s="23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8" t="s">
        <v>116</v>
      </c>
      <c r="AT138" s="238" t="s">
        <v>112</v>
      </c>
      <c r="AU138" s="238" t="s">
        <v>80</v>
      </c>
      <c r="AY138" s="14" t="s">
        <v>109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4" t="s">
        <v>78</v>
      </c>
      <c r="BK138" s="239">
        <f>ROUND(I138*H138,2)</f>
        <v>0</v>
      </c>
      <c r="BL138" s="14" t="s">
        <v>116</v>
      </c>
      <c r="BM138" s="238" t="s">
        <v>179</v>
      </c>
    </row>
    <row r="139" s="2" customFormat="1" ht="24" customHeight="1">
      <c r="A139" s="35"/>
      <c r="B139" s="36"/>
      <c r="C139" s="226" t="s">
        <v>116</v>
      </c>
      <c r="D139" s="226" t="s">
        <v>112</v>
      </c>
      <c r="E139" s="227" t="s">
        <v>180</v>
      </c>
      <c r="F139" s="228" t="s">
        <v>181</v>
      </c>
      <c r="G139" s="229" t="s">
        <v>121</v>
      </c>
      <c r="H139" s="230">
        <v>8</v>
      </c>
      <c r="I139" s="231"/>
      <c r="J139" s="232">
        <f>ROUND(I139*H139,2)</f>
        <v>0</v>
      </c>
      <c r="K139" s="233"/>
      <c r="L139" s="41"/>
      <c r="M139" s="234" t="s">
        <v>1</v>
      </c>
      <c r="N139" s="235" t="s">
        <v>38</v>
      </c>
      <c r="O139" s="88"/>
      <c r="P139" s="236">
        <f>O139*H139</f>
        <v>0</v>
      </c>
      <c r="Q139" s="236">
        <v>0.0015900000000000001</v>
      </c>
      <c r="R139" s="236">
        <f>Q139*H139</f>
        <v>0.01272</v>
      </c>
      <c r="S139" s="236">
        <v>0</v>
      </c>
      <c r="T139" s="23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8" t="s">
        <v>116</v>
      </c>
      <c r="AT139" s="238" t="s">
        <v>112</v>
      </c>
      <c r="AU139" s="238" t="s">
        <v>80</v>
      </c>
      <c r="AY139" s="14" t="s">
        <v>109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4" t="s">
        <v>78</v>
      </c>
      <c r="BK139" s="239">
        <f>ROUND(I139*H139,2)</f>
        <v>0</v>
      </c>
      <c r="BL139" s="14" t="s">
        <v>116</v>
      </c>
      <c r="BM139" s="238" t="s">
        <v>182</v>
      </c>
    </row>
    <row r="140" s="2" customFormat="1" ht="24" customHeight="1">
      <c r="A140" s="35"/>
      <c r="B140" s="36"/>
      <c r="C140" s="226" t="s">
        <v>183</v>
      </c>
      <c r="D140" s="226" t="s">
        <v>112</v>
      </c>
      <c r="E140" s="227" t="s">
        <v>184</v>
      </c>
      <c r="F140" s="228" t="s">
        <v>185</v>
      </c>
      <c r="G140" s="229" t="s">
        <v>121</v>
      </c>
      <c r="H140" s="230">
        <v>20</v>
      </c>
      <c r="I140" s="231"/>
      <c r="J140" s="232">
        <f>ROUND(I140*H140,2)</f>
        <v>0</v>
      </c>
      <c r="K140" s="233"/>
      <c r="L140" s="41"/>
      <c r="M140" s="234" t="s">
        <v>1</v>
      </c>
      <c r="N140" s="235" t="s">
        <v>38</v>
      </c>
      <c r="O140" s="88"/>
      <c r="P140" s="236">
        <f>O140*H140</f>
        <v>0</v>
      </c>
      <c r="Q140" s="236">
        <v>0.0019499999999999999</v>
      </c>
      <c r="R140" s="236">
        <f>Q140*H140</f>
        <v>0.039</v>
      </c>
      <c r="S140" s="236">
        <v>0</v>
      </c>
      <c r="T140" s="23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8" t="s">
        <v>116</v>
      </c>
      <c r="AT140" s="238" t="s">
        <v>112</v>
      </c>
      <c r="AU140" s="238" t="s">
        <v>80</v>
      </c>
      <c r="AY140" s="14" t="s">
        <v>109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4" t="s">
        <v>78</v>
      </c>
      <c r="BK140" s="239">
        <f>ROUND(I140*H140,2)</f>
        <v>0</v>
      </c>
      <c r="BL140" s="14" t="s">
        <v>116</v>
      </c>
      <c r="BM140" s="238" t="s">
        <v>186</v>
      </c>
    </row>
    <row r="141" s="2" customFormat="1" ht="24" customHeight="1">
      <c r="A141" s="35"/>
      <c r="B141" s="36"/>
      <c r="C141" s="226" t="s">
        <v>187</v>
      </c>
      <c r="D141" s="226" t="s">
        <v>112</v>
      </c>
      <c r="E141" s="227" t="s">
        <v>188</v>
      </c>
      <c r="F141" s="228" t="s">
        <v>189</v>
      </c>
      <c r="G141" s="229" t="s">
        <v>121</v>
      </c>
      <c r="H141" s="230">
        <v>20</v>
      </c>
      <c r="I141" s="231"/>
      <c r="J141" s="232">
        <f>ROUND(I141*H141,2)</f>
        <v>0</v>
      </c>
      <c r="K141" s="233"/>
      <c r="L141" s="41"/>
      <c r="M141" s="234" t="s">
        <v>1</v>
      </c>
      <c r="N141" s="235" t="s">
        <v>38</v>
      </c>
      <c r="O141" s="88"/>
      <c r="P141" s="236">
        <f>O141*H141</f>
        <v>0</v>
      </c>
      <c r="Q141" s="236">
        <v>0.0033700000000000002</v>
      </c>
      <c r="R141" s="236">
        <f>Q141*H141</f>
        <v>0.067400000000000002</v>
      </c>
      <c r="S141" s="236">
        <v>0</v>
      </c>
      <c r="T141" s="23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8" t="s">
        <v>116</v>
      </c>
      <c r="AT141" s="238" t="s">
        <v>112</v>
      </c>
      <c r="AU141" s="238" t="s">
        <v>80</v>
      </c>
      <c r="AY141" s="14" t="s">
        <v>109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4" t="s">
        <v>78</v>
      </c>
      <c r="BK141" s="239">
        <f>ROUND(I141*H141,2)</f>
        <v>0</v>
      </c>
      <c r="BL141" s="14" t="s">
        <v>116</v>
      </c>
      <c r="BM141" s="238" t="s">
        <v>190</v>
      </c>
    </row>
    <row r="142" s="2" customFormat="1" ht="24" customHeight="1">
      <c r="A142" s="35"/>
      <c r="B142" s="36"/>
      <c r="C142" s="226" t="s">
        <v>191</v>
      </c>
      <c r="D142" s="226" t="s">
        <v>112</v>
      </c>
      <c r="E142" s="227" t="s">
        <v>192</v>
      </c>
      <c r="F142" s="228" t="s">
        <v>193</v>
      </c>
      <c r="G142" s="229" t="s">
        <v>141</v>
      </c>
      <c r="H142" s="230">
        <v>116</v>
      </c>
      <c r="I142" s="231"/>
      <c r="J142" s="232">
        <f>ROUND(I142*H142,2)</f>
        <v>0</v>
      </c>
      <c r="K142" s="233"/>
      <c r="L142" s="41"/>
      <c r="M142" s="234" t="s">
        <v>1</v>
      </c>
      <c r="N142" s="235" t="s">
        <v>38</v>
      </c>
      <c r="O142" s="88"/>
      <c r="P142" s="236">
        <f>O142*H142</f>
        <v>0</v>
      </c>
      <c r="Q142" s="236">
        <v>1.0000000000000001E-05</v>
      </c>
      <c r="R142" s="236">
        <f>Q142*H142</f>
        <v>0.00116</v>
      </c>
      <c r="S142" s="236">
        <v>0</v>
      </c>
      <c r="T142" s="23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8" t="s">
        <v>116</v>
      </c>
      <c r="AT142" s="238" t="s">
        <v>112</v>
      </c>
      <c r="AU142" s="238" t="s">
        <v>80</v>
      </c>
      <c r="AY142" s="14" t="s">
        <v>109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4" t="s">
        <v>78</v>
      </c>
      <c r="BK142" s="239">
        <f>ROUND(I142*H142,2)</f>
        <v>0</v>
      </c>
      <c r="BL142" s="14" t="s">
        <v>116</v>
      </c>
      <c r="BM142" s="238" t="s">
        <v>194</v>
      </c>
    </row>
    <row r="143" s="2" customFormat="1" ht="24" customHeight="1">
      <c r="A143" s="35"/>
      <c r="B143" s="36"/>
      <c r="C143" s="226" t="s">
        <v>195</v>
      </c>
      <c r="D143" s="226" t="s">
        <v>112</v>
      </c>
      <c r="E143" s="227" t="s">
        <v>196</v>
      </c>
      <c r="F143" s="228" t="s">
        <v>197</v>
      </c>
      <c r="G143" s="229" t="s">
        <v>141</v>
      </c>
      <c r="H143" s="230">
        <v>16</v>
      </c>
      <c r="I143" s="231"/>
      <c r="J143" s="232">
        <f>ROUND(I143*H143,2)</f>
        <v>0</v>
      </c>
      <c r="K143" s="233"/>
      <c r="L143" s="41"/>
      <c r="M143" s="234" t="s">
        <v>1</v>
      </c>
      <c r="N143" s="235" t="s">
        <v>38</v>
      </c>
      <c r="O143" s="88"/>
      <c r="P143" s="236">
        <f>O143*H143</f>
        <v>0</v>
      </c>
      <c r="Q143" s="236">
        <v>1.0000000000000001E-05</v>
      </c>
      <c r="R143" s="236">
        <f>Q143*H143</f>
        <v>0.00016000000000000001</v>
      </c>
      <c r="S143" s="236">
        <v>0</v>
      </c>
      <c r="T143" s="23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8" t="s">
        <v>116</v>
      </c>
      <c r="AT143" s="238" t="s">
        <v>112</v>
      </c>
      <c r="AU143" s="238" t="s">
        <v>80</v>
      </c>
      <c r="AY143" s="14" t="s">
        <v>109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4" t="s">
        <v>78</v>
      </c>
      <c r="BK143" s="239">
        <f>ROUND(I143*H143,2)</f>
        <v>0</v>
      </c>
      <c r="BL143" s="14" t="s">
        <v>116</v>
      </c>
      <c r="BM143" s="238" t="s">
        <v>198</v>
      </c>
    </row>
    <row r="144" s="2" customFormat="1" ht="24" customHeight="1">
      <c r="A144" s="35"/>
      <c r="B144" s="36"/>
      <c r="C144" s="226" t="s">
        <v>7</v>
      </c>
      <c r="D144" s="226" t="s">
        <v>112</v>
      </c>
      <c r="E144" s="227" t="s">
        <v>199</v>
      </c>
      <c r="F144" s="228" t="s">
        <v>200</v>
      </c>
      <c r="G144" s="229" t="s">
        <v>141</v>
      </c>
      <c r="H144" s="230">
        <v>2</v>
      </c>
      <c r="I144" s="231"/>
      <c r="J144" s="232">
        <f>ROUND(I144*H144,2)</f>
        <v>0</v>
      </c>
      <c r="K144" s="233"/>
      <c r="L144" s="41"/>
      <c r="M144" s="234" t="s">
        <v>1</v>
      </c>
      <c r="N144" s="235" t="s">
        <v>38</v>
      </c>
      <c r="O144" s="88"/>
      <c r="P144" s="236">
        <f>O144*H144</f>
        <v>0</v>
      </c>
      <c r="Q144" s="236">
        <v>0.00024000000000000001</v>
      </c>
      <c r="R144" s="236">
        <f>Q144*H144</f>
        <v>0.00048000000000000001</v>
      </c>
      <c r="S144" s="236">
        <v>0</v>
      </c>
      <c r="T144" s="23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8" t="s">
        <v>116</v>
      </c>
      <c r="AT144" s="238" t="s">
        <v>112</v>
      </c>
      <c r="AU144" s="238" t="s">
        <v>80</v>
      </c>
      <c r="AY144" s="14" t="s">
        <v>109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4" t="s">
        <v>78</v>
      </c>
      <c r="BK144" s="239">
        <f>ROUND(I144*H144,2)</f>
        <v>0</v>
      </c>
      <c r="BL144" s="14" t="s">
        <v>116</v>
      </c>
      <c r="BM144" s="238" t="s">
        <v>201</v>
      </c>
    </row>
    <row r="145" s="2" customFormat="1" ht="16.5" customHeight="1">
      <c r="A145" s="35"/>
      <c r="B145" s="36"/>
      <c r="C145" s="226" t="s">
        <v>202</v>
      </c>
      <c r="D145" s="226" t="s">
        <v>112</v>
      </c>
      <c r="E145" s="227" t="s">
        <v>203</v>
      </c>
      <c r="F145" s="228" t="s">
        <v>204</v>
      </c>
      <c r="G145" s="229" t="s">
        <v>121</v>
      </c>
      <c r="H145" s="230">
        <v>825</v>
      </c>
      <c r="I145" s="231"/>
      <c r="J145" s="232">
        <f>ROUND(I145*H145,2)</f>
        <v>0</v>
      </c>
      <c r="K145" s="233"/>
      <c r="L145" s="41"/>
      <c r="M145" s="234" t="s">
        <v>1</v>
      </c>
      <c r="N145" s="235" t="s">
        <v>38</v>
      </c>
      <c r="O145" s="88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8" t="s">
        <v>116</v>
      </c>
      <c r="AT145" s="238" t="s">
        <v>112</v>
      </c>
      <c r="AU145" s="238" t="s">
        <v>80</v>
      </c>
      <c r="AY145" s="14" t="s">
        <v>109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4" t="s">
        <v>78</v>
      </c>
      <c r="BK145" s="239">
        <f>ROUND(I145*H145,2)</f>
        <v>0</v>
      </c>
      <c r="BL145" s="14" t="s">
        <v>116</v>
      </c>
      <c r="BM145" s="238" t="s">
        <v>205</v>
      </c>
    </row>
    <row r="146" s="2" customFormat="1" ht="16.5" customHeight="1">
      <c r="A146" s="35"/>
      <c r="B146" s="36"/>
      <c r="C146" s="226" t="s">
        <v>206</v>
      </c>
      <c r="D146" s="226" t="s">
        <v>112</v>
      </c>
      <c r="E146" s="227" t="s">
        <v>207</v>
      </c>
      <c r="F146" s="228" t="s">
        <v>208</v>
      </c>
      <c r="G146" s="229" t="s">
        <v>121</v>
      </c>
      <c r="H146" s="230">
        <v>40</v>
      </c>
      <c r="I146" s="231"/>
      <c r="J146" s="232">
        <f>ROUND(I146*H146,2)</f>
        <v>0</v>
      </c>
      <c r="K146" s="233"/>
      <c r="L146" s="41"/>
      <c r="M146" s="234" t="s">
        <v>1</v>
      </c>
      <c r="N146" s="235" t="s">
        <v>38</v>
      </c>
      <c r="O146" s="88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8" t="s">
        <v>116</v>
      </c>
      <c r="AT146" s="238" t="s">
        <v>112</v>
      </c>
      <c r="AU146" s="238" t="s">
        <v>80</v>
      </c>
      <c r="AY146" s="14" t="s">
        <v>109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4" t="s">
        <v>78</v>
      </c>
      <c r="BK146" s="239">
        <f>ROUND(I146*H146,2)</f>
        <v>0</v>
      </c>
      <c r="BL146" s="14" t="s">
        <v>116</v>
      </c>
      <c r="BM146" s="238" t="s">
        <v>209</v>
      </c>
    </row>
    <row r="147" s="2" customFormat="1" ht="24" customHeight="1">
      <c r="A147" s="35"/>
      <c r="B147" s="36"/>
      <c r="C147" s="226" t="s">
        <v>210</v>
      </c>
      <c r="D147" s="226" t="s">
        <v>112</v>
      </c>
      <c r="E147" s="227" t="s">
        <v>211</v>
      </c>
      <c r="F147" s="228" t="s">
        <v>212</v>
      </c>
      <c r="G147" s="229" t="s">
        <v>121</v>
      </c>
      <c r="H147" s="230">
        <v>585</v>
      </c>
      <c r="I147" s="231"/>
      <c r="J147" s="232">
        <f>ROUND(I147*H147,2)</f>
        <v>0</v>
      </c>
      <c r="K147" s="233"/>
      <c r="L147" s="41"/>
      <c r="M147" s="234" t="s">
        <v>1</v>
      </c>
      <c r="N147" s="235" t="s">
        <v>38</v>
      </c>
      <c r="O147" s="88"/>
      <c r="P147" s="236">
        <f>O147*H147</f>
        <v>0</v>
      </c>
      <c r="Q147" s="236">
        <v>0.00016000000000000001</v>
      </c>
      <c r="R147" s="236">
        <f>Q147*H147</f>
        <v>0.093600000000000003</v>
      </c>
      <c r="S147" s="236">
        <v>0</v>
      </c>
      <c r="T147" s="23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8" t="s">
        <v>116</v>
      </c>
      <c r="AT147" s="238" t="s">
        <v>112</v>
      </c>
      <c r="AU147" s="238" t="s">
        <v>80</v>
      </c>
      <c r="AY147" s="14" t="s">
        <v>109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4" t="s">
        <v>78</v>
      </c>
      <c r="BK147" s="239">
        <f>ROUND(I147*H147,2)</f>
        <v>0</v>
      </c>
      <c r="BL147" s="14" t="s">
        <v>116</v>
      </c>
      <c r="BM147" s="238" t="s">
        <v>213</v>
      </c>
    </row>
    <row r="148" s="2" customFormat="1" ht="24" customHeight="1">
      <c r="A148" s="35"/>
      <c r="B148" s="36"/>
      <c r="C148" s="226" t="s">
        <v>214</v>
      </c>
      <c r="D148" s="226" t="s">
        <v>112</v>
      </c>
      <c r="E148" s="227" t="s">
        <v>215</v>
      </c>
      <c r="F148" s="228" t="s">
        <v>216</v>
      </c>
      <c r="G148" s="229" t="s">
        <v>217</v>
      </c>
      <c r="H148" s="230">
        <v>40</v>
      </c>
      <c r="I148" s="231"/>
      <c r="J148" s="232">
        <f>ROUND(I148*H148,2)</f>
        <v>0</v>
      </c>
      <c r="K148" s="233"/>
      <c r="L148" s="41"/>
      <c r="M148" s="234" t="s">
        <v>1</v>
      </c>
      <c r="N148" s="235" t="s">
        <v>38</v>
      </c>
      <c r="O148" s="88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8" t="s">
        <v>116</v>
      </c>
      <c r="AT148" s="238" t="s">
        <v>112</v>
      </c>
      <c r="AU148" s="238" t="s">
        <v>80</v>
      </c>
      <c r="AY148" s="14" t="s">
        <v>109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4" t="s">
        <v>78</v>
      </c>
      <c r="BK148" s="239">
        <f>ROUND(I148*H148,2)</f>
        <v>0</v>
      </c>
      <c r="BL148" s="14" t="s">
        <v>116</v>
      </c>
      <c r="BM148" s="238" t="s">
        <v>218</v>
      </c>
    </row>
    <row r="149" s="2" customFormat="1" ht="24" customHeight="1">
      <c r="A149" s="35"/>
      <c r="B149" s="36"/>
      <c r="C149" s="226" t="s">
        <v>14</v>
      </c>
      <c r="D149" s="226" t="s">
        <v>112</v>
      </c>
      <c r="E149" s="227" t="s">
        <v>219</v>
      </c>
      <c r="F149" s="228" t="s">
        <v>220</v>
      </c>
      <c r="G149" s="229" t="s">
        <v>217</v>
      </c>
      <c r="H149" s="230">
        <v>0.74199999999999999</v>
      </c>
      <c r="I149" s="231"/>
      <c r="J149" s="232">
        <f>ROUND(I149*H149,2)</f>
        <v>0</v>
      </c>
      <c r="K149" s="233"/>
      <c r="L149" s="41"/>
      <c r="M149" s="234" t="s">
        <v>1</v>
      </c>
      <c r="N149" s="235" t="s">
        <v>38</v>
      </c>
      <c r="O149" s="88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8" t="s">
        <v>116</v>
      </c>
      <c r="AT149" s="238" t="s">
        <v>112</v>
      </c>
      <c r="AU149" s="238" t="s">
        <v>80</v>
      </c>
      <c r="AY149" s="14" t="s">
        <v>109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4" t="s">
        <v>78</v>
      </c>
      <c r="BK149" s="239">
        <f>ROUND(I149*H149,2)</f>
        <v>0</v>
      </c>
      <c r="BL149" s="14" t="s">
        <v>116</v>
      </c>
      <c r="BM149" s="238" t="s">
        <v>221</v>
      </c>
    </row>
    <row r="150" s="2" customFormat="1" ht="24" customHeight="1">
      <c r="A150" s="35"/>
      <c r="B150" s="36"/>
      <c r="C150" s="226" t="s">
        <v>222</v>
      </c>
      <c r="D150" s="226" t="s">
        <v>112</v>
      </c>
      <c r="E150" s="227" t="s">
        <v>223</v>
      </c>
      <c r="F150" s="228" t="s">
        <v>224</v>
      </c>
      <c r="G150" s="229" t="s">
        <v>217</v>
      </c>
      <c r="H150" s="230">
        <v>0.74199999999999999</v>
      </c>
      <c r="I150" s="231"/>
      <c r="J150" s="232">
        <f>ROUND(I150*H150,2)</f>
        <v>0</v>
      </c>
      <c r="K150" s="233"/>
      <c r="L150" s="41"/>
      <c r="M150" s="234" t="s">
        <v>1</v>
      </c>
      <c r="N150" s="235" t="s">
        <v>38</v>
      </c>
      <c r="O150" s="88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8" t="s">
        <v>116</v>
      </c>
      <c r="AT150" s="238" t="s">
        <v>112</v>
      </c>
      <c r="AU150" s="238" t="s">
        <v>80</v>
      </c>
      <c r="AY150" s="14" t="s">
        <v>109</v>
      </c>
      <c r="BE150" s="239">
        <f>IF(N150="základní",J150,0)</f>
        <v>0</v>
      </c>
      <c r="BF150" s="239">
        <f>IF(N150="snížená",J150,0)</f>
        <v>0</v>
      </c>
      <c r="BG150" s="239">
        <f>IF(N150="zákl. přenesená",J150,0)</f>
        <v>0</v>
      </c>
      <c r="BH150" s="239">
        <f>IF(N150="sníž. přenesená",J150,0)</f>
        <v>0</v>
      </c>
      <c r="BI150" s="239">
        <f>IF(N150="nulová",J150,0)</f>
        <v>0</v>
      </c>
      <c r="BJ150" s="14" t="s">
        <v>78</v>
      </c>
      <c r="BK150" s="239">
        <f>ROUND(I150*H150,2)</f>
        <v>0</v>
      </c>
      <c r="BL150" s="14" t="s">
        <v>116</v>
      </c>
      <c r="BM150" s="238" t="s">
        <v>225</v>
      </c>
    </row>
    <row r="151" s="12" customFormat="1" ht="22.8" customHeight="1">
      <c r="A151" s="12"/>
      <c r="B151" s="210"/>
      <c r="C151" s="211"/>
      <c r="D151" s="212" t="s">
        <v>72</v>
      </c>
      <c r="E151" s="224" t="s">
        <v>226</v>
      </c>
      <c r="F151" s="224" t="s">
        <v>227</v>
      </c>
      <c r="G151" s="211"/>
      <c r="H151" s="211"/>
      <c r="I151" s="214"/>
      <c r="J151" s="225">
        <f>BK151</f>
        <v>0</v>
      </c>
      <c r="K151" s="211"/>
      <c r="L151" s="216"/>
      <c r="M151" s="217"/>
      <c r="N151" s="218"/>
      <c r="O151" s="218"/>
      <c r="P151" s="219">
        <f>SUM(P152:P164)</f>
        <v>0</v>
      </c>
      <c r="Q151" s="218"/>
      <c r="R151" s="219">
        <f>SUM(R152:R164)</f>
        <v>0.020729999999999998</v>
      </c>
      <c r="S151" s="218"/>
      <c r="T151" s="220">
        <f>SUM(T152:T164)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21" t="s">
        <v>80</v>
      </c>
      <c r="AT151" s="222" t="s">
        <v>72</v>
      </c>
      <c r="AU151" s="222" t="s">
        <v>78</v>
      </c>
      <c r="AY151" s="221" t="s">
        <v>109</v>
      </c>
      <c r="BK151" s="223">
        <f>SUM(BK152:BK164)</f>
        <v>0</v>
      </c>
    </row>
    <row r="152" s="2" customFormat="1" ht="24" customHeight="1">
      <c r="A152" s="35"/>
      <c r="B152" s="36"/>
      <c r="C152" s="226" t="s">
        <v>228</v>
      </c>
      <c r="D152" s="226" t="s">
        <v>112</v>
      </c>
      <c r="E152" s="227" t="s">
        <v>229</v>
      </c>
      <c r="F152" s="228" t="s">
        <v>230</v>
      </c>
      <c r="G152" s="229" t="s">
        <v>141</v>
      </c>
      <c r="H152" s="230">
        <v>10</v>
      </c>
      <c r="I152" s="231"/>
      <c r="J152" s="232">
        <f>ROUND(I152*H152,2)</f>
        <v>0</v>
      </c>
      <c r="K152" s="233"/>
      <c r="L152" s="41"/>
      <c r="M152" s="234" t="s">
        <v>1</v>
      </c>
      <c r="N152" s="235" t="s">
        <v>38</v>
      </c>
      <c r="O152" s="88"/>
      <c r="P152" s="236">
        <f>O152*H152</f>
        <v>0</v>
      </c>
      <c r="Q152" s="236">
        <v>0.00018000000000000001</v>
      </c>
      <c r="R152" s="236">
        <f>Q152*H152</f>
        <v>0.0018000000000000002</v>
      </c>
      <c r="S152" s="236">
        <v>0</v>
      </c>
      <c r="T152" s="23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8" t="s">
        <v>116</v>
      </c>
      <c r="AT152" s="238" t="s">
        <v>112</v>
      </c>
      <c r="AU152" s="238" t="s">
        <v>80</v>
      </c>
      <c r="AY152" s="14" t="s">
        <v>109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4" t="s">
        <v>78</v>
      </c>
      <c r="BK152" s="239">
        <f>ROUND(I152*H152,2)</f>
        <v>0</v>
      </c>
      <c r="BL152" s="14" t="s">
        <v>116</v>
      </c>
      <c r="BM152" s="238" t="s">
        <v>231</v>
      </c>
    </row>
    <row r="153" s="2" customFormat="1" ht="24" customHeight="1">
      <c r="A153" s="35"/>
      <c r="B153" s="36"/>
      <c r="C153" s="226" t="s">
        <v>232</v>
      </c>
      <c r="D153" s="226" t="s">
        <v>112</v>
      </c>
      <c r="E153" s="227" t="s">
        <v>233</v>
      </c>
      <c r="F153" s="228" t="s">
        <v>234</v>
      </c>
      <c r="G153" s="229" t="s">
        <v>141</v>
      </c>
      <c r="H153" s="230">
        <v>2</v>
      </c>
      <c r="I153" s="231"/>
      <c r="J153" s="232">
        <f>ROUND(I153*H153,2)</f>
        <v>0</v>
      </c>
      <c r="K153" s="233"/>
      <c r="L153" s="41"/>
      <c r="M153" s="234" t="s">
        <v>1</v>
      </c>
      <c r="N153" s="235" t="s">
        <v>38</v>
      </c>
      <c r="O153" s="88"/>
      <c r="P153" s="236">
        <f>O153*H153</f>
        <v>0</v>
      </c>
      <c r="Q153" s="236">
        <v>0.00029999999999999997</v>
      </c>
      <c r="R153" s="236">
        <f>Q153*H153</f>
        <v>0.00059999999999999995</v>
      </c>
      <c r="S153" s="236">
        <v>0</v>
      </c>
      <c r="T153" s="23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8" t="s">
        <v>116</v>
      </c>
      <c r="AT153" s="238" t="s">
        <v>112</v>
      </c>
      <c r="AU153" s="238" t="s">
        <v>80</v>
      </c>
      <c r="AY153" s="14" t="s">
        <v>109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4" t="s">
        <v>78</v>
      </c>
      <c r="BK153" s="239">
        <f>ROUND(I153*H153,2)</f>
        <v>0</v>
      </c>
      <c r="BL153" s="14" t="s">
        <v>116</v>
      </c>
      <c r="BM153" s="238" t="s">
        <v>235</v>
      </c>
    </row>
    <row r="154" s="2" customFormat="1" ht="24" customHeight="1">
      <c r="A154" s="35"/>
      <c r="B154" s="36"/>
      <c r="C154" s="226" t="s">
        <v>236</v>
      </c>
      <c r="D154" s="226" t="s">
        <v>112</v>
      </c>
      <c r="E154" s="227" t="s">
        <v>237</v>
      </c>
      <c r="F154" s="228" t="s">
        <v>238</v>
      </c>
      <c r="G154" s="229" t="s">
        <v>141</v>
      </c>
      <c r="H154" s="230">
        <v>2</v>
      </c>
      <c r="I154" s="231"/>
      <c r="J154" s="232">
        <f>ROUND(I154*H154,2)</f>
        <v>0</v>
      </c>
      <c r="K154" s="233"/>
      <c r="L154" s="41"/>
      <c r="M154" s="234" t="s">
        <v>1</v>
      </c>
      <c r="N154" s="235" t="s">
        <v>38</v>
      </c>
      <c r="O154" s="88"/>
      <c r="P154" s="236">
        <f>O154*H154</f>
        <v>0</v>
      </c>
      <c r="Q154" s="236">
        <v>0.00069999999999999999</v>
      </c>
      <c r="R154" s="236">
        <f>Q154*H154</f>
        <v>0.0014</v>
      </c>
      <c r="S154" s="236">
        <v>0</v>
      </c>
      <c r="T154" s="23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8" t="s">
        <v>116</v>
      </c>
      <c r="AT154" s="238" t="s">
        <v>112</v>
      </c>
      <c r="AU154" s="238" t="s">
        <v>80</v>
      </c>
      <c r="AY154" s="14" t="s">
        <v>109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4" t="s">
        <v>78</v>
      </c>
      <c r="BK154" s="239">
        <f>ROUND(I154*H154,2)</f>
        <v>0</v>
      </c>
      <c r="BL154" s="14" t="s">
        <v>116</v>
      </c>
      <c r="BM154" s="238" t="s">
        <v>239</v>
      </c>
    </row>
    <row r="155" s="2" customFormat="1" ht="24" customHeight="1">
      <c r="A155" s="35"/>
      <c r="B155" s="36"/>
      <c r="C155" s="226" t="s">
        <v>240</v>
      </c>
      <c r="D155" s="226" t="s">
        <v>112</v>
      </c>
      <c r="E155" s="227" t="s">
        <v>241</v>
      </c>
      <c r="F155" s="228" t="s">
        <v>242</v>
      </c>
      <c r="G155" s="229" t="s">
        <v>141</v>
      </c>
      <c r="H155" s="230">
        <v>3</v>
      </c>
      <c r="I155" s="231"/>
      <c r="J155" s="232">
        <f>ROUND(I155*H155,2)</f>
        <v>0</v>
      </c>
      <c r="K155" s="233"/>
      <c r="L155" s="41"/>
      <c r="M155" s="234" t="s">
        <v>1</v>
      </c>
      <c r="N155" s="235" t="s">
        <v>38</v>
      </c>
      <c r="O155" s="88"/>
      <c r="P155" s="236">
        <f>O155*H155</f>
        <v>0</v>
      </c>
      <c r="Q155" s="236">
        <v>0.00024000000000000001</v>
      </c>
      <c r="R155" s="236">
        <f>Q155*H155</f>
        <v>0.00072000000000000005</v>
      </c>
      <c r="S155" s="236">
        <v>0</v>
      </c>
      <c r="T155" s="23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8" t="s">
        <v>116</v>
      </c>
      <c r="AT155" s="238" t="s">
        <v>112</v>
      </c>
      <c r="AU155" s="238" t="s">
        <v>80</v>
      </c>
      <c r="AY155" s="14" t="s">
        <v>109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4" t="s">
        <v>78</v>
      </c>
      <c r="BK155" s="239">
        <f>ROUND(I155*H155,2)</f>
        <v>0</v>
      </c>
      <c r="BL155" s="14" t="s">
        <v>116</v>
      </c>
      <c r="BM155" s="238" t="s">
        <v>243</v>
      </c>
    </row>
    <row r="156" s="2" customFormat="1" ht="24" customHeight="1">
      <c r="A156" s="35"/>
      <c r="B156" s="36"/>
      <c r="C156" s="226" t="s">
        <v>122</v>
      </c>
      <c r="D156" s="226" t="s">
        <v>112</v>
      </c>
      <c r="E156" s="227" t="s">
        <v>244</v>
      </c>
      <c r="F156" s="228" t="s">
        <v>245</v>
      </c>
      <c r="G156" s="229" t="s">
        <v>141</v>
      </c>
      <c r="H156" s="230">
        <v>65</v>
      </c>
      <c r="I156" s="231"/>
      <c r="J156" s="232">
        <f>ROUND(I156*H156,2)</f>
        <v>0</v>
      </c>
      <c r="K156" s="233"/>
      <c r="L156" s="41"/>
      <c r="M156" s="234" t="s">
        <v>1</v>
      </c>
      <c r="N156" s="235" t="s">
        <v>38</v>
      </c>
      <c r="O156" s="88"/>
      <c r="P156" s="236">
        <f>O156*H156</f>
        <v>0</v>
      </c>
      <c r="Q156" s="236">
        <v>0.00012</v>
      </c>
      <c r="R156" s="236">
        <f>Q156*H156</f>
        <v>0.0078000000000000005</v>
      </c>
      <c r="S156" s="236">
        <v>0</v>
      </c>
      <c r="T156" s="23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8" t="s">
        <v>116</v>
      </c>
      <c r="AT156" s="238" t="s">
        <v>112</v>
      </c>
      <c r="AU156" s="238" t="s">
        <v>80</v>
      </c>
      <c r="AY156" s="14" t="s">
        <v>109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4" t="s">
        <v>78</v>
      </c>
      <c r="BK156" s="239">
        <f>ROUND(I156*H156,2)</f>
        <v>0</v>
      </c>
      <c r="BL156" s="14" t="s">
        <v>116</v>
      </c>
      <c r="BM156" s="238" t="s">
        <v>246</v>
      </c>
    </row>
    <row r="157" s="2" customFormat="1" ht="24" customHeight="1">
      <c r="A157" s="35"/>
      <c r="B157" s="36"/>
      <c r="C157" s="226" t="s">
        <v>247</v>
      </c>
      <c r="D157" s="226" t="s">
        <v>112</v>
      </c>
      <c r="E157" s="227" t="s">
        <v>248</v>
      </c>
      <c r="F157" s="228" t="s">
        <v>249</v>
      </c>
      <c r="G157" s="229" t="s">
        <v>141</v>
      </c>
      <c r="H157" s="230">
        <v>3</v>
      </c>
      <c r="I157" s="231"/>
      <c r="J157" s="232">
        <f>ROUND(I157*H157,2)</f>
        <v>0</v>
      </c>
      <c r="K157" s="233"/>
      <c r="L157" s="41"/>
      <c r="M157" s="234" t="s">
        <v>1</v>
      </c>
      <c r="N157" s="235" t="s">
        <v>38</v>
      </c>
      <c r="O157" s="88"/>
      <c r="P157" s="236">
        <f>O157*H157</f>
        <v>0</v>
      </c>
      <c r="Q157" s="236">
        <v>0.00023000000000000001</v>
      </c>
      <c r="R157" s="236">
        <f>Q157*H157</f>
        <v>0.00069000000000000008</v>
      </c>
      <c r="S157" s="236">
        <v>0</v>
      </c>
      <c r="T157" s="23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38" t="s">
        <v>116</v>
      </c>
      <c r="AT157" s="238" t="s">
        <v>112</v>
      </c>
      <c r="AU157" s="238" t="s">
        <v>80</v>
      </c>
      <c r="AY157" s="14" t="s">
        <v>109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4" t="s">
        <v>78</v>
      </c>
      <c r="BK157" s="239">
        <f>ROUND(I157*H157,2)</f>
        <v>0</v>
      </c>
      <c r="BL157" s="14" t="s">
        <v>116</v>
      </c>
      <c r="BM157" s="238" t="s">
        <v>250</v>
      </c>
    </row>
    <row r="158" s="2" customFormat="1" ht="24" customHeight="1">
      <c r="A158" s="35"/>
      <c r="B158" s="36"/>
      <c r="C158" s="226" t="s">
        <v>251</v>
      </c>
      <c r="D158" s="226" t="s">
        <v>112</v>
      </c>
      <c r="E158" s="227" t="s">
        <v>252</v>
      </c>
      <c r="F158" s="228" t="s">
        <v>253</v>
      </c>
      <c r="G158" s="229" t="s">
        <v>141</v>
      </c>
      <c r="H158" s="230">
        <v>3</v>
      </c>
      <c r="I158" s="231"/>
      <c r="J158" s="232">
        <f>ROUND(I158*H158,2)</f>
        <v>0</v>
      </c>
      <c r="K158" s="233"/>
      <c r="L158" s="41"/>
      <c r="M158" s="234" t="s">
        <v>1</v>
      </c>
      <c r="N158" s="235" t="s">
        <v>38</v>
      </c>
      <c r="O158" s="88"/>
      <c r="P158" s="236">
        <f>O158*H158</f>
        <v>0</v>
      </c>
      <c r="Q158" s="236">
        <v>0.00018000000000000001</v>
      </c>
      <c r="R158" s="236">
        <f>Q158*H158</f>
        <v>0.00054000000000000001</v>
      </c>
      <c r="S158" s="236">
        <v>0</v>
      </c>
      <c r="T158" s="23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38" t="s">
        <v>116</v>
      </c>
      <c r="AT158" s="238" t="s">
        <v>112</v>
      </c>
      <c r="AU158" s="238" t="s">
        <v>80</v>
      </c>
      <c r="AY158" s="14" t="s">
        <v>109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4" t="s">
        <v>78</v>
      </c>
      <c r="BK158" s="239">
        <f>ROUND(I158*H158,2)</f>
        <v>0</v>
      </c>
      <c r="BL158" s="14" t="s">
        <v>116</v>
      </c>
      <c r="BM158" s="238" t="s">
        <v>254</v>
      </c>
    </row>
    <row r="159" s="2" customFormat="1" ht="24" customHeight="1">
      <c r="A159" s="35"/>
      <c r="B159" s="36"/>
      <c r="C159" s="226" t="s">
        <v>255</v>
      </c>
      <c r="D159" s="226" t="s">
        <v>112</v>
      </c>
      <c r="E159" s="227" t="s">
        <v>256</v>
      </c>
      <c r="F159" s="228" t="s">
        <v>257</v>
      </c>
      <c r="G159" s="229" t="s">
        <v>141</v>
      </c>
      <c r="H159" s="230">
        <v>2</v>
      </c>
      <c r="I159" s="231"/>
      <c r="J159" s="232">
        <f>ROUND(I159*H159,2)</f>
        <v>0</v>
      </c>
      <c r="K159" s="233"/>
      <c r="L159" s="41"/>
      <c r="M159" s="234" t="s">
        <v>1</v>
      </c>
      <c r="N159" s="235" t="s">
        <v>38</v>
      </c>
      <c r="O159" s="88"/>
      <c r="P159" s="236">
        <f>O159*H159</f>
        <v>0</v>
      </c>
      <c r="Q159" s="236">
        <v>0.00022000000000000001</v>
      </c>
      <c r="R159" s="236">
        <f>Q159*H159</f>
        <v>0.00044000000000000002</v>
      </c>
      <c r="S159" s="236">
        <v>0</v>
      </c>
      <c r="T159" s="23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38" t="s">
        <v>116</v>
      </c>
      <c r="AT159" s="238" t="s">
        <v>112</v>
      </c>
      <c r="AU159" s="238" t="s">
        <v>80</v>
      </c>
      <c r="AY159" s="14" t="s">
        <v>109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4" t="s">
        <v>78</v>
      </c>
      <c r="BK159" s="239">
        <f>ROUND(I159*H159,2)</f>
        <v>0</v>
      </c>
      <c r="BL159" s="14" t="s">
        <v>116</v>
      </c>
      <c r="BM159" s="238" t="s">
        <v>258</v>
      </c>
    </row>
    <row r="160" s="2" customFormat="1" ht="24" customHeight="1">
      <c r="A160" s="35"/>
      <c r="B160" s="36"/>
      <c r="C160" s="226" t="s">
        <v>259</v>
      </c>
      <c r="D160" s="226" t="s">
        <v>112</v>
      </c>
      <c r="E160" s="227" t="s">
        <v>260</v>
      </c>
      <c r="F160" s="228" t="s">
        <v>261</v>
      </c>
      <c r="G160" s="229" t="s">
        <v>141</v>
      </c>
      <c r="H160" s="230">
        <v>10</v>
      </c>
      <c r="I160" s="231"/>
      <c r="J160" s="232">
        <f>ROUND(I160*H160,2)</f>
        <v>0</v>
      </c>
      <c r="K160" s="233"/>
      <c r="L160" s="41"/>
      <c r="M160" s="234" t="s">
        <v>1</v>
      </c>
      <c r="N160" s="235" t="s">
        <v>38</v>
      </c>
      <c r="O160" s="88"/>
      <c r="P160" s="236">
        <f>O160*H160</f>
        <v>0</v>
      </c>
      <c r="Q160" s="236">
        <v>0.00040000000000000002</v>
      </c>
      <c r="R160" s="236">
        <f>Q160*H160</f>
        <v>0.0040000000000000001</v>
      </c>
      <c r="S160" s="236">
        <v>0</v>
      </c>
      <c r="T160" s="23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38" t="s">
        <v>116</v>
      </c>
      <c r="AT160" s="238" t="s">
        <v>112</v>
      </c>
      <c r="AU160" s="238" t="s">
        <v>80</v>
      </c>
      <c r="AY160" s="14" t="s">
        <v>109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4" t="s">
        <v>78</v>
      </c>
      <c r="BK160" s="239">
        <f>ROUND(I160*H160,2)</f>
        <v>0</v>
      </c>
      <c r="BL160" s="14" t="s">
        <v>116</v>
      </c>
      <c r="BM160" s="238" t="s">
        <v>262</v>
      </c>
    </row>
    <row r="161" s="2" customFormat="1" ht="24" customHeight="1">
      <c r="A161" s="35"/>
      <c r="B161" s="36"/>
      <c r="C161" s="226" t="s">
        <v>263</v>
      </c>
      <c r="D161" s="226" t="s">
        <v>112</v>
      </c>
      <c r="E161" s="227" t="s">
        <v>264</v>
      </c>
      <c r="F161" s="228" t="s">
        <v>265</v>
      </c>
      <c r="G161" s="229" t="s">
        <v>141</v>
      </c>
      <c r="H161" s="230">
        <v>2</v>
      </c>
      <c r="I161" s="231"/>
      <c r="J161" s="232">
        <f>ROUND(I161*H161,2)</f>
        <v>0</v>
      </c>
      <c r="K161" s="233"/>
      <c r="L161" s="41"/>
      <c r="M161" s="234" t="s">
        <v>1</v>
      </c>
      <c r="N161" s="235" t="s">
        <v>38</v>
      </c>
      <c r="O161" s="88"/>
      <c r="P161" s="236">
        <f>O161*H161</f>
        <v>0</v>
      </c>
      <c r="Q161" s="236">
        <v>0.00056999999999999998</v>
      </c>
      <c r="R161" s="236">
        <f>Q161*H161</f>
        <v>0.00114</v>
      </c>
      <c r="S161" s="236">
        <v>0</v>
      </c>
      <c r="T161" s="23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38" t="s">
        <v>116</v>
      </c>
      <c r="AT161" s="238" t="s">
        <v>112</v>
      </c>
      <c r="AU161" s="238" t="s">
        <v>80</v>
      </c>
      <c r="AY161" s="14" t="s">
        <v>109</v>
      </c>
      <c r="BE161" s="239">
        <f>IF(N161="základní",J161,0)</f>
        <v>0</v>
      </c>
      <c r="BF161" s="239">
        <f>IF(N161="snížená",J161,0)</f>
        <v>0</v>
      </c>
      <c r="BG161" s="239">
        <f>IF(N161="zákl. přenesená",J161,0)</f>
        <v>0</v>
      </c>
      <c r="BH161" s="239">
        <f>IF(N161="sníž. přenesená",J161,0)</f>
        <v>0</v>
      </c>
      <c r="BI161" s="239">
        <f>IF(N161="nulová",J161,0)</f>
        <v>0</v>
      </c>
      <c r="BJ161" s="14" t="s">
        <v>78</v>
      </c>
      <c r="BK161" s="239">
        <f>ROUND(I161*H161,2)</f>
        <v>0</v>
      </c>
      <c r="BL161" s="14" t="s">
        <v>116</v>
      </c>
      <c r="BM161" s="238" t="s">
        <v>266</v>
      </c>
    </row>
    <row r="162" s="2" customFormat="1" ht="24" customHeight="1">
      <c r="A162" s="35"/>
      <c r="B162" s="36"/>
      <c r="C162" s="226" t="s">
        <v>267</v>
      </c>
      <c r="D162" s="226" t="s">
        <v>112</v>
      </c>
      <c r="E162" s="227" t="s">
        <v>268</v>
      </c>
      <c r="F162" s="228" t="s">
        <v>269</v>
      </c>
      <c r="G162" s="229" t="s">
        <v>141</v>
      </c>
      <c r="H162" s="230">
        <v>2</v>
      </c>
      <c r="I162" s="231"/>
      <c r="J162" s="232">
        <f>ROUND(I162*H162,2)</f>
        <v>0</v>
      </c>
      <c r="K162" s="233"/>
      <c r="L162" s="41"/>
      <c r="M162" s="234" t="s">
        <v>1</v>
      </c>
      <c r="N162" s="235" t="s">
        <v>38</v>
      </c>
      <c r="O162" s="88"/>
      <c r="P162" s="236">
        <f>O162*H162</f>
        <v>0</v>
      </c>
      <c r="Q162" s="236">
        <v>0.00080000000000000004</v>
      </c>
      <c r="R162" s="236">
        <f>Q162*H162</f>
        <v>0.0016000000000000001</v>
      </c>
      <c r="S162" s="236">
        <v>0</v>
      </c>
      <c r="T162" s="23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38" t="s">
        <v>116</v>
      </c>
      <c r="AT162" s="238" t="s">
        <v>112</v>
      </c>
      <c r="AU162" s="238" t="s">
        <v>80</v>
      </c>
      <c r="AY162" s="14" t="s">
        <v>109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4" t="s">
        <v>78</v>
      </c>
      <c r="BK162" s="239">
        <f>ROUND(I162*H162,2)</f>
        <v>0</v>
      </c>
      <c r="BL162" s="14" t="s">
        <v>116</v>
      </c>
      <c r="BM162" s="238" t="s">
        <v>270</v>
      </c>
    </row>
    <row r="163" s="2" customFormat="1" ht="24" customHeight="1">
      <c r="A163" s="35"/>
      <c r="B163" s="36"/>
      <c r="C163" s="226" t="s">
        <v>271</v>
      </c>
      <c r="D163" s="226" t="s">
        <v>112</v>
      </c>
      <c r="E163" s="227" t="s">
        <v>272</v>
      </c>
      <c r="F163" s="228" t="s">
        <v>273</v>
      </c>
      <c r="G163" s="229" t="s">
        <v>217</v>
      </c>
      <c r="H163" s="230">
        <v>0.021000000000000001</v>
      </c>
      <c r="I163" s="231"/>
      <c r="J163" s="232">
        <f>ROUND(I163*H163,2)</f>
        <v>0</v>
      </c>
      <c r="K163" s="233"/>
      <c r="L163" s="41"/>
      <c r="M163" s="234" t="s">
        <v>1</v>
      </c>
      <c r="N163" s="235" t="s">
        <v>38</v>
      </c>
      <c r="O163" s="88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38" t="s">
        <v>116</v>
      </c>
      <c r="AT163" s="238" t="s">
        <v>112</v>
      </c>
      <c r="AU163" s="238" t="s">
        <v>80</v>
      </c>
      <c r="AY163" s="14" t="s">
        <v>109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4" t="s">
        <v>78</v>
      </c>
      <c r="BK163" s="239">
        <f>ROUND(I163*H163,2)</f>
        <v>0</v>
      </c>
      <c r="BL163" s="14" t="s">
        <v>116</v>
      </c>
      <c r="BM163" s="238" t="s">
        <v>274</v>
      </c>
    </row>
    <row r="164" s="2" customFormat="1" ht="24" customHeight="1">
      <c r="A164" s="35"/>
      <c r="B164" s="36"/>
      <c r="C164" s="226" t="s">
        <v>275</v>
      </c>
      <c r="D164" s="226" t="s">
        <v>112</v>
      </c>
      <c r="E164" s="227" t="s">
        <v>276</v>
      </c>
      <c r="F164" s="228" t="s">
        <v>277</v>
      </c>
      <c r="G164" s="229" t="s">
        <v>217</v>
      </c>
      <c r="H164" s="230">
        <v>0.021000000000000001</v>
      </c>
      <c r="I164" s="231"/>
      <c r="J164" s="232">
        <f>ROUND(I164*H164,2)</f>
        <v>0</v>
      </c>
      <c r="K164" s="233"/>
      <c r="L164" s="41"/>
      <c r="M164" s="234" t="s">
        <v>1</v>
      </c>
      <c r="N164" s="235" t="s">
        <v>38</v>
      </c>
      <c r="O164" s="88"/>
      <c r="P164" s="236">
        <f>O164*H164</f>
        <v>0</v>
      </c>
      <c r="Q164" s="236">
        <v>0</v>
      </c>
      <c r="R164" s="236">
        <f>Q164*H164</f>
        <v>0</v>
      </c>
      <c r="S164" s="236">
        <v>0</v>
      </c>
      <c r="T164" s="23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38" t="s">
        <v>116</v>
      </c>
      <c r="AT164" s="238" t="s">
        <v>112</v>
      </c>
      <c r="AU164" s="238" t="s">
        <v>80</v>
      </c>
      <c r="AY164" s="14" t="s">
        <v>109</v>
      </c>
      <c r="BE164" s="239">
        <f>IF(N164="základní",J164,0)</f>
        <v>0</v>
      </c>
      <c r="BF164" s="239">
        <f>IF(N164="snížená",J164,0)</f>
        <v>0</v>
      </c>
      <c r="BG164" s="239">
        <f>IF(N164="zákl. přenesená",J164,0)</f>
        <v>0</v>
      </c>
      <c r="BH164" s="239">
        <f>IF(N164="sníž. přenesená",J164,0)</f>
        <v>0</v>
      </c>
      <c r="BI164" s="239">
        <f>IF(N164="nulová",J164,0)</f>
        <v>0</v>
      </c>
      <c r="BJ164" s="14" t="s">
        <v>78</v>
      </c>
      <c r="BK164" s="239">
        <f>ROUND(I164*H164,2)</f>
        <v>0</v>
      </c>
      <c r="BL164" s="14" t="s">
        <v>116</v>
      </c>
      <c r="BM164" s="238" t="s">
        <v>278</v>
      </c>
    </row>
    <row r="165" s="12" customFormat="1" ht="22.8" customHeight="1">
      <c r="A165" s="12"/>
      <c r="B165" s="210"/>
      <c r="C165" s="211"/>
      <c r="D165" s="212" t="s">
        <v>72</v>
      </c>
      <c r="E165" s="224" t="s">
        <v>279</v>
      </c>
      <c r="F165" s="224" t="s">
        <v>280</v>
      </c>
      <c r="G165" s="211"/>
      <c r="H165" s="211"/>
      <c r="I165" s="214"/>
      <c r="J165" s="225">
        <f>BK165</f>
        <v>0</v>
      </c>
      <c r="K165" s="211"/>
      <c r="L165" s="216"/>
      <c r="M165" s="217"/>
      <c r="N165" s="218"/>
      <c r="O165" s="218"/>
      <c r="P165" s="219">
        <f>SUM(P166:P185)</f>
        <v>0</v>
      </c>
      <c r="Q165" s="218"/>
      <c r="R165" s="219">
        <f>SUM(R166:R185)</f>
        <v>1.7464600000000001</v>
      </c>
      <c r="S165" s="218"/>
      <c r="T165" s="220">
        <f>SUM(T166:T185)</f>
        <v>5.9381000000000004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21" t="s">
        <v>80</v>
      </c>
      <c r="AT165" s="222" t="s">
        <v>72</v>
      </c>
      <c r="AU165" s="222" t="s">
        <v>78</v>
      </c>
      <c r="AY165" s="221" t="s">
        <v>109</v>
      </c>
      <c r="BK165" s="223">
        <f>SUM(BK166:BK185)</f>
        <v>0</v>
      </c>
    </row>
    <row r="166" s="2" customFormat="1" ht="24" customHeight="1">
      <c r="A166" s="35"/>
      <c r="B166" s="36"/>
      <c r="C166" s="226" t="s">
        <v>281</v>
      </c>
      <c r="D166" s="226" t="s">
        <v>112</v>
      </c>
      <c r="E166" s="227" t="s">
        <v>282</v>
      </c>
      <c r="F166" s="228" t="s">
        <v>283</v>
      </c>
      <c r="G166" s="229" t="s">
        <v>115</v>
      </c>
      <c r="H166" s="230">
        <v>249.5</v>
      </c>
      <c r="I166" s="231"/>
      <c r="J166" s="232">
        <f>ROUND(I166*H166,2)</f>
        <v>0</v>
      </c>
      <c r="K166" s="233"/>
      <c r="L166" s="41"/>
      <c r="M166" s="234" t="s">
        <v>1</v>
      </c>
      <c r="N166" s="235" t="s">
        <v>38</v>
      </c>
      <c r="O166" s="88"/>
      <c r="P166" s="236">
        <f>O166*H166</f>
        <v>0</v>
      </c>
      <c r="Q166" s="236">
        <v>0</v>
      </c>
      <c r="R166" s="236">
        <f>Q166*H166</f>
        <v>0</v>
      </c>
      <c r="S166" s="236">
        <v>0.023800000000000002</v>
      </c>
      <c r="T166" s="237">
        <f>S166*H166</f>
        <v>5.9381000000000004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38" t="s">
        <v>116</v>
      </c>
      <c r="AT166" s="238" t="s">
        <v>112</v>
      </c>
      <c r="AU166" s="238" t="s">
        <v>80</v>
      </c>
      <c r="AY166" s="14" t="s">
        <v>109</v>
      </c>
      <c r="BE166" s="239">
        <f>IF(N166="základní",J166,0)</f>
        <v>0</v>
      </c>
      <c r="BF166" s="239">
        <f>IF(N166="snížená",J166,0)</f>
        <v>0</v>
      </c>
      <c r="BG166" s="239">
        <f>IF(N166="zákl. přenesená",J166,0)</f>
        <v>0</v>
      </c>
      <c r="BH166" s="239">
        <f>IF(N166="sníž. přenesená",J166,0)</f>
        <v>0</v>
      </c>
      <c r="BI166" s="239">
        <f>IF(N166="nulová",J166,0)</f>
        <v>0</v>
      </c>
      <c r="BJ166" s="14" t="s">
        <v>78</v>
      </c>
      <c r="BK166" s="239">
        <f>ROUND(I166*H166,2)</f>
        <v>0</v>
      </c>
      <c r="BL166" s="14" t="s">
        <v>116</v>
      </c>
      <c r="BM166" s="238" t="s">
        <v>284</v>
      </c>
    </row>
    <row r="167" s="2" customFormat="1" ht="24" customHeight="1">
      <c r="A167" s="35"/>
      <c r="B167" s="36"/>
      <c r="C167" s="226" t="s">
        <v>285</v>
      </c>
      <c r="D167" s="226" t="s">
        <v>112</v>
      </c>
      <c r="E167" s="227" t="s">
        <v>286</v>
      </c>
      <c r="F167" s="228" t="s">
        <v>287</v>
      </c>
      <c r="G167" s="229" t="s">
        <v>141</v>
      </c>
      <c r="H167" s="230">
        <v>2</v>
      </c>
      <c r="I167" s="231"/>
      <c r="J167" s="232">
        <f>ROUND(I167*H167,2)</f>
        <v>0</v>
      </c>
      <c r="K167" s="233"/>
      <c r="L167" s="41"/>
      <c r="M167" s="234" t="s">
        <v>1</v>
      </c>
      <c r="N167" s="235" t="s">
        <v>38</v>
      </c>
      <c r="O167" s="88"/>
      <c r="P167" s="236">
        <f>O167*H167</f>
        <v>0</v>
      </c>
      <c r="Q167" s="236">
        <v>0.021760000000000002</v>
      </c>
      <c r="R167" s="236">
        <f>Q167*H167</f>
        <v>0.043520000000000003</v>
      </c>
      <c r="S167" s="236">
        <v>0</v>
      </c>
      <c r="T167" s="23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38" t="s">
        <v>116</v>
      </c>
      <c r="AT167" s="238" t="s">
        <v>112</v>
      </c>
      <c r="AU167" s="238" t="s">
        <v>80</v>
      </c>
      <c r="AY167" s="14" t="s">
        <v>109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4" t="s">
        <v>78</v>
      </c>
      <c r="BK167" s="239">
        <f>ROUND(I167*H167,2)</f>
        <v>0</v>
      </c>
      <c r="BL167" s="14" t="s">
        <v>116</v>
      </c>
      <c r="BM167" s="238" t="s">
        <v>288</v>
      </c>
    </row>
    <row r="168" s="2" customFormat="1" ht="24" customHeight="1">
      <c r="A168" s="35"/>
      <c r="B168" s="36"/>
      <c r="C168" s="226" t="s">
        <v>289</v>
      </c>
      <c r="D168" s="226" t="s">
        <v>112</v>
      </c>
      <c r="E168" s="227" t="s">
        <v>290</v>
      </c>
      <c r="F168" s="228" t="s">
        <v>291</v>
      </c>
      <c r="G168" s="229" t="s">
        <v>141</v>
      </c>
      <c r="H168" s="230">
        <v>1</v>
      </c>
      <c r="I168" s="231"/>
      <c r="J168" s="232">
        <f>ROUND(I168*H168,2)</f>
        <v>0</v>
      </c>
      <c r="K168" s="233"/>
      <c r="L168" s="41"/>
      <c r="M168" s="234" t="s">
        <v>1</v>
      </c>
      <c r="N168" s="235" t="s">
        <v>38</v>
      </c>
      <c r="O168" s="88"/>
      <c r="P168" s="236">
        <f>O168*H168</f>
        <v>0</v>
      </c>
      <c r="Q168" s="236">
        <v>0.031539999999999999</v>
      </c>
      <c r="R168" s="236">
        <f>Q168*H168</f>
        <v>0.031539999999999999</v>
      </c>
      <c r="S168" s="236">
        <v>0</v>
      </c>
      <c r="T168" s="23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38" t="s">
        <v>116</v>
      </c>
      <c r="AT168" s="238" t="s">
        <v>112</v>
      </c>
      <c r="AU168" s="238" t="s">
        <v>80</v>
      </c>
      <c r="AY168" s="14" t="s">
        <v>109</v>
      </c>
      <c r="BE168" s="239">
        <f>IF(N168="základní",J168,0)</f>
        <v>0</v>
      </c>
      <c r="BF168" s="239">
        <f>IF(N168="snížená",J168,0)</f>
        <v>0</v>
      </c>
      <c r="BG168" s="239">
        <f>IF(N168="zákl. přenesená",J168,0)</f>
        <v>0</v>
      </c>
      <c r="BH168" s="239">
        <f>IF(N168="sníž. přenesená",J168,0)</f>
        <v>0</v>
      </c>
      <c r="BI168" s="239">
        <f>IF(N168="nulová",J168,0)</f>
        <v>0</v>
      </c>
      <c r="BJ168" s="14" t="s">
        <v>78</v>
      </c>
      <c r="BK168" s="239">
        <f>ROUND(I168*H168,2)</f>
        <v>0</v>
      </c>
      <c r="BL168" s="14" t="s">
        <v>116</v>
      </c>
      <c r="BM168" s="238" t="s">
        <v>292</v>
      </c>
    </row>
    <row r="169" s="2" customFormat="1" ht="36" customHeight="1">
      <c r="A169" s="35"/>
      <c r="B169" s="36"/>
      <c r="C169" s="226" t="s">
        <v>293</v>
      </c>
      <c r="D169" s="226" t="s">
        <v>112</v>
      </c>
      <c r="E169" s="227" t="s">
        <v>294</v>
      </c>
      <c r="F169" s="228" t="s">
        <v>295</v>
      </c>
      <c r="G169" s="229" t="s">
        <v>141</v>
      </c>
      <c r="H169" s="230">
        <v>1</v>
      </c>
      <c r="I169" s="231"/>
      <c r="J169" s="232">
        <f>ROUND(I169*H169,2)</f>
        <v>0</v>
      </c>
      <c r="K169" s="233"/>
      <c r="L169" s="41"/>
      <c r="M169" s="234" t="s">
        <v>1</v>
      </c>
      <c r="N169" s="235" t="s">
        <v>38</v>
      </c>
      <c r="O169" s="88"/>
      <c r="P169" s="236">
        <f>O169*H169</f>
        <v>0</v>
      </c>
      <c r="Q169" s="236">
        <v>0.0096399999999999993</v>
      </c>
      <c r="R169" s="236">
        <f>Q169*H169</f>
        <v>0.0096399999999999993</v>
      </c>
      <c r="S169" s="236">
        <v>0</v>
      </c>
      <c r="T169" s="23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38" t="s">
        <v>116</v>
      </c>
      <c r="AT169" s="238" t="s">
        <v>112</v>
      </c>
      <c r="AU169" s="238" t="s">
        <v>80</v>
      </c>
      <c r="AY169" s="14" t="s">
        <v>109</v>
      </c>
      <c r="BE169" s="239">
        <f>IF(N169="základní",J169,0)</f>
        <v>0</v>
      </c>
      <c r="BF169" s="239">
        <f>IF(N169="snížená",J169,0)</f>
        <v>0</v>
      </c>
      <c r="BG169" s="239">
        <f>IF(N169="zákl. přenesená",J169,0)</f>
        <v>0</v>
      </c>
      <c r="BH169" s="239">
        <f>IF(N169="sníž. přenesená",J169,0)</f>
        <v>0</v>
      </c>
      <c r="BI169" s="239">
        <f>IF(N169="nulová",J169,0)</f>
        <v>0</v>
      </c>
      <c r="BJ169" s="14" t="s">
        <v>78</v>
      </c>
      <c r="BK169" s="239">
        <f>ROUND(I169*H169,2)</f>
        <v>0</v>
      </c>
      <c r="BL169" s="14" t="s">
        <v>116</v>
      </c>
      <c r="BM169" s="238" t="s">
        <v>296</v>
      </c>
    </row>
    <row r="170" s="2" customFormat="1" ht="36" customHeight="1">
      <c r="A170" s="35"/>
      <c r="B170" s="36"/>
      <c r="C170" s="226" t="s">
        <v>297</v>
      </c>
      <c r="D170" s="226" t="s">
        <v>112</v>
      </c>
      <c r="E170" s="227" t="s">
        <v>298</v>
      </c>
      <c r="F170" s="228" t="s">
        <v>299</v>
      </c>
      <c r="G170" s="229" t="s">
        <v>141</v>
      </c>
      <c r="H170" s="230">
        <v>5</v>
      </c>
      <c r="I170" s="231"/>
      <c r="J170" s="232">
        <f>ROUND(I170*H170,2)</f>
        <v>0</v>
      </c>
      <c r="K170" s="233"/>
      <c r="L170" s="41"/>
      <c r="M170" s="234" t="s">
        <v>1</v>
      </c>
      <c r="N170" s="235" t="s">
        <v>38</v>
      </c>
      <c r="O170" s="88"/>
      <c r="P170" s="236">
        <f>O170*H170</f>
        <v>0</v>
      </c>
      <c r="Q170" s="236">
        <v>0.016549999999999999</v>
      </c>
      <c r="R170" s="236">
        <f>Q170*H170</f>
        <v>0.08274999999999999</v>
      </c>
      <c r="S170" s="236">
        <v>0</v>
      </c>
      <c r="T170" s="23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38" t="s">
        <v>116</v>
      </c>
      <c r="AT170" s="238" t="s">
        <v>112</v>
      </c>
      <c r="AU170" s="238" t="s">
        <v>80</v>
      </c>
      <c r="AY170" s="14" t="s">
        <v>109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4" t="s">
        <v>78</v>
      </c>
      <c r="BK170" s="239">
        <f>ROUND(I170*H170,2)</f>
        <v>0</v>
      </c>
      <c r="BL170" s="14" t="s">
        <v>116</v>
      </c>
      <c r="BM170" s="238" t="s">
        <v>300</v>
      </c>
    </row>
    <row r="171" s="2" customFormat="1" ht="36" customHeight="1">
      <c r="A171" s="35"/>
      <c r="B171" s="36"/>
      <c r="C171" s="226" t="s">
        <v>301</v>
      </c>
      <c r="D171" s="226" t="s">
        <v>112</v>
      </c>
      <c r="E171" s="227" t="s">
        <v>302</v>
      </c>
      <c r="F171" s="228" t="s">
        <v>303</v>
      </c>
      <c r="G171" s="229" t="s">
        <v>141</v>
      </c>
      <c r="H171" s="230">
        <v>9</v>
      </c>
      <c r="I171" s="231"/>
      <c r="J171" s="232">
        <f>ROUND(I171*H171,2)</f>
        <v>0</v>
      </c>
      <c r="K171" s="233"/>
      <c r="L171" s="41"/>
      <c r="M171" s="234" t="s">
        <v>1</v>
      </c>
      <c r="N171" s="235" t="s">
        <v>38</v>
      </c>
      <c r="O171" s="88"/>
      <c r="P171" s="236">
        <f>O171*H171</f>
        <v>0</v>
      </c>
      <c r="Q171" s="236">
        <v>0.01942</v>
      </c>
      <c r="R171" s="236">
        <f>Q171*H171</f>
        <v>0.17477999999999999</v>
      </c>
      <c r="S171" s="236">
        <v>0</v>
      </c>
      <c r="T171" s="23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38" t="s">
        <v>116</v>
      </c>
      <c r="AT171" s="238" t="s">
        <v>112</v>
      </c>
      <c r="AU171" s="238" t="s">
        <v>80</v>
      </c>
      <c r="AY171" s="14" t="s">
        <v>109</v>
      </c>
      <c r="BE171" s="239">
        <f>IF(N171="základní",J171,0)</f>
        <v>0</v>
      </c>
      <c r="BF171" s="239">
        <f>IF(N171="snížená",J171,0)</f>
        <v>0</v>
      </c>
      <c r="BG171" s="239">
        <f>IF(N171="zákl. přenesená",J171,0)</f>
        <v>0</v>
      </c>
      <c r="BH171" s="239">
        <f>IF(N171="sníž. přenesená",J171,0)</f>
        <v>0</v>
      </c>
      <c r="BI171" s="239">
        <f>IF(N171="nulová",J171,0)</f>
        <v>0</v>
      </c>
      <c r="BJ171" s="14" t="s">
        <v>78</v>
      </c>
      <c r="BK171" s="239">
        <f>ROUND(I171*H171,2)</f>
        <v>0</v>
      </c>
      <c r="BL171" s="14" t="s">
        <v>116</v>
      </c>
      <c r="BM171" s="238" t="s">
        <v>304</v>
      </c>
    </row>
    <row r="172" s="2" customFormat="1" ht="36" customHeight="1">
      <c r="A172" s="35"/>
      <c r="B172" s="36"/>
      <c r="C172" s="226" t="s">
        <v>305</v>
      </c>
      <c r="D172" s="226" t="s">
        <v>112</v>
      </c>
      <c r="E172" s="227" t="s">
        <v>306</v>
      </c>
      <c r="F172" s="228" t="s">
        <v>307</v>
      </c>
      <c r="G172" s="229" t="s">
        <v>141</v>
      </c>
      <c r="H172" s="230">
        <v>3</v>
      </c>
      <c r="I172" s="231"/>
      <c r="J172" s="232">
        <f>ROUND(I172*H172,2)</f>
        <v>0</v>
      </c>
      <c r="K172" s="233"/>
      <c r="L172" s="41"/>
      <c r="M172" s="234" t="s">
        <v>1</v>
      </c>
      <c r="N172" s="235" t="s">
        <v>38</v>
      </c>
      <c r="O172" s="88"/>
      <c r="P172" s="236">
        <f>O172*H172</f>
        <v>0</v>
      </c>
      <c r="Q172" s="236">
        <v>0.022290000000000001</v>
      </c>
      <c r="R172" s="236">
        <f>Q172*H172</f>
        <v>0.066869999999999999</v>
      </c>
      <c r="S172" s="236">
        <v>0</v>
      </c>
      <c r="T172" s="23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38" t="s">
        <v>116</v>
      </c>
      <c r="AT172" s="238" t="s">
        <v>112</v>
      </c>
      <c r="AU172" s="238" t="s">
        <v>80</v>
      </c>
      <c r="AY172" s="14" t="s">
        <v>109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4" t="s">
        <v>78</v>
      </c>
      <c r="BK172" s="239">
        <f>ROUND(I172*H172,2)</f>
        <v>0</v>
      </c>
      <c r="BL172" s="14" t="s">
        <v>116</v>
      </c>
      <c r="BM172" s="238" t="s">
        <v>308</v>
      </c>
    </row>
    <row r="173" s="2" customFormat="1" ht="36" customHeight="1">
      <c r="A173" s="35"/>
      <c r="B173" s="36"/>
      <c r="C173" s="226" t="s">
        <v>309</v>
      </c>
      <c r="D173" s="226" t="s">
        <v>112</v>
      </c>
      <c r="E173" s="227" t="s">
        <v>310</v>
      </c>
      <c r="F173" s="228" t="s">
        <v>311</v>
      </c>
      <c r="G173" s="229" t="s">
        <v>141</v>
      </c>
      <c r="H173" s="230">
        <v>4</v>
      </c>
      <c r="I173" s="231"/>
      <c r="J173" s="232">
        <f>ROUND(I173*H173,2)</f>
        <v>0</v>
      </c>
      <c r="K173" s="233"/>
      <c r="L173" s="41"/>
      <c r="M173" s="234" t="s">
        <v>1</v>
      </c>
      <c r="N173" s="235" t="s">
        <v>38</v>
      </c>
      <c r="O173" s="88"/>
      <c r="P173" s="236">
        <f>O173*H173</f>
        <v>0</v>
      </c>
      <c r="Q173" s="236">
        <v>0.025159999999999998</v>
      </c>
      <c r="R173" s="236">
        <f>Q173*H173</f>
        <v>0.10063999999999999</v>
      </c>
      <c r="S173" s="236">
        <v>0</v>
      </c>
      <c r="T173" s="23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38" t="s">
        <v>116</v>
      </c>
      <c r="AT173" s="238" t="s">
        <v>112</v>
      </c>
      <c r="AU173" s="238" t="s">
        <v>80</v>
      </c>
      <c r="AY173" s="14" t="s">
        <v>109</v>
      </c>
      <c r="BE173" s="239">
        <f>IF(N173="základní",J173,0)</f>
        <v>0</v>
      </c>
      <c r="BF173" s="239">
        <f>IF(N173="snížená",J173,0)</f>
        <v>0</v>
      </c>
      <c r="BG173" s="239">
        <f>IF(N173="zákl. přenesená",J173,0)</f>
        <v>0</v>
      </c>
      <c r="BH173" s="239">
        <f>IF(N173="sníž. přenesená",J173,0)</f>
        <v>0</v>
      </c>
      <c r="BI173" s="239">
        <f>IF(N173="nulová",J173,0)</f>
        <v>0</v>
      </c>
      <c r="BJ173" s="14" t="s">
        <v>78</v>
      </c>
      <c r="BK173" s="239">
        <f>ROUND(I173*H173,2)</f>
        <v>0</v>
      </c>
      <c r="BL173" s="14" t="s">
        <v>116</v>
      </c>
      <c r="BM173" s="238" t="s">
        <v>312</v>
      </c>
    </row>
    <row r="174" s="2" customFormat="1" ht="36" customHeight="1">
      <c r="A174" s="35"/>
      <c r="B174" s="36"/>
      <c r="C174" s="226" t="s">
        <v>313</v>
      </c>
      <c r="D174" s="226" t="s">
        <v>112</v>
      </c>
      <c r="E174" s="227" t="s">
        <v>314</v>
      </c>
      <c r="F174" s="228" t="s">
        <v>315</v>
      </c>
      <c r="G174" s="229" t="s">
        <v>141</v>
      </c>
      <c r="H174" s="230">
        <v>18</v>
      </c>
      <c r="I174" s="231"/>
      <c r="J174" s="232">
        <f>ROUND(I174*H174,2)</f>
        <v>0</v>
      </c>
      <c r="K174" s="233"/>
      <c r="L174" s="41"/>
      <c r="M174" s="234" t="s">
        <v>1</v>
      </c>
      <c r="N174" s="235" t="s">
        <v>38</v>
      </c>
      <c r="O174" s="88"/>
      <c r="P174" s="236">
        <f>O174*H174</f>
        <v>0</v>
      </c>
      <c r="Q174" s="236">
        <v>0.028029999999999999</v>
      </c>
      <c r="R174" s="236">
        <f>Q174*H174</f>
        <v>0.50453999999999999</v>
      </c>
      <c r="S174" s="236">
        <v>0</v>
      </c>
      <c r="T174" s="23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38" t="s">
        <v>116</v>
      </c>
      <c r="AT174" s="238" t="s">
        <v>112</v>
      </c>
      <c r="AU174" s="238" t="s">
        <v>80</v>
      </c>
      <c r="AY174" s="14" t="s">
        <v>109</v>
      </c>
      <c r="BE174" s="239">
        <f>IF(N174="základní",J174,0)</f>
        <v>0</v>
      </c>
      <c r="BF174" s="239">
        <f>IF(N174="snížená",J174,0)</f>
        <v>0</v>
      </c>
      <c r="BG174" s="239">
        <f>IF(N174="zákl. přenesená",J174,0)</f>
        <v>0</v>
      </c>
      <c r="BH174" s="239">
        <f>IF(N174="sníž. přenesená",J174,0)</f>
        <v>0</v>
      </c>
      <c r="BI174" s="239">
        <f>IF(N174="nulová",J174,0)</f>
        <v>0</v>
      </c>
      <c r="BJ174" s="14" t="s">
        <v>78</v>
      </c>
      <c r="BK174" s="239">
        <f>ROUND(I174*H174,2)</f>
        <v>0</v>
      </c>
      <c r="BL174" s="14" t="s">
        <v>116</v>
      </c>
      <c r="BM174" s="238" t="s">
        <v>316</v>
      </c>
    </row>
    <row r="175" s="2" customFormat="1" ht="36" customHeight="1">
      <c r="A175" s="35"/>
      <c r="B175" s="36"/>
      <c r="C175" s="226" t="s">
        <v>317</v>
      </c>
      <c r="D175" s="226" t="s">
        <v>112</v>
      </c>
      <c r="E175" s="227" t="s">
        <v>318</v>
      </c>
      <c r="F175" s="228" t="s">
        <v>319</v>
      </c>
      <c r="G175" s="229" t="s">
        <v>141</v>
      </c>
      <c r="H175" s="230">
        <v>2</v>
      </c>
      <c r="I175" s="231"/>
      <c r="J175" s="232">
        <f>ROUND(I175*H175,2)</f>
        <v>0</v>
      </c>
      <c r="K175" s="233"/>
      <c r="L175" s="41"/>
      <c r="M175" s="234" t="s">
        <v>1</v>
      </c>
      <c r="N175" s="235" t="s">
        <v>38</v>
      </c>
      <c r="O175" s="88"/>
      <c r="P175" s="236">
        <f>O175*H175</f>
        <v>0</v>
      </c>
      <c r="Q175" s="236">
        <v>0.0309</v>
      </c>
      <c r="R175" s="236">
        <f>Q175*H175</f>
        <v>0.061800000000000001</v>
      </c>
      <c r="S175" s="236">
        <v>0</v>
      </c>
      <c r="T175" s="23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38" t="s">
        <v>116</v>
      </c>
      <c r="AT175" s="238" t="s">
        <v>112</v>
      </c>
      <c r="AU175" s="238" t="s">
        <v>80</v>
      </c>
      <c r="AY175" s="14" t="s">
        <v>109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4" t="s">
        <v>78</v>
      </c>
      <c r="BK175" s="239">
        <f>ROUND(I175*H175,2)</f>
        <v>0</v>
      </c>
      <c r="BL175" s="14" t="s">
        <v>116</v>
      </c>
      <c r="BM175" s="238" t="s">
        <v>320</v>
      </c>
    </row>
    <row r="176" s="2" customFormat="1" ht="36" customHeight="1">
      <c r="A176" s="35"/>
      <c r="B176" s="36"/>
      <c r="C176" s="226" t="s">
        <v>321</v>
      </c>
      <c r="D176" s="226" t="s">
        <v>112</v>
      </c>
      <c r="E176" s="227" t="s">
        <v>322</v>
      </c>
      <c r="F176" s="228" t="s">
        <v>323</v>
      </c>
      <c r="G176" s="229" t="s">
        <v>141</v>
      </c>
      <c r="H176" s="230">
        <v>1</v>
      </c>
      <c r="I176" s="231"/>
      <c r="J176" s="232">
        <f>ROUND(I176*H176,2)</f>
        <v>0</v>
      </c>
      <c r="K176" s="233"/>
      <c r="L176" s="41"/>
      <c r="M176" s="234" t="s">
        <v>1</v>
      </c>
      <c r="N176" s="235" t="s">
        <v>38</v>
      </c>
      <c r="O176" s="88"/>
      <c r="P176" s="236">
        <f>O176*H176</f>
        <v>0</v>
      </c>
      <c r="Q176" s="236">
        <v>0.021760000000000002</v>
      </c>
      <c r="R176" s="236">
        <f>Q176*H176</f>
        <v>0.021760000000000002</v>
      </c>
      <c r="S176" s="236">
        <v>0</v>
      </c>
      <c r="T176" s="23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38" t="s">
        <v>116</v>
      </c>
      <c r="AT176" s="238" t="s">
        <v>112</v>
      </c>
      <c r="AU176" s="238" t="s">
        <v>80</v>
      </c>
      <c r="AY176" s="14" t="s">
        <v>109</v>
      </c>
      <c r="BE176" s="239">
        <f>IF(N176="základní",J176,0)</f>
        <v>0</v>
      </c>
      <c r="BF176" s="239">
        <f>IF(N176="snížená",J176,0)</f>
        <v>0</v>
      </c>
      <c r="BG176" s="239">
        <f>IF(N176="zákl. přenesená",J176,0)</f>
        <v>0</v>
      </c>
      <c r="BH176" s="239">
        <f>IF(N176="sníž. přenesená",J176,0)</f>
        <v>0</v>
      </c>
      <c r="BI176" s="239">
        <f>IF(N176="nulová",J176,0)</f>
        <v>0</v>
      </c>
      <c r="BJ176" s="14" t="s">
        <v>78</v>
      </c>
      <c r="BK176" s="239">
        <f>ROUND(I176*H176,2)</f>
        <v>0</v>
      </c>
      <c r="BL176" s="14" t="s">
        <v>116</v>
      </c>
      <c r="BM176" s="238" t="s">
        <v>324</v>
      </c>
    </row>
    <row r="177" s="2" customFormat="1" ht="36" customHeight="1">
      <c r="A177" s="35"/>
      <c r="B177" s="36"/>
      <c r="C177" s="226" t="s">
        <v>325</v>
      </c>
      <c r="D177" s="226" t="s">
        <v>112</v>
      </c>
      <c r="E177" s="227" t="s">
        <v>326</v>
      </c>
      <c r="F177" s="228" t="s">
        <v>327</v>
      </c>
      <c r="G177" s="229" t="s">
        <v>141</v>
      </c>
      <c r="H177" s="230">
        <v>6</v>
      </c>
      <c r="I177" s="231"/>
      <c r="J177" s="232">
        <f>ROUND(I177*H177,2)</f>
        <v>0</v>
      </c>
      <c r="K177" s="233"/>
      <c r="L177" s="41"/>
      <c r="M177" s="234" t="s">
        <v>1</v>
      </c>
      <c r="N177" s="235" t="s">
        <v>38</v>
      </c>
      <c r="O177" s="88"/>
      <c r="P177" s="236">
        <f>O177*H177</f>
        <v>0</v>
      </c>
      <c r="Q177" s="236">
        <v>0.02828</v>
      </c>
      <c r="R177" s="236">
        <f>Q177*H177</f>
        <v>0.16968</v>
      </c>
      <c r="S177" s="236">
        <v>0</v>
      </c>
      <c r="T177" s="237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38" t="s">
        <v>116</v>
      </c>
      <c r="AT177" s="238" t="s">
        <v>112</v>
      </c>
      <c r="AU177" s="238" t="s">
        <v>80</v>
      </c>
      <c r="AY177" s="14" t="s">
        <v>109</v>
      </c>
      <c r="BE177" s="239">
        <f>IF(N177="základní",J177,0)</f>
        <v>0</v>
      </c>
      <c r="BF177" s="239">
        <f>IF(N177="snížená",J177,0)</f>
        <v>0</v>
      </c>
      <c r="BG177" s="239">
        <f>IF(N177="zákl. přenesená",J177,0)</f>
        <v>0</v>
      </c>
      <c r="BH177" s="239">
        <f>IF(N177="sníž. přenesená",J177,0)</f>
        <v>0</v>
      </c>
      <c r="BI177" s="239">
        <f>IF(N177="nulová",J177,0)</f>
        <v>0</v>
      </c>
      <c r="BJ177" s="14" t="s">
        <v>78</v>
      </c>
      <c r="BK177" s="239">
        <f>ROUND(I177*H177,2)</f>
        <v>0</v>
      </c>
      <c r="BL177" s="14" t="s">
        <v>116</v>
      </c>
      <c r="BM177" s="238" t="s">
        <v>328</v>
      </c>
    </row>
    <row r="178" s="2" customFormat="1" ht="36" customHeight="1">
      <c r="A178" s="35"/>
      <c r="B178" s="36"/>
      <c r="C178" s="226" t="s">
        <v>329</v>
      </c>
      <c r="D178" s="226" t="s">
        <v>112</v>
      </c>
      <c r="E178" s="227" t="s">
        <v>330</v>
      </c>
      <c r="F178" s="228" t="s">
        <v>331</v>
      </c>
      <c r="G178" s="229" t="s">
        <v>141</v>
      </c>
      <c r="H178" s="230">
        <v>3</v>
      </c>
      <c r="I178" s="231"/>
      <c r="J178" s="232">
        <f>ROUND(I178*H178,2)</f>
        <v>0</v>
      </c>
      <c r="K178" s="233"/>
      <c r="L178" s="41"/>
      <c r="M178" s="234" t="s">
        <v>1</v>
      </c>
      <c r="N178" s="235" t="s">
        <v>38</v>
      </c>
      <c r="O178" s="88"/>
      <c r="P178" s="236">
        <f>O178*H178</f>
        <v>0</v>
      </c>
      <c r="Q178" s="236">
        <v>0.031539999999999999</v>
      </c>
      <c r="R178" s="236">
        <f>Q178*H178</f>
        <v>0.094619999999999996</v>
      </c>
      <c r="S178" s="236">
        <v>0</v>
      </c>
      <c r="T178" s="23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38" t="s">
        <v>116</v>
      </c>
      <c r="AT178" s="238" t="s">
        <v>112</v>
      </c>
      <c r="AU178" s="238" t="s">
        <v>80</v>
      </c>
      <c r="AY178" s="14" t="s">
        <v>109</v>
      </c>
      <c r="BE178" s="239">
        <f>IF(N178="základní",J178,0)</f>
        <v>0</v>
      </c>
      <c r="BF178" s="239">
        <f>IF(N178="snížená",J178,0)</f>
        <v>0</v>
      </c>
      <c r="BG178" s="239">
        <f>IF(N178="zákl. přenesená",J178,0)</f>
        <v>0</v>
      </c>
      <c r="BH178" s="239">
        <f>IF(N178="sníž. přenesená",J178,0)</f>
        <v>0</v>
      </c>
      <c r="BI178" s="239">
        <f>IF(N178="nulová",J178,0)</f>
        <v>0</v>
      </c>
      <c r="BJ178" s="14" t="s">
        <v>78</v>
      </c>
      <c r="BK178" s="239">
        <f>ROUND(I178*H178,2)</f>
        <v>0</v>
      </c>
      <c r="BL178" s="14" t="s">
        <v>116</v>
      </c>
      <c r="BM178" s="238" t="s">
        <v>332</v>
      </c>
    </row>
    <row r="179" s="2" customFormat="1" ht="36" customHeight="1">
      <c r="A179" s="35"/>
      <c r="B179" s="36"/>
      <c r="C179" s="226" t="s">
        <v>333</v>
      </c>
      <c r="D179" s="226" t="s">
        <v>112</v>
      </c>
      <c r="E179" s="227" t="s">
        <v>334</v>
      </c>
      <c r="F179" s="228" t="s">
        <v>335</v>
      </c>
      <c r="G179" s="229" t="s">
        <v>141</v>
      </c>
      <c r="H179" s="230">
        <v>2</v>
      </c>
      <c r="I179" s="231"/>
      <c r="J179" s="232">
        <f>ROUND(I179*H179,2)</f>
        <v>0</v>
      </c>
      <c r="K179" s="233"/>
      <c r="L179" s="41"/>
      <c r="M179" s="234" t="s">
        <v>1</v>
      </c>
      <c r="N179" s="235" t="s">
        <v>38</v>
      </c>
      <c r="O179" s="88"/>
      <c r="P179" s="236">
        <f>O179*H179</f>
        <v>0</v>
      </c>
      <c r="Q179" s="236">
        <v>0.034799999999999998</v>
      </c>
      <c r="R179" s="236">
        <f>Q179*H179</f>
        <v>0.069599999999999995</v>
      </c>
      <c r="S179" s="236">
        <v>0</v>
      </c>
      <c r="T179" s="237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38" t="s">
        <v>116</v>
      </c>
      <c r="AT179" s="238" t="s">
        <v>112</v>
      </c>
      <c r="AU179" s="238" t="s">
        <v>80</v>
      </c>
      <c r="AY179" s="14" t="s">
        <v>109</v>
      </c>
      <c r="BE179" s="239">
        <f>IF(N179="základní",J179,0)</f>
        <v>0</v>
      </c>
      <c r="BF179" s="239">
        <f>IF(N179="snížená",J179,0)</f>
        <v>0</v>
      </c>
      <c r="BG179" s="239">
        <f>IF(N179="zákl. přenesená",J179,0)</f>
        <v>0</v>
      </c>
      <c r="BH179" s="239">
        <f>IF(N179="sníž. přenesená",J179,0)</f>
        <v>0</v>
      </c>
      <c r="BI179" s="239">
        <f>IF(N179="nulová",J179,0)</f>
        <v>0</v>
      </c>
      <c r="BJ179" s="14" t="s">
        <v>78</v>
      </c>
      <c r="BK179" s="239">
        <f>ROUND(I179*H179,2)</f>
        <v>0</v>
      </c>
      <c r="BL179" s="14" t="s">
        <v>116</v>
      </c>
      <c r="BM179" s="238" t="s">
        <v>336</v>
      </c>
    </row>
    <row r="180" s="2" customFormat="1" ht="36" customHeight="1">
      <c r="A180" s="35"/>
      <c r="B180" s="36"/>
      <c r="C180" s="226" t="s">
        <v>337</v>
      </c>
      <c r="D180" s="226" t="s">
        <v>112</v>
      </c>
      <c r="E180" s="227" t="s">
        <v>338</v>
      </c>
      <c r="F180" s="228" t="s">
        <v>339</v>
      </c>
      <c r="G180" s="229" t="s">
        <v>141</v>
      </c>
      <c r="H180" s="230">
        <v>1</v>
      </c>
      <c r="I180" s="231"/>
      <c r="J180" s="232">
        <f>ROUND(I180*H180,2)</f>
        <v>0</v>
      </c>
      <c r="K180" s="233"/>
      <c r="L180" s="41"/>
      <c r="M180" s="234" t="s">
        <v>1</v>
      </c>
      <c r="N180" s="235" t="s">
        <v>38</v>
      </c>
      <c r="O180" s="88"/>
      <c r="P180" s="236">
        <f>O180*H180</f>
        <v>0</v>
      </c>
      <c r="Q180" s="236">
        <v>0.041320000000000003</v>
      </c>
      <c r="R180" s="236">
        <f>Q180*H180</f>
        <v>0.041320000000000003</v>
      </c>
      <c r="S180" s="236">
        <v>0</v>
      </c>
      <c r="T180" s="237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38" t="s">
        <v>116</v>
      </c>
      <c r="AT180" s="238" t="s">
        <v>112</v>
      </c>
      <c r="AU180" s="238" t="s">
        <v>80</v>
      </c>
      <c r="AY180" s="14" t="s">
        <v>109</v>
      </c>
      <c r="BE180" s="239">
        <f>IF(N180="základní",J180,0)</f>
        <v>0</v>
      </c>
      <c r="BF180" s="239">
        <f>IF(N180="snížená",J180,0)</f>
        <v>0</v>
      </c>
      <c r="BG180" s="239">
        <f>IF(N180="zákl. přenesená",J180,0)</f>
        <v>0</v>
      </c>
      <c r="BH180" s="239">
        <f>IF(N180="sníž. přenesená",J180,0)</f>
        <v>0</v>
      </c>
      <c r="BI180" s="239">
        <f>IF(N180="nulová",J180,0)</f>
        <v>0</v>
      </c>
      <c r="BJ180" s="14" t="s">
        <v>78</v>
      </c>
      <c r="BK180" s="239">
        <f>ROUND(I180*H180,2)</f>
        <v>0</v>
      </c>
      <c r="BL180" s="14" t="s">
        <v>116</v>
      </c>
      <c r="BM180" s="238" t="s">
        <v>340</v>
      </c>
    </row>
    <row r="181" s="2" customFormat="1" ht="36" customHeight="1">
      <c r="A181" s="35"/>
      <c r="B181" s="36"/>
      <c r="C181" s="226" t="s">
        <v>341</v>
      </c>
      <c r="D181" s="226" t="s">
        <v>112</v>
      </c>
      <c r="E181" s="227" t="s">
        <v>342</v>
      </c>
      <c r="F181" s="228" t="s">
        <v>343</v>
      </c>
      <c r="G181" s="229" t="s">
        <v>141</v>
      </c>
      <c r="H181" s="230">
        <v>5</v>
      </c>
      <c r="I181" s="231"/>
      <c r="J181" s="232">
        <f>ROUND(I181*H181,2)</f>
        <v>0</v>
      </c>
      <c r="K181" s="233"/>
      <c r="L181" s="41"/>
      <c r="M181" s="234" t="s">
        <v>1</v>
      </c>
      <c r="N181" s="235" t="s">
        <v>38</v>
      </c>
      <c r="O181" s="88"/>
      <c r="P181" s="236">
        <f>O181*H181</f>
        <v>0</v>
      </c>
      <c r="Q181" s="236">
        <v>0.052420000000000001</v>
      </c>
      <c r="R181" s="236">
        <f>Q181*H181</f>
        <v>0.2621</v>
      </c>
      <c r="S181" s="236">
        <v>0</v>
      </c>
      <c r="T181" s="237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38" t="s">
        <v>116</v>
      </c>
      <c r="AT181" s="238" t="s">
        <v>112</v>
      </c>
      <c r="AU181" s="238" t="s">
        <v>80</v>
      </c>
      <c r="AY181" s="14" t="s">
        <v>109</v>
      </c>
      <c r="BE181" s="239">
        <f>IF(N181="základní",J181,0)</f>
        <v>0</v>
      </c>
      <c r="BF181" s="239">
        <f>IF(N181="snížená",J181,0)</f>
        <v>0</v>
      </c>
      <c r="BG181" s="239">
        <f>IF(N181="zákl. přenesená",J181,0)</f>
        <v>0</v>
      </c>
      <c r="BH181" s="239">
        <f>IF(N181="sníž. přenesená",J181,0)</f>
        <v>0</v>
      </c>
      <c r="BI181" s="239">
        <f>IF(N181="nulová",J181,0)</f>
        <v>0</v>
      </c>
      <c r="BJ181" s="14" t="s">
        <v>78</v>
      </c>
      <c r="BK181" s="239">
        <f>ROUND(I181*H181,2)</f>
        <v>0</v>
      </c>
      <c r="BL181" s="14" t="s">
        <v>116</v>
      </c>
      <c r="BM181" s="238" t="s">
        <v>344</v>
      </c>
    </row>
    <row r="182" s="2" customFormat="1" ht="24" customHeight="1">
      <c r="A182" s="35"/>
      <c r="B182" s="36"/>
      <c r="C182" s="226" t="s">
        <v>345</v>
      </c>
      <c r="D182" s="226" t="s">
        <v>112</v>
      </c>
      <c r="E182" s="227" t="s">
        <v>346</v>
      </c>
      <c r="F182" s="228" t="s">
        <v>347</v>
      </c>
      <c r="G182" s="229" t="s">
        <v>141</v>
      </c>
      <c r="H182" s="230">
        <v>1</v>
      </c>
      <c r="I182" s="231"/>
      <c r="J182" s="232">
        <f>ROUND(I182*H182,2)</f>
        <v>0</v>
      </c>
      <c r="K182" s="233"/>
      <c r="L182" s="41"/>
      <c r="M182" s="234" t="s">
        <v>1</v>
      </c>
      <c r="N182" s="235" t="s">
        <v>38</v>
      </c>
      <c r="O182" s="88"/>
      <c r="P182" s="236">
        <f>O182*H182</f>
        <v>0</v>
      </c>
      <c r="Q182" s="236">
        <v>0</v>
      </c>
      <c r="R182" s="236">
        <f>Q182*H182</f>
        <v>0</v>
      </c>
      <c r="S182" s="236">
        <v>0</v>
      </c>
      <c r="T182" s="23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38" t="s">
        <v>116</v>
      </c>
      <c r="AT182" s="238" t="s">
        <v>112</v>
      </c>
      <c r="AU182" s="238" t="s">
        <v>80</v>
      </c>
      <c r="AY182" s="14" t="s">
        <v>109</v>
      </c>
      <c r="BE182" s="239">
        <f>IF(N182="základní",J182,0)</f>
        <v>0</v>
      </c>
      <c r="BF182" s="239">
        <f>IF(N182="snížená",J182,0)</f>
        <v>0</v>
      </c>
      <c r="BG182" s="239">
        <f>IF(N182="zákl. přenesená",J182,0)</f>
        <v>0</v>
      </c>
      <c r="BH182" s="239">
        <f>IF(N182="sníž. přenesená",J182,0)</f>
        <v>0</v>
      </c>
      <c r="BI182" s="239">
        <f>IF(N182="nulová",J182,0)</f>
        <v>0</v>
      </c>
      <c r="BJ182" s="14" t="s">
        <v>78</v>
      </c>
      <c r="BK182" s="239">
        <f>ROUND(I182*H182,2)</f>
        <v>0</v>
      </c>
      <c r="BL182" s="14" t="s">
        <v>116</v>
      </c>
      <c r="BM182" s="238" t="s">
        <v>348</v>
      </c>
    </row>
    <row r="183" s="2" customFormat="1" ht="16.5" customHeight="1">
      <c r="A183" s="35"/>
      <c r="B183" s="36"/>
      <c r="C183" s="240" t="s">
        <v>349</v>
      </c>
      <c r="D183" s="240" t="s">
        <v>118</v>
      </c>
      <c r="E183" s="241" t="s">
        <v>350</v>
      </c>
      <c r="F183" s="242" t="s">
        <v>351</v>
      </c>
      <c r="G183" s="243" t="s">
        <v>141</v>
      </c>
      <c r="H183" s="244">
        <v>1</v>
      </c>
      <c r="I183" s="245"/>
      <c r="J183" s="246">
        <f>ROUND(I183*H183,2)</f>
        <v>0</v>
      </c>
      <c r="K183" s="247"/>
      <c r="L183" s="248"/>
      <c r="M183" s="249" t="s">
        <v>1</v>
      </c>
      <c r="N183" s="250" t="s">
        <v>38</v>
      </c>
      <c r="O183" s="88"/>
      <c r="P183" s="236">
        <f>O183*H183</f>
        <v>0</v>
      </c>
      <c r="Q183" s="236">
        <v>0.011299999999999999</v>
      </c>
      <c r="R183" s="236">
        <f>Q183*H183</f>
        <v>0.011299999999999999</v>
      </c>
      <c r="S183" s="236">
        <v>0</v>
      </c>
      <c r="T183" s="237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38" t="s">
        <v>122</v>
      </c>
      <c r="AT183" s="238" t="s">
        <v>118</v>
      </c>
      <c r="AU183" s="238" t="s">
        <v>80</v>
      </c>
      <c r="AY183" s="14" t="s">
        <v>109</v>
      </c>
      <c r="BE183" s="239">
        <f>IF(N183="základní",J183,0)</f>
        <v>0</v>
      </c>
      <c r="BF183" s="239">
        <f>IF(N183="snížená",J183,0)</f>
        <v>0</v>
      </c>
      <c r="BG183" s="239">
        <f>IF(N183="zákl. přenesená",J183,0)</f>
        <v>0</v>
      </c>
      <c r="BH183" s="239">
        <f>IF(N183="sníž. přenesená",J183,0)</f>
        <v>0</v>
      </c>
      <c r="BI183" s="239">
        <f>IF(N183="nulová",J183,0)</f>
        <v>0</v>
      </c>
      <c r="BJ183" s="14" t="s">
        <v>78</v>
      </c>
      <c r="BK183" s="239">
        <f>ROUND(I183*H183,2)</f>
        <v>0</v>
      </c>
      <c r="BL183" s="14" t="s">
        <v>116</v>
      </c>
      <c r="BM183" s="238" t="s">
        <v>352</v>
      </c>
    </row>
    <row r="184" s="2" customFormat="1" ht="24" customHeight="1">
      <c r="A184" s="35"/>
      <c r="B184" s="36"/>
      <c r="C184" s="226" t="s">
        <v>353</v>
      </c>
      <c r="D184" s="226" t="s">
        <v>112</v>
      </c>
      <c r="E184" s="227" t="s">
        <v>354</v>
      </c>
      <c r="F184" s="228" t="s">
        <v>355</v>
      </c>
      <c r="G184" s="229" t="s">
        <v>217</v>
      </c>
      <c r="H184" s="230">
        <v>1.746</v>
      </c>
      <c r="I184" s="231"/>
      <c r="J184" s="232">
        <f>ROUND(I184*H184,2)</f>
        <v>0</v>
      </c>
      <c r="K184" s="233"/>
      <c r="L184" s="41"/>
      <c r="M184" s="234" t="s">
        <v>1</v>
      </c>
      <c r="N184" s="235" t="s">
        <v>38</v>
      </c>
      <c r="O184" s="88"/>
      <c r="P184" s="236">
        <f>O184*H184</f>
        <v>0</v>
      </c>
      <c r="Q184" s="236">
        <v>0</v>
      </c>
      <c r="R184" s="236">
        <f>Q184*H184</f>
        <v>0</v>
      </c>
      <c r="S184" s="236">
        <v>0</v>
      </c>
      <c r="T184" s="237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38" t="s">
        <v>116</v>
      </c>
      <c r="AT184" s="238" t="s">
        <v>112</v>
      </c>
      <c r="AU184" s="238" t="s">
        <v>80</v>
      </c>
      <c r="AY184" s="14" t="s">
        <v>109</v>
      </c>
      <c r="BE184" s="239">
        <f>IF(N184="základní",J184,0)</f>
        <v>0</v>
      </c>
      <c r="BF184" s="239">
        <f>IF(N184="snížená",J184,0)</f>
        <v>0</v>
      </c>
      <c r="BG184" s="239">
        <f>IF(N184="zákl. přenesená",J184,0)</f>
        <v>0</v>
      </c>
      <c r="BH184" s="239">
        <f>IF(N184="sníž. přenesená",J184,0)</f>
        <v>0</v>
      </c>
      <c r="BI184" s="239">
        <f>IF(N184="nulová",J184,0)</f>
        <v>0</v>
      </c>
      <c r="BJ184" s="14" t="s">
        <v>78</v>
      </c>
      <c r="BK184" s="239">
        <f>ROUND(I184*H184,2)</f>
        <v>0</v>
      </c>
      <c r="BL184" s="14" t="s">
        <v>116</v>
      </c>
      <c r="BM184" s="238" t="s">
        <v>356</v>
      </c>
    </row>
    <row r="185" s="2" customFormat="1" ht="24" customHeight="1">
      <c r="A185" s="35"/>
      <c r="B185" s="36"/>
      <c r="C185" s="226" t="s">
        <v>357</v>
      </c>
      <c r="D185" s="226" t="s">
        <v>112</v>
      </c>
      <c r="E185" s="227" t="s">
        <v>358</v>
      </c>
      <c r="F185" s="228" t="s">
        <v>359</v>
      </c>
      <c r="G185" s="229" t="s">
        <v>217</v>
      </c>
      <c r="H185" s="230">
        <v>1.746</v>
      </c>
      <c r="I185" s="231"/>
      <c r="J185" s="232">
        <f>ROUND(I185*H185,2)</f>
        <v>0</v>
      </c>
      <c r="K185" s="233"/>
      <c r="L185" s="41"/>
      <c r="M185" s="234" t="s">
        <v>1</v>
      </c>
      <c r="N185" s="235" t="s">
        <v>38</v>
      </c>
      <c r="O185" s="88"/>
      <c r="P185" s="236">
        <f>O185*H185</f>
        <v>0</v>
      </c>
      <c r="Q185" s="236">
        <v>0</v>
      </c>
      <c r="R185" s="236">
        <f>Q185*H185</f>
        <v>0</v>
      </c>
      <c r="S185" s="236">
        <v>0</v>
      </c>
      <c r="T185" s="237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38" t="s">
        <v>116</v>
      </c>
      <c r="AT185" s="238" t="s">
        <v>112</v>
      </c>
      <c r="AU185" s="238" t="s">
        <v>80</v>
      </c>
      <c r="AY185" s="14" t="s">
        <v>109</v>
      </c>
      <c r="BE185" s="239">
        <f>IF(N185="základní",J185,0)</f>
        <v>0</v>
      </c>
      <c r="BF185" s="239">
        <f>IF(N185="snížená",J185,0)</f>
        <v>0</v>
      </c>
      <c r="BG185" s="239">
        <f>IF(N185="zákl. přenesená",J185,0)</f>
        <v>0</v>
      </c>
      <c r="BH185" s="239">
        <f>IF(N185="sníž. přenesená",J185,0)</f>
        <v>0</v>
      </c>
      <c r="BI185" s="239">
        <f>IF(N185="nulová",J185,0)</f>
        <v>0</v>
      </c>
      <c r="BJ185" s="14" t="s">
        <v>78</v>
      </c>
      <c r="BK185" s="239">
        <f>ROUND(I185*H185,2)</f>
        <v>0</v>
      </c>
      <c r="BL185" s="14" t="s">
        <v>116</v>
      </c>
      <c r="BM185" s="238" t="s">
        <v>360</v>
      </c>
    </row>
    <row r="186" s="12" customFormat="1" ht="25.92" customHeight="1">
      <c r="A186" s="12"/>
      <c r="B186" s="210"/>
      <c r="C186" s="211"/>
      <c r="D186" s="212" t="s">
        <v>72</v>
      </c>
      <c r="E186" s="213" t="s">
        <v>361</v>
      </c>
      <c r="F186" s="213" t="s">
        <v>362</v>
      </c>
      <c r="G186" s="211"/>
      <c r="H186" s="211"/>
      <c r="I186" s="214"/>
      <c r="J186" s="215">
        <f>BK186</f>
        <v>0</v>
      </c>
      <c r="K186" s="211"/>
      <c r="L186" s="216"/>
      <c r="M186" s="217"/>
      <c r="N186" s="218"/>
      <c r="O186" s="218"/>
      <c r="P186" s="219">
        <f>SUM(P187:P189)</f>
        <v>0</v>
      </c>
      <c r="Q186" s="218"/>
      <c r="R186" s="219">
        <f>SUM(R187:R189)</f>
        <v>0</v>
      </c>
      <c r="S186" s="218"/>
      <c r="T186" s="220">
        <f>SUM(T187:T189)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21" t="s">
        <v>128</v>
      </c>
      <c r="AT186" s="222" t="s">
        <v>72</v>
      </c>
      <c r="AU186" s="222" t="s">
        <v>73</v>
      </c>
      <c r="AY186" s="221" t="s">
        <v>109</v>
      </c>
      <c r="BK186" s="223">
        <f>SUM(BK187:BK189)</f>
        <v>0</v>
      </c>
    </row>
    <row r="187" s="2" customFormat="1" ht="24" customHeight="1">
      <c r="A187" s="35"/>
      <c r="B187" s="36"/>
      <c r="C187" s="226" t="s">
        <v>363</v>
      </c>
      <c r="D187" s="226" t="s">
        <v>112</v>
      </c>
      <c r="E187" s="227" t="s">
        <v>364</v>
      </c>
      <c r="F187" s="228" t="s">
        <v>365</v>
      </c>
      <c r="G187" s="229" t="s">
        <v>366</v>
      </c>
      <c r="H187" s="230">
        <v>15</v>
      </c>
      <c r="I187" s="231"/>
      <c r="J187" s="232">
        <f>ROUND(I187*H187,2)</f>
        <v>0</v>
      </c>
      <c r="K187" s="233"/>
      <c r="L187" s="41"/>
      <c r="M187" s="234" t="s">
        <v>1</v>
      </c>
      <c r="N187" s="235" t="s">
        <v>38</v>
      </c>
      <c r="O187" s="88"/>
      <c r="P187" s="236">
        <f>O187*H187</f>
        <v>0</v>
      </c>
      <c r="Q187" s="236">
        <v>0</v>
      </c>
      <c r="R187" s="236">
        <f>Q187*H187</f>
        <v>0</v>
      </c>
      <c r="S187" s="236">
        <v>0</v>
      </c>
      <c r="T187" s="237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38" t="s">
        <v>367</v>
      </c>
      <c r="AT187" s="238" t="s">
        <v>112</v>
      </c>
      <c r="AU187" s="238" t="s">
        <v>78</v>
      </c>
      <c r="AY187" s="14" t="s">
        <v>109</v>
      </c>
      <c r="BE187" s="239">
        <f>IF(N187="základní",J187,0)</f>
        <v>0</v>
      </c>
      <c r="BF187" s="239">
        <f>IF(N187="snížená",J187,0)</f>
        <v>0</v>
      </c>
      <c r="BG187" s="239">
        <f>IF(N187="zákl. přenesená",J187,0)</f>
        <v>0</v>
      </c>
      <c r="BH187" s="239">
        <f>IF(N187="sníž. přenesená",J187,0)</f>
        <v>0</v>
      </c>
      <c r="BI187" s="239">
        <f>IF(N187="nulová",J187,0)</f>
        <v>0</v>
      </c>
      <c r="BJ187" s="14" t="s">
        <v>78</v>
      </c>
      <c r="BK187" s="239">
        <f>ROUND(I187*H187,2)</f>
        <v>0</v>
      </c>
      <c r="BL187" s="14" t="s">
        <v>367</v>
      </c>
      <c r="BM187" s="238" t="s">
        <v>368</v>
      </c>
    </row>
    <row r="188" s="2" customFormat="1" ht="24" customHeight="1">
      <c r="A188" s="35"/>
      <c r="B188" s="36"/>
      <c r="C188" s="226" t="s">
        <v>369</v>
      </c>
      <c r="D188" s="226" t="s">
        <v>112</v>
      </c>
      <c r="E188" s="227" t="s">
        <v>370</v>
      </c>
      <c r="F188" s="228" t="s">
        <v>371</v>
      </c>
      <c r="G188" s="229" t="s">
        <v>366</v>
      </c>
      <c r="H188" s="230">
        <v>65</v>
      </c>
      <c r="I188" s="231"/>
      <c r="J188" s="232">
        <f>ROUND(I188*H188,2)</f>
        <v>0</v>
      </c>
      <c r="K188" s="233"/>
      <c r="L188" s="41"/>
      <c r="M188" s="234" t="s">
        <v>1</v>
      </c>
      <c r="N188" s="235" t="s">
        <v>38</v>
      </c>
      <c r="O188" s="88"/>
      <c r="P188" s="236">
        <f>O188*H188</f>
        <v>0</v>
      </c>
      <c r="Q188" s="236">
        <v>0</v>
      </c>
      <c r="R188" s="236">
        <f>Q188*H188</f>
        <v>0</v>
      </c>
      <c r="S188" s="236">
        <v>0</v>
      </c>
      <c r="T188" s="237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38" t="s">
        <v>367</v>
      </c>
      <c r="AT188" s="238" t="s">
        <v>112</v>
      </c>
      <c r="AU188" s="238" t="s">
        <v>78</v>
      </c>
      <c r="AY188" s="14" t="s">
        <v>109</v>
      </c>
      <c r="BE188" s="239">
        <f>IF(N188="základní",J188,0)</f>
        <v>0</v>
      </c>
      <c r="BF188" s="239">
        <f>IF(N188="snížená",J188,0)</f>
        <v>0</v>
      </c>
      <c r="BG188" s="239">
        <f>IF(N188="zákl. přenesená",J188,0)</f>
        <v>0</v>
      </c>
      <c r="BH188" s="239">
        <f>IF(N188="sníž. přenesená",J188,0)</f>
        <v>0</v>
      </c>
      <c r="BI188" s="239">
        <f>IF(N188="nulová",J188,0)</f>
        <v>0</v>
      </c>
      <c r="BJ188" s="14" t="s">
        <v>78</v>
      </c>
      <c r="BK188" s="239">
        <f>ROUND(I188*H188,2)</f>
        <v>0</v>
      </c>
      <c r="BL188" s="14" t="s">
        <v>367</v>
      </c>
      <c r="BM188" s="238" t="s">
        <v>372</v>
      </c>
    </row>
    <row r="189" s="2" customFormat="1" ht="24" customHeight="1">
      <c r="A189" s="35"/>
      <c r="B189" s="36"/>
      <c r="C189" s="226" t="s">
        <v>373</v>
      </c>
      <c r="D189" s="226" t="s">
        <v>112</v>
      </c>
      <c r="E189" s="227" t="s">
        <v>374</v>
      </c>
      <c r="F189" s="228" t="s">
        <v>375</v>
      </c>
      <c r="G189" s="229" t="s">
        <v>366</v>
      </c>
      <c r="H189" s="230">
        <v>70</v>
      </c>
      <c r="I189" s="231"/>
      <c r="J189" s="232">
        <f>ROUND(I189*H189,2)</f>
        <v>0</v>
      </c>
      <c r="K189" s="233"/>
      <c r="L189" s="41"/>
      <c r="M189" s="251" t="s">
        <v>1</v>
      </c>
      <c r="N189" s="252" t="s">
        <v>38</v>
      </c>
      <c r="O189" s="253"/>
      <c r="P189" s="254">
        <f>O189*H189</f>
        <v>0</v>
      </c>
      <c r="Q189" s="254">
        <v>0</v>
      </c>
      <c r="R189" s="254">
        <f>Q189*H189</f>
        <v>0</v>
      </c>
      <c r="S189" s="254">
        <v>0</v>
      </c>
      <c r="T189" s="255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38" t="s">
        <v>367</v>
      </c>
      <c r="AT189" s="238" t="s">
        <v>112</v>
      </c>
      <c r="AU189" s="238" t="s">
        <v>78</v>
      </c>
      <c r="AY189" s="14" t="s">
        <v>109</v>
      </c>
      <c r="BE189" s="239">
        <f>IF(N189="základní",J189,0)</f>
        <v>0</v>
      </c>
      <c r="BF189" s="239">
        <f>IF(N189="snížená",J189,0)</f>
        <v>0</v>
      </c>
      <c r="BG189" s="239">
        <f>IF(N189="zákl. přenesená",J189,0)</f>
        <v>0</v>
      </c>
      <c r="BH189" s="239">
        <f>IF(N189="sníž. přenesená",J189,0)</f>
        <v>0</v>
      </c>
      <c r="BI189" s="239">
        <f>IF(N189="nulová",J189,0)</f>
        <v>0</v>
      </c>
      <c r="BJ189" s="14" t="s">
        <v>78</v>
      </c>
      <c r="BK189" s="239">
        <f>ROUND(I189*H189,2)</f>
        <v>0</v>
      </c>
      <c r="BL189" s="14" t="s">
        <v>367</v>
      </c>
      <c r="BM189" s="238" t="s">
        <v>376</v>
      </c>
    </row>
    <row r="190" s="2" customFormat="1" ht="6.96" customHeight="1">
      <c r="A190" s="35"/>
      <c r="B190" s="63"/>
      <c r="C190" s="64"/>
      <c r="D190" s="64"/>
      <c r="E190" s="64"/>
      <c r="F190" s="64"/>
      <c r="G190" s="64"/>
      <c r="H190" s="64"/>
      <c r="I190" s="174"/>
      <c r="J190" s="64"/>
      <c r="K190" s="64"/>
      <c r="L190" s="41"/>
      <c r="M190" s="35"/>
      <c r="O190" s="35"/>
      <c r="P190" s="35"/>
      <c r="Q190" s="35"/>
      <c r="R190" s="35"/>
      <c r="S190" s="35"/>
      <c r="T190" s="35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</row>
  </sheetData>
  <sheetProtection sheet="1" autoFilter="0" formatColumns="0" formatRows="0" objects="1" scenarios="1" spinCount="100000" saltValue="FbuZgni6pc+Ww/SwJCrSGjd2t6NkJiZ5PsM8ek9d7j1FO/ZE1YT6/oWvYmamaSFzT7b2rPhCGbuZnFHkYhhVDQ==" hashValue="iXdHXCFvcb0GSPrWY9l6kbhCmdfWBQEFreuQmbdmuboSzBnwmyyh5g2hws3xnOAA1C98vK+5zVr3yM6BhkvfcA==" algorithmName="SHA-512" password="CC35"/>
  <autoFilter ref="C118:K189"/>
  <mergeCells count="6">
    <mergeCell ref="E7:H7"/>
    <mergeCell ref="E16:H16"/>
    <mergeCell ref="E25:H25"/>
    <mergeCell ref="E85:H85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LAPTOP-MJ4INVVO\User</dc:creator>
  <cp:lastModifiedBy>LAPTOP-MJ4INVVO\User</cp:lastModifiedBy>
  <dcterms:created xsi:type="dcterms:W3CDTF">2020-12-03T13:42:20Z</dcterms:created>
  <dcterms:modified xsi:type="dcterms:W3CDTF">2020-12-03T13:42:27Z</dcterms:modified>
</cp:coreProperties>
</file>